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530"/>
  <workbookPr/>
  <bookViews>
    <workbookView xWindow="65416" yWindow="65416" windowWidth="25440" windowHeight="15390" activeTab="0"/>
  </bookViews>
  <sheets>
    <sheet name="Rekapitulace stavby" sheetId="1" r:id="rId1"/>
    <sheet name="00 - Vedlejší Rozpočtové ..." sheetId="2" r:id="rId2"/>
    <sheet name="01 - Stavební část" sheetId="3" r:id="rId3"/>
    <sheet name="02 - VZT" sheetId="4" r:id="rId4"/>
    <sheet name="03 - UT" sheetId="5" r:id="rId5"/>
    <sheet name="04 - ZTI" sheetId="6" r:id="rId6"/>
    <sheet name="05 - EI" sheetId="7" r:id="rId7"/>
  </sheets>
  <definedNames>
    <definedName name="_xlnm._FilterDatabase" localSheetId="1" hidden="1">'00 - Vedlejší Rozpočtové ...'!$C$120:$K$140</definedName>
    <definedName name="_xlnm._FilterDatabase" localSheetId="2" hidden="1">'01 - Stavební část'!$C$137:$K$674</definedName>
    <definedName name="_xlnm._FilterDatabase" localSheetId="3" hidden="1">'02 - VZT'!$C$120:$K$169</definedName>
    <definedName name="_xlnm._FilterDatabase" localSheetId="4" hidden="1">'03 - UT'!$C$125:$K$181</definedName>
    <definedName name="_xlnm._FilterDatabase" localSheetId="5" hidden="1">'04 - ZTI'!$C$133:$K$225</definedName>
    <definedName name="_xlnm._FilterDatabase" localSheetId="6" hidden="1">'05 - EI'!$C$130:$K$262</definedName>
    <definedName name="_xlnm.Print_Area" localSheetId="1">'00 - Vedlejší Rozpočtové ...'!$C$4:$J$76,'00 - Vedlejší Rozpočtové ...'!$C$82:$J$102,'00 - Vedlejší Rozpočtové ...'!$C$108:$J$140</definedName>
    <definedName name="_xlnm.Print_Area" localSheetId="2">'01 - Stavební část'!$C$4:$J$76,'01 - Stavební část'!$C$82:$J$119,'01 - Stavební část'!$C$125:$J$674</definedName>
    <definedName name="_xlnm.Print_Area" localSheetId="3">'02 - VZT'!$C$4:$J$76,'02 - VZT'!$C$82:$J$102,'02 - VZT'!$C$108:$J$169</definedName>
    <definedName name="_xlnm.Print_Area" localSheetId="4">'03 - UT'!$C$4:$J$76,'03 - UT'!$C$82:$J$107,'03 - UT'!$C$113:$J$181</definedName>
    <definedName name="_xlnm.Print_Area" localSheetId="5">'04 - ZTI'!$C$4:$J$76,'04 - ZTI'!$C$82:$J$115,'04 - ZTI'!$C$121:$J$225</definedName>
    <definedName name="_xlnm.Print_Area" localSheetId="6">'05 - EI'!$C$4:$J$76,'05 - EI'!$C$82:$J$112,'05 - EI'!$C$118:$J$262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'00 - Vedlejší Rozpočtové ...'!$120:$120</definedName>
    <definedName name="_xlnm.Print_Titles" localSheetId="2">'01 - Stavební část'!$137:$137</definedName>
    <definedName name="_xlnm.Print_Titles" localSheetId="3">'02 - VZT'!$120:$120</definedName>
    <definedName name="_xlnm.Print_Titles" localSheetId="4">'03 - UT'!$125:$125</definedName>
    <definedName name="_xlnm.Print_Titles" localSheetId="5">'04 - ZTI'!$133:$133</definedName>
    <definedName name="_xlnm.Print_Titles" localSheetId="6">'05 - EI'!$130:$130</definedName>
  </definedNames>
  <calcPr calcId="191029"/>
  <extLst/>
</workbook>
</file>

<file path=xl/sharedStrings.xml><?xml version="1.0" encoding="utf-8"?>
<sst xmlns="http://schemas.openxmlformats.org/spreadsheetml/2006/main" count="10799" uniqueCount="1735">
  <si>
    <t>Export Komplet</t>
  </si>
  <si>
    <t/>
  </si>
  <si>
    <t>2.0</t>
  </si>
  <si>
    <t>False</t>
  </si>
  <si>
    <t>{6d80e026-0377-487f-9ee4-3215765bfcf1}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</si>
  <si>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</si>
  <si>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</si>
  <si>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</si>
  <si>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</si>
  <si>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</si>
  <si>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</si>
  <si>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</si>
  <si>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</si>
  <si>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</si>
  <si>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20200812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</si>
  <si>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</si>
  <si>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</si>
  <si>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MULTIMEDIÁLNÍ UČEBNA PRO VÝUKU CIZÍCH JAZYKŮ,PŘÍRODNÍCH VĚD A ŘEMESEL - NÁSTAVBA PAVILONU DÍLEN</t>
  </si>
  <si>
    <t>KSO:</t>
  </si>
  <si>
    <t>CC-CZ:</t>
  </si>
  <si>
    <t>Místo:</t>
  </si>
  <si>
    <t>Základní škola Fantova,Gen.Fanty 446,Kaplice</t>
  </si>
  <si>
    <t>Datum:</t>
  </si>
  <si>
    <t>9. 8. 2021</t>
  </si>
  <si>
    <t>Zadavatel:</t>
  </si>
  <si>
    <t>IČ:</t>
  </si>
  <si>
    <t>Město Kaplice,Náměstí 70,382 41 Kapice</t>
  </si>
  <si>
    <t>DIČ:</t>
  </si>
  <si>
    <t>Uchazeč:</t>
  </si>
  <si>
    <t>Vyplň údaj</t>
  </si>
  <si>
    <t>Projektant:</t>
  </si>
  <si>
    <t>AGP nova spol.s.r.o.(Ing. Vladimír Polanský, CSc.)</t>
  </si>
  <si>
    <t>True</t>
  </si>
  <si>
    <t>Zpracovatel:</t>
  </si>
  <si>
    <t xml:space="preserve"> </t>
  </si>
  <si>
    <t>Poznámka:</t>
  </si>
  <si>
    <t>Jsou-li ve výkazu výměr uvedeny odkazy na výrobce, obchodní názvy nebo specifické označení výrobků, jsou tyto odkazy informativní a zadavatel umožnuje použití jiných, avšak kvalitativně, technicky a esteticky stejných nebo lepších řešení.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</si>
  <si>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</si>
  <si>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</si>
  <si>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</si>
  <si>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</si>
  <si>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</si>
  <si>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</si>
  <si>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</si>
  <si>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</si>
  <si>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</si>
  <si>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</si>
  <si>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</si>
  <si>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</si>
  <si>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</si>
  <si>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</si>
  <si>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</si>
  <si>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</si>
  <si>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</si>
  <si>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</si>
  <si>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</si>
  <si>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</si>
  <si>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</si>
  <si>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</si>
  <si>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</si>
  <si>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</si>
  <si>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</si>
  <si>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</si>
  <si>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</si>
  <si>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</si>
  <si>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</si>
  <si>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</si>
  <si>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</si>
  <si>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</si>
  <si>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</si>
  <si>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</si>
  <si>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</si>
  <si>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</si>
  <si>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</si>
  <si>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</si>
  <si>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</si>
  <si>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</si>
  <si>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</si>
  <si>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</si>
  <si>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</si>
  <si>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</si>
  <si>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</si>
  <si>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</si>
  <si>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Rozpočtové Náklady ( VRN )</t>
  </si>
  <si>
    <t>STA</t>
  </si>
  <si>
    <t>1</t>
  </si>
  <si>
    <t>{28a185c0-4e2b-484e-8d22-765f10879b9f}</t>
  </si>
  <si>
    <t>2</t>
  </si>
  <si>
    <t>01</t>
  </si>
  <si>
    <t>Stavební část</t>
  </si>
  <si>
    <t>{f7cdb8b7-ea30-4cec-84fb-4b6cb662ef05}</t>
  </si>
  <si>
    <t>02</t>
  </si>
  <si>
    <t>VZT</t>
  </si>
  <si>
    <t>{c947d2d7-d6b6-49fd-8d99-a5745ca17a28}</t>
  </si>
  <si>
    <t>03</t>
  </si>
  <si>
    <t>UT</t>
  </si>
  <si>
    <t>{63d8e6a2-6464-4093-b895-c308b7484fc1}</t>
  </si>
  <si>
    <t>04</t>
  </si>
  <si>
    <t>ZTI</t>
  </si>
  <si>
    <t>{267e3f30-e38c-4fba-a8a9-814a8fa5fbff}</t>
  </si>
  <si>
    <t>05</t>
  </si>
  <si>
    <t>EI</t>
  </si>
  <si>
    <t>{b1a47768-eb22-4567-a7cc-8b85690ea997}</t>
  </si>
  <si>
    <t>KRYCÍ LIST SOUPISU PRACÍ</t>
  </si>
  <si>
    <t>Objekt:</t>
  </si>
  <si>
    <t>00 - Vedlejší Rozpočtové Náklady ( VRN )</t>
  </si>
  <si>
    <t>Jsou-li ve výkazu výměr uvedeny odkazy na výrobce, obchodní názvy nebo specifické označení výrobků, jsou tyto odkazy informativní a zadavatel umožnuje použití jiných, avšak kvalitativně, technicky a esteticky stejných nebo lepších řešení.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</si>
  <si>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</si>
  <si>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</si>
  <si>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</si>
  <si>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Náklady ze soupisu prací</t>
  </si>
  <si>
    <t>-1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</si>
  <si>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</si>
  <si>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</si>
  <si>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</si>
  <si>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</si>
  <si>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VRN9 - 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</si>
  <si>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</si>
  <si>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</si>
  <si>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</si>
  <si>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</si>
  <si>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</si>
  <si>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</si>
  <si>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</si>
  <si>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</si>
  <si>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</si>
  <si>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</si>
  <si>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</si>
  <si>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</si>
  <si>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</si>
  <si>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</si>
  <si>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 xml:space="preserve"> Vedlejší rozpočtové náklady</t>
  </si>
  <si>
    <t>ROZPOCET</t>
  </si>
  <si>
    <t>VRN1</t>
  </si>
  <si>
    <t xml:space="preserve"> Průzkumné, geodetické a projektové práce</t>
  </si>
  <si>
    <t>K</t>
  </si>
  <si>
    <t>012002000</t>
  </si>
  <si>
    <t>Geodetické práce</t>
  </si>
  <si>
    <t>soubor</t>
  </si>
  <si>
    <t>4</t>
  </si>
  <si>
    <t>-1575284260</t>
  </si>
  <si>
    <t>013002000</t>
  </si>
  <si>
    <t>Projektové práce</t>
  </si>
  <si>
    <t>-1429998910</t>
  </si>
  <si>
    <t>3</t>
  </si>
  <si>
    <t>013254000</t>
  </si>
  <si>
    <t>Dokumentace skutečného provedení stavby</t>
  </si>
  <si>
    <t>-1541767353</t>
  </si>
  <si>
    <t>013254001</t>
  </si>
  <si>
    <t>Dílenská dokumentace</t>
  </si>
  <si>
    <t>214289674</t>
  </si>
  <si>
    <t>VRN3</t>
  </si>
  <si>
    <t xml:space="preserve"> Zařízení staveniště</t>
  </si>
  <si>
    <t>5</t>
  </si>
  <si>
    <t>030001000</t>
  </si>
  <si>
    <t>Zařízení staveniště</t>
  </si>
  <si>
    <t>1422589201</t>
  </si>
  <si>
    <t>P</t>
  </si>
  <si>
    <t>Poznámka k položce:
Poznámka k položce: Zařízení staveníště : - odkladové a skladovací plochy pro potřebný materiál                                   - sociál a zázemí pro dělníky ( pronájem toi toi ; buňky pro převlékání atd..)                                   - zřízení přenosného elektroměru pro měření energii spotřebované pro stavbu                                   - odkladové a skladovací plochy pro potřebné nářadí a nástroje potřebné pro stavbu                                   - zabezpečení staveniště-případné oplocení a zamezení vstupu nepovolaným osobám                                   - zaištění vody pro možný chod stavby                                    - informační tabule .......</t>
  </si>
  <si>
    <t>VRN4</t>
  </si>
  <si>
    <t xml:space="preserve"> Inženýrská činnost</t>
  </si>
  <si>
    <t>6</t>
  </si>
  <si>
    <t>043002000</t>
  </si>
  <si>
    <t>Zkoušky a ostatní měření</t>
  </si>
  <si>
    <t>1530515036</t>
  </si>
  <si>
    <t>Poznámka k položce:
Poznámka k položce: Hlavní tituly průvodních činností a nákladů inženýrská činnost zkoušky a ostatní měření. Revize elektro: Před uvedením stavby do provozu budou provedeny všechny předepsané zkoušky a výchozí revize elektrických zařízení (dle ČSN 33 1500 - Elektrotechnické předpisy. Revize elektrických zařízení).  Výtrhové zkoušty kotvení tepelné izolace. Těsnící zkoušky hydroizolačních vrstev střech. Viz tech. zpráva.</t>
  </si>
  <si>
    <t>7</t>
  </si>
  <si>
    <t>045002000</t>
  </si>
  <si>
    <t>Kompletační a koordinační činnost</t>
  </si>
  <si>
    <t>1400361161</t>
  </si>
  <si>
    <t>Poznámka k položce:
Poznámka k položce: Hlavní tituly průvodních činností a nákladů inženýrská činnost kompletační a koordinační činnost. Zrušení a obnovení ( výměna ) el zařízení na fasádě( zvonky panely tabla.....)</t>
  </si>
  <si>
    <t>VRN9</t>
  </si>
  <si>
    <t xml:space="preserve"> Ostatní náklady</t>
  </si>
  <si>
    <t>8</t>
  </si>
  <si>
    <t>09000100014</t>
  </si>
  <si>
    <t>Ostatní náklady související s provozem</t>
  </si>
  <si>
    <t>1517497834</t>
  </si>
  <si>
    <t>Poznámka k položce:
Poznámka k položce: Proškolení , atestace a návody užívání a bezpečnosti.....</t>
  </si>
  <si>
    <t>9</t>
  </si>
  <si>
    <t>09000100112</t>
  </si>
  <si>
    <t>Průběžný úklid vnitřní komunikace a chodníku při dopravě a skládání materiálu</t>
  </si>
  <si>
    <t>428293665</t>
  </si>
  <si>
    <t>10</t>
  </si>
  <si>
    <t>0900010012</t>
  </si>
  <si>
    <t>Generální finální úklid prostor včetně mytí podlah, oken, dveří, zárubní, obkladů, zařizovacích předmětů a svítidel</t>
  </si>
  <si>
    <t>-1534633084</t>
  </si>
  <si>
    <t>01 - Stavební část</t>
  </si>
  <si>
    <t>HSV - Práce a dodávky HSV</t>
  </si>
  <si>
    <t xml:space="preserve">    1 -   Zemní práce</t>
  </si>
  <si>
    <t xml:space="preserve">    2 -   Zakládání</t>
  </si>
  <si>
    <t xml:space="preserve">    3 - Svislé a kompletní konstrukce</t>
  </si>
  <si>
    <t xml:space="preserve">    4 -   Vodorovné konstrukce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</si>
  <si>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</si>
  <si>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</si>
  <si>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</si>
  <si>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</si>
  <si>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</si>
  <si>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</si>
  <si>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</si>
  <si>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</si>
  <si>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</si>
  <si>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</si>
  <si>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</si>
  <si>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</si>
  <si>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</si>
  <si>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</si>
  <si>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</si>
  <si>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</si>
  <si>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</si>
  <si>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>HSV</t>
  </si>
  <si>
    <t>Práce a dodávky HSV</t>
  </si>
  <si>
    <t xml:space="preserve">  Zemní práce</t>
  </si>
  <si>
    <t>120901103</t>
  </si>
  <si>
    <t>Bourání zdiva cihelného nebo smíšeného v odkopávkách nebo prokopávkách na MC ručně vč.zateplení tl.150mm</t>
  </si>
  <si>
    <t>m3</t>
  </si>
  <si>
    <t>292487369</t>
  </si>
  <si>
    <t>VV</t>
  </si>
  <si>
    <t>"tl.375mm na výšku 3,21m" 2,73*2*0,375</t>
  </si>
  <si>
    <t>"tl.375mm se zatepl.tl.150mm" 1,36*2,65*0,375</t>
  </si>
  <si>
    <t>Součet</t>
  </si>
  <si>
    <t>132101201</t>
  </si>
  <si>
    <t>Hloubení rýh š do 2000 mm v hornině tř. 1 a 2 objemu do 100 m3</t>
  </si>
  <si>
    <t>421364225</t>
  </si>
  <si>
    <t xml:space="preserve">"nové základy š.700mm"((1,743*1,2)*2)*0,7 </t>
  </si>
  <si>
    <t>"nové základy š.500mm"3,6*1,2*0,5</t>
  </si>
  <si>
    <t>162201102</t>
  </si>
  <si>
    <t>Vodorovné přemístění do 50 m výkopku/sypaniny z horniny tř. 1 až 4 s ponecháním na parcele</t>
  </si>
  <si>
    <t>-893011691</t>
  </si>
  <si>
    <t xml:space="preserve">  Zakládání</t>
  </si>
  <si>
    <t>212755114</t>
  </si>
  <si>
    <t>Trativody z drenážních trubek pálených vnitřního průměru 100 mm bez lože</t>
  </si>
  <si>
    <t>m</t>
  </si>
  <si>
    <t>1169714595</t>
  </si>
  <si>
    <t>1,743*2+3,6</t>
  </si>
  <si>
    <t>271572211</t>
  </si>
  <si>
    <t>Podsyp pod základové konstrukce se zhutněním z netříděného štěrkopísku</t>
  </si>
  <si>
    <t>837749343</t>
  </si>
  <si>
    <t>"S6" 2,24*0,15</t>
  </si>
  <si>
    <t>274313811</t>
  </si>
  <si>
    <t>Základové pásy z betonu tř. C 25/30 XC2</t>
  </si>
  <si>
    <t>-1614653468</t>
  </si>
  <si>
    <t>274313911</t>
  </si>
  <si>
    <t>Základové pásy z betonu tř. C 30/37 XC4</t>
  </si>
  <si>
    <t>1679232553</t>
  </si>
  <si>
    <t xml:space="preserve">"nové základy š.700mm"(1,743*1,2*0,7)*2 </t>
  </si>
  <si>
    <t>279113144</t>
  </si>
  <si>
    <t>Zeď tl do 300 mm z tvárnic ztraceného bednění včetně výplně z betonu tř. C 20/25 XC2 vč.pomocné výztuže</t>
  </si>
  <si>
    <t>m2</t>
  </si>
  <si>
    <t>9914926</t>
  </si>
  <si>
    <t>"1NP" 0,75*(1,7+1,9)</t>
  </si>
  <si>
    <t>Svislé a kompletní konstrukce</t>
  </si>
  <si>
    <t>311235161.HLZ</t>
  </si>
  <si>
    <t>Zdivo jednovrstvé z cihel HELUZ UNI 30 broušených P12,5 na tenkovrstvou maltu tl 300 mm</t>
  </si>
  <si>
    <t>2091529758</t>
  </si>
  <si>
    <t>"1NP" (1,7+1,9)*2,6</t>
  </si>
  <si>
    <t>"obvod.zdivo" (25,625+12,25+25,625+12,25)*4,5</t>
  </si>
  <si>
    <t>"odečet" -((1,05*2,05)*18+(1,05*1,8)*2+(1,05*1,2)*5+(1,125*1,8)+(1,5*1,97)*2)</t>
  </si>
  <si>
    <t>"obvod.zdivo" (5,28*3,2)</t>
  </si>
  <si>
    <t>311235181.HLZ</t>
  </si>
  <si>
    <t>Zdivo jednovrstvé z cihel HELUZ PLUS 38 P10 na tenkovrstvou maltu tl 380 mm</t>
  </si>
  <si>
    <t>1912454245</t>
  </si>
  <si>
    <t>"1NP" (2,225+1,05)*1,8</t>
  </si>
  <si>
    <t>"obvod.zdivo" (5,35+5,65+2,28)*3,2</t>
  </si>
  <si>
    <t>"odečet" -(1,65*1,4)</t>
  </si>
  <si>
    <t>11</t>
  </si>
  <si>
    <t>317168052.HLZ</t>
  </si>
  <si>
    <t>Překlad vysoký HELUZ 23,8 dl 1250 mm</t>
  </si>
  <si>
    <t>kus</t>
  </si>
  <si>
    <t>425300403</t>
  </si>
  <si>
    <t>"PRO5 2NP"4*2+1*2</t>
  </si>
  <si>
    <t>12</t>
  </si>
  <si>
    <t>317168053.HLZ</t>
  </si>
  <si>
    <t>Překlad vysoký HELUZ 23,8 dl 1500 mm</t>
  </si>
  <si>
    <t>-1321495289</t>
  </si>
  <si>
    <t>"PRO3 2NP"4*2</t>
  </si>
  <si>
    <t>13</t>
  </si>
  <si>
    <t>317168054.HLZ</t>
  </si>
  <si>
    <t>Překlad vysoký HELUZ 23,8 dl 1750 mm</t>
  </si>
  <si>
    <t>973462245</t>
  </si>
  <si>
    <t>"PRO11 2NP"1*2+1*2</t>
  </si>
  <si>
    <t>14</t>
  </si>
  <si>
    <t>317168055.HLZ</t>
  </si>
  <si>
    <t>Překlad vysoký HELUZ 23,8 dl 2000 mm</t>
  </si>
  <si>
    <t>387406260</t>
  </si>
  <si>
    <t>"PRO6 2NP"1*2</t>
  </si>
  <si>
    <t>317168056.HLZ</t>
  </si>
  <si>
    <t>Překlad vysoký HELUZ 23,8 dl 2250 mm</t>
  </si>
  <si>
    <t>-443175575</t>
  </si>
  <si>
    <t>"PRO2 2NP"1*5</t>
  </si>
  <si>
    <t>"PRO4 2NP"1*4</t>
  </si>
  <si>
    <t>"PRO7 2NP"1*2</t>
  </si>
  <si>
    <t>"PRO8 2NP"1*1</t>
  </si>
  <si>
    <t>16</t>
  </si>
  <si>
    <t>317168058.HLZ</t>
  </si>
  <si>
    <t>Překlad vysoký HELUZ 23,8 dl 2750 mm</t>
  </si>
  <si>
    <t>1239035817</t>
  </si>
  <si>
    <t>"PRO1 2NP"12*4</t>
  </si>
  <si>
    <t>17</t>
  </si>
  <si>
    <t>317168060.HLZ</t>
  </si>
  <si>
    <t>Překlad vysoký HELUZ 23,8 dl 3250 mm</t>
  </si>
  <si>
    <t>2132267994</t>
  </si>
  <si>
    <t>"PRO10 2NP"1*4</t>
  </si>
  <si>
    <t>18</t>
  </si>
  <si>
    <t>317168061.HLZ</t>
  </si>
  <si>
    <t>Překlad vysoký HELUZ 23,8 dl 3500 mm</t>
  </si>
  <si>
    <t>-366214449</t>
  </si>
  <si>
    <t>"PRO9 2NP"1*5</t>
  </si>
  <si>
    <t>19</t>
  </si>
  <si>
    <t>337171122</t>
  </si>
  <si>
    <t>Montáž nosné ocelové kce průmyslové haly bez jeřábové dráhy v do 12 m rozpětí vazníků do 24 m</t>
  </si>
  <si>
    <t>t</t>
  </si>
  <si>
    <t>-1185215534</t>
  </si>
  <si>
    <t>"OK1"( 1088,205*10)/1000</t>
  </si>
  <si>
    <t>1919,262/1000</t>
  </si>
  <si>
    <t>20</t>
  </si>
  <si>
    <t>M</t>
  </si>
  <si>
    <t>13011008</t>
  </si>
  <si>
    <t>ocel profilová  jakost S235</t>
  </si>
  <si>
    <t>1739281116</t>
  </si>
  <si>
    <t>"OK1"( 1088,205*10)/1000*1,2</t>
  </si>
  <si>
    <t>"paždíky"1919,262/1000*1,2</t>
  </si>
  <si>
    <t>337R</t>
  </si>
  <si>
    <t>D+ M ocelové schodiště s pororošty</t>
  </si>
  <si>
    <t>1854079568</t>
  </si>
  <si>
    <t xml:space="preserve">Poznámka k položce:
viz PD a TZ
HLAVNÍ PROFILY : 
silnostěný uzavřený profil 200/100/5 = 21,720 m ( 21,632 kg/m )
HEA 200 = 14,82 m ( 42,3 kg/m )
plech 220/3 = 14,74 m ( 5,18 kg/m )
plech 160/3 = 7,39 m ( 3,768 kg/m )
L 75/50/6 = 5,16 m ( 5,65 kg/m )
včetně připočtené přirážky 25 % 
POROROŠTY 
PODLAHOVÝ ROŠT SP 340-34/38-3, š. 1m ;d 1,2 m = 3 ks ( 32,45 kg/ks )
PODLAHOVÝ ROŠT SP 340-34/38-3, š. 1m; d 1,1 m = 1 ks ( 35,4 kg/ks )
SCHODIŠŤOVÁ PODESTA ZE SVAŘOVANÉHO ROŠTU š.0,75m; d 1,2 m = 1 ks ( 24,338 kg/ks )
SCHODIŠŤOVÁ PODESTA ZE SVAŘOVANÉHO ROŠTU š.0,3m; d 1,1 m = 1 ks ( 10,62 kg/ks )
SCHODIŠŤOVÝ STUPEŇ 305x70 (DIN 24531); d 1,1 m = 20 ks ( 18kg/ks ) 
</t>
  </si>
  <si>
    <t>Hlavní ocelové profily</t>
  </si>
  <si>
    <t>(1230,086 *1,25)/1000</t>
  </si>
  <si>
    <t>Pororošty</t>
  </si>
  <si>
    <t>(527,708)/1000</t>
  </si>
  <si>
    <t>22</t>
  </si>
  <si>
    <t>342244201.HLZ</t>
  </si>
  <si>
    <t>Příčka z cihel broušených HELUZ 8 P10 na tenkovrstvou maltu tloušťky 80 mm</t>
  </si>
  <si>
    <t>-1019846505</t>
  </si>
  <si>
    <t>"vnitřní" (3,2+3,2+3,2+3,2+6,18+1,73)*4,5</t>
  </si>
  <si>
    <t>23</t>
  </si>
  <si>
    <t>342244221.HLZ</t>
  </si>
  <si>
    <t>Příčka z cihel broušených HELUZ 14 P10 na tenkovrstvou maltu tloušťky 140 mm</t>
  </si>
  <si>
    <t>1506236292</t>
  </si>
  <si>
    <t>"1NP" (1,45+3,85)*3,21</t>
  </si>
  <si>
    <t>24</t>
  </si>
  <si>
    <t>311235121.HLZ</t>
  </si>
  <si>
    <t>Zdivo jednovrstvé z cihel HELUZ 20 P10 na tenkovrstvou maltu tl 200 mm</t>
  </si>
  <si>
    <t>-1438338121</t>
  </si>
  <si>
    <t>(3,4+15,92+3,4+8,25)*4,5</t>
  </si>
  <si>
    <t>"odečet" -((0,8*1,97)*3+0,9*1,97+1,5*1,97+1,75*1,97)</t>
  </si>
  <si>
    <t xml:space="preserve">  Vodorovné konstrukce</t>
  </si>
  <si>
    <t>25</t>
  </si>
  <si>
    <t>411121121</t>
  </si>
  <si>
    <t>Montáž prefabrikovaných ŽB stropů ze stropních panelů š 1200 mm dl do 3800 mm</t>
  </si>
  <si>
    <t>891864050</t>
  </si>
  <si>
    <t>"P02/1 1150/3345/180 "1</t>
  </si>
  <si>
    <t>"P03/1 1150/1895/180" 1</t>
  </si>
  <si>
    <t>26</t>
  </si>
  <si>
    <t>59341422</t>
  </si>
  <si>
    <t xml:space="preserve">panel stropní plný </t>
  </si>
  <si>
    <t>1996270448</t>
  </si>
  <si>
    <t>27</t>
  </si>
  <si>
    <t>593414221</t>
  </si>
  <si>
    <t>1065451226</t>
  </si>
  <si>
    <t>"PO1/1 1375/5125/180mm" 1</t>
  </si>
  <si>
    <t>"PO1/2 2000/5230/180mm" 2</t>
  </si>
  <si>
    <t>"PO2/2 1605/5230/180mm" 1</t>
  </si>
  <si>
    <t>28</t>
  </si>
  <si>
    <t>411121131R</t>
  </si>
  <si>
    <t>Montáž prefabrikovaných ŽB stropů ze stropních panelů š 1800 mm  tl.180mm dl do 3800 mm</t>
  </si>
  <si>
    <t>-1073268795</t>
  </si>
  <si>
    <t>"S4" 24,66</t>
  </si>
  <si>
    <t>29</t>
  </si>
  <si>
    <t>59347938R</t>
  </si>
  <si>
    <t>panel střešní kazetový ŽB  tl.180mm</t>
  </si>
  <si>
    <t>-664874618</t>
  </si>
  <si>
    <t>30</t>
  </si>
  <si>
    <t>411121135</t>
  </si>
  <si>
    <t>Montáž prefabrikovaných ŽB stropů ze stropních panelů š 1800 mm dl do 7000 mm</t>
  </si>
  <si>
    <t>1131318545</t>
  </si>
  <si>
    <t>31</t>
  </si>
  <si>
    <t>411354223</t>
  </si>
  <si>
    <t>Bednění stropů ztracené z hraněných trapézových plechů 150/280/0,75</t>
  </si>
  <si>
    <t>-388267963</t>
  </si>
  <si>
    <t>"S2" 325,4</t>
  </si>
  <si>
    <t>32</t>
  </si>
  <si>
    <t>411361821</t>
  </si>
  <si>
    <t>Výztuž stropů betonářskou ocelí 10 505</t>
  </si>
  <si>
    <t>-1615859787</t>
  </si>
  <si>
    <t>"S3" 27*0,18*150/1000</t>
  </si>
  <si>
    <t>33</t>
  </si>
  <si>
    <t>417R</t>
  </si>
  <si>
    <t>D+M tepelné izolace věnce  z pěnového polystyrenu tl. 50-80m m jednostranná, výška  250-430 mm</t>
  </si>
  <si>
    <t>416761214</t>
  </si>
  <si>
    <t>"V1-1"  4</t>
  </si>
  <si>
    <t>"V2-1" 5,3</t>
  </si>
  <si>
    <t>"V3-1" 0</t>
  </si>
  <si>
    <t>"V1-2" 5,65</t>
  </si>
  <si>
    <t>"V2-2" 11</t>
  </si>
  <si>
    <t>"V3-2" 0</t>
  </si>
  <si>
    <t>"V1-3" 5,65</t>
  </si>
  <si>
    <t>"V2-3" 5,65</t>
  </si>
  <si>
    <t>"V3-3" 77</t>
  </si>
  <si>
    <t>"V1-4" 77</t>
  </si>
  <si>
    <t>"průvlak PR1-1" 0</t>
  </si>
  <si>
    <t>34</t>
  </si>
  <si>
    <t>417321515</t>
  </si>
  <si>
    <t>Ztužující pásy a věnce ze ŽB tř. C 25/30</t>
  </si>
  <si>
    <t>-440330326</t>
  </si>
  <si>
    <t>"V1-1"  0,22*0,2*4</t>
  </si>
  <si>
    <t>"V2-1" 0,33*0,25*5,3</t>
  </si>
  <si>
    <t>"V3-1" 0,38*0,25*5,3</t>
  </si>
  <si>
    <t>"V1-2" 0,22*0,25*5,65</t>
  </si>
  <si>
    <t>"V2-2" 0,33*0,25*11</t>
  </si>
  <si>
    <t>"V3-2" 0,38*0,25*5,65</t>
  </si>
  <si>
    <t>"V1-3" 0,22*0,25*5,65</t>
  </si>
  <si>
    <t>"V2-3" 0,33*0,25*5,65</t>
  </si>
  <si>
    <t>"V3-3" 0,25*0,25*77</t>
  </si>
  <si>
    <t>"V1-4" 0,25*0,25*77</t>
  </si>
  <si>
    <t>"průvlak PR1-1" 0,38*0,25*3,67</t>
  </si>
  <si>
    <t>35</t>
  </si>
  <si>
    <t>417351115</t>
  </si>
  <si>
    <t>Zřízení bednění ztužujících věnců</t>
  </si>
  <si>
    <t>55492936</t>
  </si>
  <si>
    <t>"V1-1"  0,2*4*2</t>
  </si>
  <si>
    <t>"V2-1" 0,25*5,3*2</t>
  </si>
  <si>
    <t>"V3-1" 0,25*5,3*2</t>
  </si>
  <si>
    <t>"V1-2" 0,25*5,65*2</t>
  </si>
  <si>
    <t>"V2-2" 0,25*11*2</t>
  </si>
  <si>
    <t>"V3-2" 0,25*5,65*2</t>
  </si>
  <si>
    <t>"V1-3" 0,25*5,65*2</t>
  </si>
  <si>
    <t>"V2-3" 0,25*5,65*2</t>
  </si>
  <si>
    <t>"V3-3" 0,25*77*2</t>
  </si>
  <si>
    <t>"V1-4" 0,25*77*2</t>
  </si>
  <si>
    <t>"průvlak PR1-1" 0,25*3,67*2+0,38*3,67</t>
  </si>
  <si>
    <t>36</t>
  </si>
  <si>
    <t>417351116</t>
  </si>
  <si>
    <t>Odstranění bednění ztužujících věnců</t>
  </si>
  <si>
    <t>1732824331</t>
  </si>
  <si>
    <t>37</t>
  </si>
  <si>
    <t>417361821</t>
  </si>
  <si>
    <t>Výztuž ztužujících pásů a věnců betonářskou ocelí 10 505(R)</t>
  </si>
  <si>
    <t>-1880209694</t>
  </si>
  <si>
    <t>"V1-1"  19,38/1000</t>
  </si>
  <si>
    <t>"V2-1" 26,62/1000</t>
  </si>
  <si>
    <t>"V3-1" 27,15/1000</t>
  </si>
  <si>
    <t>"V1-2" 26,81/1000</t>
  </si>
  <si>
    <t>"V2-2" 54,55/1000</t>
  </si>
  <si>
    <t>"V3-2" 28,52/1000</t>
  </si>
  <si>
    <t>"V1-3" 26,82/1000</t>
  </si>
  <si>
    <t>"V2-3" 27,99/1000</t>
  </si>
  <si>
    <t>"V3-3" 368,31/1000</t>
  </si>
  <si>
    <t>"V1-4" 368,31/1000</t>
  </si>
  <si>
    <t>"průvlak PR1-1" 17,39/1000</t>
  </si>
  <si>
    <t>38</t>
  </si>
  <si>
    <t>435125012</t>
  </si>
  <si>
    <t>Montáž schodišťových ramen se svařovanými spoji hmotnosti do 5 t</t>
  </si>
  <si>
    <t>-663438689</t>
  </si>
  <si>
    <t>"RO1/2 4640/1450/150mm" 1</t>
  </si>
  <si>
    <t>39</t>
  </si>
  <si>
    <t>59372190</t>
  </si>
  <si>
    <t>rameno schodišťové ŽB 4640/1450/150mm</t>
  </si>
  <si>
    <t>-35121297</t>
  </si>
  <si>
    <t>Úpravy povrchů, podlahy a osazování výplní</t>
  </si>
  <si>
    <t>40</t>
  </si>
  <si>
    <t>611321141</t>
  </si>
  <si>
    <t>Vápenocementová omítka štuková dvouvrstvá vnitřních stropů rovných nanášená ručně</t>
  </si>
  <si>
    <t>-1529033834</t>
  </si>
  <si>
    <t>41</t>
  </si>
  <si>
    <t>612311131</t>
  </si>
  <si>
    <t>Potažení vnitřních stěn vápenným štukem tloušťky do 3 mm</t>
  </si>
  <si>
    <t>-626909059</t>
  </si>
  <si>
    <t>(4,7+3,6+5,2+2,9+3)*4,5</t>
  </si>
  <si>
    <t>(2,6+2,6+3,2+3,2)*3,5</t>
  </si>
  <si>
    <t>(6,18+6,18+2,73+2,73)*4,5</t>
  </si>
  <si>
    <t>(6,7+6,7+8,9+8,9)*4</t>
  </si>
  <si>
    <t>227,1</t>
  </si>
  <si>
    <t>42</t>
  </si>
  <si>
    <t>612321341</t>
  </si>
  <si>
    <t>Vápenocementová omítka štuková dvouvrstvá vnitřních stěn nanášená strojně</t>
  </si>
  <si>
    <t>1221186502</t>
  </si>
  <si>
    <t>(3,68+3,68+3,2+3,2+3,7)*3,5</t>
  </si>
  <si>
    <t>(2,25+2,25+3,2+3,2)*3,5</t>
  </si>
  <si>
    <t>(3,7+3,7+3,2+3,2)*3,5</t>
  </si>
  <si>
    <t>(2,97+2,97+3,2+3,2)*3,5</t>
  </si>
  <si>
    <t>(18,14+8,25+15,21+3,4+3+11,65)*4,5</t>
  </si>
  <si>
    <t>43</t>
  </si>
  <si>
    <t>622131101</t>
  </si>
  <si>
    <t>Cementový postřik vnějších stěn nanášený celoplošně ručně</t>
  </si>
  <si>
    <t>1156632556</t>
  </si>
  <si>
    <t>"S/1" 26,27+87,1+180+87,1+116,2</t>
  </si>
  <si>
    <t>"S/2"31,4</t>
  </si>
  <si>
    <t>"S/3"6,91+5,93+5,92+8,1</t>
  </si>
  <si>
    <t>44</t>
  </si>
  <si>
    <t>622142001</t>
  </si>
  <si>
    <t>Potažení vnějších stěn sklovláknitým pletivem vtlačeným do tenkovrstvé hmoty</t>
  </si>
  <si>
    <t>398619301</t>
  </si>
  <si>
    <t>45</t>
  </si>
  <si>
    <t>622211031</t>
  </si>
  <si>
    <t>Montáž kontaktního zateplení vnějších stěn z polystyrénových desek tl do 160 mm</t>
  </si>
  <si>
    <t>170392899</t>
  </si>
  <si>
    <t>"atiky"103,3</t>
  </si>
  <si>
    <t>46</t>
  </si>
  <si>
    <t>28375935</t>
  </si>
  <si>
    <t>deska EPS 70 fasádní λ=0,039 tl 150mm</t>
  </si>
  <si>
    <t>426803994</t>
  </si>
  <si>
    <t>"S/1" (26,27+87,1+180+87,1+116,2)*1,1</t>
  </si>
  <si>
    <t>47</t>
  </si>
  <si>
    <t>28376442</t>
  </si>
  <si>
    <t>deska z polystyrénu XPS, hrana rovná a strukturovaný povrch 300kPa tl 80mm</t>
  </si>
  <si>
    <t>1213948503</t>
  </si>
  <si>
    <t>103,3*1,08 'Přepočtené koeficientem množství</t>
  </si>
  <si>
    <t>48</t>
  </si>
  <si>
    <t>62225R</t>
  </si>
  <si>
    <t>Dodávka a montáž zakládacích, soklových,rohových a začišťovacích lišt pro kontaktního zateplení</t>
  </si>
  <si>
    <t>1785231646</t>
  </si>
  <si>
    <t>49</t>
  </si>
  <si>
    <t>622321311</t>
  </si>
  <si>
    <t>Vápenocementová omítka hrubá jednovrstvá zatřená vnějších stěn nanášená strojně</t>
  </si>
  <si>
    <t>-168055927</t>
  </si>
  <si>
    <t>vyrovnání vnějších stěn</t>
  </si>
  <si>
    <t>50</t>
  </si>
  <si>
    <t>622521031</t>
  </si>
  <si>
    <t>Vnější fasádní omítka silikonsilikátová probarvená tl. 35 mm zrno 2mm včetně probarvené penetrace na bázi akrylátové disperze</t>
  </si>
  <si>
    <t>-139436978</t>
  </si>
  <si>
    <t>51</t>
  </si>
  <si>
    <t>622541031</t>
  </si>
  <si>
    <t>Tenkovrstvá silikonsilikátová zrnitá omítka tl. 3,0 mm včetně penetrace vnějších stěn probarvená</t>
  </si>
  <si>
    <t>1759755632</t>
  </si>
  <si>
    <t>"S/2 podrobný popis viz.nezateplená fasáda" 31,4</t>
  </si>
  <si>
    <t>52</t>
  </si>
  <si>
    <t>623541031</t>
  </si>
  <si>
    <t>Tenkovrstvá silikonsilikátová zrnitá omítka tl. 3,0 mm včetně penetrace vnějších soklů</t>
  </si>
  <si>
    <t>1187365340</t>
  </si>
  <si>
    <t>"S/3 podrobný popis viz.nezateplená fasáda soklu" 6,91+5,93+5,92+8,1</t>
  </si>
  <si>
    <t>53</t>
  </si>
  <si>
    <t>631311116</t>
  </si>
  <si>
    <t>Mazanina tl do 80 mm z betonu prostého bez zvýšených nároků na prostředí tř. C 25/30</t>
  </si>
  <si>
    <t>1872742761</t>
  </si>
  <si>
    <t>"S1a s KARI 150/150/4 dilatovaná" 244,79*0,05</t>
  </si>
  <si>
    <t>"S1b s KARI 150/150/4 dilatovaná" 39,12*0,05</t>
  </si>
  <si>
    <t>54</t>
  </si>
  <si>
    <t>631311117</t>
  </si>
  <si>
    <t>Mazanina tl do 80 mm z betonu prostého bez zvýšených nároků na prostředí tř. C 30/37</t>
  </si>
  <si>
    <t>-58331215</t>
  </si>
  <si>
    <t>"S6" 2,24*0,05+2,24*0,15</t>
  </si>
  <si>
    <t>55</t>
  </si>
  <si>
    <t>631319011</t>
  </si>
  <si>
    <t>Příplatek k mazanině tl do 80 mm za přehlazení povrchu</t>
  </si>
  <si>
    <t>824404146</t>
  </si>
  <si>
    <t>56</t>
  </si>
  <si>
    <t>631341115</t>
  </si>
  <si>
    <t>Mazanina tl do 80 mm z betonu lehkého keramického</t>
  </si>
  <si>
    <t>958375501</t>
  </si>
  <si>
    <t>"S1a tl.frakce 4-8mm" 244,79*0,08</t>
  </si>
  <si>
    <t>"S1b tl.frakce 4-8mm" 39,12*0,08</t>
  </si>
  <si>
    <t>57</t>
  </si>
  <si>
    <t>631362021</t>
  </si>
  <si>
    <t>Výztuž mazanin svařovanými sítěmi Kari pr.5-100/100</t>
  </si>
  <si>
    <t>-1959841611</t>
  </si>
  <si>
    <t>"S6" 2,24*0,05*50/1000</t>
  </si>
  <si>
    <t>58</t>
  </si>
  <si>
    <t>631362022</t>
  </si>
  <si>
    <t>Výztuž mazanin svařovanými sítěmi Kari pr.6-150/150</t>
  </si>
  <si>
    <t>1448233343</t>
  </si>
  <si>
    <t>"S6" 2,24*0,05*70/1000</t>
  </si>
  <si>
    <t>59</t>
  </si>
  <si>
    <t>998014021</t>
  </si>
  <si>
    <t>Přesun hmot pro budovy vícepodlažní v do 18 m z betonových dílců s nezděným pláštěm</t>
  </si>
  <si>
    <t>1984917822</t>
  </si>
  <si>
    <t>Ostatní konstrukce a práce, bourání</t>
  </si>
  <si>
    <t>60</t>
  </si>
  <si>
    <t>953943211</t>
  </si>
  <si>
    <t>Osazování hasicího přístroje</t>
  </si>
  <si>
    <t>-1304848637</t>
  </si>
  <si>
    <t>61</t>
  </si>
  <si>
    <t>44932R</t>
  </si>
  <si>
    <t>přístroj hasicí ruční 27A/144B</t>
  </si>
  <si>
    <t>-960803067</t>
  </si>
  <si>
    <t>62</t>
  </si>
  <si>
    <t>953946111</t>
  </si>
  <si>
    <t xml:space="preserve">Montáž atypických ocelových kcí hmotnosti do 1 t </t>
  </si>
  <si>
    <t>-365495770</t>
  </si>
  <si>
    <t>"profil HEA 240" 263,7/1000</t>
  </si>
  <si>
    <t>63</t>
  </si>
  <si>
    <t>13010964</t>
  </si>
  <si>
    <t>ocel profilová HE-A 240 jakost s235</t>
  </si>
  <si>
    <t>2065214721</t>
  </si>
  <si>
    <t>64</t>
  </si>
  <si>
    <t>9539R</t>
  </si>
  <si>
    <t>D+M bezpečnostní, orientační nebo informační tabulky přivrtáním/přilepením</t>
  </si>
  <si>
    <t>-965904333</t>
  </si>
  <si>
    <t>65</t>
  </si>
  <si>
    <t>963012520</t>
  </si>
  <si>
    <t>Bourání stropů z ŽB desek š přes 300 mm tl přes 140 mm(ubourání střechy)</t>
  </si>
  <si>
    <t>-703590559</t>
  </si>
  <si>
    <t>"panely tl.150mm" 5,2*3,95*0,15</t>
  </si>
  <si>
    <t>66</t>
  </si>
  <si>
    <t>965042241</t>
  </si>
  <si>
    <t>Bourání  mazanin betonových  tl přes 100 mm pl pře 4 m2(ubourání střechy)</t>
  </si>
  <si>
    <t>-681106543</t>
  </si>
  <si>
    <t>"mazanina tl.50-200mm" (12,55*25,63)*0,2+(5,2*3,95)*0,2</t>
  </si>
  <si>
    <t>67</t>
  </si>
  <si>
    <t>965043341</t>
  </si>
  <si>
    <t>Bourání  potěru tl do 100 mm pl přes 4 m2(ubourání střechy)</t>
  </si>
  <si>
    <t>-1663778267</t>
  </si>
  <si>
    <t>"cement.potěr tl.25mm" 5,2*3,95*0,025</t>
  </si>
  <si>
    <t>68</t>
  </si>
  <si>
    <t>978011191</t>
  </si>
  <si>
    <t>Otlučení (osekání) vnitřní vápenné nebo vápenocementové omítky stropů v rozsahu do 100 %(ubourání střechy)</t>
  </si>
  <si>
    <t>-2017052081</t>
  </si>
  <si>
    <t>5,2*3,95</t>
  </si>
  <si>
    <t>69</t>
  </si>
  <si>
    <t>97801R1</t>
  </si>
  <si>
    <t>D+M Vertikální plošina</t>
  </si>
  <si>
    <t>kpl</t>
  </si>
  <si>
    <t>-1969619768</t>
  </si>
  <si>
    <t>Poznámka k položce:
dodávka a montáž vertikální plošiny dle PD a TZ</t>
  </si>
  <si>
    <t>70</t>
  </si>
  <si>
    <t>97801R2</t>
  </si>
  <si>
    <t>D+M Mobilní příčka</t>
  </si>
  <si>
    <t>-752190234</t>
  </si>
  <si>
    <t>Poznámka k položce:
dodávka a montáž včetně kotvení a kotevních prvků mobilní příčky včetně veškerého potřebného materiálu a příslušenství dle PD a TZ</t>
  </si>
  <si>
    <t>71</t>
  </si>
  <si>
    <t>97R</t>
  </si>
  <si>
    <t>D+M těsnění prostupů dle PBŘ</t>
  </si>
  <si>
    <t>1593033969</t>
  </si>
  <si>
    <t>PSV</t>
  </si>
  <si>
    <t>Práce a dodávky PSV</t>
  </si>
  <si>
    <t>711</t>
  </si>
  <si>
    <t>Izolace proti vodě, vlhkosti a plynům</t>
  </si>
  <si>
    <t>72</t>
  </si>
  <si>
    <t>711421131</t>
  </si>
  <si>
    <t>Provedení izolace proti tlakové vodě vodorovné za horka nátěrem asfaltovým</t>
  </si>
  <si>
    <t>487103</t>
  </si>
  <si>
    <t>"S6" 2,24</t>
  </si>
  <si>
    <t>"S1b" 39,12</t>
  </si>
  <si>
    <t>73</t>
  </si>
  <si>
    <t>11163153</t>
  </si>
  <si>
    <t>emulze asfaltová penetrační</t>
  </si>
  <si>
    <t>litr</t>
  </si>
  <si>
    <t>-2117351986</t>
  </si>
  <si>
    <t>74</t>
  </si>
  <si>
    <t>711441559</t>
  </si>
  <si>
    <t>Provedení izolace proti tlakové vodě vodorovné přitavením pásu NAIP</t>
  </si>
  <si>
    <t>2109688145</t>
  </si>
  <si>
    <t>"S3" 27</t>
  </si>
  <si>
    <t>75</t>
  </si>
  <si>
    <t>62836109</t>
  </si>
  <si>
    <t>pás asfaltový natavitelný oxidovaný tl. 3,5mm s vložkou z hliníkové fólie / hliníkové fólie s textilií, se spalitelnou PE folií nebo jemnozrnným minerálním posypem</t>
  </si>
  <si>
    <t>307815124</t>
  </si>
  <si>
    <t>"S2" 325,4*1,05</t>
  </si>
  <si>
    <t>76</t>
  </si>
  <si>
    <t>62811120</t>
  </si>
  <si>
    <t>asfaltový pás separační bez krycí vrstvy (impregnovaná vložka), typu A</t>
  </si>
  <si>
    <t>-50988434</t>
  </si>
  <si>
    <t>"S6" 2,24*1,05</t>
  </si>
  <si>
    <t>" S3" 27*1,05</t>
  </si>
  <si>
    <t>77</t>
  </si>
  <si>
    <t>998711102</t>
  </si>
  <si>
    <t>Přesun hmot tonážní pro izolace proti vodě, vlhkosti a plynům v objektech výšky do 12 m</t>
  </si>
  <si>
    <t>1660899240</t>
  </si>
  <si>
    <t>712</t>
  </si>
  <si>
    <t>Povlakové krytiny</t>
  </si>
  <si>
    <t>78</t>
  </si>
  <si>
    <t>712321132</t>
  </si>
  <si>
    <t>Provedení povlakové krytiny střech do 10° za horka nátěrem asfaltovým</t>
  </si>
  <si>
    <t>708756616</t>
  </si>
  <si>
    <t>79</t>
  </si>
  <si>
    <t>-1078939334</t>
  </si>
  <si>
    <t>234933,333333333*0,0015 "Přepočtené koeficientem množství</t>
  </si>
  <si>
    <t>80</t>
  </si>
  <si>
    <t>712391171</t>
  </si>
  <si>
    <t>Provedení povlakové krytiny střech do 10° podkladní textilní vrstvy</t>
  </si>
  <si>
    <t>-475237626</t>
  </si>
  <si>
    <t>81</t>
  </si>
  <si>
    <t>69311317</t>
  </si>
  <si>
    <t>textilie netkaná HPPE 300g/m2</t>
  </si>
  <si>
    <t>1512864766</t>
  </si>
  <si>
    <t>27*1,155 'Přepočtené koeficientem množství</t>
  </si>
  <si>
    <t>82</t>
  </si>
  <si>
    <t>69311R</t>
  </si>
  <si>
    <t>Netkaná textilie ze skleněných vláken o plošné hmotnosti 120g/m2</t>
  </si>
  <si>
    <t>1149307736</t>
  </si>
  <si>
    <t>327,64*1,155 'Přepočtené koeficientem množství</t>
  </si>
  <si>
    <t>83</t>
  </si>
  <si>
    <t>7129R</t>
  </si>
  <si>
    <t>Montáž folie plochých střech z folie PVC tl. 1,5 mm</t>
  </si>
  <si>
    <t>387851453</t>
  </si>
  <si>
    <t>84</t>
  </si>
  <si>
    <t>28322012</t>
  </si>
  <si>
    <t>fólie hydroizolační střešní mPVC mechanicky kotvená tl 1,5mm šedá</t>
  </si>
  <si>
    <t>1797850802</t>
  </si>
  <si>
    <t>455,7*1,15 'Přepočtené koeficientem množství</t>
  </si>
  <si>
    <t>85</t>
  </si>
  <si>
    <t>998712102</t>
  </si>
  <si>
    <t>Přesun hmot tonážní tonážní pro krytiny povlakové v objektech v do 12 m</t>
  </si>
  <si>
    <t>1434083264</t>
  </si>
  <si>
    <t>713</t>
  </si>
  <si>
    <t>Izolace tepelné</t>
  </si>
  <si>
    <t>86</t>
  </si>
  <si>
    <t>713121111</t>
  </si>
  <si>
    <t>Montáž izolace tepelné podlah volně kladenými rohožemi, pásy, dílci, deskami 1 vrstva</t>
  </si>
  <si>
    <t>893224497</t>
  </si>
  <si>
    <t>"S1a ps 50mm2x"244,79*2</t>
  </si>
  <si>
    <t>"S1b ps 50mm" 39,12</t>
  </si>
  <si>
    <t>87</t>
  </si>
  <si>
    <t>BCL.0001302.URS</t>
  </si>
  <si>
    <t>deska z pěnového polystyrenu tl.50mm</t>
  </si>
  <si>
    <t>1388766148</t>
  </si>
  <si>
    <t>88</t>
  </si>
  <si>
    <t>BCL.0001303.URS</t>
  </si>
  <si>
    <t>deska z elastifikovaného polystyrenu tl.50mm</t>
  </si>
  <si>
    <t>-545981082</t>
  </si>
  <si>
    <t>"S1a ps 50mm"244,79*1,02</t>
  </si>
  <si>
    <t>"S1b ps 50mm" 39,12*1,02</t>
  </si>
  <si>
    <t>89</t>
  </si>
  <si>
    <t>713140821</t>
  </si>
  <si>
    <t>Odstranění tepelné izolace střech nadstřešní volně kladené z polystyrenu tl do 100 mm</t>
  </si>
  <si>
    <t>1509358086</t>
  </si>
  <si>
    <t>"EPS 1505,pěnový PS 100mm,50mm" (12,55*25,63)*3+(5,2*3,95)*3</t>
  </si>
  <si>
    <t>90</t>
  </si>
  <si>
    <t>713141151</t>
  </si>
  <si>
    <t>Montáž izolace tepelné střech plochých kladené volně 1 vrstva rohoží, pásů, dílců, desek</t>
  </si>
  <si>
    <t>-1684806130</t>
  </si>
  <si>
    <t>"S2" 325,4*2</t>
  </si>
  <si>
    <t>91</t>
  </si>
  <si>
    <t>63151466</t>
  </si>
  <si>
    <t>deska tepelně izolační minerální plochých střech nepochozích spodní vrstva λ=0,038-0,039 tl 2x30mm</t>
  </si>
  <si>
    <t>-1466424010</t>
  </si>
  <si>
    <t>"S2" 2*325,4*1,08</t>
  </si>
  <si>
    <t>92</t>
  </si>
  <si>
    <t>28375993</t>
  </si>
  <si>
    <t>deska EPS 150 pro trvalé zatížení v tlaku (max. 3000 kg/m2) tl 220mm</t>
  </si>
  <si>
    <t>1183651596</t>
  </si>
  <si>
    <t>93</t>
  </si>
  <si>
    <t>28375962</t>
  </si>
  <si>
    <t>deska EPS 200 pro konstrukce s velmi vysokým zatížením λ=0,034 tl 180mm</t>
  </si>
  <si>
    <t>773059472</t>
  </si>
  <si>
    <t>"S3" 27*1,05</t>
  </si>
  <si>
    <t>94</t>
  </si>
  <si>
    <t>28375920</t>
  </si>
  <si>
    <t>deska EPS 200 pro trvalé zatížení v tlaku (max. 3600 kg/m2) tl 40mm</t>
  </si>
  <si>
    <t>250431232</t>
  </si>
  <si>
    <t>95</t>
  </si>
  <si>
    <t>713141335</t>
  </si>
  <si>
    <t>Montáž izolace tepelné střech plochých lepené za studena bodově, spádová vrstva tl.20mm</t>
  </si>
  <si>
    <t>436790165</t>
  </si>
  <si>
    <t>"S2" 27</t>
  </si>
  <si>
    <t>96</t>
  </si>
  <si>
    <t>28376141</t>
  </si>
  <si>
    <t xml:space="preserve">klín izolační z pěnového polystyrenu EPS 100 </t>
  </si>
  <si>
    <t>619714823</t>
  </si>
  <si>
    <t>"S3" 27*0,08</t>
  </si>
  <si>
    <t>97</t>
  </si>
  <si>
    <t>998713102</t>
  </si>
  <si>
    <t>Přesun hmot tonážní pro izolace tepelné v objektech v do 12 m</t>
  </si>
  <si>
    <t>846053296</t>
  </si>
  <si>
    <t>714</t>
  </si>
  <si>
    <t>Akustická a protiotřesová opatření</t>
  </si>
  <si>
    <t>98</t>
  </si>
  <si>
    <t>714111R</t>
  </si>
  <si>
    <t>D+M akustické obložení</t>
  </si>
  <si>
    <t>-897704964</t>
  </si>
  <si>
    <t>Poznámka k položce:
dodávka a montáž akustického dobložení včetně veškerých potřebných prvků viz PD a TZ</t>
  </si>
  <si>
    <t>99</t>
  </si>
  <si>
    <t>714111R1</t>
  </si>
  <si>
    <t xml:space="preserve">D+M svěšené odrazové desky 4/SP </t>
  </si>
  <si>
    <t>ks</t>
  </si>
  <si>
    <t>232227741</t>
  </si>
  <si>
    <t>Poznámka k položce:
dodávka a montáž  včetně veškerých potřebných prvků viz PD a TZ</t>
  </si>
  <si>
    <t>762</t>
  </si>
  <si>
    <t>Konstrukce tesařské</t>
  </si>
  <si>
    <t>100</t>
  </si>
  <si>
    <t>762420033</t>
  </si>
  <si>
    <t>Obložení stropu z desek CETRIS tl 10 mm broušených na pero a drážku šroubovaných včetně materiálu</t>
  </si>
  <si>
    <t>-760771664</t>
  </si>
  <si>
    <t>"2 SDK" 145</t>
  </si>
  <si>
    <t>"3 SDK" 15</t>
  </si>
  <si>
    <t>101</t>
  </si>
  <si>
    <t>998762102</t>
  </si>
  <si>
    <t>Přesun hmot tonážní pro kce tesařské v objektech v do 12 m</t>
  </si>
  <si>
    <t>1407915978</t>
  </si>
  <si>
    <t>763</t>
  </si>
  <si>
    <t>Konstrukce suché výstavby</t>
  </si>
  <si>
    <t>102</t>
  </si>
  <si>
    <t>763131532</t>
  </si>
  <si>
    <t>SDK podhled deska 1xDF 12,5mm bez TI jednovrstvá spodní kce profil CD+UD</t>
  </si>
  <si>
    <t>512983992</t>
  </si>
  <si>
    <t>"1SDK" 275</t>
  </si>
  <si>
    <t>103</t>
  </si>
  <si>
    <t>763131582</t>
  </si>
  <si>
    <t>SDK podhled desky 1xH2DF 12,5 Izol 30 mm(akust.izolace ze skelných vláken) jednovrstvá spodní kce profil CD+UD</t>
  </si>
  <si>
    <t>420288380</t>
  </si>
  <si>
    <t>104</t>
  </si>
  <si>
    <t>763411111</t>
  </si>
  <si>
    <t>Sanitární příčky do mokrého prostředí, desky s HPL - laminátem tl 19,6 mm v.2000mm</t>
  </si>
  <si>
    <t>1157654718</t>
  </si>
  <si>
    <t>"1SP dl.2700mm" 2,7*2</t>
  </si>
  <si>
    <t>"2SP dl.900mm" 0,9*2</t>
  </si>
  <si>
    <t>"3SP dl.7110mm" 7,11*2</t>
  </si>
  <si>
    <t>105</t>
  </si>
  <si>
    <t>763411121</t>
  </si>
  <si>
    <t>Dveře sanitárních příček, desky s HPL - laminátem tl 19,6 mm, š do 800 mm, v do 2000 mm</t>
  </si>
  <si>
    <t>2117971049</t>
  </si>
  <si>
    <t>"1SP 700mm" 1</t>
  </si>
  <si>
    <t>"2SP 700mm" 1</t>
  </si>
  <si>
    <t>"3SP 700mm" 1</t>
  </si>
  <si>
    <t>106</t>
  </si>
  <si>
    <t>998763302</t>
  </si>
  <si>
    <t>Přesun hmot tonážní pro sádrokartonové konstrukce v objektech v do 12 m</t>
  </si>
  <si>
    <t>-652698548</t>
  </si>
  <si>
    <t>764</t>
  </si>
  <si>
    <t>Konstrukce klempířské</t>
  </si>
  <si>
    <t>107</t>
  </si>
  <si>
    <t>764244307</t>
  </si>
  <si>
    <t>Oplechování atiky z poplast. plechutl.0,6mm kotvené rš 600 mm</t>
  </si>
  <si>
    <t>1943937551</t>
  </si>
  <si>
    <t>"3K" 6</t>
  </si>
  <si>
    <t>108</t>
  </si>
  <si>
    <t>764244308</t>
  </si>
  <si>
    <t>Oplechování atiky z poplast.plechu tl.0,6mm plechu kotvené rš 750 mm</t>
  </si>
  <si>
    <t>998192323</t>
  </si>
  <si>
    <t>"1K" 77</t>
  </si>
  <si>
    <t>109</t>
  </si>
  <si>
    <t>764244311</t>
  </si>
  <si>
    <t>Oplechování atiky z poplast. plechu tl. 0,6mm kotvené rš přes 800 mm</t>
  </si>
  <si>
    <t>-471641901</t>
  </si>
  <si>
    <t>"2K" 6</t>
  </si>
  <si>
    <t>110</t>
  </si>
  <si>
    <t>764246405</t>
  </si>
  <si>
    <t>Oplechování parapetů rovných mechanicky kotvené z TiZn předzvětralého plechu rš 380 mm vč.nátěrů</t>
  </si>
  <si>
    <t>-839084674</t>
  </si>
  <si>
    <t>"7K" 2,25*12+1,05*1+1,13*1+1,65*1+1,67*1</t>
  </si>
  <si>
    <t>111</t>
  </si>
  <si>
    <t>764543306</t>
  </si>
  <si>
    <t>Žlaby nástřešní oblého tvaru včetně háků, čel a hrdel z poplast.plechu tl.0,6mm rš 250 mm</t>
  </si>
  <si>
    <t>1203301688</t>
  </si>
  <si>
    <t>"4K" 4,6</t>
  </si>
  <si>
    <t>112</t>
  </si>
  <si>
    <t>764548304</t>
  </si>
  <si>
    <t>Hranatý svod včetně objímek, kolen, odskoků z poplast. plechu o straně 125 mm</t>
  </si>
  <si>
    <t>-964544083</t>
  </si>
  <si>
    <t>"6K" 10,8</t>
  </si>
  <si>
    <t>113</t>
  </si>
  <si>
    <t>764548322</t>
  </si>
  <si>
    <t>Svody kruhové včetně objímek, kolen, odskoků z poplast. plechu průměru 70 mm</t>
  </si>
  <si>
    <t>705436882</t>
  </si>
  <si>
    <t>"5K" 2,7</t>
  </si>
  <si>
    <t>114</t>
  </si>
  <si>
    <t>76454R</t>
  </si>
  <si>
    <t xml:space="preserve">D+M pojistný střešní přepad s odtokem </t>
  </si>
  <si>
    <t>-187036067</t>
  </si>
  <si>
    <t>Poznámka k položce:
7/SP
VIZ PD A TZpojistný střešní přepad s odtokem 150x150 mms integrovanou manžetou pro napojení na střešní krytinu</t>
  </si>
  <si>
    <t>7/SP</t>
  </si>
  <si>
    <t>115</t>
  </si>
  <si>
    <t>998764102</t>
  </si>
  <si>
    <t>Přesun hmot tonážní pro konstrukce klempířské v objektech v do 12 m</t>
  </si>
  <si>
    <t>1931604793</t>
  </si>
  <si>
    <t>765</t>
  </si>
  <si>
    <t>Krytina skládaná</t>
  </si>
  <si>
    <t>116</t>
  </si>
  <si>
    <t>765151801</t>
  </si>
  <si>
    <t>Demontáž krytiny bitumenové do suti(ubourání střechy)</t>
  </si>
  <si>
    <t>1371123645</t>
  </si>
  <si>
    <t>12,55*25,63+5,2*3,95</t>
  </si>
  <si>
    <t>117</t>
  </si>
  <si>
    <t>765191901</t>
  </si>
  <si>
    <t>Demontáž pojistné hydroizolační fólie kladené ve sklonu do 30°(ubourání střechy)</t>
  </si>
  <si>
    <t>1608417279</t>
  </si>
  <si>
    <t>"hydroizolace" (12,55*25,63)*2+(5,2*3,95)*2</t>
  </si>
  <si>
    <t>118</t>
  </si>
  <si>
    <t>998765102</t>
  </si>
  <si>
    <t>Přesun hmot tonážní pro krytiny skládané v objektech v do 12 m</t>
  </si>
  <si>
    <t>-311166678</t>
  </si>
  <si>
    <t>766</t>
  </si>
  <si>
    <t>Konstrukce truhlářské</t>
  </si>
  <si>
    <t>119</t>
  </si>
  <si>
    <t>766622132</t>
  </si>
  <si>
    <t>Montáž plastových oken plochy přes 1 m2 otevíravých výšky do 2,5 m s rámem do zdiva(podrobně viz.výpis oken)</t>
  </si>
  <si>
    <t>-2124037864</t>
  </si>
  <si>
    <t>"1o,2o,3o,4o,5o" 1+1+5+20+1</t>
  </si>
  <si>
    <t>120</t>
  </si>
  <si>
    <t>611305920</t>
  </si>
  <si>
    <t>okno trojkřídlové otvíravé a sklápěcí  167x180 cm plastové(izol.trojsklo,tl.vícekomorového plast.rámu.min.76mm,</t>
  </si>
  <si>
    <t>2043014260</t>
  </si>
  <si>
    <t>"1o" 1</t>
  </si>
  <si>
    <t>121</t>
  </si>
  <si>
    <t>611305920a</t>
  </si>
  <si>
    <t>okno jednokřídlové otvíravé a sklápěcí  140x165 cm plastové(izol.trojsklo,tl.vícekomorového plast.rámu.min.76mm,</t>
  </si>
  <si>
    <t>1750173933</t>
  </si>
  <si>
    <t>"2o" 1</t>
  </si>
  <si>
    <t>122</t>
  </si>
  <si>
    <t>611305919</t>
  </si>
  <si>
    <t>okno jednokřídlové otvíravé a sklápěcí  120x105 cm plastové(izol.trojsklo,tl.vícekomorového plast.rámu.min.76mm,</t>
  </si>
  <si>
    <t>-1574161550</t>
  </si>
  <si>
    <t>"3o" 5</t>
  </si>
  <si>
    <t>123</t>
  </si>
  <si>
    <t>611305R</t>
  </si>
  <si>
    <t>okno dvoukřídlové otvíravé a sklápěcí  205x105 cm plastové(izol.trojsklo,tl.vícekomorového plast.rámu.min.76mm,</t>
  </si>
  <si>
    <t>563128760</t>
  </si>
  <si>
    <t>Poznámka k položce:
včetně předokení rolety a napojení na EI</t>
  </si>
  <si>
    <t>"4o" 20</t>
  </si>
  <si>
    <t>124</t>
  </si>
  <si>
    <t>611305921b</t>
  </si>
  <si>
    <t>okno dvoukřídlové otvíravé a sklápěcí  180x112,5 cm plastové(izol.trojsklo,tl.vícekomorového plast.rámu.min.76mm,</t>
  </si>
  <si>
    <t>-241024448</t>
  </si>
  <si>
    <t>"5o"  1</t>
  </si>
  <si>
    <t>125</t>
  </si>
  <si>
    <t>766622813</t>
  </si>
  <si>
    <t>Demontáž rámu jednoduchých oken dřevěných do 4m2  a vyvěšení vlastních oken</t>
  </si>
  <si>
    <t>698722309</t>
  </si>
  <si>
    <t>1,05*1,8*1+2,222*1,8*2+2,22*1,8</t>
  </si>
  <si>
    <t>126</t>
  </si>
  <si>
    <t>611601258</t>
  </si>
  <si>
    <t xml:space="preserve">Komplet dveře dřevěné vnitřní dýhované plné 1křídlové  80x197 cm vč.ocelové.zárubně do zdi </t>
  </si>
  <si>
    <t>819944497</t>
  </si>
  <si>
    <t>"3   80x197" 1+1</t>
  </si>
  <si>
    <t>"5  80x197"  1+1</t>
  </si>
  <si>
    <t>127</t>
  </si>
  <si>
    <t>611601259</t>
  </si>
  <si>
    <t xml:space="preserve">Komplet dveře dřevěné vnitřní dýhované plné 1křídlové  90x197 cm vč.ocelové.zárubně do zdi </t>
  </si>
  <si>
    <t>2106632778</t>
  </si>
  <si>
    <t>"4   90x197" 1</t>
  </si>
  <si>
    <t>128</t>
  </si>
  <si>
    <t>611601260</t>
  </si>
  <si>
    <t>Komplet dveře dřevěné vnitřní dýhované plné 2křídlové  150x197 cm vč.ocelové.zárubně do zdi s prahem</t>
  </si>
  <si>
    <t>-1695926346</t>
  </si>
  <si>
    <t>"1,2   150x197" 1+1</t>
  </si>
  <si>
    <t>129</t>
  </si>
  <si>
    <t>611601261</t>
  </si>
  <si>
    <t>Komplet dveře dřevěné vnitřní dýhované plné 2křídlové  175x197 cm vč.ocelové.zárubně do zdi s prahem</t>
  </si>
  <si>
    <t>-230058852</t>
  </si>
  <si>
    <t>"6   175x197" 1</t>
  </si>
  <si>
    <t>130</t>
  </si>
  <si>
    <t>611601262</t>
  </si>
  <si>
    <t xml:space="preserve">Komplet dveře dřevěné vnitřní dýhované plné 2křídlové  160x197 cm vč.ocelové.zárubně do zdi </t>
  </si>
  <si>
    <t>474953519</t>
  </si>
  <si>
    <t>"7   160x197" 1</t>
  </si>
  <si>
    <t>131</t>
  </si>
  <si>
    <t>766660002</t>
  </si>
  <si>
    <t>Montáž dveřních křídel otvíravých jednokřídlových š přes 0,8 m do ocelové zárubně</t>
  </si>
  <si>
    <t>-186238576</t>
  </si>
  <si>
    <t>"4  90x197" 1</t>
  </si>
  <si>
    <t>132</t>
  </si>
  <si>
    <t>766660012</t>
  </si>
  <si>
    <t>Montáž dveřních křídel otvíravých dvoukřídlových š přes 1,45 m do ocelové zárubně</t>
  </si>
  <si>
    <t>740989597</t>
  </si>
  <si>
    <t>"1 150x197" 1</t>
  </si>
  <si>
    <t>"2 150x197" 1</t>
  </si>
  <si>
    <t>"6 175x197" 1</t>
  </si>
  <si>
    <t>"7 160x197" 1</t>
  </si>
  <si>
    <t>133</t>
  </si>
  <si>
    <t>766660441</t>
  </si>
  <si>
    <t>Dodávka a montáž vchodových dveří  do zdiva a plastové zárubně s prahem</t>
  </si>
  <si>
    <t>-990557435</t>
  </si>
  <si>
    <t>"8 1500x1970 dvoukřídlé" 1</t>
  </si>
  <si>
    <t>134</t>
  </si>
  <si>
    <t>7666R</t>
  </si>
  <si>
    <t>D+M Březová překližka na atiky</t>
  </si>
  <si>
    <t>-931621882</t>
  </si>
  <si>
    <t>Poznámka k položce:
včetně spojovacího materiálu 
VIZ PD A TZ</t>
  </si>
  <si>
    <t>"atiky"11,2*1,1</t>
  </si>
  <si>
    <t>"atiky"77*0,65</t>
  </si>
  <si>
    <t>135</t>
  </si>
  <si>
    <t>998766102</t>
  </si>
  <si>
    <t>Přesun hmot tonážní pro konstrukce truhlářské v objektech v do 12 m</t>
  </si>
  <si>
    <t>-524161921</t>
  </si>
  <si>
    <t>767</t>
  </si>
  <si>
    <t>Konstrukce zámečnické</t>
  </si>
  <si>
    <t>136</t>
  </si>
  <si>
    <t>767161114</t>
  </si>
  <si>
    <t>Dodávka a montáž zábradlí rovného z trubek vč.nátěrů (viz.zámečnické výrobky)</t>
  </si>
  <si>
    <t>496229600</t>
  </si>
  <si>
    <t>"1Z v.1,021m" 5,006</t>
  </si>
  <si>
    <t>"2Z v.1,0m" 1,66</t>
  </si>
  <si>
    <t>"3Z v.1,00m" 1,45</t>
  </si>
  <si>
    <t>"4Z v.1,39m" 3,57</t>
  </si>
  <si>
    <t>"5Z v.1,372m" 2,412</t>
  </si>
  <si>
    <t>"6Z v.1,37m" 4,439</t>
  </si>
  <si>
    <t>"7Z v.1,372m" 5,574</t>
  </si>
  <si>
    <t>"8Z v.1,14m" 1,2</t>
  </si>
  <si>
    <t>"9Z v.1,14m" 1,7</t>
  </si>
  <si>
    <t>"10Z v.1,14m" 2,285</t>
  </si>
  <si>
    <t>137</t>
  </si>
  <si>
    <t>998767102</t>
  </si>
  <si>
    <t>Přesun hmot tonážní pro zámečnické konstrukce v objektech v do 12 m</t>
  </si>
  <si>
    <t>1990327627</t>
  </si>
  <si>
    <t>771</t>
  </si>
  <si>
    <t>Podlahy z dlaždic</t>
  </si>
  <si>
    <t>138</t>
  </si>
  <si>
    <t>771121011</t>
  </si>
  <si>
    <t>Nátěr penetrační na podlahu</t>
  </si>
  <si>
    <t>-990246009</t>
  </si>
  <si>
    <t>139</t>
  </si>
  <si>
    <t>771474116</t>
  </si>
  <si>
    <t>Montáž soklů z dlaždic keramických rovných flexibilní lepidlo v do 250 mm+vyspárování</t>
  </si>
  <si>
    <t>-92576537</t>
  </si>
  <si>
    <t>(19,4+11,6)*0,1</t>
  </si>
  <si>
    <t>140</t>
  </si>
  <si>
    <t>LSS.TAA35069</t>
  </si>
  <si>
    <t>dlaždice slinutá TAURUS GRANIT, 298 x 298 x 9 mm(dle investora)</t>
  </si>
  <si>
    <t>236464393</t>
  </si>
  <si>
    <t>((19,4+11,6)*0,1)*1,1</t>
  </si>
  <si>
    <t>141</t>
  </si>
  <si>
    <t>771575116</t>
  </si>
  <si>
    <t>Montáž podlah keramických hladkých lepených disperzním lepidlem do 25 ks/m2(tmel na bázi cementu 5mm)</t>
  </si>
  <si>
    <t>-646800674</t>
  </si>
  <si>
    <t>142</t>
  </si>
  <si>
    <t>LSS.DAR81721</t>
  </si>
  <si>
    <t>dlaždice keramická tl.10mm dle výběru investora</t>
  </si>
  <si>
    <t>1006329442</t>
  </si>
  <si>
    <t>143</t>
  </si>
  <si>
    <t>771591221</t>
  </si>
  <si>
    <t>Izolace podlah fólií celoplošně lepená</t>
  </si>
  <si>
    <t>565415387</t>
  </si>
  <si>
    <t xml:space="preserve">"S1a pěnový polyethylen s buněčnou strukturou" 244,79                                                                                     </t>
  </si>
  <si>
    <t>"S1a folie z PE lehkého typu tl.0,2mm" 244,79</t>
  </si>
  <si>
    <t>144</t>
  </si>
  <si>
    <t>771591325</t>
  </si>
  <si>
    <t>Montáž chrliče ke žlabu pro odvodnění balkonu nebo terasy</t>
  </si>
  <si>
    <t>-656808948</t>
  </si>
  <si>
    <t>"6SP hranatý 150/150/600mm,7SP hran.150/150/600"1+2</t>
  </si>
  <si>
    <t>145</t>
  </si>
  <si>
    <t>59054471</t>
  </si>
  <si>
    <t>chrlič potrubí svodové barevěně lakovaný Al D 50mm dl 400mm</t>
  </si>
  <si>
    <t>-1077036019</t>
  </si>
  <si>
    <t>146</t>
  </si>
  <si>
    <t>998771102</t>
  </si>
  <si>
    <t>Přesun hmot tonážní pro podlahy z dlaždic v objektech v do 12 m</t>
  </si>
  <si>
    <t>1061536373</t>
  </si>
  <si>
    <t>775</t>
  </si>
  <si>
    <t>Podlahy skládané</t>
  </si>
  <si>
    <t>147</t>
  </si>
  <si>
    <t>775541150R</t>
  </si>
  <si>
    <t>Montáž a dodávka koutových a podlahových profilů</t>
  </si>
  <si>
    <t>-1190456283</t>
  </si>
  <si>
    <t xml:space="preserve">"S1a ,S1b " 1                                                                                                               </t>
  </si>
  <si>
    <t>148</t>
  </si>
  <si>
    <t>775541151</t>
  </si>
  <si>
    <t>Montáž podlah plovoucích z lamel laminátových</t>
  </si>
  <si>
    <t>-1917533476</t>
  </si>
  <si>
    <t xml:space="preserve">"S1a tl. 8mm" 244,79                                                                                                               </t>
  </si>
  <si>
    <t>149</t>
  </si>
  <si>
    <t>61152125</t>
  </si>
  <si>
    <t>podlaha laminátová zámkový spoj 192x1285x8mm</t>
  </si>
  <si>
    <t>-342323135</t>
  </si>
  <si>
    <t xml:space="preserve">"S1a tl. 8mm" 244,79 *1,02                                                                                                              </t>
  </si>
  <si>
    <t>150</t>
  </si>
  <si>
    <t>998775102</t>
  </si>
  <si>
    <t>Přesun hmot tonážní pro podlahy dřevěné v objektech v do 12 m</t>
  </si>
  <si>
    <t>-1387235921</t>
  </si>
  <si>
    <t>781</t>
  </si>
  <si>
    <t>Dokončovací práce - obklady</t>
  </si>
  <si>
    <t>151</t>
  </si>
  <si>
    <t>781413112</t>
  </si>
  <si>
    <t>Montáž obkladaček vnitřních pórovinových pravoúhlých do 25 ks/m2 lepených standardním lepidlem s vyspárováním</t>
  </si>
  <si>
    <t>1975353605</t>
  </si>
  <si>
    <t>61,11+38,15+48,3+22,5</t>
  </si>
  <si>
    <t>152</t>
  </si>
  <si>
    <t>597610000</t>
  </si>
  <si>
    <t>obkládačky keramické RAKO - koupelny ALLEGRO (bílé i barevné) 25 x 33 x 0,7 cm I. j.(dle investora)</t>
  </si>
  <si>
    <t>-1642646142</t>
  </si>
  <si>
    <t>(61,11+38,15+48,3+22,5)*1,1</t>
  </si>
  <si>
    <t>153</t>
  </si>
  <si>
    <t>784181101</t>
  </si>
  <si>
    <t>Základní akrylátová jednonásobná penetrace podkladu v místnostech výšky do 3,80m</t>
  </si>
  <si>
    <t>-137963112</t>
  </si>
  <si>
    <t>43,19+9,5+87,3+24,66+40,6+8,27+80,19+16,84+124,8+58,83+227,1+159,62</t>
  </si>
  <si>
    <t>154</t>
  </si>
  <si>
    <t>784211011</t>
  </si>
  <si>
    <t>Jednonásobné bílé malby ze směsí za mokra velmi dobře otěruvzdorných v místnostech výšky do 3,80 m</t>
  </si>
  <si>
    <t>-1732017201</t>
  </si>
  <si>
    <t>155</t>
  </si>
  <si>
    <t>998781102</t>
  </si>
  <si>
    <t>Přesun hmot tonážní pro obklady keramické v objektech v do 12 m</t>
  </si>
  <si>
    <t>-2003889655</t>
  </si>
  <si>
    <t>783</t>
  </si>
  <si>
    <t>Dokončovací práce - nátěry</t>
  </si>
  <si>
    <t>156</t>
  </si>
  <si>
    <t>783937163</t>
  </si>
  <si>
    <t>Krycí dvojnásobný epoxidový rozpouštědlový nátěr betonové podlahy</t>
  </si>
  <si>
    <t>356741053</t>
  </si>
  <si>
    <t>02 - VZT</t>
  </si>
  <si>
    <t>D1 - Zařízení 1</t>
  </si>
  <si>
    <t>D2 - Zařízení 2</t>
  </si>
  <si>
    <t>D3 - Zařízení 3</t>
  </si>
  <si>
    <t>D4 - Nátěry</t>
  </si>
  <si>
    <t>D5 - Hodinová zúčtovací sazba</t>
  </si>
  <si>
    <t>D1</t>
  </si>
  <si>
    <t>Zařízení 1</t>
  </si>
  <si>
    <t>Pol1</t>
  </si>
  <si>
    <t xml:space="preserve">Větrací jednotka s rekuperací tepla, 2.500 m3/h, externí tlak 300 Pa, provedení 30, konfigurace hrdel 1 - Me.109.EC3 –  Mi.109.EC3 - S7.C - Fe.K4 - Fi.K4 - B.LM24A - T.3 - Ke.LF24 – Ki.LM 24A - RE-TPO3.LM24A-SR – He1.400/300 – He2.710/450 – Hi1.400/300 – </t>
  </si>
  <si>
    <t>Pol2</t>
  </si>
  <si>
    <t>Tlumič hluku do kruhového potrubí průměru 400, 900 mm délka</t>
  </si>
  <si>
    <t>Pol3</t>
  </si>
  <si>
    <t>Vířivý anemostat včetně boxu, 600x600 mm, hrdlo průměr 200 mm</t>
  </si>
  <si>
    <t>Pol4</t>
  </si>
  <si>
    <t>Vyústka obdélníková průmyslová dvouřadá pro odvod vzduchu pro hranaté potrubí dvouřadá, 500x200, s regulací R1</t>
  </si>
  <si>
    <t>Pol5</t>
  </si>
  <si>
    <t>Protidešťová žaluzie kovová, pozink, š. 710, v. 500 mm</t>
  </si>
  <si>
    <t>Pol6</t>
  </si>
  <si>
    <t>Potrubí čtyřhranné skupiny I., pozinkovaný plech, poměr tvarovek 80%</t>
  </si>
  <si>
    <t>Pol7</t>
  </si>
  <si>
    <t>Potrubí Spiro 400 mm včetně tvarovek</t>
  </si>
  <si>
    <t>Pol8</t>
  </si>
  <si>
    <t>Potrubí Spiro 315 mm včetně tvarovek</t>
  </si>
  <si>
    <t>Pol9</t>
  </si>
  <si>
    <t>Potrubí Spiro 200 mm včetně tvarovek</t>
  </si>
  <si>
    <t>Pol10</t>
  </si>
  <si>
    <t>Čtyřhranné nástavce pro vyústky 500x200, délka 400</t>
  </si>
  <si>
    <t>Pol11</t>
  </si>
  <si>
    <t>Tepelné izolace potrubí minerální rohoží tl. 4 cm, s povrchovou AL fólií</t>
  </si>
  <si>
    <t>Pol12</t>
  </si>
  <si>
    <t>Tepelné izolace potrubí minerální rohoží tl. 6 cm, s povrchovou úpravou pozinkovaným nebo hliníkovým plechem</t>
  </si>
  <si>
    <t>Pol13</t>
  </si>
  <si>
    <t>Pomocný nosný materiál, závitové tyče, hmoždinky, montážní materiál</t>
  </si>
  <si>
    <t>kg</t>
  </si>
  <si>
    <t>Pol14</t>
  </si>
  <si>
    <t>Montáž vzduchotechnického zařízení 1</t>
  </si>
  <si>
    <t>D2</t>
  </si>
  <si>
    <t>Zařízení 2</t>
  </si>
  <si>
    <t>Pol15</t>
  </si>
  <si>
    <t>Větrací jednotka podstropní, s rekuperací tepla, 600 m3/h, externí tlak 200 Pa, EC motory ventilátorů 130+110 W, 230 V, účinnost protiproudého rekuperátoru 91%, provedení 30, konfigurace hrdel 0, Me.107.EC1 - Mi.107.EC1 – S.3B – Fe.K45 - Fi.K5 - B.LM24A -</t>
  </si>
  <si>
    <t>Pol16</t>
  </si>
  <si>
    <t>Tlumič hluku do kruhového potrubí průměru 250, 900 mm délka</t>
  </si>
  <si>
    <t>Pol17</t>
  </si>
  <si>
    <t>Protidešťová žaluzie kovová, pozink, š. 400, v. 400 mm</t>
  </si>
  <si>
    <t>Pol18</t>
  </si>
  <si>
    <t>Potrubí Spiro 250 mm včetně tvarovek</t>
  </si>
  <si>
    <t>Pol19</t>
  </si>
  <si>
    <t>Montáž vzduchotechnického zařízení 2</t>
  </si>
  <si>
    <t>D3</t>
  </si>
  <si>
    <t>Zařízení 3</t>
  </si>
  <si>
    <t>Pol20</t>
  </si>
  <si>
    <t>Diagonální ventilátor do potrubí, 400 m3/h, 230 V, s doběhem, do potrubí průměr 160 mm, s manžetami</t>
  </si>
  <si>
    <t>Pol21</t>
  </si>
  <si>
    <t>Tlumič hluku do kruhového potrubí průměru 160, 900 mm délka</t>
  </si>
  <si>
    <t>Pol22</t>
  </si>
  <si>
    <t>Talířový ventil odvodní, plastový, regulovatelný, průměr 125</t>
  </si>
  <si>
    <t>Pol23</t>
  </si>
  <si>
    <t>Klapka zpětná samotížná do potrubí průměr 160 mm</t>
  </si>
  <si>
    <t>Pol24</t>
  </si>
  <si>
    <t>Přetlaková klapka plastová venkovní pro potrubí průměr 160 mm</t>
  </si>
  <si>
    <t>Pol25</t>
  </si>
  <si>
    <t>Potrubí Spiro 160 mm včetně tvarovek</t>
  </si>
  <si>
    <t>Pol26</t>
  </si>
  <si>
    <t>Montáž vzduchotechnického zařízení 3</t>
  </si>
  <si>
    <t>D4</t>
  </si>
  <si>
    <t>Nátěry</t>
  </si>
  <si>
    <t>Pol27</t>
  </si>
  <si>
    <t>Nátěr syntetický základní + 2x vrchní</t>
  </si>
  <si>
    <t>D5</t>
  </si>
  <si>
    <t>Hodinová zúčtovací sazba</t>
  </si>
  <si>
    <t>Pol28</t>
  </si>
  <si>
    <t>Provozní zkouška a vyregulování soustavy</t>
  </si>
  <si>
    <t>hod</t>
  </si>
  <si>
    <t>Pol29</t>
  </si>
  <si>
    <t>Dokumentace skutečného provedení</t>
  </si>
  <si>
    <t>Pol30</t>
  </si>
  <si>
    <t>Likvidace odpadového materiálu</t>
  </si>
  <si>
    <t>Pol31</t>
  </si>
  <si>
    <t>Dokumentace pro kolaudaci (proškolení obsluhy, revize apod.)</t>
  </si>
  <si>
    <t>03 - UT</t>
  </si>
  <si>
    <t>D1 - D1.4.a   VYTÁPĚNÍ</t>
  </si>
  <si>
    <t xml:space="preserve">    D2 - Demontáže</t>
  </si>
  <si>
    <t xml:space="preserve">    D3 - Potrubí</t>
  </si>
  <si>
    <t xml:space="preserve">    D4 - Armatury</t>
  </si>
  <si>
    <t xml:space="preserve">    D5 - Podlahové vytápění</t>
  </si>
  <si>
    <t xml:space="preserve">    D6 - Doplňkové konstrukce</t>
  </si>
  <si>
    <t xml:space="preserve">    D7 - Tepené izolace</t>
  </si>
  <si>
    <t xml:space="preserve">    D8 - Nátěry</t>
  </si>
  <si>
    <t xml:space="preserve">    D9 - Stavební práce</t>
  </si>
  <si>
    <t xml:space="preserve">    D10 - Hodinová zúčtovací sazba</t>
  </si>
  <si>
    <t>D1.4.a   VYTÁPĚNÍ</t>
  </si>
  <si>
    <t>Demontáže</t>
  </si>
  <si>
    <t>Pol33</t>
  </si>
  <si>
    <t>Uzavření soustavy, vypuštění</t>
  </si>
  <si>
    <t>Pol34</t>
  </si>
  <si>
    <t>Kulový kohout DN25</t>
  </si>
  <si>
    <t>Pol35</t>
  </si>
  <si>
    <t>Potrubí měděné 32x1,5</t>
  </si>
  <si>
    <t>Pol36</t>
  </si>
  <si>
    <t>Šroubení DN25</t>
  </si>
  <si>
    <t>Pol37</t>
  </si>
  <si>
    <t>Kohout vypouštěcí DN15</t>
  </si>
  <si>
    <t>Pol38</t>
  </si>
  <si>
    <t>Vybourání krycí desky topenářské šachty 60x60 cm</t>
  </si>
  <si>
    <t>Pol39</t>
  </si>
  <si>
    <t>Přesun materiálu</t>
  </si>
  <si>
    <t>Potrubí</t>
  </si>
  <si>
    <t>Pol40</t>
  </si>
  <si>
    <t>Potrubí ocelové DN40, včetně tvarovek</t>
  </si>
  <si>
    <t>Pol41</t>
  </si>
  <si>
    <t>Potrubí měděné, průměr 28x1,5 mm (DN25), včetně tvarovek</t>
  </si>
  <si>
    <t>Pol42</t>
  </si>
  <si>
    <t>Potrubí měděné, průměr 22x1 mm (DN20), včetně tvarovek</t>
  </si>
  <si>
    <t>Pol43</t>
  </si>
  <si>
    <t>Potrubí měděné, průměr 18x1 mm (DN15), včetně tvarovek</t>
  </si>
  <si>
    <t>Pol44</t>
  </si>
  <si>
    <t>Příplatek za zhotovení přípojky tělesa – R+S podlahového vytápění a vzt jednotek</t>
  </si>
  <si>
    <t>Pol45</t>
  </si>
  <si>
    <t>Propláchnutí soustavy, napuštění</t>
  </si>
  <si>
    <t>Pol46</t>
  </si>
  <si>
    <t>Tlaková zkouška potrubí</t>
  </si>
  <si>
    <t>Armatury</t>
  </si>
  <si>
    <t>Pol47</t>
  </si>
  <si>
    <t>Šroubení DN15, 20</t>
  </si>
  <si>
    <t>Pol48</t>
  </si>
  <si>
    <t>Šroubení DN25, 32</t>
  </si>
  <si>
    <t>Pol49</t>
  </si>
  <si>
    <t>Šroubení DN40</t>
  </si>
  <si>
    <t>Pol50</t>
  </si>
  <si>
    <t>Zpětný ventil DN20 na přípojku pro vzduchotechniku</t>
  </si>
  <si>
    <t>Pol51</t>
  </si>
  <si>
    <t>Kulový kohout DN20</t>
  </si>
  <si>
    <t>Pol52</t>
  </si>
  <si>
    <t>Pol53</t>
  </si>
  <si>
    <t>Kulový kohout DN40</t>
  </si>
  <si>
    <t>Pol54</t>
  </si>
  <si>
    <t>Pol55</t>
  </si>
  <si>
    <t>Ventil odvzdušňovací DN10</t>
  </si>
  <si>
    <t>Pol56</t>
  </si>
  <si>
    <t>Odvzdušňovací nádobka ON50</t>
  </si>
  <si>
    <t>Pol57</t>
  </si>
  <si>
    <t>Ventil vyvažovací DN15 pro nastavení průtoku vody u vzduchotechnických jednotek</t>
  </si>
  <si>
    <t>Podlahové vytápění</t>
  </si>
  <si>
    <t>Pol58</t>
  </si>
  <si>
    <t>Rozdělovač a sběrač pro podlahové vytápění, směšovací s oběhovým čerpadlem, pro 8 vývodů, osazeny elektroventily, uzavírací a regulační ventily, odvzdušnění, vypouštění, teploměry, zobrazovače průtoku, včetně komaxitové skříňky, včetně ekvitermního regulá</t>
  </si>
  <si>
    <t>Pol59</t>
  </si>
  <si>
    <t>Rozdělovač a sběrač pro podlahové vytápění, směšovací s oběhovým čerpadlem, pro 7 vývodů, osazeny elektroventily, uzavírací a regulační ventily, odvzdušnění, vypouštění, teploměry, zobrazovače průtoku, včetně komaxitové skříňky, včetně ekvitermního regulá</t>
  </si>
  <si>
    <t>Pol60</t>
  </si>
  <si>
    <t>Prostorový termostat programovatelný</t>
  </si>
  <si>
    <t>Pol61</t>
  </si>
  <si>
    <t>Systémová deska pro podlahové vytápění trubkou 16x2mm, dilatační pásky kolem stěn, v otvoru dveří, dilatace velkých ploch, plastifikátor do betonu, 5% prořez</t>
  </si>
  <si>
    <t>Pol62</t>
  </si>
  <si>
    <t>Trubka pro podlahové vytápění 16x2 mm</t>
  </si>
  <si>
    <t>D6</t>
  </si>
  <si>
    <t>Doplňkové konstrukce</t>
  </si>
  <si>
    <t>Pol63</t>
  </si>
  <si>
    <t>Objímky potrubí DN15, 20</t>
  </si>
  <si>
    <t>Pol64</t>
  </si>
  <si>
    <t>Objímky potrubí DN25, 32,</t>
  </si>
  <si>
    <t>Pol65</t>
  </si>
  <si>
    <t>Pomocný nosný materiál</t>
  </si>
  <si>
    <t>D7</t>
  </si>
  <si>
    <t>Tepené izolace</t>
  </si>
  <si>
    <t>Pol66</t>
  </si>
  <si>
    <t>Tepelná izolace minerální ALS s hliníkovou fólií pro DN40</t>
  </si>
  <si>
    <t>Pol67</t>
  </si>
  <si>
    <t>Tepelná izolace z lehčeného polyetylenu pro potrubí DN25</t>
  </si>
  <si>
    <t>Pol68</t>
  </si>
  <si>
    <t>Tepelná izolace z lehčeného polyetylenu pro potrubí DN20</t>
  </si>
  <si>
    <t>Pol69</t>
  </si>
  <si>
    <t>Tepelná izolace z lehčeného polyetylenu pro potrubí DN15</t>
  </si>
  <si>
    <t>D8</t>
  </si>
  <si>
    <t>Pol70</t>
  </si>
  <si>
    <t>Nátěr syntetický potrubí do DN 40 základní + 2x vrchní</t>
  </si>
  <si>
    <t>D9</t>
  </si>
  <si>
    <t>Stavební práce</t>
  </si>
  <si>
    <t>Pol71</t>
  </si>
  <si>
    <t>Zabetonování topenářské šachty 60x60 cm (zakrytí) s osazením původního revizního víka s rámem</t>
  </si>
  <si>
    <t>D10</t>
  </si>
  <si>
    <t>Pol72</t>
  </si>
  <si>
    <t>Topná zkouška a vyregulování soustavy</t>
  </si>
  <si>
    <t>Pol73</t>
  </si>
  <si>
    <t>Pol74</t>
  </si>
  <si>
    <t>Pol75</t>
  </si>
  <si>
    <t>Dokumentace pro kolaudaci (zkoušky, revize apod.)</t>
  </si>
  <si>
    <t>04 - ZTI</t>
  </si>
  <si>
    <t>D1 - KANALIZACE</t>
  </si>
  <si>
    <t xml:space="preserve">    D2 - Vnější kanalizace</t>
  </si>
  <si>
    <t xml:space="preserve">      D3 - Potrubí svodné plastové PVC-KG (vnější vedení)</t>
  </si>
  <si>
    <t xml:space="preserve">    D4 - Vnitřní kanalizace</t>
  </si>
  <si>
    <t xml:space="preserve">      D5 - Potrubí svodné/odpadní plastové PVC-KG</t>
  </si>
  <si>
    <t xml:space="preserve">      D6 - Potrubí z litinových trub hrdlových odpadní (dešťové)</t>
  </si>
  <si>
    <t xml:space="preserve">      D7 - Potrubí odpadní plastové odhlučněné (SiTech+)</t>
  </si>
  <si>
    <t xml:space="preserve">      D8 - Potrubí připojovací plastové PP-HT</t>
  </si>
  <si>
    <t xml:space="preserve">      D9 - Vyvedení odpadních výpustek</t>
  </si>
  <si>
    <t xml:space="preserve">      D10 - Ochrana potrubí plstěnými pásy</t>
  </si>
  <si>
    <t xml:space="preserve">      D11 - Protipožární ochranné manžety odolnost EI do 120</t>
  </si>
  <si>
    <t>D12 - VODOVOD</t>
  </si>
  <si>
    <t xml:space="preserve">    D13 - Potrubí z trubek pozinkovaných závitových</t>
  </si>
  <si>
    <t xml:space="preserve">      D14 - Potrubí z trubek plastových PP3  PN 16</t>
  </si>
  <si>
    <t xml:space="preserve">      D15 - Tepelná izolace potrubními pouzdry z minerální vlny kašírovaná hliník. folií</t>
  </si>
  <si>
    <t xml:space="preserve">      D16 - Uzávěr průchozí -kulový kohout Ms s pákou, bez/s odvodněním</t>
  </si>
  <si>
    <t xml:space="preserve">      D17 - Šroubení topenářské přímé</t>
  </si>
  <si>
    <t>D18 - ZAŘIZOVACÍ PŘEDMĚTY (obecně)</t>
  </si>
  <si>
    <t>KANALIZACE</t>
  </si>
  <si>
    <t>Vnější kanalizace</t>
  </si>
  <si>
    <t>Pol76</t>
  </si>
  <si>
    <t>Příplatek za ztížení vykopávky v blízkosti podzemního vedení</t>
  </si>
  <si>
    <t>Pol77</t>
  </si>
  <si>
    <t>Bourání konstrukcí v hloubených vykopávkách z betonu prokládaného</t>
  </si>
  <si>
    <t>Pol78</t>
  </si>
  <si>
    <t>Hloubení rýh š do 2000 mm v hornině tř. 3 do 100 m3 (12x1,5x0,7)</t>
  </si>
  <si>
    <t>Pol79</t>
  </si>
  <si>
    <t>Příplatek za lepivost v hornině tř. 3</t>
  </si>
  <si>
    <t>Pol80</t>
  </si>
  <si>
    <t>Hloubení šachet v hornině tř. 3 objemu do 100 m3 (2x2x1,5)</t>
  </si>
  <si>
    <t>Pol81</t>
  </si>
  <si>
    <t>Pol82</t>
  </si>
  <si>
    <t>Zřízení pažení a rozepření rýh příložné do 2 m (12x0,5x1,5x2)</t>
  </si>
  <si>
    <t>Pol83</t>
  </si>
  <si>
    <t>Dtto odstranění do 2 m</t>
  </si>
  <si>
    <t>Pol84</t>
  </si>
  <si>
    <t>Svislé přemístění výkopku z horniny tř. 1 až 4 hl výkopu do 2,5 m (12,6+6)</t>
  </si>
  <si>
    <t>Pol85</t>
  </si>
  <si>
    <t>Vodorovné přemístění do 500 m výkopku z horniny tř. 1 až 4 (12x0,1x0,7 + 12x0,25x0,7 + 1x1x0,15 + 0,3x0,3x3,14x1,5)</t>
  </si>
  <si>
    <t>Pol86</t>
  </si>
  <si>
    <t>Nakládání výkopku z hornin tř. 1 až 4 do 100 m3</t>
  </si>
  <si>
    <t>Pol87</t>
  </si>
  <si>
    <t>Uložení sypaniny na skládky</t>
  </si>
  <si>
    <t>Pol88</t>
  </si>
  <si>
    <t>Zásyp jam, šachet rýh nebo kolem objektů sypaninou se zhutněním (18,6-3,5)</t>
  </si>
  <si>
    <t>Pol89</t>
  </si>
  <si>
    <t>Obsyp potrubí bez prohození sypaniny z hornin tř. 1 až 4 nebo jiným materiálem uloženým do 3 m od kraje výkopu (12x0,25x0,7)</t>
  </si>
  <si>
    <t>Pol90</t>
  </si>
  <si>
    <t>Štěrkopísek frakce 0-8 (2,1x2)</t>
  </si>
  <si>
    <t>Pol91</t>
  </si>
  <si>
    <t>Lože pod potrubí a drobné objekty v otevřeném výkopu ze štěrkodrtě (12x0,1x0,7 + 1x1x0,15)</t>
  </si>
  <si>
    <t>Potrubí svodné plastové PVC-KG (vnější vedení)</t>
  </si>
  <si>
    <t>Pol92</t>
  </si>
  <si>
    <t>DN 160 SN8</t>
  </si>
  <si>
    <t>Pol93</t>
  </si>
  <si>
    <t>Šachty revizní (inspekční) z plast. dílců DN 600/160 s teleskopem s litinovým poklopem C</t>
  </si>
  <si>
    <t>Vnitřní kanalizace</t>
  </si>
  <si>
    <t>Potrubí svodné/odpadní plastové PVC-KG</t>
  </si>
  <si>
    <t>Pol94</t>
  </si>
  <si>
    <t>DN 125 (do úr. podlahy/terénu)</t>
  </si>
  <si>
    <t>Potrubí z litinových trub hrdlových odpadní (dešťové)</t>
  </si>
  <si>
    <t>Pol95</t>
  </si>
  <si>
    <t>DN 125</t>
  </si>
  <si>
    <t>Potrubí odpadní plastové odhlučněné (SiTech+)</t>
  </si>
  <si>
    <t>Pol96</t>
  </si>
  <si>
    <t>DN 75</t>
  </si>
  <si>
    <t>Pol97</t>
  </si>
  <si>
    <t>DN 110</t>
  </si>
  <si>
    <t>Pol98</t>
  </si>
  <si>
    <t>Potrubí připojovací plastové PP-HT</t>
  </si>
  <si>
    <t>Pol99</t>
  </si>
  <si>
    <t>DN 32 (odtok kondenzátu VZT)</t>
  </si>
  <si>
    <t>Pol100</t>
  </si>
  <si>
    <t>DN 40</t>
  </si>
  <si>
    <t>Pol101</t>
  </si>
  <si>
    <t>DN 50</t>
  </si>
  <si>
    <t>Pol102</t>
  </si>
  <si>
    <t>Vyvedení odpadních výpustek</t>
  </si>
  <si>
    <t>Pol103</t>
  </si>
  <si>
    <t>Pol104</t>
  </si>
  <si>
    <t>Pol105</t>
  </si>
  <si>
    <t>Ochrana potrubí plstěnými pásy</t>
  </si>
  <si>
    <t>Pol106</t>
  </si>
  <si>
    <t>odpadního a připojovacího (v drážkách staveb. konstrukcí)</t>
  </si>
  <si>
    <t>Pol107</t>
  </si>
  <si>
    <t>Zápach. uzávěrka pro odvod kondenzátu s kuličkou  (HL 136)</t>
  </si>
  <si>
    <t>Pol108</t>
  </si>
  <si>
    <t>Dvířka revizní plastová (inform. rozměr 150/200)</t>
  </si>
  <si>
    <t>Pol109</t>
  </si>
  <si>
    <t>Ventily přivzdušňovací HL904/40</t>
  </si>
  <si>
    <t>Pol110</t>
  </si>
  <si>
    <t>Ventily přivzdušňovací HL905/75</t>
  </si>
  <si>
    <t>Pol111</t>
  </si>
  <si>
    <t>Hlavice ventilační DN 110</t>
  </si>
  <si>
    <t>Pol112</t>
  </si>
  <si>
    <t>Lapače střešních splavenin DN 125 (HL600)</t>
  </si>
  <si>
    <t>D11</t>
  </si>
  <si>
    <t>Protipožární ochranné manžety odolnost EI do 120</t>
  </si>
  <si>
    <t>Pol113</t>
  </si>
  <si>
    <t>d 110</t>
  </si>
  <si>
    <t>Pol114</t>
  </si>
  <si>
    <t>Zkoušky těsnosti kanal. vodou do DN 200</t>
  </si>
  <si>
    <t>Pol115</t>
  </si>
  <si>
    <t>Zemní práce pro vnitřní svodnou kanalizaci, vč. lože, obsypu a zásypu se zhutněním (4x1,2x0,7)</t>
  </si>
  <si>
    <t>Pol116</t>
  </si>
  <si>
    <t>Drobné zednické výpomoci (zřízení prostupů, drážek pro potrubí)</t>
  </si>
  <si>
    <t>%</t>
  </si>
  <si>
    <t>Pol117</t>
  </si>
  <si>
    <t>Přesun hmot pro kanal. v objektech do 12 m</t>
  </si>
  <si>
    <t>D12</t>
  </si>
  <si>
    <t>VODOVOD</t>
  </si>
  <si>
    <t>D13</t>
  </si>
  <si>
    <t>Potrubí z trubek pozinkovaných závitových</t>
  </si>
  <si>
    <t>Pol118</t>
  </si>
  <si>
    <t>DN 25</t>
  </si>
  <si>
    <t>D14</t>
  </si>
  <si>
    <t>Potrubí z trubek plastových PP3  PN 16</t>
  </si>
  <si>
    <t>Pol119</t>
  </si>
  <si>
    <t>d 20 (DN 15)</t>
  </si>
  <si>
    <t>Pol120</t>
  </si>
  <si>
    <t>d 25 (DN 20)</t>
  </si>
  <si>
    <t>Pol121</t>
  </si>
  <si>
    <t>d 32 (DN 25)</t>
  </si>
  <si>
    <t>Pol122</t>
  </si>
  <si>
    <t>Ochrana plstěnými pásy/trubicemi z pěnového PE tl. do 10 mm, potrubí do DN 40 (v konstrukcích)</t>
  </si>
  <si>
    <t>D15</t>
  </si>
  <si>
    <t>Tepelná izolace potrubními pouzdry z minerální vlny kašírovaná hliník. folií</t>
  </si>
  <si>
    <t>Pol123</t>
  </si>
  <si>
    <t>tl. 20 mm na potrubí DN 15 až DN 25 TV+CTV, do DN 50 SV</t>
  </si>
  <si>
    <t>Pol124</t>
  </si>
  <si>
    <t>Vyvedení a upevnění výpustek DN do 25</t>
  </si>
  <si>
    <t>D16</t>
  </si>
  <si>
    <t>Uzávěr průchozí -kulový kohout Ms s pákou, bez/s odvodněním</t>
  </si>
  <si>
    <t>Pol125</t>
  </si>
  <si>
    <t>DN 20</t>
  </si>
  <si>
    <t>Pol126</t>
  </si>
  <si>
    <t>Pol127</t>
  </si>
  <si>
    <t>Uzávěr kulový regulační (TOP-BALL) DN 20</t>
  </si>
  <si>
    <t>D17</t>
  </si>
  <si>
    <t>Šroubení topenářské přímé</t>
  </si>
  <si>
    <t>Pol128</t>
  </si>
  <si>
    <t>Pol129</t>
  </si>
  <si>
    <t>Pol130</t>
  </si>
  <si>
    <t>Hydrantový systém vnitřní ČSN 73 0873, DN 25/30 m, instalace do zdi</t>
  </si>
  <si>
    <t>Pol131</t>
  </si>
  <si>
    <t>Zkoušky těsnosti potrubí</t>
  </si>
  <si>
    <t>Pol132</t>
  </si>
  <si>
    <t>Proplach a desinf. potrubí</t>
  </si>
  <si>
    <t>Pol133</t>
  </si>
  <si>
    <t>Uzavření, otevření potrubí vč. vypuštění, napoštění</t>
  </si>
  <si>
    <t>Pol134</t>
  </si>
  <si>
    <t>Vysazení odbočky DN 20 a DN 25 na PP potrubí, vč. opravy izolace</t>
  </si>
  <si>
    <t>Pol135</t>
  </si>
  <si>
    <t>Drobné zednické výpomoci</t>
  </si>
  <si>
    <t>Pol136</t>
  </si>
  <si>
    <t>Přesun hmot pro vodovod v obj. do 12 m</t>
  </si>
  <si>
    <t>D18</t>
  </si>
  <si>
    <t>ZAŘIZOVACÍ PŘEDMĚTY (obecně)</t>
  </si>
  <si>
    <t>Pol137</t>
  </si>
  <si>
    <t>Klozety keramické závěsné, předstěnový systém (poz. výkr. "K")</t>
  </si>
  <si>
    <t>sou</t>
  </si>
  <si>
    <t>Pol138</t>
  </si>
  <si>
    <t>Klozety keramické závěsné pro imobilní vč. madel, předstěnový systém (poz. výkr. "Ki")</t>
  </si>
  <si>
    <t>Pol139</t>
  </si>
  <si>
    <t>Výlevka keramiká, nádrž splach. vysokopoložená, baterie nástěnná páková, 2x prodloužení 1/2" (poz. výkr. "V")</t>
  </si>
  <si>
    <t>Pol140</t>
  </si>
  <si>
    <t>Bidet keramický + bidet. souprava, 2x RV 1/2" (poz. výkr. "B")</t>
  </si>
  <si>
    <t>Pol141</t>
  </si>
  <si>
    <t>(příslušenství dřezu) Baterie dřezová stojánková, 2x RV 1/2" (poz. výkr. "D")</t>
  </si>
  <si>
    <t>Pol142</t>
  </si>
  <si>
    <t>Umyvadlo keramické střední velikost + kryt sifonu keramický, sifon plastový, ventil odpadní chrom, baterie umyv./dřezová nástěnná páková  (poz. výkr. "U")</t>
  </si>
  <si>
    <t>Pol143</t>
  </si>
  <si>
    <t>Umyvadlo keramické malá velikost, sifon chrom, ventil odpadní chrom (dětské osazení jako pro MŠ), baterie umyv./dřezová nástěnná páková (poz. výkr. "Ud")</t>
  </si>
  <si>
    <t>Pol144</t>
  </si>
  <si>
    <t>Umyvadlo keramické pro imobilní, sifon chrom, výtok odpadní chrom, baterie umyvadlová stojánková páková, 2x RV 1/2"  (poz. výkr. "Ui")</t>
  </si>
  <si>
    <t>Pol145</t>
  </si>
  <si>
    <t>Pisoáry keramické s vnitřním přítokem a odpadem, s automat. splachováním (poz. výkr. "P")</t>
  </si>
  <si>
    <t>Pol146</t>
  </si>
  <si>
    <t>Osoušeč rukou 2,4 kW/230 V, krytí IPX1 (SLO 02E)</t>
  </si>
  <si>
    <t>Pol147</t>
  </si>
  <si>
    <t>Přesun hmot pro zařiz. předměty v obj. do 36 m</t>
  </si>
  <si>
    <t>05 - EI</t>
  </si>
  <si>
    <t>D1 - VODIČE</t>
  </si>
  <si>
    <t>D2 - Nosný  materiál</t>
  </si>
  <si>
    <t>D3 - Rozvaděč   RD2</t>
  </si>
  <si>
    <t>D4 - doplnění   rozvaděče  RD1</t>
  </si>
  <si>
    <t>D5 - Spínače, ovladače - zásuvky  referenřní  typ TANGO ABB - všechny  zásuvky opatřeny  dětskou  pojistk</t>
  </si>
  <si>
    <t>D6 - Elektromontážní  práce   M 21-C</t>
  </si>
  <si>
    <t>D7 - Světla</t>
  </si>
  <si>
    <t>D8 - HROMOSVOD, UZEMNĚNÍ</t>
  </si>
  <si>
    <t>D9 - STAVEBNÍ   PRÁCE</t>
  </si>
  <si>
    <t xml:space="preserve">    D10 - vysekání kapes  ve  zdivu cidel</t>
  </si>
  <si>
    <t xml:space="preserve">    D11 - Vysekání rýh do cihel zdi</t>
  </si>
  <si>
    <t>D12 - Strukturovaná kabeláž</t>
  </si>
  <si>
    <t>D13 - Zemní  práce</t>
  </si>
  <si>
    <t>D14 - Demontáže</t>
  </si>
  <si>
    <t>D15 - PRÁCE  HZS</t>
  </si>
  <si>
    <t>VODIČE</t>
  </si>
  <si>
    <t>D+M</t>
  </si>
  <si>
    <t>Kabel CYKY-J 2x1,5 mm2</t>
  </si>
  <si>
    <t>D+M.1</t>
  </si>
  <si>
    <t>Kabel CYKY-J 3x1,5 mm2</t>
  </si>
  <si>
    <t>D+M.2</t>
  </si>
  <si>
    <t>Kabel CYKY-J 5x1,5 mm2</t>
  </si>
  <si>
    <t>D+M.3</t>
  </si>
  <si>
    <t>Kabel CYKY-J 3x2,5 mm2</t>
  </si>
  <si>
    <t>D+M.4</t>
  </si>
  <si>
    <t>Kabel CYKY-J 5x2,5 mm2</t>
  </si>
  <si>
    <t>D+M.5</t>
  </si>
  <si>
    <t>Kabel CYKY-J 5x4 mm2</t>
  </si>
  <si>
    <t>D+M.6</t>
  </si>
  <si>
    <t>Vodič  CYA 6 mm2 zž</t>
  </si>
  <si>
    <t>D+M.7</t>
  </si>
  <si>
    <t>Vodič  CYA 10 mm2 zž</t>
  </si>
  <si>
    <t>D+M.8</t>
  </si>
  <si>
    <t>JYTY 4x1 mm2</t>
  </si>
  <si>
    <t>Nosný  materiál</t>
  </si>
  <si>
    <t>D+M.9</t>
  </si>
  <si>
    <t>TRUBKA OHEBNÁ - 16  bezhalogen</t>
  </si>
  <si>
    <t>D+M.10</t>
  </si>
  <si>
    <t>TRUBKA OHEBNÁ - 20  bezhalogen</t>
  </si>
  <si>
    <t>D+M.11</t>
  </si>
  <si>
    <t>TRUBKA OHEBNÁ - 25  bezhalogen</t>
  </si>
  <si>
    <t>D+M.12</t>
  </si>
  <si>
    <t>Krabice přístrojová pod omítku</t>
  </si>
  <si>
    <t>D+M.13</t>
  </si>
  <si>
    <t>Krabice odbočná do zdiva d=68mm s víčkem pod omítku</t>
  </si>
  <si>
    <t>D+M.14</t>
  </si>
  <si>
    <t>Krabice odbočná do zdiva d=97  s víčkem pod omítku</t>
  </si>
  <si>
    <t>D+M.15</t>
  </si>
  <si>
    <t>El instalační krabice  se  svork.  do 50 mm2 -  IP 44</t>
  </si>
  <si>
    <t>D+M.16</t>
  </si>
  <si>
    <t>Svorka na potrubí se spojovacím páskem 2 šroub + třmen</t>
  </si>
  <si>
    <t>D+M.17</t>
  </si>
  <si>
    <t>Svorka pro připojení kovových konstrukcí</t>
  </si>
  <si>
    <t>Rozvaděč   RD2</t>
  </si>
  <si>
    <t>rozvaděč pod  omítku  do  niky , šedá, požár.klasifikace EI30DP1-S, ŠxV=426x1054,IP40/20 BP-U-DWB-400/10-EIS   kompletní  výbava  dle  výkresu D.1.4.d- 05 , přívody  spoden  ,  vývody  horem</t>
  </si>
  <si>
    <t>montáž  rozvaděče do 100 kg</t>
  </si>
  <si>
    <t>M.1</t>
  </si>
  <si>
    <t>ukončení  kabelů  do 4 mm2</t>
  </si>
  <si>
    <t>M.2</t>
  </si>
  <si>
    <t>revize</t>
  </si>
  <si>
    <t>doplnění   rozvaděče  RD1</t>
  </si>
  <si>
    <t>D+M.18</t>
  </si>
  <si>
    <t>jistič   25A/3/C  Ik10kA</t>
  </si>
  <si>
    <t>D+M.19</t>
  </si>
  <si>
    <t>jistič  16A/3/C Ik10kA</t>
  </si>
  <si>
    <t>D+M.20</t>
  </si>
  <si>
    <t>úprava zapojení   rozvaděče</t>
  </si>
  <si>
    <t>kpt</t>
  </si>
  <si>
    <t>D+M.21</t>
  </si>
  <si>
    <t>podružný  materiál - vodiče ,  svorky  lišty</t>
  </si>
  <si>
    <t>M.3</t>
  </si>
  <si>
    <t>úprava  krycího  plechu</t>
  </si>
  <si>
    <t>Spínače, ovladače - zásuvky  referenřní  typ TANGO ABB - všechny  zásuvky opatřeny  dětskou  pojistk</t>
  </si>
  <si>
    <t>D+M.22</t>
  </si>
  <si>
    <t>Spínač jednopólový – 230V/10A, pod omítku, bílý, komplet, IP20</t>
  </si>
  <si>
    <t>D+M.23</t>
  </si>
  <si>
    <t>Spínač jednopólový  DVOJITÝ – 230V/10A, pro montáž pod om, komplet, IP20</t>
  </si>
  <si>
    <t>D+M.24</t>
  </si>
  <si>
    <t>přepínač   250/10A  06</t>
  </si>
  <si>
    <t>PC</t>
  </si>
  <si>
    <t>Podlahová krabice   v  sestavě krabice  - KUP 57   v s  výškou od  57 mm do 75mm   +  rám  podlahové krabice ,  víko pro montáž   lina PVC, v krabici bude provedeno  instalace  svorkových  krabic zásuvkových  rozvodů - 2x  ,  protažení   datových  rozvodů</t>
  </si>
  <si>
    <t>D+M.25</t>
  </si>
  <si>
    <t>Zásuvka jednonásobná 230V/16A, pro montáž pod omítku, bílá, krytí IP 20, komplet</t>
  </si>
  <si>
    <t>D+M.26</t>
  </si>
  <si>
    <t>Zásuvka dvojitá 230V/16A, pro montáž pod om, bílá, krytí IP 20</t>
  </si>
  <si>
    <t>D+M.27</t>
  </si>
  <si>
    <t>přepínač žaluziový  230V/10A</t>
  </si>
  <si>
    <t>D+M.28</t>
  </si>
  <si>
    <t>prostorový  terpmostat  IP 44 , 0-40°C , kontaktní výstup  In - 10A , přepínací kontakt</t>
  </si>
  <si>
    <t>Elektromontážní  práce   M 21-C</t>
  </si>
  <si>
    <t>Pol148</t>
  </si>
  <si>
    <t>ukončení  kabelů  na  svorkovnici</t>
  </si>
  <si>
    <t>Pol149</t>
  </si>
  <si>
    <t>uložení  kabelu  pod  om</t>
  </si>
  <si>
    <t>Pol150</t>
  </si>
  <si>
    <t>napojení      pohonu  el  žaluzie</t>
  </si>
  <si>
    <t>Pol151</t>
  </si>
  <si>
    <t>napojení trafa  automat  pisoáru</t>
  </si>
  <si>
    <t>Světla</t>
  </si>
  <si>
    <t>D+M.29</t>
  </si>
  <si>
    <t>Nouzové svítidlo 1x8W  včetně  bater  modulu  na  1hod   přisazené   IP 42  včetně  piktogramu</t>
  </si>
  <si>
    <t>D+M.30</t>
  </si>
  <si>
    <t>LED svítidlo přisazené     IP 20 - 35W, BÍLÉ , leštěný  reflektor, 1x 35 W, 4400 lm, Ra 80, 4000K -MODUS FIT4000A_KN LED panel, UGR&lt;19, hliníkový rámeček, mikroprizmatický kryt,čtverec 600x600mm</t>
  </si>
  <si>
    <t>D+M.31</t>
  </si>
  <si>
    <t>LED svítidlo přisazené     IP 20 - 35W, BÍLÉ , leštěný  reflektor, 1x 35 W, 4400 lm, Ra 80, 4000K , včetně  nouzového  modulu  1hod</t>
  </si>
  <si>
    <t>D+M.32</t>
  </si>
  <si>
    <t>LED svítidlo  přisazené pod  linku   18W   IP 40</t>
  </si>
  <si>
    <t>D+M.33</t>
  </si>
  <si>
    <t>MODUS SPMI3000KO_V2 ,LED downlight, hliníkový korpus, opálový skleněný kryt,1x 28 W, 3000 lm, Ra 80, 4000K</t>
  </si>
  <si>
    <t>D+M.34</t>
  </si>
  <si>
    <t>Led  svítidlo  přisazené  IP 44   30W , bílé , plast. II  tř</t>
  </si>
  <si>
    <t>HROMOSVOD, UZEMNĚNÍ</t>
  </si>
  <si>
    <t>01402</t>
  </si>
  <si>
    <t>FeZn 8   mm2</t>
  </si>
  <si>
    <t>01403</t>
  </si>
  <si>
    <t>páska FeZn 4x30</t>
  </si>
  <si>
    <t>01429</t>
  </si>
  <si>
    <t>podpěra vedení na plochou střechu</t>
  </si>
  <si>
    <t>01429.1</t>
  </si>
  <si>
    <t>svorka zkušební   SZ</t>
  </si>
  <si>
    <t>01473</t>
  </si>
  <si>
    <t>svorka okap   SO</t>
  </si>
  <si>
    <t>01473.1</t>
  </si>
  <si>
    <t>svorka SS</t>
  </si>
  <si>
    <t>01473.2</t>
  </si>
  <si>
    <t>svorka SP</t>
  </si>
  <si>
    <t>01429.2</t>
  </si>
  <si>
    <t>svorka SK</t>
  </si>
  <si>
    <t>01412</t>
  </si>
  <si>
    <t>jímací tyč JT  1,5m včetně podstavce</t>
  </si>
  <si>
    <t>01412.1</t>
  </si>
  <si>
    <t>PJ 0,5m</t>
  </si>
  <si>
    <t>D+M.35</t>
  </si>
  <si>
    <t>pomocný elektroinstalační materiál</t>
  </si>
  <si>
    <t>D+M.36</t>
  </si>
  <si>
    <t>antikorozní nátěr</t>
  </si>
  <si>
    <t>01423</t>
  </si>
  <si>
    <t>HUP - svorka zemnící</t>
  </si>
  <si>
    <t>21022-0101</t>
  </si>
  <si>
    <t>21022-0001</t>
  </si>
  <si>
    <t>21022-0301</t>
  </si>
  <si>
    <t>21022-0302</t>
  </si>
  <si>
    <t>21022-0302.1</t>
  </si>
  <si>
    <t>21022-0301.1</t>
  </si>
  <si>
    <t>21022-0302.2</t>
  </si>
  <si>
    <t>21022-0302.3</t>
  </si>
  <si>
    <t>21022-0201</t>
  </si>
  <si>
    <t>21022-0201.1</t>
  </si>
  <si>
    <t>zhotovení PJ 0,5m</t>
  </si>
  <si>
    <t>STAVEBNÍ   PRÁCE</t>
  </si>
  <si>
    <t>97103-1100</t>
  </si>
  <si>
    <t>Vybourání otvorů ve zdivu cihel  do 15 cm</t>
  </si>
  <si>
    <t>97103-1200</t>
  </si>
  <si>
    <t>Vybourání otvorů ve zdivu cihel  do 30 cm</t>
  </si>
  <si>
    <t>97103-1300</t>
  </si>
  <si>
    <t>Vybourání otvorů ve zdivu cihel  do 45 cm</t>
  </si>
  <si>
    <t>vysekání kapes  ve  zdivu cidel</t>
  </si>
  <si>
    <t>97301-1100</t>
  </si>
  <si>
    <t>do 7x7x5</t>
  </si>
  <si>
    <t>97301-1200</t>
  </si>
  <si>
    <t>do 10x10x8</t>
  </si>
  <si>
    <t>97301-1300</t>
  </si>
  <si>
    <t>do 15x15x10</t>
  </si>
  <si>
    <t>Vysekání rýh do cihel zdi</t>
  </si>
  <si>
    <t>97403-2220</t>
  </si>
  <si>
    <t>5x5</t>
  </si>
  <si>
    <t>97403-2240</t>
  </si>
  <si>
    <t>5x10</t>
  </si>
  <si>
    <t>97403-2250</t>
  </si>
  <si>
    <t>5x15 cm</t>
  </si>
  <si>
    <t>97901-9100</t>
  </si>
  <si>
    <t>svislá  doprava  suti</t>
  </si>
  <si>
    <t>97908-9100</t>
  </si>
  <si>
    <t>odvoz  suti</t>
  </si>
  <si>
    <t>158</t>
  </si>
  <si>
    <t>Strukturovaná kabeláž</t>
  </si>
  <si>
    <t>D+M.37</t>
  </si>
  <si>
    <t>Datová zásuvka 2xRJ 45 CAT..6a včetně instalační krabice</t>
  </si>
  <si>
    <t>160</t>
  </si>
  <si>
    <t>Pol152</t>
  </si>
  <si>
    <t>Datový  rozvaděč RACK 19"  nástěnný XL VDI - Legrand - 600 mm  - 6 U  komplet</t>
  </si>
  <si>
    <t>162</t>
  </si>
  <si>
    <t>Poznámka k položce:
přístroj  vybavení - držák  kabelů , police ,  zásuvky</t>
  </si>
  <si>
    <t>D+M.38</t>
  </si>
  <si>
    <t>Patchpanel 24 portů cat.6a včetně keystonů Cisco Catalyst C9200L-24T-4G</t>
  </si>
  <si>
    <t>164</t>
  </si>
  <si>
    <t>D+M.39</t>
  </si>
  <si>
    <t>Access point Cisco aironet AIR-AP1815I-E-K9 s Cisco Aironet napájecím injektorem  POE16U-1AF.</t>
  </si>
  <si>
    <t>166</t>
  </si>
  <si>
    <t>D+M.40</t>
  </si>
  <si>
    <t>Datový kabel FTP cat. 6a</t>
  </si>
  <si>
    <t>168</t>
  </si>
  <si>
    <t>D+M.41</t>
  </si>
  <si>
    <t>Trubka ohebná 20mm</t>
  </si>
  <si>
    <t>170</t>
  </si>
  <si>
    <t>D+M.42</t>
  </si>
  <si>
    <t>Trubka ohebná 40mm</t>
  </si>
  <si>
    <t>172</t>
  </si>
  <si>
    <t>D+M.43</t>
  </si>
  <si>
    <t>Lišta  LH60x40mm</t>
  </si>
  <si>
    <t>174</t>
  </si>
  <si>
    <t>D+M.44</t>
  </si>
  <si>
    <t>Lišta  LH20x20mm</t>
  </si>
  <si>
    <t>176</t>
  </si>
  <si>
    <t>D+M.45</t>
  </si>
  <si>
    <t>Pomocný materiál</t>
  </si>
  <si>
    <t>178</t>
  </si>
  <si>
    <t>D+M.46</t>
  </si>
  <si>
    <t>zásuka + kabel HDMI</t>
  </si>
  <si>
    <t>180</t>
  </si>
  <si>
    <t>D+M.47</t>
  </si>
  <si>
    <t>zásuvka  STA</t>
  </si>
  <si>
    <t>182</t>
  </si>
  <si>
    <t>D+M.48</t>
  </si>
  <si>
    <t>WiFi router ASUS RT-AC66U B1, AC1750, Wi-Fi Dual-Band USB3.0 Gigabit Aimesh Route</t>
  </si>
  <si>
    <t>184</t>
  </si>
  <si>
    <t>PC.1</t>
  </si>
  <si>
    <t>Měření datových zásuvek a vypracování měřícího protokolu</t>
  </si>
  <si>
    <t>186</t>
  </si>
  <si>
    <t>PC.2</t>
  </si>
  <si>
    <t>Závěrečná úprava datového rozvaděče</t>
  </si>
  <si>
    <t>188</t>
  </si>
  <si>
    <t>D+M.49</t>
  </si>
  <si>
    <t>reproduktor - místní  rozhlas</t>
  </si>
  <si>
    <t>190</t>
  </si>
  <si>
    <t>D+M.50</t>
  </si>
  <si>
    <t>JYTY 4x1</t>
  </si>
  <si>
    <t>192</t>
  </si>
  <si>
    <t>D+M.51</t>
  </si>
  <si>
    <t>požární  čidlo - bateriové</t>
  </si>
  <si>
    <t>194</t>
  </si>
  <si>
    <t>Zemní  práce</t>
  </si>
  <si>
    <t>PC.3</t>
  </si>
  <si>
    <t>demontáž  betonové  dlažby</t>
  </si>
  <si>
    <t>196</t>
  </si>
  <si>
    <t>460200263</t>
  </si>
  <si>
    <t>kabel.rýha 50cm/šíř. 80cm/hl. zem.tř.3</t>
  </si>
  <si>
    <t>198</t>
  </si>
  <si>
    <t>460200280</t>
  </si>
  <si>
    <t>hutnění zeminy strojně</t>
  </si>
  <si>
    <t>200</t>
  </si>
  <si>
    <t>460560263</t>
  </si>
  <si>
    <t>ruč.zához.kab.rýhy 50cm šíř.80cm hl.zem.tř.3</t>
  </si>
  <si>
    <t>202</t>
  </si>
  <si>
    <t>466262014</t>
  </si>
  <si>
    <t>provizorní úprava terénu  zeminou bez štětov</t>
  </si>
  <si>
    <t>204</t>
  </si>
  <si>
    <t>PC.4</t>
  </si>
  <si>
    <t>montáž betonové  dlažby</t>
  </si>
  <si>
    <t>206</t>
  </si>
  <si>
    <t>466060001</t>
  </si>
  <si>
    <t>odvoz zeminy do 25 km na skládku</t>
  </si>
  <si>
    <t>tun</t>
  </si>
  <si>
    <t>208</t>
  </si>
  <si>
    <t>Pol153</t>
  </si>
  <si>
    <t>210</t>
  </si>
  <si>
    <t>Pol154</t>
  </si>
  <si>
    <t>svorka hromosvod  2 šroub.</t>
  </si>
  <si>
    <t>212</t>
  </si>
  <si>
    <t>Pol155</t>
  </si>
  <si>
    <t>jímací  tyče</t>
  </si>
  <si>
    <t>214</t>
  </si>
  <si>
    <t>Pol156</t>
  </si>
  <si>
    <t>odpojení   svodů</t>
  </si>
  <si>
    <t>216</t>
  </si>
  <si>
    <t>Pol157</t>
  </si>
  <si>
    <t>odvoz a likvidace materiálu</t>
  </si>
  <si>
    <t>218</t>
  </si>
  <si>
    <t>PRÁCE  HZS</t>
  </si>
  <si>
    <t>Pol158</t>
  </si>
  <si>
    <t>výchozí  revize   dle  ČSN</t>
  </si>
  <si>
    <t>hod.</t>
  </si>
  <si>
    <t>220</t>
  </si>
  <si>
    <t>Pol159</t>
  </si>
  <si>
    <t>výchozí  měření osvětlení</t>
  </si>
  <si>
    <t>222</t>
  </si>
  <si>
    <t>Pol160</t>
  </si>
  <si>
    <t>doprava  materilálu</t>
  </si>
  <si>
    <t>224</t>
  </si>
  <si>
    <t>Pol161</t>
  </si>
  <si>
    <t>zařízení  staveniště</t>
  </si>
  <si>
    <t>226</t>
  </si>
  <si>
    <t>Pol162</t>
  </si>
  <si>
    <t>odvoz  suti  a likvidace  odpadu</t>
  </si>
  <si>
    <t>228</t>
  </si>
  <si>
    <t>Pol163</t>
  </si>
  <si>
    <t>Revize   technické  instekce  dle   vyhl. 105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</si>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</sst>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7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9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20"/>
      <c r="BE5" s="216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20"/>
      <c r="BE6" s="217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7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7"/>
      <c r="BS8" s="17" t="s">
        <v>6</v>
      </c>
    </row>
    <row r="9" spans="2:71" s="1" customFormat="1" ht="14.45" customHeight="1">
      <c r="B9" s="20"/>
      <c r="AR9" s="20"/>
      <c r="BE9" s="217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7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17"/>
      <c r="BS11" s="17" t="s">
        <v>6</v>
      </c>
    </row>
    <row r="12" spans="2:71" s="1" customFormat="1" ht="6.95" customHeight="1">
      <c r="B12" s="20"/>
      <c r="AR12" s="20"/>
      <c r="BE12" s="217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7"/>
      <c r="BS13" s="17" t="s">
        <v>6</v>
      </c>
    </row>
    <row r="14" spans="2:71" ht="12.75">
      <c r="B14" s="20"/>
      <c r="E14" s="221" t="s">
        <v>29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27</v>
      </c>
      <c r="AN14" s="29" t="s">
        <v>29</v>
      </c>
      <c r="AR14" s="20"/>
      <c r="BE14" s="217"/>
      <c r="BS14" s="17" t="s">
        <v>6</v>
      </c>
    </row>
    <row r="15" spans="2:71" s="1" customFormat="1" ht="6.95" customHeight="1">
      <c r="B15" s="20"/>
      <c r="AR15" s="20"/>
      <c r="BE15" s="217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7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17"/>
      <c r="BS17" s="17" t="s">
        <v>32</v>
      </c>
    </row>
    <row r="18" spans="2:71" s="1" customFormat="1" ht="6.95" customHeight="1">
      <c r="B18" s="20"/>
      <c r="AR18" s="20"/>
      <c r="BE18" s="217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7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17"/>
      <c r="BS20" s="17" t="s">
        <v>32</v>
      </c>
    </row>
    <row r="21" spans="2:57" s="1" customFormat="1" ht="6.95" customHeight="1">
      <c r="B21" s="20"/>
      <c r="AR21" s="20"/>
      <c r="BE21" s="217"/>
    </row>
    <row r="22" spans="2:57" s="1" customFormat="1" ht="12" customHeight="1">
      <c r="B22" s="20"/>
      <c r="D22" s="27" t="s">
        <v>35</v>
      </c>
      <c r="AR22" s="20"/>
      <c r="BE22" s="217"/>
    </row>
    <row r="23" spans="2:57" s="1" customFormat="1" ht="71.25" customHeight="1">
      <c r="B23" s="20"/>
      <c r="E23" s="223" t="s">
        <v>36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7"/>
    </row>
    <row r="24" spans="2:57" s="1" customFormat="1" ht="6.95" customHeight="1">
      <c r="B24" s="20"/>
      <c r="AR24" s="20"/>
      <c r="BE24" s="217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7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7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38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39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40</v>
      </c>
      <c r="AL28" s="226"/>
      <c r="AM28" s="226"/>
      <c r="AN28" s="226"/>
      <c r="AO28" s="226"/>
      <c r="AP28" s="32"/>
      <c r="AQ28" s="32"/>
      <c r="AR28" s="33"/>
      <c r="BE28" s="217"/>
    </row>
    <row r="29" spans="2:57" s="3" customFormat="1" ht="14.45" customHeight="1">
      <c r="B29" s="37"/>
      <c r="D29" s="27" t="s">
        <v>41</v>
      </c>
      <c r="F29" s="27" t="s">
        <v>42</v>
      </c>
      <c r="L29" s="211">
        <v>0.21</v>
      </c>
      <c r="M29" s="210"/>
      <c r="N29" s="210"/>
      <c r="O29" s="210"/>
      <c r="P29" s="210"/>
      <c r="W29" s="209">
        <f>ROUND(AZ94,2)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ROUND(AV94,2)</f>
        <v>0</v>
      </c>
      <c r="AL29" s="210"/>
      <c r="AM29" s="210"/>
      <c r="AN29" s="210"/>
      <c r="AO29" s="210"/>
      <c r="AR29" s="37"/>
      <c r="BE29" s="218"/>
    </row>
    <row r="30" spans="2:57" s="3" customFormat="1" ht="14.45" customHeight="1">
      <c r="B30" s="37"/>
      <c r="F30" s="27" t="s">
        <v>43</v>
      </c>
      <c r="L30" s="211">
        <v>0.15</v>
      </c>
      <c r="M30" s="210"/>
      <c r="N30" s="210"/>
      <c r="O30" s="210"/>
      <c r="P30" s="210"/>
      <c r="W30" s="209">
        <f>ROUND(BA94,2)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ROUND(AW94,2)</f>
        <v>0</v>
      </c>
      <c r="AL30" s="210"/>
      <c r="AM30" s="210"/>
      <c r="AN30" s="210"/>
      <c r="AO30" s="210"/>
      <c r="AR30" s="37"/>
      <c r="BE30" s="218"/>
    </row>
    <row r="31" spans="2:57" s="3" customFormat="1" ht="14.45" customHeight="1" hidden="1">
      <c r="B31" s="37"/>
      <c r="F31" s="27" t="s">
        <v>44</v>
      </c>
      <c r="L31" s="211">
        <v>0.21</v>
      </c>
      <c r="M31" s="210"/>
      <c r="N31" s="210"/>
      <c r="O31" s="210"/>
      <c r="P31" s="210"/>
      <c r="W31" s="209">
        <f>ROUND(BB94,2)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7"/>
      <c r="BE31" s="218"/>
    </row>
    <row r="32" spans="2:57" s="3" customFormat="1" ht="14.45" customHeight="1" hidden="1">
      <c r="B32" s="37"/>
      <c r="F32" s="27" t="s">
        <v>45</v>
      </c>
      <c r="L32" s="211">
        <v>0.15</v>
      </c>
      <c r="M32" s="210"/>
      <c r="N32" s="210"/>
      <c r="O32" s="210"/>
      <c r="P32" s="210"/>
      <c r="W32" s="209">
        <f>ROUND(BC94,2)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7"/>
      <c r="BE32" s="218"/>
    </row>
    <row r="33" spans="2:57" s="3" customFormat="1" ht="14.45" customHeight="1" hidden="1">
      <c r="B33" s="37"/>
      <c r="F33" s="27" t="s">
        <v>46</v>
      </c>
      <c r="L33" s="211">
        <v>0</v>
      </c>
      <c r="M33" s="210"/>
      <c r="N33" s="210"/>
      <c r="O33" s="210"/>
      <c r="P33" s="210"/>
      <c r="W33" s="209">
        <f>ROUND(BD94,2)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7"/>
      <c r="BE33" s="21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7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15" t="s">
        <v>49</v>
      </c>
      <c r="Y35" s="213"/>
      <c r="Z35" s="213"/>
      <c r="AA35" s="213"/>
      <c r="AB35" s="213"/>
      <c r="AC35" s="40"/>
      <c r="AD35" s="40"/>
      <c r="AE35" s="40"/>
      <c r="AF35" s="40"/>
      <c r="AG35" s="40"/>
      <c r="AH35" s="40"/>
      <c r="AI35" s="40"/>
      <c r="AJ35" s="40"/>
      <c r="AK35" s="212">
        <f>SUM(AK26:AK33)</f>
        <v>0</v>
      </c>
      <c r="AL35" s="213"/>
      <c r="AM35" s="213"/>
      <c r="AN35" s="213"/>
      <c r="AO35" s="21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20200812</v>
      </c>
      <c r="AR84" s="51"/>
    </row>
    <row r="85" spans="2:44" s="5" customFormat="1" ht="36.95" customHeight="1">
      <c r="B85" s="52"/>
      <c r="C85" s="53" t="s">
        <v>16</v>
      </c>
      <c r="L85" s="237" t="str">
        <f>K6</f>
        <v>MULTIMEDIÁLNÍ UČEBNA PRO VÝUKU CIZÍCH JAZYKŮ,PŘÍRODNÍCH VĚD A ŘEMESEL - NÁSTAVBA PAVILONU DÍLEN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Základní škola Fantova,Gen.Fanty 446,Kaplice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9" t="str">
        <f>IF(AN8="","",AN8)</f>
        <v>9. 8. 2021</v>
      </c>
      <c r="AN87" s="239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Kaplice,Náměstí 70,382 41 Kapice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0" t="str">
        <f>IF(E17="","",E17)</f>
        <v>AGP nova spol.s.r.o.(Ing. Vladimír Polanský, CSc.)</v>
      </c>
      <c r="AN89" s="241"/>
      <c r="AO89" s="241"/>
      <c r="AP89" s="241"/>
      <c r="AQ89" s="32"/>
      <c r="AR89" s="33"/>
      <c r="AS89" s="242" t="s">
        <v>57</v>
      </c>
      <c r="AT89" s="24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40" t="str">
        <f>IF(E20="","",E20)</f>
        <v xml:space="preserve"> </v>
      </c>
      <c r="AN90" s="241"/>
      <c r="AO90" s="241"/>
      <c r="AP90" s="241"/>
      <c r="AQ90" s="32"/>
      <c r="AR90" s="33"/>
      <c r="AS90" s="244"/>
      <c r="AT90" s="24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4"/>
      <c r="AT91" s="24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2" t="s">
        <v>58</v>
      </c>
      <c r="D92" s="233"/>
      <c r="E92" s="233"/>
      <c r="F92" s="233"/>
      <c r="G92" s="233"/>
      <c r="H92" s="60"/>
      <c r="I92" s="235" t="s">
        <v>59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4" t="s">
        <v>60</v>
      </c>
      <c r="AH92" s="233"/>
      <c r="AI92" s="233"/>
      <c r="AJ92" s="233"/>
      <c r="AK92" s="233"/>
      <c r="AL92" s="233"/>
      <c r="AM92" s="233"/>
      <c r="AN92" s="235" t="s">
        <v>61</v>
      </c>
      <c r="AO92" s="233"/>
      <c r="AP92" s="236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ROUND(SUM(AG95:AG100),2)</f>
        <v>0</v>
      </c>
      <c r="AH94" s="230"/>
      <c r="AI94" s="230"/>
      <c r="AJ94" s="230"/>
      <c r="AK94" s="230"/>
      <c r="AL94" s="230"/>
      <c r="AM94" s="230"/>
      <c r="AN94" s="231">
        <f aca="true" t="shared" si="0" ref="AN94:AN100">SUM(AG94,AT94)</f>
        <v>0</v>
      </c>
      <c r="AO94" s="231"/>
      <c r="AP94" s="231"/>
      <c r="AQ94" s="72" t="s">
        <v>1</v>
      </c>
      <c r="AR94" s="68"/>
      <c r="AS94" s="73">
        <f>ROUND(SUM(AS95:AS100),2)</f>
        <v>0</v>
      </c>
      <c r="AT94" s="74">
        <f aca="true" t="shared" si="1" ref="AT94:AT100">ROUND(SUM(AV94:AW94),2)</f>
        <v>0</v>
      </c>
      <c r="AU94" s="75">
        <f>ROUND(SUM(AU95:AU100),5)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ROUND(SUM(AZ95:AZ100),2)</f>
        <v>0</v>
      </c>
      <c r="BA94" s="74">
        <f>ROUND(SUM(BA95:BA100),2)</f>
        <v>0</v>
      </c>
      <c r="BB94" s="74">
        <f>ROUND(SUM(BB95:BB100),2)</f>
        <v>0</v>
      </c>
      <c r="BC94" s="74">
        <f>ROUND(SUM(BC95:BC100),2)</f>
        <v>0</v>
      </c>
      <c r="BD94" s="76">
        <f>ROUND(SUM(BD95:BD100),2)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29" t="s">
        <v>82</v>
      </c>
      <c r="E95" s="229"/>
      <c r="F95" s="229"/>
      <c r="G95" s="229"/>
      <c r="H95" s="229"/>
      <c r="I95" s="82"/>
      <c r="J95" s="229" t="s">
        <v>83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'00 - Vedlejší Rozpočtové ...'!J30</f>
        <v>0</v>
      </c>
      <c r="AH95" s="228"/>
      <c r="AI95" s="228"/>
      <c r="AJ95" s="228"/>
      <c r="AK95" s="228"/>
      <c r="AL95" s="228"/>
      <c r="AM95" s="228"/>
      <c r="AN95" s="227">
        <f t="shared" si="0"/>
        <v>0</v>
      </c>
      <c r="AO95" s="228"/>
      <c r="AP95" s="228"/>
      <c r="AQ95" s="83" t="s">
        <v>84</v>
      </c>
      <c r="AR95" s="80"/>
      <c r="AS95" s="84">
        <v>0</v>
      </c>
      <c r="AT95" s="85">
        <f t="shared" si="1"/>
        <v>0</v>
      </c>
      <c r="AU95" s="86">
        <f>'00 - Vedlejší Rozpočtové ...'!P121</f>
        <v>0</v>
      </c>
      <c r="AV95" s="85">
        <f>'00 - Vedlejší Rozpočtové ...'!J33</f>
        <v>0</v>
      </c>
      <c r="AW95" s="85">
        <f>'00 - Vedlejší Rozpočtové ...'!J34</f>
        <v>0</v>
      </c>
      <c r="AX95" s="85">
        <f>'00 - Vedlejší Rozpočtové ...'!J35</f>
        <v>0</v>
      </c>
      <c r="AY95" s="85">
        <f>'00 - Vedlejší Rozpočtové ...'!J36</f>
        <v>0</v>
      </c>
      <c r="AZ95" s="85">
        <f>'00 - Vedlejší Rozpočtové ...'!F33</f>
        <v>0</v>
      </c>
      <c r="BA95" s="85">
        <f>'00 - Vedlejší Rozpočtové ...'!F34</f>
        <v>0</v>
      </c>
      <c r="BB95" s="85">
        <f>'00 - Vedlejší Rozpočtové ...'!F35</f>
        <v>0</v>
      </c>
      <c r="BC95" s="85">
        <f>'00 - Vedlejší Rozpočtové ...'!F36</f>
        <v>0</v>
      </c>
      <c r="BD95" s="87">
        <f>'00 - Vedlejší Rozpočtové ...'!F37</f>
        <v>0</v>
      </c>
      <c r="BT95" s="88" t="s">
        <v>85</v>
      </c>
      <c r="BV95" s="88" t="s">
        <v>79</v>
      </c>
      <c r="BW95" s="88" t="s">
        <v>86</v>
      </c>
      <c r="BX95" s="88" t="s">
        <v>4</v>
      </c>
      <c r="CL95" s="88" t="s">
        <v>1</v>
      </c>
      <c r="CM95" s="88" t="s">
        <v>87</v>
      </c>
    </row>
    <row r="96" spans="1:91" s="7" customFormat="1" ht="16.5" customHeight="1">
      <c r="A96" s="79" t="s">
        <v>81</v>
      </c>
      <c r="B96" s="80"/>
      <c r="C96" s="81"/>
      <c r="D96" s="229" t="s">
        <v>88</v>
      </c>
      <c r="E96" s="229"/>
      <c r="F96" s="229"/>
      <c r="G96" s="229"/>
      <c r="H96" s="229"/>
      <c r="I96" s="82"/>
      <c r="J96" s="229" t="s">
        <v>89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7">
        <f>'01 - Stavební část'!J30</f>
        <v>0</v>
      </c>
      <c r="AH96" s="228"/>
      <c r="AI96" s="228"/>
      <c r="AJ96" s="228"/>
      <c r="AK96" s="228"/>
      <c r="AL96" s="228"/>
      <c r="AM96" s="228"/>
      <c r="AN96" s="227">
        <f t="shared" si="0"/>
        <v>0</v>
      </c>
      <c r="AO96" s="228"/>
      <c r="AP96" s="228"/>
      <c r="AQ96" s="83" t="s">
        <v>84</v>
      </c>
      <c r="AR96" s="80"/>
      <c r="AS96" s="84">
        <v>0</v>
      </c>
      <c r="AT96" s="85">
        <f t="shared" si="1"/>
        <v>0</v>
      </c>
      <c r="AU96" s="86">
        <f>'01 - Stavební část'!P138</f>
        <v>0</v>
      </c>
      <c r="AV96" s="85">
        <f>'01 - Stavební část'!J33</f>
        <v>0</v>
      </c>
      <c r="AW96" s="85">
        <f>'01 - Stavební část'!J34</f>
        <v>0</v>
      </c>
      <c r="AX96" s="85">
        <f>'01 - Stavební část'!J35</f>
        <v>0</v>
      </c>
      <c r="AY96" s="85">
        <f>'01 - Stavební část'!J36</f>
        <v>0</v>
      </c>
      <c r="AZ96" s="85">
        <f>'01 - Stavební část'!F33</f>
        <v>0</v>
      </c>
      <c r="BA96" s="85">
        <f>'01 - Stavební část'!F34</f>
        <v>0</v>
      </c>
      <c r="BB96" s="85">
        <f>'01 - Stavební část'!F35</f>
        <v>0</v>
      </c>
      <c r="BC96" s="85">
        <f>'01 - Stavební část'!F36</f>
        <v>0</v>
      </c>
      <c r="BD96" s="87">
        <f>'01 - Stavební část'!F37</f>
        <v>0</v>
      </c>
      <c r="BT96" s="88" t="s">
        <v>85</v>
      </c>
      <c r="BV96" s="88" t="s">
        <v>79</v>
      </c>
      <c r="BW96" s="88" t="s">
        <v>90</v>
      </c>
      <c r="BX96" s="88" t="s">
        <v>4</v>
      </c>
      <c r="CL96" s="88" t="s">
        <v>1</v>
      </c>
      <c r="CM96" s="88" t="s">
        <v>87</v>
      </c>
    </row>
    <row r="97" spans="1:91" s="7" customFormat="1" ht="16.5" customHeight="1">
      <c r="A97" s="79" t="s">
        <v>81</v>
      </c>
      <c r="B97" s="80"/>
      <c r="C97" s="81"/>
      <c r="D97" s="229" t="s">
        <v>91</v>
      </c>
      <c r="E97" s="229"/>
      <c r="F97" s="229"/>
      <c r="G97" s="229"/>
      <c r="H97" s="229"/>
      <c r="I97" s="82"/>
      <c r="J97" s="229" t="s">
        <v>92</v>
      </c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7">
        <f>'02 - VZT'!J30</f>
        <v>0</v>
      </c>
      <c r="AH97" s="228"/>
      <c r="AI97" s="228"/>
      <c r="AJ97" s="228"/>
      <c r="AK97" s="228"/>
      <c r="AL97" s="228"/>
      <c r="AM97" s="228"/>
      <c r="AN97" s="227">
        <f t="shared" si="0"/>
        <v>0</v>
      </c>
      <c r="AO97" s="228"/>
      <c r="AP97" s="228"/>
      <c r="AQ97" s="83" t="s">
        <v>84</v>
      </c>
      <c r="AR97" s="80"/>
      <c r="AS97" s="84">
        <v>0</v>
      </c>
      <c r="AT97" s="85">
        <f t="shared" si="1"/>
        <v>0</v>
      </c>
      <c r="AU97" s="86">
        <f>'02 - VZT'!P121</f>
        <v>0</v>
      </c>
      <c r="AV97" s="85">
        <f>'02 - VZT'!J33</f>
        <v>0</v>
      </c>
      <c r="AW97" s="85">
        <f>'02 - VZT'!J34</f>
        <v>0</v>
      </c>
      <c r="AX97" s="85">
        <f>'02 - VZT'!J35</f>
        <v>0</v>
      </c>
      <c r="AY97" s="85">
        <f>'02 - VZT'!J36</f>
        <v>0</v>
      </c>
      <c r="AZ97" s="85">
        <f>'02 - VZT'!F33</f>
        <v>0</v>
      </c>
      <c r="BA97" s="85">
        <f>'02 - VZT'!F34</f>
        <v>0</v>
      </c>
      <c r="BB97" s="85">
        <f>'02 - VZT'!F35</f>
        <v>0</v>
      </c>
      <c r="BC97" s="85">
        <f>'02 - VZT'!F36</f>
        <v>0</v>
      </c>
      <c r="BD97" s="87">
        <f>'02 - VZT'!F37</f>
        <v>0</v>
      </c>
      <c r="BT97" s="88" t="s">
        <v>85</v>
      </c>
      <c r="BV97" s="88" t="s">
        <v>79</v>
      </c>
      <c r="BW97" s="88" t="s">
        <v>93</v>
      </c>
      <c r="BX97" s="88" t="s">
        <v>4</v>
      </c>
      <c r="CL97" s="88" t="s">
        <v>1</v>
      </c>
      <c r="CM97" s="88" t="s">
        <v>87</v>
      </c>
    </row>
    <row r="98" spans="1:91" s="7" customFormat="1" ht="16.5" customHeight="1">
      <c r="A98" s="79" t="s">
        <v>81</v>
      </c>
      <c r="B98" s="80"/>
      <c r="C98" s="81"/>
      <c r="D98" s="229" t="s">
        <v>94</v>
      </c>
      <c r="E98" s="229"/>
      <c r="F98" s="229"/>
      <c r="G98" s="229"/>
      <c r="H98" s="229"/>
      <c r="I98" s="82"/>
      <c r="J98" s="229" t="s">
        <v>95</v>
      </c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7">
        <f>'03 - UT'!J30</f>
        <v>0</v>
      </c>
      <c r="AH98" s="228"/>
      <c r="AI98" s="228"/>
      <c r="AJ98" s="228"/>
      <c r="AK98" s="228"/>
      <c r="AL98" s="228"/>
      <c r="AM98" s="228"/>
      <c r="AN98" s="227">
        <f t="shared" si="0"/>
        <v>0</v>
      </c>
      <c r="AO98" s="228"/>
      <c r="AP98" s="228"/>
      <c r="AQ98" s="83" t="s">
        <v>84</v>
      </c>
      <c r="AR98" s="80"/>
      <c r="AS98" s="84">
        <v>0</v>
      </c>
      <c r="AT98" s="85">
        <f t="shared" si="1"/>
        <v>0</v>
      </c>
      <c r="AU98" s="86">
        <f>'03 - UT'!P126</f>
        <v>0</v>
      </c>
      <c r="AV98" s="85">
        <f>'03 - UT'!J33</f>
        <v>0</v>
      </c>
      <c r="AW98" s="85">
        <f>'03 - UT'!J34</f>
        <v>0</v>
      </c>
      <c r="AX98" s="85">
        <f>'03 - UT'!J35</f>
        <v>0</v>
      </c>
      <c r="AY98" s="85">
        <f>'03 - UT'!J36</f>
        <v>0</v>
      </c>
      <c r="AZ98" s="85">
        <f>'03 - UT'!F33</f>
        <v>0</v>
      </c>
      <c r="BA98" s="85">
        <f>'03 - UT'!F34</f>
        <v>0</v>
      </c>
      <c r="BB98" s="85">
        <f>'03 - UT'!F35</f>
        <v>0</v>
      </c>
      <c r="BC98" s="85">
        <f>'03 - UT'!F36</f>
        <v>0</v>
      </c>
      <c r="BD98" s="87">
        <f>'03 - UT'!F37</f>
        <v>0</v>
      </c>
      <c r="BT98" s="88" t="s">
        <v>85</v>
      </c>
      <c r="BV98" s="88" t="s">
        <v>79</v>
      </c>
      <c r="BW98" s="88" t="s">
        <v>96</v>
      </c>
      <c r="BX98" s="88" t="s">
        <v>4</v>
      </c>
      <c r="CL98" s="88" t="s">
        <v>1</v>
      </c>
      <c r="CM98" s="88" t="s">
        <v>87</v>
      </c>
    </row>
    <row r="99" spans="1:91" s="7" customFormat="1" ht="16.5" customHeight="1">
      <c r="A99" s="79" t="s">
        <v>81</v>
      </c>
      <c r="B99" s="80"/>
      <c r="C99" s="81"/>
      <c r="D99" s="229" t="s">
        <v>97</v>
      </c>
      <c r="E99" s="229"/>
      <c r="F99" s="229"/>
      <c r="G99" s="229"/>
      <c r="H99" s="229"/>
      <c r="I99" s="82"/>
      <c r="J99" s="229" t="s">
        <v>98</v>
      </c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7">
        <f>'04 - ZTI'!J30</f>
        <v>0</v>
      </c>
      <c r="AH99" s="228"/>
      <c r="AI99" s="228"/>
      <c r="AJ99" s="228"/>
      <c r="AK99" s="228"/>
      <c r="AL99" s="228"/>
      <c r="AM99" s="228"/>
      <c r="AN99" s="227">
        <f t="shared" si="0"/>
        <v>0</v>
      </c>
      <c r="AO99" s="228"/>
      <c r="AP99" s="228"/>
      <c r="AQ99" s="83" t="s">
        <v>84</v>
      </c>
      <c r="AR99" s="80"/>
      <c r="AS99" s="84">
        <v>0</v>
      </c>
      <c r="AT99" s="85">
        <f t="shared" si="1"/>
        <v>0</v>
      </c>
      <c r="AU99" s="86">
        <f>'04 - ZTI'!P134</f>
        <v>0</v>
      </c>
      <c r="AV99" s="85">
        <f>'04 - ZTI'!J33</f>
        <v>0</v>
      </c>
      <c r="AW99" s="85">
        <f>'04 - ZTI'!J34</f>
        <v>0</v>
      </c>
      <c r="AX99" s="85">
        <f>'04 - ZTI'!J35</f>
        <v>0</v>
      </c>
      <c r="AY99" s="85">
        <f>'04 - ZTI'!J36</f>
        <v>0</v>
      </c>
      <c r="AZ99" s="85">
        <f>'04 - ZTI'!F33</f>
        <v>0</v>
      </c>
      <c r="BA99" s="85">
        <f>'04 - ZTI'!F34</f>
        <v>0</v>
      </c>
      <c r="BB99" s="85">
        <f>'04 - ZTI'!F35</f>
        <v>0</v>
      </c>
      <c r="BC99" s="85">
        <f>'04 - ZTI'!F36</f>
        <v>0</v>
      </c>
      <c r="BD99" s="87">
        <f>'04 - ZTI'!F37</f>
        <v>0</v>
      </c>
      <c r="BT99" s="88" t="s">
        <v>85</v>
      </c>
      <c r="BV99" s="88" t="s">
        <v>79</v>
      </c>
      <c r="BW99" s="88" t="s">
        <v>99</v>
      </c>
      <c r="BX99" s="88" t="s">
        <v>4</v>
      </c>
      <c r="CL99" s="88" t="s">
        <v>1</v>
      </c>
      <c r="CM99" s="88" t="s">
        <v>87</v>
      </c>
    </row>
    <row r="100" spans="1:91" s="7" customFormat="1" ht="16.5" customHeight="1">
      <c r="A100" s="79" t="s">
        <v>81</v>
      </c>
      <c r="B100" s="80"/>
      <c r="C100" s="81"/>
      <c r="D100" s="229" t="s">
        <v>100</v>
      </c>
      <c r="E100" s="229"/>
      <c r="F100" s="229"/>
      <c r="G100" s="229"/>
      <c r="H100" s="229"/>
      <c r="I100" s="82"/>
      <c r="J100" s="229" t="s">
        <v>101</v>
      </c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7">
        <f>'05 - EI'!J30</f>
        <v>0</v>
      </c>
      <c r="AH100" s="228"/>
      <c r="AI100" s="228"/>
      <c r="AJ100" s="228"/>
      <c r="AK100" s="228"/>
      <c r="AL100" s="228"/>
      <c r="AM100" s="228"/>
      <c r="AN100" s="227">
        <f t="shared" si="0"/>
        <v>0</v>
      </c>
      <c r="AO100" s="228"/>
      <c r="AP100" s="228"/>
      <c r="AQ100" s="83" t="s">
        <v>84</v>
      </c>
      <c r="AR100" s="80"/>
      <c r="AS100" s="89">
        <v>0</v>
      </c>
      <c r="AT100" s="90">
        <f t="shared" si="1"/>
        <v>0</v>
      </c>
      <c r="AU100" s="91">
        <f>'05 - EI'!P131</f>
        <v>0</v>
      </c>
      <c r="AV100" s="90">
        <f>'05 - EI'!J33</f>
        <v>0</v>
      </c>
      <c r="AW100" s="90">
        <f>'05 - EI'!J34</f>
        <v>0</v>
      </c>
      <c r="AX100" s="90">
        <f>'05 - EI'!J35</f>
        <v>0</v>
      </c>
      <c r="AY100" s="90">
        <f>'05 - EI'!J36</f>
        <v>0</v>
      </c>
      <c r="AZ100" s="90">
        <f>'05 - EI'!F33</f>
        <v>0</v>
      </c>
      <c r="BA100" s="90">
        <f>'05 - EI'!F34</f>
        <v>0</v>
      </c>
      <c r="BB100" s="90">
        <f>'05 - EI'!F35</f>
        <v>0</v>
      </c>
      <c r="BC100" s="90">
        <f>'05 - EI'!F36</f>
        <v>0</v>
      </c>
      <c r="BD100" s="92">
        <f>'05 - EI'!F37</f>
        <v>0</v>
      </c>
      <c r="BT100" s="88" t="s">
        <v>85</v>
      </c>
      <c r="BV100" s="88" t="s">
        <v>79</v>
      </c>
      <c r="BW100" s="88" t="s">
        <v>102</v>
      </c>
      <c r="BX100" s="88" t="s">
        <v>4</v>
      </c>
      <c r="CL100" s="88" t="s">
        <v>1</v>
      </c>
      <c r="CM100" s="88" t="s">
        <v>87</v>
      </c>
    </row>
    <row r="101" spans="1:57" s="2" customFormat="1" ht="30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0 - Vedlejší Rozpočtové ...'!C2" display="/"/>
    <hyperlink ref="A96" location="'01 - Stavební část'!C2" display="/"/>
    <hyperlink ref="A97" location="'02 - VZT'!C2" display="/"/>
    <hyperlink ref="A98" location="'03 - UT'!C2" display="/"/>
    <hyperlink ref="A99" location="'04 - ZTI'!C2" display="/"/>
    <hyperlink ref="A100" location="'05 - EI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103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39.75" customHeight="1">
      <c r="B7" s="20"/>
      <c r="E7" s="247" t="str">
        <f>'Rekapitulace stavby'!K6</f>
        <v>MULTIMEDIÁLNÍ UČEBNA PRO VÝUKU CIZÍCH JAZYKŮ,PŘÍRODNÍCH VĚD A ŘEMESEL - NÁSTAVBA PAVILONU DÍLEN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104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105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9. 8. 2021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19.25" customHeight="1">
      <c r="A27" s="94"/>
      <c r="B27" s="95"/>
      <c r="C27" s="94"/>
      <c r="D27" s="94"/>
      <c r="E27" s="223" t="s">
        <v>106</v>
      </c>
      <c r="F27" s="223"/>
      <c r="G27" s="223"/>
      <c r="H27" s="22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ROUND((SUM(BE121:BE140)),2)</f>
        <v>0</v>
      </c>
      <c r="G33" s="32"/>
      <c r="H33" s="32"/>
      <c r="I33" s="100">
        <v>0.21</v>
      </c>
      <c r="J33" s="99">
        <f>ROUND(((SUM(BE121:BE140))*I33),2)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ROUND((SUM(BF121:BF140)),2)</f>
        <v>0</v>
      </c>
      <c r="G34" s="32"/>
      <c r="H34" s="32"/>
      <c r="I34" s="100">
        <v>0.15</v>
      </c>
      <c r="J34" s="99">
        <f>ROUND(((SUM(BF121:BF140))*I34),2)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ROUND((SUM(BG121:BG140)),2)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ROUND((SUM(BH121:BH140)),2)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ROUND((SUM(BI121:BI140)),2)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9.75" customHeight="1">
      <c r="A85" s="32"/>
      <c r="B85" s="33"/>
      <c r="C85" s="32"/>
      <c r="D85" s="32"/>
      <c r="E85" s="247" t="str">
        <f>E7</f>
        <v>MULTIMEDIÁLNÍ UČEBNA PRO VÝUKU CIZÍCH JAZYKŮ,PŘÍRODNÍCH VĚD A ŘEMESEL - NÁSTAVBA PAVILONU DÍLEN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00 - Vedlejší Rozpočtové Náklady ( VRN )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Základní škola Fantova,Gen.Fanty 446,Kaplice</v>
      </c>
      <c r="G89" s="32"/>
      <c r="H89" s="32"/>
      <c r="I89" s="27" t="s">
        <v>22</v>
      </c>
      <c r="J89" s="55" t="str">
        <f>IF(J12="","",J12)</f>
        <v>9. 8. 2021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54.4" customHeight="1">
      <c r="A91" s="32"/>
      <c r="B91" s="33"/>
      <c r="C91" s="27" t="s">
        <v>24</v>
      </c>
      <c r="D91" s="32"/>
      <c r="E91" s="32"/>
      <c r="F91" s="25" t="str">
        <f>E15</f>
        <v>Město Kaplice,Náměstí 70,382 41 Kapice</v>
      </c>
      <c r="G91" s="32"/>
      <c r="H91" s="32"/>
      <c r="I91" s="27" t="s">
        <v>30</v>
      </c>
      <c r="J91" s="30" t="str">
        <f>E21</f>
        <v>AGP nova spol.s.r.o.(Ing. Vladimír Polanský, CSc.)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108</v>
      </c>
      <c r="D94" s="101"/>
      <c r="E94" s="101"/>
      <c r="F94" s="101"/>
      <c r="G94" s="101"/>
      <c r="H94" s="101"/>
      <c r="I94" s="101"/>
      <c r="J94" s="110" t="s">
        <v>109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110</v>
      </c>
      <c r="D96" s="32"/>
      <c r="E96" s="32"/>
      <c r="F96" s="32"/>
      <c r="G96" s="32"/>
      <c r="H96" s="32"/>
      <c r="I96" s="32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111</v>
      </c>
    </row>
    <row r="97" spans="2:12" s="9" customFormat="1" ht="24.95" customHeight="1">
      <c r="B97" s="112"/>
      <c r="D97" s="113" t="s">
        <v>112</v>
      </c>
      <c r="E97" s="114"/>
      <c r="F97" s="114"/>
      <c r="G97" s="114"/>
      <c r="H97" s="114"/>
      <c r="I97" s="114"/>
      <c r="J97" s="115">
        <f>J122</f>
        <v>0</v>
      </c>
      <c r="L97" s="112"/>
    </row>
    <row r="98" spans="2:12" s="10" customFormat="1" ht="19.9" customHeight="1">
      <c r="B98" s="116"/>
      <c r="D98" s="117" t="s">
        <v>113</v>
      </c>
      <c r="E98" s="118"/>
      <c r="F98" s="118"/>
      <c r="G98" s="118"/>
      <c r="H98" s="118"/>
      <c r="I98" s="118"/>
      <c r="J98" s="119">
        <f>J123</f>
        <v>0</v>
      </c>
      <c r="L98" s="116"/>
    </row>
    <row r="99" spans="2:12" s="10" customFormat="1" ht="19.9" customHeight="1">
      <c r="B99" s="116"/>
      <c r="D99" s="117" t="s">
        <v>114</v>
      </c>
      <c r="E99" s="118"/>
      <c r="F99" s="118"/>
      <c r="G99" s="118"/>
      <c r="H99" s="118"/>
      <c r="I99" s="118"/>
      <c r="J99" s="119">
        <f>J128</f>
        <v>0</v>
      </c>
      <c r="L99" s="116"/>
    </row>
    <row r="100" spans="2:12" s="10" customFormat="1" ht="19.9" customHeight="1">
      <c r="B100" s="116"/>
      <c r="D100" s="117" t="s">
        <v>115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2:12" s="10" customFormat="1" ht="19.9" customHeight="1">
      <c r="B101" s="116"/>
      <c r="D101" s="117" t="s">
        <v>116</v>
      </c>
      <c r="E101" s="118"/>
      <c r="F101" s="118"/>
      <c r="G101" s="118"/>
      <c r="H101" s="118"/>
      <c r="I101" s="118"/>
      <c r="J101" s="119">
        <f>J136</f>
        <v>0</v>
      </c>
      <c r="L101" s="116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117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39.75" customHeight="1">
      <c r="A111" s="32"/>
      <c r="B111" s="33"/>
      <c r="C111" s="32"/>
      <c r="D111" s="32"/>
      <c r="E111" s="247" t="str">
        <f>E7</f>
        <v>MULTIMEDIÁLNÍ UČEBNA PRO VÝUKU CIZÍCH JAZYKŮ,PŘÍRODNÍCH VĚD A ŘEMESEL - NÁSTAVBA PAVILONU DÍLEN</v>
      </c>
      <c r="F111" s="248"/>
      <c r="G111" s="248"/>
      <c r="H111" s="248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104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37" t="str">
        <f>E9</f>
        <v>00 - Vedlejší Rozpočtové Náklady ( VRN )</v>
      </c>
      <c r="F113" s="246"/>
      <c r="G113" s="246"/>
      <c r="H113" s="246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>Základní škola Fantova,Gen.Fanty 446,Kaplice</v>
      </c>
      <c r="G115" s="32"/>
      <c r="H115" s="32"/>
      <c r="I115" s="27" t="s">
        <v>22</v>
      </c>
      <c r="J115" s="55" t="str">
        <f>IF(J12="","",J12)</f>
        <v>9. 8. 2021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54.4" customHeight="1">
      <c r="A117" s="32"/>
      <c r="B117" s="33"/>
      <c r="C117" s="27" t="s">
        <v>24</v>
      </c>
      <c r="D117" s="32"/>
      <c r="E117" s="32"/>
      <c r="F117" s="25" t="str">
        <f>E15</f>
        <v>Město Kaplice,Náměstí 70,382 41 Kapice</v>
      </c>
      <c r="G117" s="32"/>
      <c r="H117" s="32"/>
      <c r="I117" s="27" t="s">
        <v>30</v>
      </c>
      <c r="J117" s="30" t="str">
        <f>E21</f>
        <v>AGP nova spol.s.r.o.(Ing. Vladimír Polanský, CSc.)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2"/>
      <c r="E118" s="32"/>
      <c r="F118" s="25" t="str">
        <f>IF(E18="","",E18)</f>
        <v>Vyplň údaj</v>
      </c>
      <c r="G118" s="32"/>
      <c r="H118" s="32"/>
      <c r="I118" s="27" t="s">
        <v>33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20"/>
      <c r="B120" s="121"/>
      <c r="C120" s="122" t="s">
        <v>118</v>
      </c>
      <c r="D120" s="123" t="s">
        <v>62</v>
      </c>
      <c r="E120" s="123" t="s">
        <v>58</v>
      </c>
      <c r="F120" s="123" t="s">
        <v>59</v>
      </c>
      <c r="G120" s="123" t="s">
        <v>119</v>
      </c>
      <c r="H120" s="123" t="s">
        <v>120</v>
      </c>
      <c r="I120" s="123" t="s">
        <v>121</v>
      </c>
      <c r="J120" s="124" t="s">
        <v>109</v>
      </c>
      <c r="K120" s="125" t="s">
        <v>122</v>
      </c>
      <c r="L120" s="126"/>
      <c r="M120" s="62" t="s">
        <v>1</v>
      </c>
      <c r="N120" s="63" t="s">
        <v>41</v>
      </c>
      <c r="O120" s="63" t="s">
        <v>123</v>
      </c>
      <c r="P120" s="63" t="s">
        <v>124</v>
      </c>
      <c r="Q120" s="63" t="s">
        <v>125</v>
      </c>
      <c r="R120" s="63" t="s">
        <v>126</v>
      </c>
      <c r="S120" s="63" t="s">
        <v>127</v>
      </c>
      <c r="T120" s="64" t="s">
        <v>128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3" s="2" customFormat="1" ht="22.9" customHeight="1">
      <c r="A121" s="32"/>
      <c r="B121" s="33"/>
      <c r="C121" s="69" t="s">
        <v>129</v>
      </c>
      <c r="D121" s="32"/>
      <c r="E121" s="32"/>
      <c r="F121" s="32"/>
      <c r="G121" s="32"/>
      <c r="H121" s="32"/>
      <c r="I121" s="32"/>
      <c r="J121" s="127">
        <f>BK121</f>
        <v>0</v>
      </c>
      <c r="K121" s="32"/>
      <c r="L121" s="33"/>
      <c r="M121" s="65"/>
      <c r="N121" s="56"/>
      <c r="O121" s="66"/>
      <c r="P121" s="128">
        <f>P122</f>
        <v>0</v>
      </c>
      <c r="Q121" s="66"/>
      <c r="R121" s="128">
        <f>R122</f>
        <v>0</v>
      </c>
      <c r="S121" s="66"/>
      <c r="T121" s="129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76</v>
      </c>
      <c r="AU121" s="17" t="s">
        <v>111</v>
      </c>
      <c r="BK121" s="130">
        <f>BK122</f>
        <v>0</v>
      </c>
    </row>
    <row r="122" spans="2:63" s="12" customFormat="1" ht="25.9" customHeight="1">
      <c r="B122" s="131"/>
      <c r="D122" s="132" t="s">
        <v>76</v>
      </c>
      <c r="E122" s="133" t="s">
        <v>130</v>
      </c>
      <c r="F122" s="133" t="s">
        <v>131</v>
      </c>
      <c r="I122" s="134"/>
      <c r="J122" s="135">
        <f>BK122</f>
        <v>0</v>
      </c>
      <c r="L122" s="131"/>
      <c r="M122" s="136"/>
      <c r="N122" s="137"/>
      <c r="O122" s="137"/>
      <c r="P122" s="138">
        <f>P123+P128+P131+P136</f>
        <v>0</v>
      </c>
      <c r="Q122" s="137"/>
      <c r="R122" s="138">
        <f>R123+R128+R131+R136</f>
        <v>0</v>
      </c>
      <c r="S122" s="137"/>
      <c r="T122" s="139">
        <f>T123+T128+T131+T136</f>
        <v>0</v>
      </c>
      <c r="AR122" s="132" t="s">
        <v>85</v>
      </c>
      <c r="AT122" s="140" t="s">
        <v>76</v>
      </c>
      <c r="AU122" s="140" t="s">
        <v>77</v>
      </c>
      <c r="AY122" s="132" t="s">
        <v>132</v>
      </c>
      <c r="BK122" s="141">
        <f>BK123+BK128+BK131+BK136</f>
        <v>0</v>
      </c>
    </row>
    <row r="123" spans="2:63" s="12" customFormat="1" ht="22.9" customHeight="1">
      <c r="B123" s="131"/>
      <c r="D123" s="132" t="s">
        <v>76</v>
      </c>
      <c r="E123" s="142" t="s">
        <v>133</v>
      </c>
      <c r="F123" s="142" t="s">
        <v>134</v>
      </c>
      <c r="I123" s="134"/>
      <c r="J123" s="143">
        <f>BK123</f>
        <v>0</v>
      </c>
      <c r="L123" s="131"/>
      <c r="M123" s="136"/>
      <c r="N123" s="137"/>
      <c r="O123" s="137"/>
      <c r="P123" s="138">
        <f>SUM(P124:P127)</f>
        <v>0</v>
      </c>
      <c r="Q123" s="137"/>
      <c r="R123" s="138">
        <f>SUM(R124:R127)</f>
        <v>0</v>
      </c>
      <c r="S123" s="137"/>
      <c r="T123" s="139">
        <f>SUM(T124:T127)</f>
        <v>0</v>
      </c>
      <c r="AR123" s="132" t="s">
        <v>85</v>
      </c>
      <c r="AT123" s="140" t="s">
        <v>76</v>
      </c>
      <c r="AU123" s="140" t="s">
        <v>85</v>
      </c>
      <c r="AY123" s="132" t="s">
        <v>132</v>
      </c>
      <c r="BK123" s="141">
        <f>SUM(BK124:BK127)</f>
        <v>0</v>
      </c>
    </row>
    <row r="124" spans="1:65" s="2" customFormat="1" ht="16.5" customHeight="1">
      <c r="A124" s="32"/>
      <c r="B124" s="144"/>
      <c r="C124" s="145" t="s">
        <v>85</v>
      </c>
      <c r="D124" s="145" t="s">
        <v>135</v>
      </c>
      <c r="E124" s="146" t="s">
        <v>136</v>
      </c>
      <c r="F124" s="147" t="s">
        <v>137</v>
      </c>
      <c r="G124" s="148" t="s">
        <v>138</v>
      </c>
      <c r="H124" s="149">
        <v>1</v>
      </c>
      <c r="I124" s="150"/>
      <c r="J124" s="151">
        <f>ROUND(I124*H124,2)</f>
        <v>0</v>
      </c>
      <c r="K124" s="152"/>
      <c r="L124" s="33"/>
      <c r="M124" s="153" t="s">
        <v>1</v>
      </c>
      <c r="N124" s="154" t="s">
        <v>42</v>
      </c>
      <c r="O124" s="58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7" t="s">
        <v>139</v>
      </c>
      <c r="AT124" s="157" t="s">
        <v>135</v>
      </c>
      <c r="AU124" s="157" t="s">
        <v>87</v>
      </c>
      <c r="AY124" s="17" t="s">
        <v>132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7" t="s">
        <v>85</v>
      </c>
      <c r="BK124" s="158">
        <f>ROUND(I124*H124,2)</f>
        <v>0</v>
      </c>
      <c r="BL124" s="17" t="s">
        <v>139</v>
      </c>
      <c r="BM124" s="157" t="s">
        <v>140</v>
      </c>
    </row>
    <row r="125" spans="1:65" s="2" customFormat="1" ht="16.5" customHeight="1">
      <c r="A125" s="32"/>
      <c r="B125" s="144"/>
      <c r="C125" s="145" t="s">
        <v>87</v>
      </c>
      <c r="D125" s="145" t="s">
        <v>135</v>
      </c>
      <c r="E125" s="146" t="s">
        <v>141</v>
      </c>
      <c r="F125" s="147" t="s">
        <v>142</v>
      </c>
      <c r="G125" s="148" t="s">
        <v>138</v>
      </c>
      <c r="H125" s="149">
        <v>1</v>
      </c>
      <c r="I125" s="150"/>
      <c r="J125" s="151">
        <f>ROUND(I125*H125,2)</f>
        <v>0</v>
      </c>
      <c r="K125" s="152"/>
      <c r="L125" s="33"/>
      <c r="M125" s="153" t="s">
        <v>1</v>
      </c>
      <c r="N125" s="154" t="s">
        <v>42</v>
      </c>
      <c r="O125" s="58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7" t="s">
        <v>139</v>
      </c>
      <c r="AT125" s="157" t="s">
        <v>135</v>
      </c>
      <c r="AU125" s="157" t="s">
        <v>87</v>
      </c>
      <c r="AY125" s="17" t="s">
        <v>132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7" t="s">
        <v>85</v>
      </c>
      <c r="BK125" s="158">
        <f>ROUND(I125*H125,2)</f>
        <v>0</v>
      </c>
      <c r="BL125" s="17" t="s">
        <v>139</v>
      </c>
      <c r="BM125" s="157" t="s">
        <v>143</v>
      </c>
    </row>
    <row r="126" spans="1:65" s="2" customFormat="1" ht="16.5" customHeight="1">
      <c r="A126" s="32"/>
      <c r="B126" s="144"/>
      <c r="C126" s="145" t="s">
        <v>144</v>
      </c>
      <c r="D126" s="145" t="s">
        <v>135</v>
      </c>
      <c r="E126" s="146" t="s">
        <v>145</v>
      </c>
      <c r="F126" s="147" t="s">
        <v>146</v>
      </c>
      <c r="G126" s="148" t="s">
        <v>138</v>
      </c>
      <c r="H126" s="149">
        <v>1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42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139</v>
      </c>
      <c r="AT126" s="157" t="s">
        <v>135</v>
      </c>
      <c r="AU126" s="157" t="s">
        <v>87</v>
      </c>
      <c r="AY126" s="17" t="s">
        <v>132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85</v>
      </c>
      <c r="BK126" s="158">
        <f>ROUND(I126*H126,2)</f>
        <v>0</v>
      </c>
      <c r="BL126" s="17" t="s">
        <v>139</v>
      </c>
      <c r="BM126" s="157" t="s">
        <v>147</v>
      </c>
    </row>
    <row r="127" spans="1:65" s="2" customFormat="1" ht="16.5" customHeight="1">
      <c r="A127" s="32"/>
      <c r="B127" s="144"/>
      <c r="C127" s="145" t="s">
        <v>139</v>
      </c>
      <c r="D127" s="145" t="s">
        <v>135</v>
      </c>
      <c r="E127" s="146" t="s">
        <v>148</v>
      </c>
      <c r="F127" s="147" t="s">
        <v>149</v>
      </c>
      <c r="G127" s="148" t="s">
        <v>138</v>
      </c>
      <c r="H127" s="149">
        <v>1</v>
      </c>
      <c r="I127" s="150"/>
      <c r="J127" s="151">
        <f>ROUND(I127*H127,2)</f>
        <v>0</v>
      </c>
      <c r="K127" s="152"/>
      <c r="L127" s="33"/>
      <c r="M127" s="153" t="s">
        <v>1</v>
      </c>
      <c r="N127" s="154" t="s">
        <v>42</v>
      </c>
      <c r="O127" s="58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139</v>
      </c>
      <c r="AT127" s="157" t="s">
        <v>135</v>
      </c>
      <c r="AU127" s="157" t="s">
        <v>87</v>
      </c>
      <c r="AY127" s="17" t="s">
        <v>132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7" t="s">
        <v>85</v>
      </c>
      <c r="BK127" s="158">
        <f>ROUND(I127*H127,2)</f>
        <v>0</v>
      </c>
      <c r="BL127" s="17" t="s">
        <v>139</v>
      </c>
      <c r="BM127" s="157" t="s">
        <v>150</v>
      </c>
    </row>
    <row r="128" spans="2:63" s="12" customFormat="1" ht="22.9" customHeight="1">
      <c r="B128" s="131"/>
      <c r="D128" s="132" t="s">
        <v>76</v>
      </c>
      <c r="E128" s="142" t="s">
        <v>151</v>
      </c>
      <c r="F128" s="142" t="s">
        <v>152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SUM(P129:P130)</f>
        <v>0</v>
      </c>
      <c r="Q128" s="137"/>
      <c r="R128" s="138">
        <f>SUM(R129:R130)</f>
        <v>0</v>
      </c>
      <c r="S128" s="137"/>
      <c r="T128" s="139">
        <f>SUM(T129:T130)</f>
        <v>0</v>
      </c>
      <c r="AR128" s="132" t="s">
        <v>153</v>
      </c>
      <c r="AT128" s="140" t="s">
        <v>76</v>
      </c>
      <c r="AU128" s="140" t="s">
        <v>85</v>
      </c>
      <c r="AY128" s="132" t="s">
        <v>132</v>
      </c>
      <c r="BK128" s="141">
        <f>SUM(BK129:BK130)</f>
        <v>0</v>
      </c>
    </row>
    <row r="129" spans="1:65" s="2" customFormat="1" ht="16.5" customHeight="1">
      <c r="A129" s="32"/>
      <c r="B129" s="144"/>
      <c r="C129" s="145" t="s">
        <v>153</v>
      </c>
      <c r="D129" s="145" t="s">
        <v>135</v>
      </c>
      <c r="E129" s="146" t="s">
        <v>154</v>
      </c>
      <c r="F129" s="147" t="s">
        <v>155</v>
      </c>
      <c r="G129" s="148" t="s">
        <v>138</v>
      </c>
      <c r="H129" s="149">
        <v>1</v>
      </c>
      <c r="I129" s="150"/>
      <c r="J129" s="151">
        <f>ROUND(I129*H129,2)</f>
        <v>0</v>
      </c>
      <c r="K129" s="152"/>
      <c r="L129" s="33"/>
      <c r="M129" s="153" t="s">
        <v>1</v>
      </c>
      <c r="N129" s="154" t="s">
        <v>42</v>
      </c>
      <c r="O129" s="58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139</v>
      </c>
      <c r="AT129" s="157" t="s">
        <v>135</v>
      </c>
      <c r="AU129" s="157" t="s">
        <v>87</v>
      </c>
      <c r="AY129" s="17" t="s">
        <v>132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7" t="s">
        <v>85</v>
      </c>
      <c r="BK129" s="158">
        <f>ROUND(I129*H129,2)</f>
        <v>0</v>
      </c>
      <c r="BL129" s="17" t="s">
        <v>139</v>
      </c>
      <c r="BM129" s="157" t="s">
        <v>156</v>
      </c>
    </row>
    <row r="130" spans="1:47" s="2" customFormat="1" ht="97.5">
      <c r="A130" s="32"/>
      <c r="B130" s="33"/>
      <c r="C130" s="32"/>
      <c r="D130" s="159" t="s">
        <v>157</v>
      </c>
      <c r="E130" s="32"/>
      <c r="F130" s="160" t="s">
        <v>158</v>
      </c>
      <c r="G130" s="32"/>
      <c r="H130" s="32"/>
      <c r="I130" s="161"/>
      <c r="J130" s="32"/>
      <c r="K130" s="32"/>
      <c r="L130" s="33"/>
      <c r="M130" s="162"/>
      <c r="N130" s="163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157</v>
      </c>
      <c r="AU130" s="17" t="s">
        <v>87</v>
      </c>
    </row>
    <row r="131" spans="2:63" s="12" customFormat="1" ht="22.9" customHeight="1">
      <c r="B131" s="131"/>
      <c r="D131" s="132" t="s">
        <v>76</v>
      </c>
      <c r="E131" s="142" t="s">
        <v>159</v>
      </c>
      <c r="F131" s="142" t="s">
        <v>160</v>
      </c>
      <c r="I131" s="134"/>
      <c r="J131" s="143">
        <f>BK131</f>
        <v>0</v>
      </c>
      <c r="L131" s="131"/>
      <c r="M131" s="136"/>
      <c r="N131" s="137"/>
      <c r="O131" s="137"/>
      <c r="P131" s="138">
        <f>SUM(P132:P135)</f>
        <v>0</v>
      </c>
      <c r="Q131" s="137"/>
      <c r="R131" s="138">
        <f>SUM(R132:R135)</f>
        <v>0</v>
      </c>
      <c r="S131" s="137"/>
      <c r="T131" s="139">
        <f>SUM(T132:T135)</f>
        <v>0</v>
      </c>
      <c r="AR131" s="132" t="s">
        <v>153</v>
      </c>
      <c r="AT131" s="140" t="s">
        <v>76</v>
      </c>
      <c r="AU131" s="140" t="s">
        <v>85</v>
      </c>
      <c r="AY131" s="132" t="s">
        <v>132</v>
      </c>
      <c r="BK131" s="141">
        <f>SUM(BK132:BK135)</f>
        <v>0</v>
      </c>
    </row>
    <row r="132" spans="1:65" s="2" customFormat="1" ht="16.5" customHeight="1">
      <c r="A132" s="32"/>
      <c r="B132" s="144"/>
      <c r="C132" s="145" t="s">
        <v>161</v>
      </c>
      <c r="D132" s="145" t="s">
        <v>135</v>
      </c>
      <c r="E132" s="146" t="s">
        <v>162</v>
      </c>
      <c r="F132" s="147" t="s">
        <v>163</v>
      </c>
      <c r="G132" s="148" t="s">
        <v>138</v>
      </c>
      <c r="H132" s="149">
        <v>1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42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139</v>
      </c>
      <c r="AT132" s="157" t="s">
        <v>135</v>
      </c>
      <c r="AU132" s="157" t="s">
        <v>87</v>
      </c>
      <c r="AY132" s="17" t="s">
        <v>132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7" t="s">
        <v>85</v>
      </c>
      <c r="BK132" s="158">
        <f>ROUND(I132*H132,2)</f>
        <v>0</v>
      </c>
      <c r="BL132" s="17" t="s">
        <v>139</v>
      </c>
      <c r="BM132" s="157" t="s">
        <v>164</v>
      </c>
    </row>
    <row r="133" spans="1:47" s="2" customFormat="1" ht="78">
      <c r="A133" s="32"/>
      <c r="B133" s="33"/>
      <c r="C133" s="32"/>
      <c r="D133" s="159" t="s">
        <v>157</v>
      </c>
      <c r="E133" s="32"/>
      <c r="F133" s="160" t="s">
        <v>165</v>
      </c>
      <c r="G133" s="32"/>
      <c r="H133" s="32"/>
      <c r="I133" s="161"/>
      <c r="J133" s="32"/>
      <c r="K133" s="32"/>
      <c r="L133" s="33"/>
      <c r="M133" s="162"/>
      <c r="N133" s="163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157</v>
      </c>
      <c r="AU133" s="17" t="s">
        <v>87</v>
      </c>
    </row>
    <row r="134" spans="1:65" s="2" customFormat="1" ht="16.5" customHeight="1">
      <c r="A134" s="32"/>
      <c r="B134" s="144"/>
      <c r="C134" s="145" t="s">
        <v>166</v>
      </c>
      <c r="D134" s="145" t="s">
        <v>135</v>
      </c>
      <c r="E134" s="146" t="s">
        <v>167</v>
      </c>
      <c r="F134" s="147" t="s">
        <v>168</v>
      </c>
      <c r="G134" s="148" t="s">
        <v>138</v>
      </c>
      <c r="H134" s="149">
        <v>1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42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139</v>
      </c>
      <c r="AT134" s="157" t="s">
        <v>135</v>
      </c>
      <c r="AU134" s="157" t="s">
        <v>87</v>
      </c>
      <c r="AY134" s="17" t="s">
        <v>132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85</v>
      </c>
      <c r="BK134" s="158">
        <f>ROUND(I134*H134,2)</f>
        <v>0</v>
      </c>
      <c r="BL134" s="17" t="s">
        <v>139</v>
      </c>
      <c r="BM134" s="157" t="s">
        <v>169</v>
      </c>
    </row>
    <row r="135" spans="1:47" s="2" customFormat="1" ht="39">
      <c r="A135" s="32"/>
      <c r="B135" s="33"/>
      <c r="C135" s="32"/>
      <c r="D135" s="159" t="s">
        <v>157</v>
      </c>
      <c r="E135" s="32"/>
      <c r="F135" s="160" t="s">
        <v>170</v>
      </c>
      <c r="G135" s="32"/>
      <c r="H135" s="32"/>
      <c r="I135" s="161"/>
      <c r="J135" s="32"/>
      <c r="K135" s="32"/>
      <c r="L135" s="33"/>
      <c r="M135" s="162"/>
      <c r="N135" s="163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157</v>
      </c>
      <c r="AU135" s="17" t="s">
        <v>87</v>
      </c>
    </row>
    <row r="136" spans="2:63" s="12" customFormat="1" ht="22.9" customHeight="1">
      <c r="B136" s="131"/>
      <c r="D136" s="132" t="s">
        <v>76</v>
      </c>
      <c r="E136" s="142" t="s">
        <v>171</v>
      </c>
      <c r="F136" s="142" t="s">
        <v>172</v>
      </c>
      <c r="I136" s="134"/>
      <c r="J136" s="143">
        <f>BK136</f>
        <v>0</v>
      </c>
      <c r="L136" s="131"/>
      <c r="M136" s="136"/>
      <c r="N136" s="137"/>
      <c r="O136" s="137"/>
      <c r="P136" s="138">
        <f>SUM(P137:P140)</f>
        <v>0</v>
      </c>
      <c r="Q136" s="137"/>
      <c r="R136" s="138">
        <f>SUM(R137:R140)</f>
        <v>0</v>
      </c>
      <c r="S136" s="137"/>
      <c r="T136" s="139">
        <f>SUM(T137:T140)</f>
        <v>0</v>
      </c>
      <c r="AR136" s="132" t="s">
        <v>153</v>
      </c>
      <c r="AT136" s="140" t="s">
        <v>76</v>
      </c>
      <c r="AU136" s="140" t="s">
        <v>85</v>
      </c>
      <c r="AY136" s="132" t="s">
        <v>132</v>
      </c>
      <c r="BK136" s="141">
        <f>SUM(BK137:BK140)</f>
        <v>0</v>
      </c>
    </row>
    <row r="137" spans="1:65" s="2" customFormat="1" ht="16.5" customHeight="1">
      <c r="A137" s="32"/>
      <c r="B137" s="144"/>
      <c r="C137" s="145" t="s">
        <v>173</v>
      </c>
      <c r="D137" s="145" t="s">
        <v>135</v>
      </c>
      <c r="E137" s="146" t="s">
        <v>174</v>
      </c>
      <c r="F137" s="147" t="s">
        <v>175</v>
      </c>
      <c r="G137" s="148" t="s">
        <v>138</v>
      </c>
      <c r="H137" s="149">
        <v>1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42</v>
      </c>
      <c r="O137" s="58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139</v>
      </c>
      <c r="AT137" s="157" t="s">
        <v>135</v>
      </c>
      <c r="AU137" s="157" t="s">
        <v>87</v>
      </c>
      <c r="AY137" s="17" t="s">
        <v>132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7" t="s">
        <v>85</v>
      </c>
      <c r="BK137" s="158">
        <f>ROUND(I137*H137,2)</f>
        <v>0</v>
      </c>
      <c r="BL137" s="17" t="s">
        <v>139</v>
      </c>
      <c r="BM137" s="157" t="s">
        <v>176</v>
      </c>
    </row>
    <row r="138" spans="1:47" s="2" customFormat="1" ht="29.25">
      <c r="A138" s="32"/>
      <c r="B138" s="33"/>
      <c r="C138" s="32"/>
      <c r="D138" s="159" t="s">
        <v>157</v>
      </c>
      <c r="E138" s="32"/>
      <c r="F138" s="160" t="s">
        <v>177</v>
      </c>
      <c r="G138" s="32"/>
      <c r="H138" s="32"/>
      <c r="I138" s="161"/>
      <c r="J138" s="32"/>
      <c r="K138" s="32"/>
      <c r="L138" s="33"/>
      <c r="M138" s="162"/>
      <c r="N138" s="163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157</v>
      </c>
      <c r="AU138" s="17" t="s">
        <v>87</v>
      </c>
    </row>
    <row r="139" spans="1:65" s="2" customFormat="1" ht="24.2" customHeight="1">
      <c r="A139" s="32"/>
      <c r="B139" s="144"/>
      <c r="C139" s="145" t="s">
        <v>178</v>
      </c>
      <c r="D139" s="145" t="s">
        <v>135</v>
      </c>
      <c r="E139" s="146" t="s">
        <v>179</v>
      </c>
      <c r="F139" s="147" t="s">
        <v>180</v>
      </c>
      <c r="G139" s="148" t="s">
        <v>138</v>
      </c>
      <c r="H139" s="149">
        <v>1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42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139</v>
      </c>
      <c r="AT139" s="157" t="s">
        <v>135</v>
      </c>
      <c r="AU139" s="157" t="s">
        <v>87</v>
      </c>
      <c r="AY139" s="17" t="s">
        <v>132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7" t="s">
        <v>85</v>
      </c>
      <c r="BK139" s="158">
        <f>ROUND(I139*H139,2)</f>
        <v>0</v>
      </c>
      <c r="BL139" s="17" t="s">
        <v>139</v>
      </c>
      <c r="BM139" s="157" t="s">
        <v>181</v>
      </c>
    </row>
    <row r="140" spans="1:65" s="2" customFormat="1" ht="37.9" customHeight="1">
      <c r="A140" s="32"/>
      <c r="B140" s="144"/>
      <c r="C140" s="145" t="s">
        <v>182</v>
      </c>
      <c r="D140" s="145" t="s">
        <v>135</v>
      </c>
      <c r="E140" s="146" t="s">
        <v>183</v>
      </c>
      <c r="F140" s="147" t="s">
        <v>184</v>
      </c>
      <c r="G140" s="148" t="s">
        <v>138</v>
      </c>
      <c r="H140" s="149">
        <v>1</v>
      </c>
      <c r="I140" s="150"/>
      <c r="J140" s="151">
        <f>ROUND(I140*H140,2)</f>
        <v>0</v>
      </c>
      <c r="K140" s="152"/>
      <c r="L140" s="33"/>
      <c r="M140" s="164" t="s">
        <v>1</v>
      </c>
      <c r="N140" s="165" t="s">
        <v>42</v>
      </c>
      <c r="O140" s="166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139</v>
      </c>
      <c r="AT140" s="157" t="s">
        <v>135</v>
      </c>
      <c r="AU140" s="157" t="s">
        <v>87</v>
      </c>
      <c r="AY140" s="17" t="s">
        <v>132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7" t="s">
        <v>85</v>
      </c>
      <c r="BK140" s="158">
        <f>ROUND(I140*H140,2)</f>
        <v>0</v>
      </c>
      <c r="BL140" s="17" t="s">
        <v>139</v>
      </c>
      <c r="BM140" s="157" t="s">
        <v>185</v>
      </c>
    </row>
    <row r="141" spans="1:31" s="2" customFormat="1" ht="6.95" customHeight="1">
      <c r="A141" s="32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3"/>
      <c r="M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</sheetData>
  <autoFilter ref="C120:K14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75"/>
  <sheetViews>
    <sheetView showGridLines="0" workbookViewId="0" topLeftCell="A485">
      <selection activeCell="H514" sqref="H5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103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39.75" customHeight="1">
      <c r="B7" s="20"/>
      <c r="E7" s="247" t="str">
        <f>'Rekapitulace stavby'!K6</f>
        <v>MULTIMEDIÁLNÍ UČEBNA PRO VÝUKU CIZÍCH JAZYKŮ,PŘÍRODNÍCH VĚD A ŘEMESEL - NÁSTAVBA PAVILONU DÍLEN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104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186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9. 8. 2021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19.25" customHeight="1">
      <c r="A27" s="94"/>
      <c r="B27" s="95"/>
      <c r="C27" s="94"/>
      <c r="D27" s="94"/>
      <c r="E27" s="223" t="s">
        <v>106</v>
      </c>
      <c r="F27" s="223"/>
      <c r="G27" s="223"/>
      <c r="H27" s="22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ROUND(J138,2)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ROUND((SUM(BE138:BE674)),2)</f>
        <v>0</v>
      </c>
      <c r="G33" s="32"/>
      <c r="H33" s="32"/>
      <c r="I33" s="100">
        <v>0.21</v>
      </c>
      <c r="J33" s="99">
        <f>ROUND(((SUM(BE138:BE674))*I33),2)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ROUND((SUM(BF138:BF674)),2)</f>
        <v>0</v>
      </c>
      <c r="G34" s="32"/>
      <c r="H34" s="32"/>
      <c r="I34" s="100">
        <v>0.15</v>
      </c>
      <c r="J34" s="99">
        <f>ROUND(((SUM(BF138:BF674))*I34),2)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ROUND((SUM(BG138:BG674)),2)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ROUND((SUM(BH138:BH674)),2)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ROUND((SUM(BI138:BI674)),2)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9.75" customHeight="1">
      <c r="A85" s="32"/>
      <c r="B85" s="33"/>
      <c r="C85" s="32"/>
      <c r="D85" s="32"/>
      <c r="E85" s="247" t="str">
        <f>E7</f>
        <v>MULTIMEDIÁLNÍ UČEBNA PRO VÝUKU CIZÍCH JAZYKŮ,PŘÍRODNÍCH VĚD A ŘEMESEL - NÁSTAVBA PAVILONU DÍLEN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01 - Stavební část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Základní škola Fantova,Gen.Fanty 446,Kaplice</v>
      </c>
      <c r="G89" s="32"/>
      <c r="H89" s="32"/>
      <c r="I89" s="27" t="s">
        <v>22</v>
      </c>
      <c r="J89" s="55" t="str">
        <f>IF(J12="","",J12)</f>
        <v>9. 8. 2021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54.4" customHeight="1">
      <c r="A91" s="32"/>
      <c r="B91" s="33"/>
      <c r="C91" s="27" t="s">
        <v>24</v>
      </c>
      <c r="D91" s="32"/>
      <c r="E91" s="32"/>
      <c r="F91" s="25" t="str">
        <f>E15</f>
        <v>Město Kaplice,Náměstí 70,382 41 Kapice</v>
      </c>
      <c r="G91" s="32"/>
      <c r="H91" s="32"/>
      <c r="I91" s="27" t="s">
        <v>30</v>
      </c>
      <c r="J91" s="30" t="str">
        <f>E21</f>
        <v>AGP nova spol.s.r.o.(Ing. Vladimír Polanský, CSc.)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108</v>
      </c>
      <c r="D94" s="101"/>
      <c r="E94" s="101"/>
      <c r="F94" s="101"/>
      <c r="G94" s="101"/>
      <c r="H94" s="101"/>
      <c r="I94" s="101"/>
      <c r="J94" s="110" t="s">
        <v>109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110</v>
      </c>
      <c r="D96" s="32"/>
      <c r="E96" s="32"/>
      <c r="F96" s="32"/>
      <c r="G96" s="32"/>
      <c r="H96" s="32"/>
      <c r="I96" s="32"/>
      <c r="J96" s="71">
        <f>J138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111</v>
      </c>
    </row>
    <row r="97" spans="2:12" s="9" customFormat="1" ht="24.95" customHeight="1">
      <c r="B97" s="112"/>
      <c r="D97" s="113" t="s">
        <v>187</v>
      </c>
      <c r="E97" s="114"/>
      <c r="F97" s="114"/>
      <c r="G97" s="114"/>
      <c r="H97" s="114"/>
      <c r="I97" s="114"/>
      <c r="J97" s="115">
        <f>J139</f>
        <v>0</v>
      </c>
      <c r="L97" s="112"/>
    </row>
    <row r="98" spans="2:12" s="10" customFormat="1" ht="19.9" customHeight="1">
      <c r="B98" s="116"/>
      <c r="D98" s="117" t="s">
        <v>188</v>
      </c>
      <c r="E98" s="118"/>
      <c r="F98" s="118"/>
      <c r="G98" s="118"/>
      <c r="H98" s="118"/>
      <c r="I98" s="118"/>
      <c r="J98" s="119">
        <f>J140</f>
        <v>0</v>
      </c>
      <c r="L98" s="116"/>
    </row>
    <row r="99" spans="2:12" s="10" customFormat="1" ht="19.9" customHeight="1">
      <c r="B99" s="116"/>
      <c r="D99" s="117" t="s">
        <v>189</v>
      </c>
      <c r="E99" s="118"/>
      <c r="F99" s="118"/>
      <c r="G99" s="118"/>
      <c r="H99" s="118"/>
      <c r="I99" s="118"/>
      <c r="J99" s="119">
        <f>J153</f>
        <v>0</v>
      </c>
      <c r="L99" s="116"/>
    </row>
    <row r="100" spans="2:12" s="10" customFormat="1" ht="19.9" customHeight="1">
      <c r="B100" s="116"/>
      <c r="D100" s="117" t="s">
        <v>190</v>
      </c>
      <c r="E100" s="118"/>
      <c r="F100" s="118"/>
      <c r="G100" s="118"/>
      <c r="H100" s="118"/>
      <c r="I100" s="118"/>
      <c r="J100" s="119">
        <f>J164</f>
        <v>0</v>
      </c>
      <c r="L100" s="116"/>
    </row>
    <row r="101" spans="2:12" s="10" customFormat="1" ht="19.9" customHeight="1">
      <c r="B101" s="116"/>
      <c r="D101" s="117" t="s">
        <v>191</v>
      </c>
      <c r="E101" s="118"/>
      <c r="F101" s="118"/>
      <c r="G101" s="118"/>
      <c r="H101" s="118"/>
      <c r="I101" s="118"/>
      <c r="J101" s="119">
        <f>J219</f>
        <v>0</v>
      </c>
      <c r="L101" s="116"/>
    </row>
    <row r="102" spans="2:12" s="10" customFormat="1" ht="19.9" customHeight="1">
      <c r="B102" s="116"/>
      <c r="D102" s="117" t="s">
        <v>192</v>
      </c>
      <c r="E102" s="118"/>
      <c r="F102" s="118"/>
      <c r="G102" s="118"/>
      <c r="H102" s="118"/>
      <c r="I102" s="118"/>
      <c r="J102" s="119">
        <f>J315</f>
        <v>0</v>
      </c>
      <c r="L102" s="116"/>
    </row>
    <row r="103" spans="2:12" s="10" customFormat="1" ht="19.9" customHeight="1">
      <c r="B103" s="116"/>
      <c r="D103" s="117" t="s">
        <v>193</v>
      </c>
      <c r="E103" s="118"/>
      <c r="F103" s="118"/>
      <c r="G103" s="118"/>
      <c r="H103" s="118"/>
      <c r="I103" s="118"/>
      <c r="J103" s="119">
        <f>J389</f>
        <v>0</v>
      </c>
      <c r="L103" s="116"/>
    </row>
    <row r="104" spans="2:12" s="9" customFormat="1" ht="24.95" customHeight="1">
      <c r="B104" s="112"/>
      <c r="D104" s="113" t="s">
        <v>194</v>
      </c>
      <c r="E104" s="114"/>
      <c r="F104" s="114"/>
      <c r="G104" s="114"/>
      <c r="H104" s="114"/>
      <c r="I104" s="114"/>
      <c r="J104" s="115">
        <f>J415</f>
        <v>0</v>
      </c>
      <c r="L104" s="112"/>
    </row>
    <row r="105" spans="2:12" s="10" customFormat="1" ht="19.9" customHeight="1">
      <c r="B105" s="116"/>
      <c r="D105" s="117" t="s">
        <v>195</v>
      </c>
      <c r="E105" s="118"/>
      <c r="F105" s="118"/>
      <c r="G105" s="118"/>
      <c r="H105" s="118"/>
      <c r="I105" s="118"/>
      <c r="J105" s="119">
        <f>J416</f>
        <v>0</v>
      </c>
      <c r="L105" s="116"/>
    </row>
    <row r="106" spans="2:12" s="10" customFormat="1" ht="19.9" customHeight="1">
      <c r="B106" s="116"/>
      <c r="D106" s="117" t="s">
        <v>196</v>
      </c>
      <c r="E106" s="118"/>
      <c r="F106" s="118"/>
      <c r="G106" s="118"/>
      <c r="H106" s="118"/>
      <c r="I106" s="118"/>
      <c r="J106" s="119">
        <f>J439</f>
        <v>0</v>
      </c>
      <c r="L106" s="116"/>
    </row>
    <row r="107" spans="2:12" s="10" customFormat="1" ht="19.9" customHeight="1">
      <c r="B107" s="116"/>
      <c r="D107" s="117" t="s">
        <v>197</v>
      </c>
      <c r="E107" s="118"/>
      <c r="F107" s="118"/>
      <c r="G107" s="118"/>
      <c r="H107" s="118"/>
      <c r="I107" s="118"/>
      <c r="J107" s="119">
        <f>J472</f>
        <v>0</v>
      </c>
      <c r="L107" s="116"/>
    </row>
    <row r="108" spans="2:12" s="10" customFormat="1" ht="19.9" customHeight="1">
      <c r="B108" s="116"/>
      <c r="D108" s="117" t="s">
        <v>198</v>
      </c>
      <c r="E108" s="118"/>
      <c r="F108" s="118"/>
      <c r="G108" s="118"/>
      <c r="H108" s="118"/>
      <c r="I108" s="118"/>
      <c r="J108" s="119">
        <f>J505</f>
        <v>0</v>
      </c>
      <c r="L108" s="116"/>
    </row>
    <row r="109" spans="2:12" s="10" customFormat="1" ht="19.9" customHeight="1">
      <c r="B109" s="116"/>
      <c r="D109" s="117" t="s">
        <v>199</v>
      </c>
      <c r="E109" s="118"/>
      <c r="F109" s="118"/>
      <c r="G109" s="118"/>
      <c r="H109" s="118"/>
      <c r="I109" s="118"/>
      <c r="J109" s="119">
        <f>J514</f>
        <v>0</v>
      </c>
      <c r="L109" s="116"/>
    </row>
    <row r="110" spans="2:12" s="10" customFormat="1" ht="19.9" customHeight="1">
      <c r="B110" s="116"/>
      <c r="D110" s="117" t="s">
        <v>200</v>
      </c>
      <c r="E110" s="118"/>
      <c r="F110" s="118"/>
      <c r="G110" s="118"/>
      <c r="H110" s="118"/>
      <c r="I110" s="118"/>
      <c r="J110" s="119">
        <f>J520</f>
        <v>0</v>
      </c>
      <c r="L110" s="116"/>
    </row>
    <row r="111" spans="2:12" s="10" customFormat="1" ht="19.9" customHeight="1">
      <c r="B111" s="116"/>
      <c r="D111" s="117" t="s">
        <v>201</v>
      </c>
      <c r="E111" s="118"/>
      <c r="F111" s="118"/>
      <c r="G111" s="118"/>
      <c r="H111" s="118"/>
      <c r="I111" s="118"/>
      <c r="J111" s="119">
        <f>J539</f>
        <v>0</v>
      </c>
      <c r="L111" s="116"/>
    </row>
    <row r="112" spans="2:12" s="10" customFormat="1" ht="19.9" customHeight="1">
      <c r="B112" s="116"/>
      <c r="D112" s="117" t="s">
        <v>202</v>
      </c>
      <c r="E112" s="118"/>
      <c r="F112" s="118"/>
      <c r="G112" s="118"/>
      <c r="H112" s="118"/>
      <c r="I112" s="118"/>
      <c r="J112" s="119">
        <f>J560</f>
        <v>0</v>
      </c>
      <c r="L112" s="116"/>
    </row>
    <row r="113" spans="2:12" s="10" customFormat="1" ht="19.9" customHeight="1">
      <c r="B113" s="116"/>
      <c r="D113" s="117" t="s">
        <v>203</v>
      </c>
      <c r="E113" s="118"/>
      <c r="F113" s="118"/>
      <c r="G113" s="118"/>
      <c r="H113" s="118"/>
      <c r="I113" s="118"/>
      <c r="J113" s="119">
        <f>J566</f>
        <v>0</v>
      </c>
      <c r="L113" s="116"/>
    </row>
    <row r="114" spans="2:12" s="10" customFormat="1" ht="19.9" customHeight="1">
      <c r="B114" s="116"/>
      <c r="D114" s="117" t="s">
        <v>204</v>
      </c>
      <c r="E114" s="118"/>
      <c r="F114" s="118"/>
      <c r="G114" s="118"/>
      <c r="H114" s="118"/>
      <c r="I114" s="118"/>
      <c r="J114" s="119">
        <f>J614</f>
        <v>0</v>
      </c>
      <c r="L114" s="116"/>
    </row>
    <row r="115" spans="2:12" s="10" customFormat="1" ht="19.9" customHeight="1">
      <c r="B115" s="116"/>
      <c r="D115" s="117" t="s">
        <v>205</v>
      </c>
      <c r="E115" s="118"/>
      <c r="F115" s="118"/>
      <c r="G115" s="118"/>
      <c r="H115" s="118"/>
      <c r="I115" s="118"/>
      <c r="J115" s="119">
        <f>J631</f>
        <v>0</v>
      </c>
      <c r="L115" s="116"/>
    </row>
    <row r="116" spans="2:12" s="10" customFormat="1" ht="19.9" customHeight="1">
      <c r="B116" s="116"/>
      <c r="D116" s="117" t="s">
        <v>206</v>
      </c>
      <c r="E116" s="118"/>
      <c r="F116" s="118"/>
      <c r="G116" s="118"/>
      <c r="H116" s="118"/>
      <c r="I116" s="118"/>
      <c r="J116" s="119">
        <f>J654</f>
        <v>0</v>
      </c>
      <c r="L116" s="116"/>
    </row>
    <row r="117" spans="2:12" s="10" customFormat="1" ht="19.9" customHeight="1">
      <c r="B117" s="116"/>
      <c r="D117" s="117" t="s">
        <v>207</v>
      </c>
      <c r="E117" s="118"/>
      <c r="F117" s="118"/>
      <c r="G117" s="118"/>
      <c r="H117" s="118"/>
      <c r="I117" s="118"/>
      <c r="J117" s="119">
        <f>J662</f>
        <v>0</v>
      </c>
      <c r="L117" s="116"/>
    </row>
    <row r="118" spans="2:12" s="10" customFormat="1" ht="19.9" customHeight="1">
      <c r="B118" s="116"/>
      <c r="D118" s="117" t="s">
        <v>208</v>
      </c>
      <c r="E118" s="118"/>
      <c r="F118" s="118"/>
      <c r="G118" s="118"/>
      <c r="H118" s="118"/>
      <c r="I118" s="118"/>
      <c r="J118" s="119">
        <f>J672</f>
        <v>0</v>
      </c>
      <c r="L118" s="116"/>
    </row>
    <row r="119" spans="1:31" s="2" customFormat="1" ht="21.7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4" spans="1:31" s="2" customFormat="1" ht="6.95" customHeight="1">
      <c r="A124" s="32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4.95" customHeight="1">
      <c r="A125" s="32"/>
      <c r="B125" s="33"/>
      <c r="C125" s="21" t="s">
        <v>117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16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39.75" customHeight="1">
      <c r="A128" s="32"/>
      <c r="B128" s="33"/>
      <c r="C128" s="32"/>
      <c r="D128" s="32"/>
      <c r="E128" s="247" t="str">
        <f>E7</f>
        <v>MULTIMEDIÁLNÍ UČEBNA PRO VÝUKU CIZÍCH JAZYKŮ,PŘÍRODNÍCH VĚD A ŘEMESEL - NÁSTAVBA PAVILONU DÍLEN</v>
      </c>
      <c r="F128" s="248"/>
      <c r="G128" s="248"/>
      <c r="H128" s="248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104</v>
      </c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37" t="str">
        <f>E9</f>
        <v>01 - Stavební část</v>
      </c>
      <c r="F130" s="246"/>
      <c r="G130" s="246"/>
      <c r="H130" s="246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20</v>
      </c>
      <c r="D132" s="32"/>
      <c r="E132" s="32"/>
      <c r="F132" s="25" t="str">
        <f>F12</f>
        <v>Základní škola Fantova,Gen.Fanty 446,Kaplice</v>
      </c>
      <c r="G132" s="32"/>
      <c r="H132" s="32"/>
      <c r="I132" s="27" t="s">
        <v>22</v>
      </c>
      <c r="J132" s="55" t="str">
        <f>IF(J12="","",J12)</f>
        <v>9. 8. 2021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54.4" customHeight="1">
      <c r="A134" s="32"/>
      <c r="B134" s="33"/>
      <c r="C134" s="27" t="s">
        <v>24</v>
      </c>
      <c r="D134" s="32"/>
      <c r="E134" s="32"/>
      <c r="F134" s="25" t="str">
        <f>E15</f>
        <v>Město Kaplice,Náměstí 70,382 41 Kapice</v>
      </c>
      <c r="G134" s="32"/>
      <c r="H134" s="32"/>
      <c r="I134" s="27" t="s">
        <v>30</v>
      </c>
      <c r="J134" s="30" t="str">
        <f>E21</f>
        <v>AGP nova spol.s.r.o.(Ing. Vladimír Polanský, CSc.)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5.2" customHeight="1">
      <c r="A135" s="32"/>
      <c r="B135" s="33"/>
      <c r="C135" s="27" t="s">
        <v>28</v>
      </c>
      <c r="D135" s="32"/>
      <c r="E135" s="32"/>
      <c r="F135" s="25" t="str">
        <f>IF(E18="","",E18)</f>
        <v>Vyplň údaj</v>
      </c>
      <c r="G135" s="32"/>
      <c r="H135" s="32"/>
      <c r="I135" s="27" t="s">
        <v>33</v>
      </c>
      <c r="J135" s="30" t="str">
        <f>E24</f>
        <v xml:space="preserve"> 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0.35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11" customFormat="1" ht="29.25" customHeight="1">
      <c r="A137" s="120"/>
      <c r="B137" s="121"/>
      <c r="C137" s="122" t="s">
        <v>118</v>
      </c>
      <c r="D137" s="123" t="s">
        <v>62</v>
      </c>
      <c r="E137" s="123" t="s">
        <v>58</v>
      </c>
      <c r="F137" s="123" t="s">
        <v>59</v>
      </c>
      <c r="G137" s="123" t="s">
        <v>119</v>
      </c>
      <c r="H137" s="123" t="s">
        <v>120</v>
      </c>
      <c r="I137" s="123" t="s">
        <v>121</v>
      </c>
      <c r="J137" s="124" t="s">
        <v>109</v>
      </c>
      <c r="K137" s="125" t="s">
        <v>122</v>
      </c>
      <c r="L137" s="126"/>
      <c r="M137" s="62" t="s">
        <v>1</v>
      </c>
      <c r="N137" s="63" t="s">
        <v>41</v>
      </c>
      <c r="O137" s="63" t="s">
        <v>123</v>
      </c>
      <c r="P137" s="63" t="s">
        <v>124</v>
      </c>
      <c r="Q137" s="63" t="s">
        <v>125</v>
      </c>
      <c r="R137" s="63" t="s">
        <v>126</v>
      </c>
      <c r="S137" s="63" t="s">
        <v>127</v>
      </c>
      <c r="T137" s="64" t="s">
        <v>128</v>
      </c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</row>
    <row r="138" spans="1:63" s="2" customFormat="1" ht="22.9" customHeight="1">
      <c r="A138" s="32"/>
      <c r="B138" s="33"/>
      <c r="C138" s="69" t="s">
        <v>129</v>
      </c>
      <c r="D138" s="32"/>
      <c r="E138" s="32"/>
      <c r="F138" s="32"/>
      <c r="G138" s="32"/>
      <c r="H138" s="32"/>
      <c r="I138" s="32"/>
      <c r="J138" s="127">
        <f>BK138</f>
        <v>0</v>
      </c>
      <c r="K138" s="32"/>
      <c r="L138" s="33"/>
      <c r="M138" s="65"/>
      <c r="N138" s="56"/>
      <c r="O138" s="66"/>
      <c r="P138" s="128">
        <f>P139+P415</f>
        <v>0</v>
      </c>
      <c r="Q138" s="66"/>
      <c r="R138" s="128">
        <f>R139+R415</f>
        <v>384.93022885</v>
      </c>
      <c r="S138" s="66"/>
      <c r="T138" s="129">
        <f>T139+T415</f>
        <v>162.99090459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76</v>
      </c>
      <c r="AU138" s="17" t="s">
        <v>111</v>
      </c>
      <c r="BK138" s="130">
        <f>BK139+BK415</f>
        <v>0</v>
      </c>
    </row>
    <row r="139" spans="2:63" s="12" customFormat="1" ht="25.9" customHeight="1">
      <c r="B139" s="131"/>
      <c r="D139" s="132" t="s">
        <v>76</v>
      </c>
      <c r="E139" s="133" t="s">
        <v>209</v>
      </c>
      <c r="F139" s="133" t="s">
        <v>210</v>
      </c>
      <c r="I139" s="134"/>
      <c r="J139" s="135">
        <f>BK139</f>
        <v>0</v>
      </c>
      <c r="L139" s="131"/>
      <c r="M139" s="136"/>
      <c r="N139" s="137"/>
      <c r="O139" s="137"/>
      <c r="P139" s="138">
        <f>P140+P153+P164+P219+P315+P389</f>
        <v>0</v>
      </c>
      <c r="Q139" s="137"/>
      <c r="R139" s="138">
        <f>R140+R153+R164+R219+R315+R389</f>
        <v>343.82302123</v>
      </c>
      <c r="S139" s="137"/>
      <c r="T139" s="139">
        <f>T140+T153+T164+T219+T315+T389</f>
        <v>157.8032</v>
      </c>
      <c r="AR139" s="132" t="s">
        <v>85</v>
      </c>
      <c r="AT139" s="140" t="s">
        <v>76</v>
      </c>
      <c r="AU139" s="140" t="s">
        <v>77</v>
      </c>
      <c r="AY139" s="132" t="s">
        <v>132</v>
      </c>
      <c r="BK139" s="141">
        <f>BK140+BK153+BK164+BK219+BK315+BK389</f>
        <v>0</v>
      </c>
    </row>
    <row r="140" spans="2:63" s="12" customFormat="1" ht="22.9" customHeight="1">
      <c r="B140" s="131"/>
      <c r="D140" s="132" t="s">
        <v>76</v>
      </c>
      <c r="E140" s="142" t="s">
        <v>85</v>
      </c>
      <c r="F140" s="142" t="s">
        <v>211</v>
      </c>
      <c r="I140" s="134"/>
      <c r="J140" s="143">
        <f>BK140</f>
        <v>0</v>
      </c>
      <c r="L140" s="131"/>
      <c r="M140" s="136"/>
      <c r="N140" s="137"/>
      <c r="O140" s="137"/>
      <c r="P140" s="138">
        <f>SUM(P141:P152)</f>
        <v>0</v>
      </c>
      <c r="Q140" s="137"/>
      <c r="R140" s="138">
        <f>SUM(R141:R152)</f>
        <v>0</v>
      </c>
      <c r="S140" s="137"/>
      <c r="T140" s="139">
        <f>SUM(T141:T152)</f>
        <v>0</v>
      </c>
      <c r="AR140" s="132" t="s">
        <v>85</v>
      </c>
      <c r="AT140" s="140" t="s">
        <v>76</v>
      </c>
      <c r="AU140" s="140" t="s">
        <v>85</v>
      </c>
      <c r="AY140" s="132" t="s">
        <v>132</v>
      </c>
      <c r="BK140" s="141">
        <f>SUM(BK141:BK152)</f>
        <v>0</v>
      </c>
    </row>
    <row r="141" spans="1:65" s="2" customFormat="1" ht="37.9" customHeight="1">
      <c r="A141" s="32"/>
      <c r="B141" s="144"/>
      <c r="C141" s="145" t="s">
        <v>85</v>
      </c>
      <c r="D141" s="145" t="s">
        <v>135</v>
      </c>
      <c r="E141" s="146" t="s">
        <v>212</v>
      </c>
      <c r="F141" s="147" t="s">
        <v>213</v>
      </c>
      <c r="G141" s="148" t="s">
        <v>214</v>
      </c>
      <c r="H141" s="149">
        <v>3.4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42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139</v>
      </c>
      <c r="AT141" s="157" t="s">
        <v>135</v>
      </c>
      <c r="AU141" s="157" t="s">
        <v>87</v>
      </c>
      <c r="AY141" s="17" t="s">
        <v>132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85</v>
      </c>
      <c r="BK141" s="158">
        <f>ROUND(I141*H141,2)</f>
        <v>0</v>
      </c>
      <c r="BL141" s="17" t="s">
        <v>139</v>
      </c>
      <c r="BM141" s="157" t="s">
        <v>215</v>
      </c>
    </row>
    <row r="142" spans="2:51" s="13" customFormat="1" ht="12">
      <c r="B142" s="169"/>
      <c r="D142" s="159" t="s">
        <v>216</v>
      </c>
      <c r="E142" s="170" t="s">
        <v>1</v>
      </c>
      <c r="F142" s="171" t="s">
        <v>217</v>
      </c>
      <c r="H142" s="172">
        <v>2.048</v>
      </c>
      <c r="I142" s="173"/>
      <c r="L142" s="169"/>
      <c r="M142" s="174"/>
      <c r="N142" s="175"/>
      <c r="O142" s="175"/>
      <c r="P142" s="175"/>
      <c r="Q142" s="175"/>
      <c r="R142" s="175"/>
      <c r="S142" s="175"/>
      <c r="T142" s="176"/>
      <c r="AT142" s="170" t="s">
        <v>216</v>
      </c>
      <c r="AU142" s="170" t="s">
        <v>87</v>
      </c>
      <c r="AV142" s="13" t="s">
        <v>87</v>
      </c>
      <c r="AW142" s="13" t="s">
        <v>32</v>
      </c>
      <c r="AX142" s="13" t="s">
        <v>77</v>
      </c>
      <c r="AY142" s="170" t="s">
        <v>132</v>
      </c>
    </row>
    <row r="143" spans="2:51" s="13" customFormat="1" ht="12">
      <c r="B143" s="169"/>
      <c r="D143" s="159" t="s">
        <v>216</v>
      </c>
      <c r="E143" s="170" t="s">
        <v>1</v>
      </c>
      <c r="F143" s="171" t="s">
        <v>218</v>
      </c>
      <c r="H143" s="172">
        <v>1.352</v>
      </c>
      <c r="I143" s="173"/>
      <c r="L143" s="169"/>
      <c r="M143" s="174"/>
      <c r="N143" s="175"/>
      <c r="O143" s="175"/>
      <c r="P143" s="175"/>
      <c r="Q143" s="175"/>
      <c r="R143" s="175"/>
      <c r="S143" s="175"/>
      <c r="T143" s="176"/>
      <c r="AT143" s="170" t="s">
        <v>216</v>
      </c>
      <c r="AU143" s="170" t="s">
        <v>87</v>
      </c>
      <c r="AV143" s="13" t="s">
        <v>87</v>
      </c>
      <c r="AW143" s="13" t="s">
        <v>32</v>
      </c>
      <c r="AX143" s="13" t="s">
        <v>77</v>
      </c>
      <c r="AY143" s="170" t="s">
        <v>132</v>
      </c>
    </row>
    <row r="144" spans="2:51" s="14" customFormat="1" ht="12">
      <c r="B144" s="177"/>
      <c r="D144" s="159" t="s">
        <v>216</v>
      </c>
      <c r="E144" s="178" t="s">
        <v>1</v>
      </c>
      <c r="F144" s="179" t="s">
        <v>219</v>
      </c>
      <c r="H144" s="180">
        <v>3.4</v>
      </c>
      <c r="I144" s="181"/>
      <c r="L144" s="177"/>
      <c r="M144" s="182"/>
      <c r="N144" s="183"/>
      <c r="O144" s="183"/>
      <c r="P144" s="183"/>
      <c r="Q144" s="183"/>
      <c r="R144" s="183"/>
      <c r="S144" s="183"/>
      <c r="T144" s="184"/>
      <c r="AT144" s="178" t="s">
        <v>216</v>
      </c>
      <c r="AU144" s="178" t="s">
        <v>87</v>
      </c>
      <c r="AV144" s="14" t="s">
        <v>139</v>
      </c>
      <c r="AW144" s="14" t="s">
        <v>32</v>
      </c>
      <c r="AX144" s="14" t="s">
        <v>85</v>
      </c>
      <c r="AY144" s="178" t="s">
        <v>132</v>
      </c>
    </row>
    <row r="145" spans="1:65" s="2" customFormat="1" ht="24.2" customHeight="1">
      <c r="A145" s="32"/>
      <c r="B145" s="144"/>
      <c r="C145" s="145" t="s">
        <v>87</v>
      </c>
      <c r="D145" s="145" t="s">
        <v>135</v>
      </c>
      <c r="E145" s="146" t="s">
        <v>220</v>
      </c>
      <c r="F145" s="147" t="s">
        <v>221</v>
      </c>
      <c r="G145" s="148" t="s">
        <v>214</v>
      </c>
      <c r="H145" s="149">
        <v>5.088</v>
      </c>
      <c r="I145" s="150"/>
      <c r="J145" s="151">
        <f>ROUND(I145*H145,2)</f>
        <v>0</v>
      </c>
      <c r="K145" s="152"/>
      <c r="L145" s="33"/>
      <c r="M145" s="153" t="s">
        <v>1</v>
      </c>
      <c r="N145" s="154" t="s">
        <v>42</v>
      </c>
      <c r="O145" s="58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139</v>
      </c>
      <c r="AT145" s="157" t="s">
        <v>135</v>
      </c>
      <c r="AU145" s="157" t="s">
        <v>87</v>
      </c>
      <c r="AY145" s="17" t="s">
        <v>132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85</v>
      </c>
      <c r="BK145" s="158">
        <f>ROUND(I145*H145,2)</f>
        <v>0</v>
      </c>
      <c r="BL145" s="17" t="s">
        <v>139</v>
      </c>
      <c r="BM145" s="157" t="s">
        <v>222</v>
      </c>
    </row>
    <row r="146" spans="2:51" s="13" customFormat="1" ht="12">
      <c r="B146" s="169"/>
      <c r="D146" s="159" t="s">
        <v>216</v>
      </c>
      <c r="E146" s="170" t="s">
        <v>1</v>
      </c>
      <c r="F146" s="171" t="s">
        <v>223</v>
      </c>
      <c r="H146" s="172">
        <v>2.928</v>
      </c>
      <c r="I146" s="173"/>
      <c r="L146" s="169"/>
      <c r="M146" s="174"/>
      <c r="N146" s="175"/>
      <c r="O146" s="175"/>
      <c r="P146" s="175"/>
      <c r="Q146" s="175"/>
      <c r="R146" s="175"/>
      <c r="S146" s="175"/>
      <c r="T146" s="176"/>
      <c r="AT146" s="170" t="s">
        <v>216</v>
      </c>
      <c r="AU146" s="170" t="s">
        <v>87</v>
      </c>
      <c r="AV146" s="13" t="s">
        <v>87</v>
      </c>
      <c r="AW146" s="13" t="s">
        <v>32</v>
      </c>
      <c r="AX146" s="13" t="s">
        <v>77</v>
      </c>
      <c r="AY146" s="170" t="s">
        <v>132</v>
      </c>
    </row>
    <row r="147" spans="2:51" s="13" customFormat="1" ht="12">
      <c r="B147" s="169"/>
      <c r="D147" s="159" t="s">
        <v>216</v>
      </c>
      <c r="E147" s="170" t="s">
        <v>1</v>
      </c>
      <c r="F147" s="171" t="s">
        <v>224</v>
      </c>
      <c r="H147" s="172">
        <v>2.16</v>
      </c>
      <c r="I147" s="173"/>
      <c r="L147" s="169"/>
      <c r="M147" s="174"/>
      <c r="N147" s="175"/>
      <c r="O147" s="175"/>
      <c r="P147" s="175"/>
      <c r="Q147" s="175"/>
      <c r="R147" s="175"/>
      <c r="S147" s="175"/>
      <c r="T147" s="176"/>
      <c r="AT147" s="170" t="s">
        <v>216</v>
      </c>
      <c r="AU147" s="170" t="s">
        <v>87</v>
      </c>
      <c r="AV147" s="13" t="s">
        <v>87</v>
      </c>
      <c r="AW147" s="13" t="s">
        <v>32</v>
      </c>
      <c r="AX147" s="13" t="s">
        <v>77</v>
      </c>
      <c r="AY147" s="170" t="s">
        <v>132</v>
      </c>
    </row>
    <row r="148" spans="2:51" s="14" customFormat="1" ht="12">
      <c r="B148" s="177"/>
      <c r="D148" s="159" t="s">
        <v>216</v>
      </c>
      <c r="E148" s="178" t="s">
        <v>1</v>
      </c>
      <c r="F148" s="179" t="s">
        <v>219</v>
      </c>
      <c r="H148" s="180">
        <v>5.088</v>
      </c>
      <c r="I148" s="181"/>
      <c r="L148" s="177"/>
      <c r="M148" s="182"/>
      <c r="N148" s="183"/>
      <c r="O148" s="183"/>
      <c r="P148" s="183"/>
      <c r="Q148" s="183"/>
      <c r="R148" s="183"/>
      <c r="S148" s="183"/>
      <c r="T148" s="184"/>
      <c r="AT148" s="178" t="s">
        <v>216</v>
      </c>
      <c r="AU148" s="178" t="s">
        <v>87</v>
      </c>
      <c r="AV148" s="14" t="s">
        <v>139</v>
      </c>
      <c r="AW148" s="14" t="s">
        <v>32</v>
      </c>
      <c r="AX148" s="14" t="s">
        <v>85</v>
      </c>
      <c r="AY148" s="178" t="s">
        <v>132</v>
      </c>
    </row>
    <row r="149" spans="1:65" s="2" customFormat="1" ht="24.2" customHeight="1">
      <c r="A149" s="32"/>
      <c r="B149" s="144"/>
      <c r="C149" s="145" t="s">
        <v>144</v>
      </c>
      <c r="D149" s="145" t="s">
        <v>135</v>
      </c>
      <c r="E149" s="146" t="s">
        <v>225</v>
      </c>
      <c r="F149" s="147" t="s">
        <v>226</v>
      </c>
      <c r="G149" s="148" t="s">
        <v>214</v>
      </c>
      <c r="H149" s="149">
        <v>5.088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42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139</v>
      </c>
      <c r="AT149" s="157" t="s">
        <v>135</v>
      </c>
      <c r="AU149" s="157" t="s">
        <v>87</v>
      </c>
      <c r="AY149" s="17" t="s">
        <v>132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85</v>
      </c>
      <c r="BK149" s="158">
        <f>ROUND(I149*H149,2)</f>
        <v>0</v>
      </c>
      <c r="BL149" s="17" t="s">
        <v>139</v>
      </c>
      <c r="BM149" s="157" t="s">
        <v>227</v>
      </c>
    </row>
    <row r="150" spans="2:51" s="13" customFormat="1" ht="12">
      <c r="B150" s="169"/>
      <c r="D150" s="159" t="s">
        <v>216</v>
      </c>
      <c r="E150" s="170" t="s">
        <v>1</v>
      </c>
      <c r="F150" s="171" t="s">
        <v>223</v>
      </c>
      <c r="H150" s="172">
        <v>2.928</v>
      </c>
      <c r="I150" s="173"/>
      <c r="L150" s="169"/>
      <c r="M150" s="174"/>
      <c r="N150" s="175"/>
      <c r="O150" s="175"/>
      <c r="P150" s="175"/>
      <c r="Q150" s="175"/>
      <c r="R150" s="175"/>
      <c r="S150" s="175"/>
      <c r="T150" s="176"/>
      <c r="AT150" s="170" t="s">
        <v>216</v>
      </c>
      <c r="AU150" s="170" t="s">
        <v>87</v>
      </c>
      <c r="AV150" s="13" t="s">
        <v>87</v>
      </c>
      <c r="AW150" s="13" t="s">
        <v>32</v>
      </c>
      <c r="AX150" s="13" t="s">
        <v>77</v>
      </c>
      <c r="AY150" s="170" t="s">
        <v>132</v>
      </c>
    </row>
    <row r="151" spans="2:51" s="13" customFormat="1" ht="12">
      <c r="B151" s="169"/>
      <c r="D151" s="159" t="s">
        <v>216</v>
      </c>
      <c r="E151" s="170" t="s">
        <v>1</v>
      </c>
      <c r="F151" s="171" t="s">
        <v>224</v>
      </c>
      <c r="H151" s="172">
        <v>2.16</v>
      </c>
      <c r="I151" s="173"/>
      <c r="L151" s="169"/>
      <c r="M151" s="174"/>
      <c r="N151" s="175"/>
      <c r="O151" s="175"/>
      <c r="P151" s="175"/>
      <c r="Q151" s="175"/>
      <c r="R151" s="175"/>
      <c r="S151" s="175"/>
      <c r="T151" s="176"/>
      <c r="AT151" s="170" t="s">
        <v>216</v>
      </c>
      <c r="AU151" s="170" t="s">
        <v>87</v>
      </c>
      <c r="AV151" s="13" t="s">
        <v>87</v>
      </c>
      <c r="AW151" s="13" t="s">
        <v>32</v>
      </c>
      <c r="AX151" s="13" t="s">
        <v>77</v>
      </c>
      <c r="AY151" s="170" t="s">
        <v>132</v>
      </c>
    </row>
    <row r="152" spans="2:51" s="14" customFormat="1" ht="12">
      <c r="B152" s="177"/>
      <c r="D152" s="159" t="s">
        <v>216</v>
      </c>
      <c r="E152" s="178" t="s">
        <v>1</v>
      </c>
      <c r="F152" s="179" t="s">
        <v>219</v>
      </c>
      <c r="H152" s="180">
        <v>5.088</v>
      </c>
      <c r="I152" s="181"/>
      <c r="L152" s="177"/>
      <c r="M152" s="182"/>
      <c r="N152" s="183"/>
      <c r="O152" s="183"/>
      <c r="P152" s="183"/>
      <c r="Q152" s="183"/>
      <c r="R152" s="183"/>
      <c r="S152" s="183"/>
      <c r="T152" s="184"/>
      <c r="AT152" s="178" t="s">
        <v>216</v>
      </c>
      <c r="AU152" s="178" t="s">
        <v>87</v>
      </c>
      <c r="AV152" s="14" t="s">
        <v>139</v>
      </c>
      <c r="AW152" s="14" t="s">
        <v>32</v>
      </c>
      <c r="AX152" s="14" t="s">
        <v>85</v>
      </c>
      <c r="AY152" s="178" t="s">
        <v>132</v>
      </c>
    </row>
    <row r="153" spans="2:63" s="12" customFormat="1" ht="22.9" customHeight="1">
      <c r="B153" s="131"/>
      <c r="D153" s="132" t="s">
        <v>76</v>
      </c>
      <c r="E153" s="142" t="s">
        <v>87</v>
      </c>
      <c r="F153" s="142" t="s">
        <v>228</v>
      </c>
      <c r="I153" s="134"/>
      <c r="J153" s="143">
        <f>BK153</f>
        <v>0</v>
      </c>
      <c r="L153" s="131"/>
      <c r="M153" s="136"/>
      <c r="N153" s="137"/>
      <c r="O153" s="137"/>
      <c r="P153" s="138">
        <f>SUM(P154:P163)</f>
        <v>0</v>
      </c>
      <c r="Q153" s="137"/>
      <c r="R153" s="138">
        <f>SUM(R154:R163)</f>
        <v>15.152630760000001</v>
      </c>
      <c r="S153" s="137"/>
      <c r="T153" s="139">
        <f>SUM(T154:T163)</f>
        <v>0</v>
      </c>
      <c r="AR153" s="132" t="s">
        <v>85</v>
      </c>
      <c r="AT153" s="140" t="s">
        <v>76</v>
      </c>
      <c r="AU153" s="140" t="s">
        <v>85</v>
      </c>
      <c r="AY153" s="132" t="s">
        <v>132</v>
      </c>
      <c r="BK153" s="141">
        <f>SUM(BK154:BK163)</f>
        <v>0</v>
      </c>
    </row>
    <row r="154" spans="1:65" s="2" customFormat="1" ht="24.2" customHeight="1">
      <c r="A154" s="32"/>
      <c r="B154" s="144"/>
      <c r="C154" s="145" t="s">
        <v>139</v>
      </c>
      <c r="D154" s="145" t="s">
        <v>135</v>
      </c>
      <c r="E154" s="146" t="s">
        <v>229</v>
      </c>
      <c r="F154" s="147" t="s">
        <v>230</v>
      </c>
      <c r="G154" s="148" t="s">
        <v>231</v>
      </c>
      <c r="H154" s="149">
        <v>7.086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42</v>
      </c>
      <c r="O154" s="58"/>
      <c r="P154" s="155">
        <f>O154*H154</f>
        <v>0</v>
      </c>
      <c r="Q154" s="155">
        <v>0.01034</v>
      </c>
      <c r="R154" s="155">
        <f>Q154*H154</f>
        <v>0.07326924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139</v>
      </c>
      <c r="AT154" s="157" t="s">
        <v>135</v>
      </c>
      <c r="AU154" s="157" t="s">
        <v>87</v>
      </c>
      <c r="AY154" s="17" t="s">
        <v>132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85</v>
      </c>
      <c r="BK154" s="158">
        <f>ROUND(I154*H154,2)</f>
        <v>0</v>
      </c>
      <c r="BL154" s="17" t="s">
        <v>139</v>
      </c>
      <c r="BM154" s="157" t="s">
        <v>232</v>
      </c>
    </row>
    <row r="155" spans="2:51" s="13" customFormat="1" ht="12">
      <c r="B155" s="169"/>
      <c r="D155" s="159" t="s">
        <v>216</v>
      </c>
      <c r="E155" s="170" t="s">
        <v>1</v>
      </c>
      <c r="F155" s="171" t="s">
        <v>233</v>
      </c>
      <c r="H155" s="172">
        <v>7.086</v>
      </c>
      <c r="I155" s="173"/>
      <c r="L155" s="169"/>
      <c r="M155" s="174"/>
      <c r="N155" s="175"/>
      <c r="O155" s="175"/>
      <c r="P155" s="175"/>
      <c r="Q155" s="175"/>
      <c r="R155" s="175"/>
      <c r="S155" s="175"/>
      <c r="T155" s="176"/>
      <c r="AT155" s="170" t="s">
        <v>216</v>
      </c>
      <c r="AU155" s="170" t="s">
        <v>87</v>
      </c>
      <c r="AV155" s="13" t="s">
        <v>87</v>
      </c>
      <c r="AW155" s="13" t="s">
        <v>32</v>
      </c>
      <c r="AX155" s="13" t="s">
        <v>85</v>
      </c>
      <c r="AY155" s="170" t="s">
        <v>132</v>
      </c>
    </row>
    <row r="156" spans="1:65" s="2" customFormat="1" ht="24.2" customHeight="1">
      <c r="A156" s="32"/>
      <c r="B156" s="144"/>
      <c r="C156" s="145" t="s">
        <v>153</v>
      </c>
      <c r="D156" s="145" t="s">
        <v>135</v>
      </c>
      <c r="E156" s="146" t="s">
        <v>234</v>
      </c>
      <c r="F156" s="147" t="s">
        <v>235</v>
      </c>
      <c r="G156" s="148" t="s">
        <v>214</v>
      </c>
      <c r="H156" s="149">
        <v>0.336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42</v>
      </c>
      <c r="O156" s="58"/>
      <c r="P156" s="155">
        <f>O156*H156</f>
        <v>0</v>
      </c>
      <c r="Q156" s="155">
        <v>1.98</v>
      </c>
      <c r="R156" s="155">
        <f>Q156*H156</f>
        <v>0.66528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139</v>
      </c>
      <c r="AT156" s="157" t="s">
        <v>135</v>
      </c>
      <c r="AU156" s="157" t="s">
        <v>87</v>
      </c>
      <c r="AY156" s="17" t="s">
        <v>132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85</v>
      </c>
      <c r="BK156" s="158">
        <f>ROUND(I156*H156,2)</f>
        <v>0</v>
      </c>
      <c r="BL156" s="17" t="s">
        <v>139</v>
      </c>
      <c r="BM156" s="157" t="s">
        <v>236</v>
      </c>
    </row>
    <row r="157" spans="2:51" s="13" customFormat="1" ht="12">
      <c r="B157" s="169"/>
      <c r="D157" s="159" t="s">
        <v>216</v>
      </c>
      <c r="E157" s="170" t="s">
        <v>1</v>
      </c>
      <c r="F157" s="171" t="s">
        <v>237</v>
      </c>
      <c r="H157" s="172">
        <v>0.336</v>
      </c>
      <c r="I157" s="173"/>
      <c r="L157" s="169"/>
      <c r="M157" s="174"/>
      <c r="N157" s="175"/>
      <c r="O157" s="175"/>
      <c r="P157" s="175"/>
      <c r="Q157" s="175"/>
      <c r="R157" s="175"/>
      <c r="S157" s="175"/>
      <c r="T157" s="176"/>
      <c r="AT157" s="170" t="s">
        <v>216</v>
      </c>
      <c r="AU157" s="170" t="s">
        <v>87</v>
      </c>
      <c r="AV157" s="13" t="s">
        <v>87</v>
      </c>
      <c r="AW157" s="13" t="s">
        <v>32</v>
      </c>
      <c r="AX157" s="13" t="s">
        <v>85</v>
      </c>
      <c r="AY157" s="170" t="s">
        <v>132</v>
      </c>
    </row>
    <row r="158" spans="1:65" s="2" customFormat="1" ht="16.5" customHeight="1">
      <c r="A158" s="32"/>
      <c r="B158" s="144"/>
      <c r="C158" s="145" t="s">
        <v>161</v>
      </c>
      <c r="D158" s="145" t="s">
        <v>135</v>
      </c>
      <c r="E158" s="146" t="s">
        <v>238</v>
      </c>
      <c r="F158" s="147" t="s">
        <v>239</v>
      </c>
      <c r="G158" s="148" t="s">
        <v>214</v>
      </c>
      <c r="H158" s="149">
        <v>2.16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42</v>
      </c>
      <c r="O158" s="58"/>
      <c r="P158" s="155">
        <f>O158*H158</f>
        <v>0</v>
      </c>
      <c r="Q158" s="155">
        <v>2.45329</v>
      </c>
      <c r="R158" s="155">
        <f>Q158*H158</f>
        <v>5.2991064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139</v>
      </c>
      <c r="AT158" s="157" t="s">
        <v>135</v>
      </c>
      <c r="AU158" s="157" t="s">
        <v>87</v>
      </c>
      <c r="AY158" s="17" t="s">
        <v>132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85</v>
      </c>
      <c r="BK158" s="158">
        <f>ROUND(I158*H158,2)</f>
        <v>0</v>
      </c>
      <c r="BL158" s="17" t="s">
        <v>139</v>
      </c>
      <c r="BM158" s="157" t="s">
        <v>240</v>
      </c>
    </row>
    <row r="159" spans="2:51" s="13" customFormat="1" ht="12">
      <c r="B159" s="169"/>
      <c r="D159" s="159" t="s">
        <v>216</v>
      </c>
      <c r="E159" s="170" t="s">
        <v>1</v>
      </c>
      <c r="F159" s="171" t="s">
        <v>224</v>
      </c>
      <c r="H159" s="172">
        <v>2.16</v>
      </c>
      <c r="I159" s="173"/>
      <c r="L159" s="169"/>
      <c r="M159" s="174"/>
      <c r="N159" s="175"/>
      <c r="O159" s="175"/>
      <c r="P159" s="175"/>
      <c r="Q159" s="175"/>
      <c r="R159" s="175"/>
      <c r="S159" s="175"/>
      <c r="T159" s="176"/>
      <c r="AT159" s="170" t="s">
        <v>216</v>
      </c>
      <c r="AU159" s="170" t="s">
        <v>87</v>
      </c>
      <c r="AV159" s="13" t="s">
        <v>87</v>
      </c>
      <c r="AW159" s="13" t="s">
        <v>32</v>
      </c>
      <c r="AX159" s="13" t="s">
        <v>85</v>
      </c>
      <c r="AY159" s="170" t="s">
        <v>132</v>
      </c>
    </row>
    <row r="160" spans="1:65" s="2" customFormat="1" ht="16.5" customHeight="1">
      <c r="A160" s="32"/>
      <c r="B160" s="144"/>
      <c r="C160" s="145" t="s">
        <v>166</v>
      </c>
      <c r="D160" s="145" t="s">
        <v>135</v>
      </c>
      <c r="E160" s="146" t="s">
        <v>241</v>
      </c>
      <c r="F160" s="147" t="s">
        <v>242</v>
      </c>
      <c r="G160" s="148" t="s">
        <v>214</v>
      </c>
      <c r="H160" s="149">
        <v>2.928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42</v>
      </c>
      <c r="O160" s="58"/>
      <c r="P160" s="155">
        <f>O160*H160</f>
        <v>0</v>
      </c>
      <c r="Q160" s="155">
        <v>2.45329</v>
      </c>
      <c r="R160" s="155">
        <f>Q160*H160</f>
        <v>7.18323312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139</v>
      </c>
      <c r="AT160" s="157" t="s">
        <v>135</v>
      </c>
      <c r="AU160" s="157" t="s">
        <v>87</v>
      </c>
      <c r="AY160" s="17" t="s">
        <v>132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85</v>
      </c>
      <c r="BK160" s="158">
        <f>ROUND(I160*H160,2)</f>
        <v>0</v>
      </c>
      <c r="BL160" s="17" t="s">
        <v>139</v>
      </c>
      <c r="BM160" s="157" t="s">
        <v>243</v>
      </c>
    </row>
    <row r="161" spans="2:51" s="13" customFormat="1" ht="12">
      <c r="B161" s="169"/>
      <c r="D161" s="159" t="s">
        <v>216</v>
      </c>
      <c r="E161" s="170" t="s">
        <v>1</v>
      </c>
      <c r="F161" s="171" t="s">
        <v>244</v>
      </c>
      <c r="H161" s="172">
        <v>2.928</v>
      </c>
      <c r="I161" s="173"/>
      <c r="L161" s="169"/>
      <c r="M161" s="174"/>
      <c r="N161" s="175"/>
      <c r="O161" s="175"/>
      <c r="P161" s="175"/>
      <c r="Q161" s="175"/>
      <c r="R161" s="175"/>
      <c r="S161" s="175"/>
      <c r="T161" s="176"/>
      <c r="AT161" s="170" t="s">
        <v>216</v>
      </c>
      <c r="AU161" s="170" t="s">
        <v>87</v>
      </c>
      <c r="AV161" s="13" t="s">
        <v>87</v>
      </c>
      <c r="AW161" s="13" t="s">
        <v>32</v>
      </c>
      <c r="AX161" s="13" t="s">
        <v>85</v>
      </c>
      <c r="AY161" s="170" t="s">
        <v>132</v>
      </c>
    </row>
    <row r="162" spans="1:65" s="2" customFormat="1" ht="33" customHeight="1">
      <c r="A162" s="32"/>
      <c r="B162" s="144"/>
      <c r="C162" s="145" t="s">
        <v>173</v>
      </c>
      <c r="D162" s="145" t="s">
        <v>135</v>
      </c>
      <c r="E162" s="146" t="s">
        <v>245</v>
      </c>
      <c r="F162" s="147" t="s">
        <v>246</v>
      </c>
      <c r="G162" s="148" t="s">
        <v>247</v>
      </c>
      <c r="H162" s="149">
        <v>2.7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42</v>
      </c>
      <c r="O162" s="58"/>
      <c r="P162" s="155">
        <f>O162*H162</f>
        <v>0</v>
      </c>
      <c r="Q162" s="155">
        <v>0.71546</v>
      </c>
      <c r="R162" s="155">
        <f>Q162*H162</f>
        <v>1.931742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139</v>
      </c>
      <c r="AT162" s="157" t="s">
        <v>135</v>
      </c>
      <c r="AU162" s="157" t="s">
        <v>87</v>
      </c>
      <c r="AY162" s="17" t="s">
        <v>132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85</v>
      </c>
      <c r="BK162" s="158">
        <f>ROUND(I162*H162,2)</f>
        <v>0</v>
      </c>
      <c r="BL162" s="17" t="s">
        <v>139</v>
      </c>
      <c r="BM162" s="157" t="s">
        <v>248</v>
      </c>
    </row>
    <row r="163" spans="2:51" s="13" customFormat="1" ht="12">
      <c r="B163" s="169"/>
      <c r="D163" s="159" t="s">
        <v>216</v>
      </c>
      <c r="E163" s="170" t="s">
        <v>1</v>
      </c>
      <c r="F163" s="171" t="s">
        <v>249</v>
      </c>
      <c r="H163" s="172">
        <v>2.7</v>
      </c>
      <c r="I163" s="173"/>
      <c r="L163" s="169"/>
      <c r="M163" s="174"/>
      <c r="N163" s="175"/>
      <c r="O163" s="175"/>
      <c r="P163" s="175"/>
      <c r="Q163" s="175"/>
      <c r="R163" s="175"/>
      <c r="S163" s="175"/>
      <c r="T163" s="176"/>
      <c r="AT163" s="170" t="s">
        <v>216</v>
      </c>
      <c r="AU163" s="170" t="s">
        <v>87</v>
      </c>
      <c r="AV163" s="13" t="s">
        <v>87</v>
      </c>
      <c r="AW163" s="13" t="s">
        <v>32</v>
      </c>
      <c r="AX163" s="13" t="s">
        <v>85</v>
      </c>
      <c r="AY163" s="170" t="s">
        <v>132</v>
      </c>
    </row>
    <row r="164" spans="2:63" s="12" customFormat="1" ht="22.9" customHeight="1">
      <c r="B164" s="131"/>
      <c r="D164" s="132" t="s">
        <v>76</v>
      </c>
      <c r="E164" s="142" t="s">
        <v>144</v>
      </c>
      <c r="F164" s="142" t="s">
        <v>250</v>
      </c>
      <c r="I164" s="134"/>
      <c r="J164" s="143">
        <f>BK164</f>
        <v>0</v>
      </c>
      <c r="L164" s="131"/>
      <c r="M164" s="136"/>
      <c r="N164" s="137"/>
      <c r="O164" s="137"/>
      <c r="P164" s="138">
        <f>SUM(P165:P218)</f>
        <v>0</v>
      </c>
      <c r="Q164" s="137"/>
      <c r="R164" s="138">
        <f>SUM(R165:R218)</f>
        <v>126.29455412000002</v>
      </c>
      <c r="S164" s="137"/>
      <c r="T164" s="139">
        <f>SUM(T165:T218)</f>
        <v>0</v>
      </c>
      <c r="AR164" s="132" t="s">
        <v>85</v>
      </c>
      <c r="AT164" s="140" t="s">
        <v>76</v>
      </c>
      <c r="AU164" s="140" t="s">
        <v>85</v>
      </c>
      <c r="AY164" s="132" t="s">
        <v>132</v>
      </c>
      <c r="BK164" s="141">
        <f>SUM(BK165:BK218)</f>
        <v>0</v>
      </c>
    </row>
    <row r="165" spans="1:65" s="2" customFormat="1" ht="33" customHeight="1">
      <c r="A165" s="32"/>
      <c r="B165" s="144"/>
      <c r="C165" s="145" t="s">
        <v>178</v>
      </c>
      <c r="D165" s="145" t="s">
        <v>135</v>
      </c>
      <c r="E165" s="146" t="s">
        <v>251</v>
      </c>
      <c r="F165" s="147" t="s">
        <v>252</v>
      </c>
      <c r="G165" s="148" t="s">
        <v>247</v>
      </c>
      <c r="H165" s="149">
        <v>310.371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42</v>
      </c>
      <c r="O165" s="58"/>
      <c r="P165" s="155">
        <f>O165*H165</f>
        <v>0</v>
      </c>
      <c r="Q165" s="155">
        <v>0.21379</v>
      </c>
      <c r="R165" s="155">
        <f>Q165*H165</f>
        <v>66.35421609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139</v>
      </c>
      <c r="AT165" s="157" t="s">
        <v>135</v>
      </c>
      <c r="AU165" s="157" t="s">
        <v>87</v>
      </c>
      <c r="AY165" s="17" t="s">
        <v>132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7" t="s">
        <v>85</v>
      </c>
      <c r="BK165" s="158">
        <f>ROUND(I165*H165,2)</f>
        <v>0</v>
      </c>
      <c r="BL165" s="17" t="s">
        <v>139</v>
      </c>
      <c r="BM165" s="157" t="s">
        <v>253</v>
      </c>
    </row>
    <row r="166" spans="2:51" s="13" customFormat="1" ht="12">
      <c r="B166" s="169"/>
      <c r="D166" s="159" t="s">
        <v>216</v>
      </c>
      <c r="E166" s="170" t="s">
        <v>1</v>
      </c>
      <c r="F166" s="171" t="s">
        <v>254</v>
      </c>
      <c r="H166" s="172">
        <v>9.36</v>
      </c>
      <c r="I166" s="173"/>
      <c r="L166" s="169"/>
      <c r="M166" s="174"/>
      <c r="N166" s="175"/>
      <c r="O166" s="175"/>
      <c r="P166" s="175"/>
      <c r="Q166" s="175"/>
      <c r="R166" s="175"/>
      <c r="S166" s="175"/>
      <c r="T166" s="176"/>
      <c r="AT166" s="170" t="s">
        <v>216</v>
      </c>
      <c r="AU166" s="170" t="s">
        <v>87</v>
      </c>
      <c r="AV166" s="13" t="s">
        <v>87</v>
      </c>
      <c r="AW166" s="13" t="s">
        <v>32</v>
      </c>
      <c r="AX166" s="13" t="s">
        <v>77</v>
      </c>
      <c r="AY166" s="170" t="s">
        <v>132</v>
      </c>
    </row>
    <row r="167" spans="2:51" s="13" customFormat="1" ht="12">
      <c r="B167" s="169"/>
      <c r="D167" s="159" t="s">
        <v>216</v>
      </c>
      <c r="E167" s="170" t="s">
        <v>1</v>
      </c>
      <c r="F167" s="171" t="s">
        <v>255</v>
      </c>
      <c r="H167" s="172">
        <v>340.875</v>
      </c>
      <c r="I167" s="173"/>
      <c r="L167" s="169"/>
      <c r="M167" s="174"/>
      <c r="N167" s="175"/>
      <c r="O167" s="175"/>
      <c r="P167" s="175"/>
      <c r="Q167" s="175"/>
      <c r="R167" s="175"/>
      <c r="S167" s="175"/>
      <c r="T167" s="176"/>
      <c r="AT167" s="170" t="s">
        <v>216</v>
      </c>
      <c r="AU167" s="170" t="s">
        <v>87</v>
      </c>
      <c r="AV167" s="13" t="s">
        <v>87</v>
      </c>
      <c r="AW167" s="13" t="s">
        <v>32</v>
      </c>
      <c r="AX167" s="13" t="s">
        <v>77</v>
      </c>
      <c r="AY167" s="170" t="s">
        <v>132</v>
      </c>
    </row>
    <row r="168" spans="2:51" s="13" customFormat="1" ht="33.75">
      <c r="B168" s="169"/>
      <c r="D168" s="159" t="s">
        <v>216</v>
      </c>
      <c r="E168" s="170" t="s">
        <v>1</v>
      </c>
      <c r="F168" s="171" t="s">
        <v>256</v>
      </c>
      <c r="H168" s="172">
        <v>-56.76</v>
      </c>
      <c r="I168" s="173"/>
      <c r="L168" s="169"/>
      <c r="M168" s="174"/>
      <c r="N168" s="175"/>
      <c r="O168" s="175"/>
      <c r="P168" s="175"/>
      <c r="Q168" s="175"/>
      <c r="R168" s="175"/>
      <c r="S168" s="175"/>
      <c r="T168" s="176"/>
      <c r="AT168" s="170" t="s">
        <v>216</v>
      </c>
      <c r="AU168" s="170" t="s">
        <v>87</v>
      </c>
      <c r="AV168" s="13" t="s">
        <v>87</v>
      </c>
      <c r="AW168" s="13" t="s">
        <v>32</v>
      </c>
      <c r="AX168" s="13" t="s">
        <v>77</v>
      </c>
      <c r="AY168" s="170" t="s">
        <v>132</v>
      </c>
    </row>
    <row r="169" spans="2:51" s="13" customFormat="1" ht="12">
      <c r="B169" s="169"/>
      <c r="D169" s="159" t="s">
        <v>216</v>
      </c>
      <c r="E169" s="170" t="s">
        <v>1</v>
      </c>
      <c r="F169" s="171" t="s">
        <v>257</v>
      </c>
      <c r="H169" s="172">
        <v>16.896</v>
      </c>
      <c r="I169" s="173"/>
      <c r="L169" s="169"/>
      <c r="M169" s="174"/>
      <c r="N169" s="175"/>
      <c r="O169" s="175"/>
      <c r="P169" s="175"/>
      <c r="Q169" s="175"/>
      <c r="R169" s="175"/>
      <c r="S169" s="175"/>
      <c r="T169" s="176"/>
      <c r="AT169" s="170" t="s">
        <v>216</v>
      </c>
      <c r="AU169" s="170" t="s">
        <v>87</v>
      </c>
      <c r="AV169" s="13" t="s">
        <v>87</v>
      </c>
      <c r="AW169" s="13" t="s">
        <v>32</v>
      </c>
      <c r="AX169" s="13" t="s">
        <v>77</v>
      </c>
      <c r="AY169" s="170" t="s">
        <v>132</v>
      </c>
    </row>
    <row r="170" spans="2:51" s="14" customFormat="1" ht="12">
      <c r="B170" s="177"/>
      <c r="D170" s="159" t="s">
        <v>216</v>
      </c>
      <c r="E170" s="178" t="s">
        <v>1</v>
      </c>
      <c r="F170" s="179" t="s">
        <v>219</v>
      </c>
      <c r="H170" s="180">
        <v>310.371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8" t="s">
        <v>216</v>
      </c>
      <c r="AU170" s="178" t="s">
        <v>87</v>
      </c>
      <c r="AV170" s="14" t="s">
        <v>139</v>
      </c>
      <c r="AW170" s="14" t="s">
        <v>32</v>
      </c>
      <c r="AX170" s="14" t="s">
        <v>85</v>
      </c>
      <c r="AY170" s="178" t="s">
        <v>132</v>
      </c>
    </row>
    <row r="171" spans="1:65" s="2" customFormat="1" ht="24.2" customHeight="1">
      <c r="A171" s="32"/>
      <c r="B171" s="144"/>
      <c r="C171" s="145" t="s">
        <v>182</v>
      </c>
      <c r="D171" s="145" t="s">
        <v>135</v>
      </c>
      <c r="E171" s="146" t="s">
        <v>258</v>
      </c>
      <c r="F171" s="147" t="s">
        <v>259</v>
      </c>
      <c r="G171" s="148" t="s">
        <v>247</v>
      </c>
      <c r="H171" s="149">
        <v>46.081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42</v>
      </c>
      <c r="O171" s="58"/>
      <c r="P171" s="155">
        <f>O171*H171</f>
        <v>0</v>
      </c>
      <c r="Q171" s="155">
        <v>0.23664</v>
      </c>
      <c r="R171" s="155">
        <f>Q171*H171</f>
        <v>10.90460784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139</v>
      </c>
      <c r="AT171" s="157" t="s">
        <v>135</v>
      </c>
      <c r="AU171" s="157" t="s">
        <v>87</v>
      </c>
      <c r="AY171" s="17" t="s">
        <v>132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85</v>
      </c>
      <c r="BK171" s="158">
        <f>ROUND(I171*H171,2)</f>
        <v>0</v>
      </c>
      <c r="BL171" s="17" t="s">
        <v>139</v>
      </c>
      <c r="BM171" s="157" t="s">
        <v>260</v>
      </c>
    </row>
    <row r="172" spans="2:51" s="13" customFormat="1" ht="12">
      <c r="B172" s="169"/>
      <c r="D172" s="159" t="s">
        <v>216</v>
      </c>
      <c r="E172" s="170" t="s">
        <v>1</v>
      </c>
      <c r="F172" s="171" t="s">
        <v>261</v>
      </c>
      <c r="H172" s="172">
        <v>5.895</v>
      </c>
      <c r="I172" s="173"/>
      <c r="L172" s="169"/>
      <c r="M172" s="174"/>
      <c r="N172" s="175"/>
      <c r="O172" s="175"/>
      <c r="P172" s="175"/>
      <c r="Q172" s="175"/>
      <c r="R172" s="175"/>
      <c r="S172" s="175"/>
      <c r="T172" s="176"/>
      <c r="AT172" s="170" t="s">
        <v>216</v>
      </c>
      <c r="AU172" s="170" t="s">
        <v>87</v>
      </c>
      <c r="AV172" s="13" t="s">
        <v>87</v>
      </c>
      <c r="AW172" s="13" t="s">
        <v>32</v>
      </c>
      <c r="AX172" s="13" t="s">
        <v>77</v>
      </c>
      <c r="AY172" s="170" t="s">
        <v>132</v>
      </c>
    </row>
    <row r="173" spans="2:51" s="13" customFormat="1" ht="12">
      <c r="B173" s="169"/>
      <c r="D173" s="159" t="s">
        <v>216</v>
      </c>
      <c r="E173" s="170" t="s">
        <v>1</v>
      </c>
      <c r="F173" s="171" t="s">
        <v>262</v>
      </c>
      <c r="H173" s="172">
        <v>42.496</v>
      </c>
      <c r="I173" s="173"/>
      <c r="L173" s="169"/>
      <c r="M173" s="174"/>
      <c r="N173" s="175"/>
      <c r="O173" s="175"/>
      <c r="P173" s="175"/>
      <c r="Q173" s="175"/>
      <c r="R173" s="175"/>
      <c r="S173" s="175"/>
      <c r="T173" s="176"/>
      <c r="AT173" s="170" t="s">
        <v>216</v>
      </c>
      <c r="AU173" s="170" t="s">
        <v>87</v>
      </c>
      <c r="AV173" s="13" t="s">
        <v>87</v>
      </c>
      <c r="AW173" s="13" t="s">
        <v>32</v>
      </c>
      <c r="AX173" s="13" t="s">
        <v>77</v>
      </c>
      <c r="AY173" s="170" t="s">
        <v>132</v>
      </c>
    </row>
    <row r="174" spans="2:51" s="13" customFormat="1" ht="12">
      <c r="B174" s="169"/>
      <c r="D174" s="159" t="s">
        <v>216</v>
      </c>
      <c r="E174" s="170" t="s">
        <v>1</v>
      </c>
      <c r="F174" s="171" t="s">
        <v>263</v>
      </c>
      <c r="H174" s="172">
        <v>-2.31</v>
      </c>
      <c r="I174" s="173"/>
      <c r="L174" s="169"/>
      <c r="M174" s="174"/>
      <c r="N174" s="175"/>
      <c r="O174" s="175"/>
      <c r="P174" s="175"/>
      <c r="Q174" s="175"/>
      <c r="R174" s="175"/>
      <c r="S174" s="175"/>
      <c r="T174" s="176"/>
      <c r="AT174" s="170" t="s">
        <v>216</v>
      </c>
      <c r="AU174" s="170" t="s">
        <v>87</v>
      </c>
      <c r="AV174" s="13" t="s">
        <v>87</v>
      </c>
      <c r="AW174" s="13" t="s">
        <v>32</v>
      </c>
      <c r="AX174" s="13" t="s">
        <v>77</v>
      </c>
      <c r="AY174" s="170" t="s">
        <v>132</v>
      </c>
    </row>
    <row r="175" spans="2:51" s="14" customFormat="1" ht="12">
      <c r="B175" s="177"/>
      <c r="D175" s="159" t="s">
        <v>216</v>
      </c>
      <c r="E175" s="178" t="s">
        <v>1</v>
      </c>
      <c r="F175" s="179" t="s">
        <v>219</v>
      </c>
      <c r="H175" s="180">
        <v>46.081</v>
      </c>
      <c r="I175" s="181"/>
      <c r="L175" s="177"/>
      <c r="M175" s="182"/>
      <c r="N175" s="183"/>
      <c r="O175" s="183"/>
      <c r="P175" s="183"/>
      <c r="Q175" s="183"/>
      <c r="R175" s="183"/>
      <c r="S175" s="183"/>
      <c r="T175" s="184"/>
      <c r="AT175" s="178" t="s">
        <v>216</v>
      </c>
      <c r="AU175" s="178" t="s">
        <v>87</v>
      </c>
      <c r="AV175" s="14" t="s">
        <v>139</v>
      </c>
      <c r="AW175" s="14" t="s">
        <v>32</v>
      </c>
      <c r="AX175" s="14" t="s">
        <v>85</v>
      </c>
      <c r="AY175" s="178" t="s">
        <v>132</v>
      </c>
    </row>
    <row r="176" spans="1:65" s="2" customFormat="1" ht="16.5" customHeight="1">
      <c r="A176" s="32"/>
      <c r="B176" s="144"/>
      <c r="C176" s="145" t="s">
        <v>264</v>
      </c>
      <c r="D176" s="145" t="s">
        <v>135</v>
      </c>
      <c r="E176" s="146" t="s">
        <v>265</v>
      </c>
      <c r="F176" s="147" t="s">
        <v>266</v>
      </c>
      <c r="G176" s="148" t="s">
        <v>267</v>
      </c>
      <c r="H176" s="149">
        <v>10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42</v>
      </c>
      <c r="O176" s="58"/>
      <c r="P176" s="155">
        <f>O176*H176</f>
        <v>0</v>
      </c>
      <c r="Q176" s="155">
        <v>0.04555</v>
      </c>
      <c r="R176" s="155">
        <f>Q176*H176</f>
        <v>0.4555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139</v>
      </c>
      <c r="AT176" s="157" t="s">
        <v>135</v>
      </c>
      <c r="AU176" s="157" t="s">
        <v>87</v>
      </c>
      <c r="AY176" s="17" t="s">
        <v>132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85</v>
      </c>
      <c r="BK176" s="158">
        <f>ROUND(I176*H176,2)</f>
        <v>0</v>
      </c>
      <c r="BL176" s="17" t="s">
        <v>139</v>
      </c>
      <c r="BM176" s="157" t="s">
        <v>268</v>
      </c>
    </row>
    <row r="177" spans="2:51" s="13" customFormat="1" ht="12">
      <c r="B177" s="169"/>
      <c r="D177" s="159" t="s">
        <v>216</v>
      </c>
      <c r="E177" s="170" t="s">
        <v>1</v>
      </c>
      <c r="F177" s="171" t="s">
        <v>269</v>
      </c>
      <c r="H177" s="172">
        <v>10</v>
      </c>
      <c r="I177" s="173"/>
      <c r="L177" s="169"/>
      <c r="M177" s="174"/>
      <c r="N177" s="175"/>
      <c r="O177" s="175"/>
      <c r="P177" s="175"/>
      <c r="Q177" s="175"/>
      <c r="R177" s="175"/>
      <c r="S177" s="175"/>
      <c r="T177" s="176"/>
      <c r="AT177" s="170" t="s">
        <v>216</v>
      </c>
      <c r="AU177" s="170" t="s">
        <v>87</v>
      </c>
      <c r="AV177" s="13" t="s">
        <v>87</v>
      </c>
      <c r="AW177" s="13" t="s">
        <v>32</v>
      </c>
      <c r="AX177" s="13" t="s">
        <v>85</v>
      </c>
      <c r="AY177" s="170" t="s">
        <v>132</v>
      </c>
    </row>
    <row r="178" spans="1:65" s="2" customFormat="1" ht="16.5" customHeight="1">
      <c r="A178" s="32"/>
      <c r="B178" s="144"/>
      <c r="C178" s="145" t="s">
        <v>270</v>
      </c>
      <c r="D178" s="145" t="s">
        <v>135</v>
      </c>
      <c r="E178" s="146" t="s">
        <v>271</v>
      </c>
      <c r="F178" s="147" t="s">
        <v>272</v>
      </c>
      <c r="G178" s="148" t="s">
        <v>267</v>
      </c>
      <c r="H178" s="149">
        <v>8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42</v>
      </c>
      <c r="O178" s="58"/>
      <c r="P178" s="155">
        <f>O178*H178</f>
        <v>0</v>
      </c>
      <c r="Q178" s="155">
        <v>0.05455</v>
      </c>
      <c r="R178" s="155">
        <f>Q178*H178</f>
        <v>0.4364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139</v>
      </c>
      <c r="AT178" s="157" t="s">
        <v>135</v>
      </c>
      <c r="AU178" s="157" t="s">
        <v>87</v>
      </c>
      <c r="AY178" s="17" t="s">
        <v>132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85</v>
      </c>
      <c r="BK178" s="158">
        <f>ROUND(I178*H178,2)</f>
        <v>0</v>
      </c>
      <c r="BL178" s="17" t="s">
        <v>139</v>
      </c>
      <c r="BM178" s="157" t="s">
        <v>273</v>
      </c>
    </row>
    <row r="179" spans="2:51" s="13" customFormat="1" ht="12">
      <c r="B179" s="169"/>
      <c r="D179" s="159" t="s">
        <v>216</v>
      </c>
      <c r="E179" s="170" t="s">
        <v>1</v>
      </c>
      <c r="F179" s="171" t="s">
        <v>274</v>
      </c>
      <c r="H179" s="172">
        <v>8</v>
      </c>
      <c r="I179" s="173"/>
      <c r="L179" s="169"/>
      <c r="M179" s="174"/>
      <c r="N179" s="175"/>
      <c r="O179" s="175"/>
      <c r="P179" s="175"/>
      <c r="Q179" s="175"/>
      <c r="R179" s="175"/>
      <c r="S179" s="175"/>
      <c r="T179" s="176"/>
      <c r="AT179" s="170" t="s">
        <v>216</v>
      </c>
      <c r="AU179" s="170" t="s">
        <v>87</v>
      </c>
      <c r="AV179" s="13" t="s">
        <v>87</v>
      </c>
      <c r="AW179" s="13" t="s">
        <v>32</v>
      </c>
      <c r="AX179" s="13" t="s">
        <v>85</v>
      </c>
      <c r="AY179" s="170" t="s">
        <v>132</v>
      </c>
    </row>
    <row r="180" spans="1:65" s="2" customFormat="1" ht="16.5" customHeight="1">
      <c r="A180" s="32"/>
      <c r="B180" s="144"/>
      <c r="C180" s="145" t="s">
        <v>275</v>
      </c>
      <c r="D180" s="145" t="s">
        <v>135</v>
      </c>
      <c r="E180" s="146" t="s">
        <v>276</v>
      </c>
      <c r="F180" s="147" t="s">
        <v>277</v>
      </c>
      <c r="G180" s="148" t="s">
        <v>267</v>
      </c>
      <c r="H180" s="149">
        <v>4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42</v>
      </c>
      <c r="O180" s="58"/>
      <c r="P180" s="155">
        <f>O180*H180</f>
        <v>0</v>
      </c>
      <c r="Q180" s="155">
        <v>0.06355</v>
      </c>
      <c r="R180" s="155">
        <f>Q180*H180</f>
        <v>0.2542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139</v>
      </c>
      <c r="AT180" s="157" t="s">
        <v>135</v>
      </c>
      <c r="AU180" s="157" t="s">
        <v>87</v>
      </c>
      <c r="AY180" s="17" t="s">
        <v>132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85</v>
      </c>
      <c r="BK180" s="158">
        <f>ROUND(I180*H180,2)</f>
        <v>0</v>
      </c>
      <c r="BL180" s="17" t="s">
        <v>139</v>
      </c>
      <c r="BM180" s="157" t="s">
        <v>278</v>
      </c>
    </row>
    <row r="181" spans="2:51" s="13" customFormat="1" ht="12">
      <c r="B181" s="169"/>
      <c r="D181" s="159" t="s">
        <v>216</v>
      </c>
      <c r="E181" s="170" t="s">
        <v>1</v>
      </c>
      <c r="F181" s="171" t="s">
        <v>279</v>
      </c>
      <c r="H181" s="172">
        <v>4</v>
      </c>
      <c r="I181" s="173"/>
      <c r="L181" s="169"/>
      <c r="M181" s="174"/>
      <c r="N181" s="175"/>
      <c r="O181" s="175"/>
      <c r="P181" s="175"/>
      <c r="Q181" s="175"/>
      <c r="R181" s="175"/>
      <c r="S181" s="175"/>
      <c r="T181" s="176"/>
      <c r="AT181" s="170" t="s">
        <v>216</v>
      </c>
      <c r="AU181" s="170" t="s">
        <v>87</v>
      </c>
      <c r="AV181" s="13" t="s">
        <v>87</v>
      </c>
      <c r="AW181" s="13" t="s">
        <v>32</v>
      </c>
      <c r="AX181" s="13" t="s">
        <v>85</v>
      </c>
      <c r="AY181" s="170" t="s">
        <v>132</v>
      </c>
    </row>
    <row r="182" spans="1:65" s="2" customFormat="1" ht="16.5" customHeight="1">
      <c r="A182" s="32"/>
      <c r="B182" s="144"/>
      <c r="C182" s="145" t="s">
        <v>280</v>
      </c>
      <c r="D182" s="145" t="s">
        <v>135</v>
      </c>
      <c r="E182" s="146" t="s">
        <v>281</v>
      </c>
      <c r="F182" s="147" t="s">
        <v>282</v>
      </c>
      <c r="G182" s="148" t="s">
        <v>267</v>
      </c>
      <c r="H182" s="149">
        <v>2</v>
      </c>
      <c r="I182" s="150"/>
      <c r="J182" s="151">
        <f>ROUND(I182*H182,2)</f>
        <v>0</v>
      </c>
      <c r="K182" s="152"/>
      <c r="L182" s="33"/>
      <c r="M182" s="153" t="s">
        <v>1</v>
      </c>
      <c r="N182" s="154" t="s">
        <v>42</v>
      </c>
      <c r="O182" s="58"/>
      <c r="P182" s="155">
        <f>O182*H182</f>
        <v>0</v>
      </c>
      <c r="Q182" s="155">
        <v>0.07285</v>
      </c>
      <c r="R182" s="155">
        <f>Q182*H182</f>
        <v>0.1457</v>
      </c>
      <c r="S182" s="155">
        <v>0</v>
      </c>
      <c r="T182" s="15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139</v>
      </c>
      <c r="AT182" s="157" t="s">
        <v>135</v>
      </c>
      <c r="AU182" s="157" t="s">
        <v>87</v>
      </c>
      <c r="AY182" s="17" t="s">
        <v>132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7" t="s">
        <v>85</v>
      </c>
      <c r="BK182" s="158">
        <f>ROUND(I182*H182,2)</f>
        <v>0</v>
      </c>
      <c r="BL182" s="17" t="s">
        <v>139</v>
      </c>
      <c r="BM182" s="157" t="s">
        <v>283</v>
      </c>
    </row>
    <row r="183" spans="2:51" s="13" customFormat="1" ht="12">
      <c r="B183" s="169"/>
      <c r="D183" s="159" t="s">
        <v>216</v>
      </c>
      <c r="E183" s="170" t="s">
        <v>1</v>
      </c>
      <c r="F183" s="171" t="s">
        <v>284</v>
      </c>
      <c r="H183" s="172">
        <v>2</v>
      </c>
      <c r="I183" s="173"/>
      <c r="L183" s="169"/>
      <c r="M183" s="174"/>
      <c r="N183" s="175"/>
      <c r="O183" s="175"/>
      <c r="P183" s="175"/>
      <c r="Q183" s="175"/>
      <c r="R183" s="175"/>
      <c r="S183" s="175"/>
      <c r="T183" s="176"/>
      <c r="AT183" s="170" t="s">
        <v>216</v>
      </c>
      <c r="AU183" s="170" t="s">
        <v>87</v>
      </c>
      <c r="AV183" s="13" t="s">
        <v>87</v>
      </c>
      <c r="AW183" s="13" t="s">
        <v>32</v>
      </c>
      <c r="AX183" s="13" t="s">
        <v>85</v>
      </c>
      <c r="AY183" s="170" t="s">
        <v>132</v>
      </c>
    </row>
    <row r="184" spans="1:65" s="2" customFormat="1" ht="16.5" customHeight="1">
      <c r="A184" s="32"/>
      <c r="B184" s="144"/>
      <c r="C184" s="145" t="s">
        <v>8</v>
      </c>
      <c r="D184" s="145" t="s">
        <v>135</v>
      </c>
      <c r="E184" s="146" t="s">
        <v>285</v>
      </c>
      <c r="F184" s="147" t="s">
        <v>286</v>
      </c>
      <c r="G184" s="148" t="s">
        <v>267</v>
      </c>
      <c r="H184" s="149">
        <v>12</v>
      </c>
      <c r="I184" s="150"/>
      <c r="J184" s="151">
        <f>ROUND(I184*H184,2)</f>
        <v>0</v>
      </c>
      <c r="K184" s="152"/>
      <c r="L184" s="33"/>
      <c r="M184" s="153" t="s">
        <v>1</v>
      </c>
      <c r="N184" s="154" t="s">
        <v>42</v>
      </c>
      <c r="O184" s="58"/>
      <c r="P184" s="155">
        <f>O184*H184</f>
        <v>0</v>
      </c>
      <c r="Q184" s="155">
        <v>0.08185</v>
      </c>
      <c r="R184" s="155">
        <f>Q184*H184</f>
        <v>0.9822000000000001</v>
      </c>
      <c r="S184" s="155">
        <v>0</v>
      </c>
      <c r="T184" s="15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139</v>
      </c>
      <c r="AT184" s="157" t="s">
        <v>135</v>
      </c>
      <c r="AU184" s="157" t="s">
        <v>87</v>
      </c>
      <c r="AY184" s="17" t="s">
        <v>132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7" t="s">
        <v>85</v>
      </c>
      <c r="BK184" s="158">
        <f>ROUND(I184*H184,2)</f>
        <v>0</v>
      </c>
      <c r="BL184" s="17" t="s">
        <v>139</v>
      </c>
      <c r="BM184" s="157" t="s">
        <v>287</v>
      </c>
    </row>
    <row r="185" spans="2:51" s="13" customFormat="1" ht="12">
      <c r="B185" s="169"/>
      <c r="D185" s="159" t="s">
        <v>216</v>
      </c>
      <c r="E185" s="170" t="s">
        <v>1</v>
      </c>
      <c r="F185" s="171" t="s">
        <v>288</v>
      </c>
      <c r="H185" s="172">
        <v>5</v>
      </c>
      <c r="I185" s="173"/>
      <c r="L185" s="169"/>
      <c r="M185" s="174"/>
      <c r="N185" s="175"/>
      <c r="O185" s="175"/>
      <c r="P185" s="175"/>
      <c r="Q185" s="175"/>
      <c r="R185" s="175"/>
      <c r="S185" s="175"/>
      <c r="T185" s="176"/>
      <c r="AT185" s="170" t="s">
        <v>216</v>
      </c>
      <c r="AU185" s="170" t="s">
        <v>87</v>
      </c>
      <c r="AV185" s="13" t="s">
        <v>87</v>
      </c>
      <c r="AW185" s="13" t="s">
        <v>32</v>
      </c>
      <c r="AX185" s="13" t="s">
        <v>77</v>
      </c>
      <c r="AY185" s="170" t="s">
        <v>132</v>
      </c>
    </row>
    <row r="186" spans="2:51" s="13" customFormat="1" ht="12">
      <c r="B186" s="169"/>
      <c r="D186" s="159" t="s">
        <v>216</v>
      </c>
      <c r="E186" s="170" t="s">
        <v>1</v>
      </c>
      <c r="F186" s="171" t="s">
        <v>289</v>
      </c>
      <c r="H186" s="172">
        <v>4</v>
      </c>
      <c r="I186" s="173"/>
      <c r="L186" s="169"/>
      <c r="M186" s="174"/>
      <c r="N186" s="175"/>
      <c r="O186" s="175"/>
      <c r="P186" s="175"/>
      <c r="Q186" s="175"/>
      <c r="R186" s="175"/>
      <c r="S186" s="175"/>
      <c r="T186" s="176"/>
      <c r="AT186" s="170" t="s">
        <v>216</v>
      </c>
      <c r="AU186" s="170" t="s">
        <v>87</v>
      </c>
      <c r="AV186" s="13" t="s">
        <v>87</v>
      </c>
      <c r="AW186" s="13" t="s">
        <v>32</v>
      </c>
      <c r="AX186" s="13" t="s">
        <v>77</v>
      </c>
      <c r="AY186" s="170" t="s">
        <v>132</v>
      </c>
    </row>
    <row r="187" spans="2:51" s="13" customFormat="1" ht="12">
      <c r="B187" s="169"/>
      <c r="D187" s="159" t="s">
        <v>216</v>
      </c>
      <c r="E187" s="170" t="s">
        <v>1</v>
      </c>
      <c r="F187" s="171" t="s">
        <v>290</v>
      </c>
      <c r="H187" s="172">
        <v>2</v>
      </c>
      <c r="I187" s="173"/>
      <c r="L187" s="169"/>
      <c r="M187" s="174"/>
      <c r="N187" s="175"/>
      <c r="O187" s="175"/>
      <c r="P187" s="175"/>
      <c r="Q187" s="175"/>
      <c r="R187" s="175"/>
      <c r="S187" s="175"/>
      <c r="T187" s="176"/>
      <c r="AT187" s="170" t="s">
        <v>216</v>
      </c>
      <c r="AU187" s="170" t="s">
        <v>87</v>
      </c>
      <c r="AV187" s="13" t="s">
        <v>87</v>
      </c>
      <c r="AW187" s="13" t="s">
        <v>32</v>
      </c>
      <c r="AX187" s="13" t="s">
        <v>77</v>
      </c>
      <c r="AY187" s="170" t="s">
        <v>132</v>
      </c>
    </row>
    <row r="188" spans="2:51" s="13" customFormat="1" ht="12">
      <c r="B188" s="169"/>
      <c r="D188" s="159" t="s">
        <v>216</v>
      </c>
      <c r="E188" s="170" t="s">
        <v>1</v>
      </c>
      <c r="F188" s="171" t="s">
        <v>291</v>
      </c>
      <c r="H188" s="172">
        <v>1</v>
      </c>
      <c r="I188" s="173"/>
      <c r="L188" s="169"/>
      <c r="M188" s="174"/>
      <c r="N188" s="175"/>
      <c r="O188" s="175"/>
      <c r="P188" s="175"/>
      <c r="Q188" s="175"/>
      <c r="R188" s="175"/>
      <c r="S188" s="175"/>
      <c r="T188" s="176"/>
      <c r="AT188" s="170" t="s">
        <v>216</v>
      </c>
      <c r="AU188" s="170" t="s">
        <v>87</v>
      </c>
      <c r="AV188" s="13" t="s">
        <v>87</v>
      </c>
      <c r="AW188" s="13" t="s">
        <v>32</v>
      </c>
      <c r="AX188" s="13" t="s">
        <v>77</v>
      </c>
      <c r="AY188" s="170" t="s">
        <v>132</v>
      </c>
    </row>
    <row r="189" spans="2:51" s="14" customFormat="1" ht="12">
      <c r="B189" s="177"/>
      <c r="D189" s="159" t="s">
        <v>216</v>
      </c>
      <c r="E189" s="178" t="s">
        <v>1</v>
      </c>
      <c r="F189" s="179" t="s">
        <v>219</v>
      </c>
      <c r="H189" s="180">
        <v>12</v>
      </c>
      <c r="I189" s="181"/>
      <c r="L189" s="177"/>
      <c r="M189" s="182"/>
      <c r="N189" s="183"/>
      <c r="O189" s="183"/>
      <c r="P189" s="183"/>
      <c r="Q189" s="183"/>
      <c r="R189" s="183"/>
      <c r="S189" s="183"/>
      <c r="T189" s="184"/>
      <c r="AT189" s="178" t="s">
        <v>216</v>
      </c>
      <c r="AU189" s="178" t="s">
        <v>87</v>
      </c>
      <c r="AV189" s="14" t="s">
        <v>139</v>
      </c>
      <c r="AW189" s="14" t="s">
        <v>32</v>
      </c>
      <c r="AX189" s="14" t="s">
        <v>85</v>
      </c>
      <c r="AY189" s="178" t="s">
        <v>132</v>
      </c>
    </row>
    <row r="190" spans="1:65" s="2" customFormat="1" ht="16.5" customHeight="1">
      <c r="A190" s="32"/>
      <c r="B190" s="144"/>
      <c r="C190" s="145" t="s">
        <v>292</v>
      </c>
      <c r="D190" s="145" t="s">
        <v>135</v>
      </c>
      <c r="E190" s="146" t="s">
        <v>293</v>
      </c>
      <c r="F190" s="147" t="s">
        <v>294</v>
      </c>
      <c r="G190" s="148" t="s">
        <v>267</v>
      </c>
      <c r="H190" s="149">
        <v>48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42</v>
      </c>
      <c r="O190" s="58"/>
      <c r="P190" s="155">
        <f>O190*H190</f>
        <v>0</v>
      </c>
      <c r="Q190" s="155">
        <v>0.10005</v>
      </c>
      <c r="R190" s="155">
        <f>Q190*H190</f>
        <v>4.8024000000000004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139</v>
      </c>
      <c r="AT190" s="157" t="s">
        <v>135</v>
      </c>
      <c r="AU190" s="157" t="s">
        <v>87</v>
      </c>
      <c r="AY190" s="17" t="s">
        <v>132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85</v>
      </c>
      <c r="BK190" s="158">
        <f>ROUND(I190*H190,2)</f>
        <v>0</v>
      </c>
      <c r="BL190" s="17" t="s">
        <v>139</v>
      </c>
      <c r="BM190" s="157" t="s">
        <v>295</v>
      </c>
    </row>
    <row r="191" spans="2:51" s="13" customFormat="1" ht="12">
      <c r="B191" s="169"/>
      <c r="D191" s="159" t="s">
        <v>216</v>
      </c>
      <c r="E191" s="170" t="s">
        <v>1</v>
      </c>
      <c r="F191" s="171" t="s">
        <v>296</v>
      </c>
      <c r="H191" s="172">
        <v>48</v>
      </c>
      <c r="I191" s="173"/>
      <c r="L191" s="169"/>
      <c r="M191" s="174"/>
      <c r="N191" s="175"/>
      <c r="O191" s="175"/>
      <c r="P191" s="175"/>
      <c r="Q191" s="175"/>
      <c r="R191" s="175"/>
      <c r="S191" s="175"/>
      <c r="T191" s="176"/>
      <c r="AT191" s="170" t="s">
        <v>216</v>
      </c>
      <c r="AU191" s="170" t="s">
        <v>87</v>
      </c>
      <c r="AV191" s="13" t="s">
        <v>87</v>
      </c>
      <c r="AW191" s="13" t="s">
        <v>32</v>
      </c>
      <c r="AX191" s="13" t="s">
        <v>85</v>
      </c>
      <c r="AY191" s="170" t="s">
        <v>132</v>
      </c>
    </row>
    <row r="192" spans="1:65" s="2" customFormat="1" ht="16.5" customHeight="1">
      <c r="A192" s="32"/>
      <c r="B192" s="144"/>
      <c r="C192" s="145" t="s">
        <v>297</v>
      </c>
      <c r="D192" s="145" t="s">
        <v>135</v>
      </c>
      <c r="E192" s="146" t="s">
        <v>298</v>
      </c>
      <c r="F192" s="147" t="s">
        <v>299</v>
      </c>
      <c r="G192" s="148" t="s">
        <v>267</v>
      </c>
      <c r="H192" s="149">
        <v>4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42</v>
      </c>
      <c r="O192" s="58"/>
      <c r="P192" s="155">
        <f>O192*H192</f>
        <v>0</v>
      </c>
      <c r="Q192" s="155">
        <v>0.11805</v>
      </c>
      <c r="R192" s="155">
        <f>Q192*H192</f>
        <v>0.4722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139</v>
      </c>
      <c r="AT192" s="157" t="s">
        <v>135</v>
      </c>
      <c r="AU192" s="157" t="s">
        <v>87</v>
      </c>
      <c r="AY192" s="17" t="s">
        <v>132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85</v>
      </c>
      <c r="BK192" s="158">
        <f>ROUND(I192*H192,2)</f>
        <v>0</v>
      </c>
      <c r="BL192" s="17" t="s">
        <v>139</v>
      </c>
      <c r="BM192" s="157" t="s">
        <v>300</v>
      </c>
    </row>
    <row r="193" spans="2:51" s="13" customFormat="1" ht="12">
      <c r="B193" s="169"/>
      <c r="D193" s="159" t="s">
        <v>216</v>
      </c>
      <c r="E193" s="170" t="s">
        <v>1</v>
      </c>
      <c r="F193" s="171" t="s">
        <v>301</v>
      </c>
      <c r="H193" s="172">
        <v>4</v>
      </c>
      <c r="I193" s="173"/>
      <c r="L193" s="169"/>
      <c r="M193" s="174"/>
      <c r="N193" s="175"/>
      <c r="O193" s="175"/>
      <c r="P193" s="175"/>
      <c r="Q193" s="175"/>
      <c r="R193" s="175"/>
      <c r="S193" s="175"/>
      <c r="T193" s="176"/>
      <c r="AT193" s="170" t="s">
        <v>216</v>
      </c>
      <c r="AU193" s="170" t="s">
        <v>87</v>
      </c>
      <c r="AV193" s="13" t="s">
        <v>87</v>
      </c>
      <c r="AW193" s="13" t="s">
        <v>32</v>
      </c>
      <c r="AX193" s="13" t="s">
        <v>85</v>
      </c>
      <c r="AY193" s="170" t="s">
        <v>132</v>
      </c>
    </row>
    <row r="194" spans="1:65" s="2" customFormat="1" ht="16.5" customHeight="1">
      <c r="A194" s="32"/>
      <c r="B194" s="144"/>
      <c r="C194" s="145" t="s">
        <v>302</v>
      </c>
      <c r="D194" s="145" t="s">
        <v>135</v>
      </c>
      <c r="E194" s="146" t="s">
        <v>303</v>
      </c>
      <c r="F194" s="147" t="s">
        <v>304</v>
      </c>
      <c r="G194" s="148" t="s">
        <v>267</v>
      </c>
      <c r="H194" s="149">
        <v>5</v>
      </c>
      <c r="I194" s="150"/>
      <c r="J194" s="151">
        <f>ROUND(I194*H194,2)</f>
        <v>0</v>
      </c>
      <c r="K194" s="152"/>
      <c r="L194" s="33"/>
      <c r="M194" s="153" t="s">
        <v>1</v>
      </c>
      <c r="N194" s="154" t="s">
        <v>42</v>
      </c>
      <c r="O194" s="58"/>
      <c r="P194" s="155">
        <f>O194*H194</f>
        <v>0</v>
      </c>
      <c r="Q194" s="155">
        <v>0.12705</v>
      </c>
      <c r="R194" s="155">
        <f>Q194*H194</f>
        <v>0.63525</v>
      </c>
      <c r="S194" s="155">
        <v>0</v>
      </c>
      <c r="T194" s="15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139</v>
      </c>
      <c r="AT194" s="157" t="s">
        <v>135</v>
      </c>
      <c r="AU194" s="157" t="s">
        <v>87</v>
      </c>
      <c r="AY194" s="17" t="s">
        <v>132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7" t="s">
        <v>85</v>
      </c>
      <c r="BK194" s="158">
        <f>ROUND(I194*H194,2)</f>
        <v>0</v>
      </c>
      <c r="BL194" s="17" t="s">
        <v>139</v>
      </c>
      <c r="BM194" s="157" t="s">
        <v>305</v>
      </c>
    </row>
    <row r="195" spans="2:51" s="13" customFormat="1" ht="12">
      <c r="B195" s="169"/>
      <c r="D195" s="159" t="s">
        <v>216</v>
      </c>
      <c r="E195" s="170" t="s">
        <v>1</v>
      </c>
      <c r="F195" s="171" t="s">
        <v>306</v>
      </c>
      <c r="H195" s="172">
        <v>5</v>
      </c>
      <c r="I195" s="173"/>
      <c r="L195" s="169"/>
      <c r="M195" s="174"/>
      <c r="N195" s="175"/>
      <c r="O195" s="175"/>
      <c r="P195" s="175"/>
      <c r="Q195" s="175"/>
      <c r="R195" s="175"/>
      <c r="S195" s="175"/>
      <c r="T195" s="176"/>
      <c r="AT195" s="170" t="s">
        <v>216</v>
      </c>
      <c r="AU195" s="170" t="s">
        <v>87</v>
      </c>
      <c r="AV195" s="13" t="s">
        <v>87</v>
      </c>
      <c r="AW195" s="13" t="s">
        <v>32</v>
      </c>
      <c r="AX195" s="13" t="s">
        <v>85</v>
      </c>
      <c r="AY195" s="170" t="s">
        <v>132</v>
      </c>
    </row>
    <row r="196" spans="1:65" s="2" customFormat="1" ht="33" customHeight="1">
      <c r="A196" s="32"/>
      <c r="B196" s="144"/>
      <c r="C196" s="145" t="s">
        <v>307</v>
      </c>
      <c r="D196" s="145" t="s">
        <v>135</v>
      </c>
      <c r="E196" s="146" t="s">
        <v>308</v>
      </c>
      <c r="F196" s="147" t="s">
        <v>309</v>
      </c>
      <c r="G196" s="148" t="s">
        <v>310</v>
      </c>
      <c r="H196" s="149">
        <v>12.801</v>
      </c>
      <c r="I196" s="150"/>
      <c r="J196" s="151">
        <f>ROUND(I196*H196,2)</f>
        <v>0</v>
      </c>
      <c r="K196" s="152"/>
      <c r="L196" s="33"/>
      <c r="M196" s="153" t="s">
        <v>1</v>
      </c>
      <c r="N196" s="154" t="s">
        <v>42</v>
      </c>
      <c r="O196" s="58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139</v>
      </c>
      <c r="AT196" s="157" t="s">
        <v>135</v>
      </c>
      <c r="AU196" s="157" t="s">
        <v>87</v>
      </c>
      <c r="AY196" s="17" t="s">
        <v>132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7" t="s">
        <v>85</v>
      </c>
      <c r="BK196" s="158">
        <f>ROUND(I196*H196,2)</f>
        <v>0</v>
      </c>
      <c r="BL196" s="17" t="s">
        <v>139</v>
      </c>
      <c r="BM196" s="157" t="s">
        <v>311</v>
      </c>
    </row>
    <row r="197" spans="2:51" s="13" customFormat="1" ht="12">
      <c r="B197" s="169"/>
      <c r="D197" s="159" t="s">
        <v>216</v>
      </c>
      <c r="E197" s="170" t="s">
        <v>1</v>
      </c>
      <c r="F197" s="171" t="s">
        <v>312</v>
      </c>
      <c r="H197" s="172">
        <v>10.882</v>
      </c>
      <c r="I197" s="173"/>
      <c r="L197" s="169"/>
      <c r="M197" s="174"/>
      <c r="N197" s="175"/>
      <c r="O197" s="175"/>
      <c r="P197" s="175"/>
      <c r="Q197" s="175"/>
      <c r="R197" s="175"/>
      <c r="S197" s="175"/>
      <c r="T197" s="176"/>
      <c r="AT197" s="170" t="s">
        <v>216</v>
      </c>
      <c r="AU197" s="170" t="s">
        <v>87</v>
      </c>
      <c r="AV197" s="13" t="s">
        <v>87</v>
      </c>
      <c r="AW197" s="13" t="s">
        <v>32</v>
      </c>
      <c r="AX197" s="13" t="s">
        <v>77</v>
      </c>
      <c r="AY197" s="170" t="s">
        <v>132</v>
      </c>
    </row>
    <row r="198" spans="2:51" s="13" customFormat="1" ht="12">
      <c r="B198" s="169"/>
      <c r="D198" s="159" t="s">
        <v>216</v>
      </c>
      <c r="E198" s="170" t="s">
        <v>1</v>
      </c>
      <c r="F198" s="171" t="s">
        <v>313</v>
      </c>
      <c r="H198" s="172">
        <v>1.919</v>
      </c>
      <c r="I198" s="173"/>
      <c r="L198" s="169"/>
      <c r="M198" s="174"/>
      <c r="N198" s="175"/>
      <c r="O198" s="175"/>
      <c r="P198" s="175"/>
      <c r="Q198" s="175"/>
      <c r="R198" s="175"/>
      <c r="S198" s="175"/>
      <c r="T198" s="176"/>
      <c r="AT198" s="170" t="s">
        <v>216</v>
      </c>
      <c r="AU198" s="170" t="s">
        <v>87</v>
      </c>
      <c r="AV198" s="13" t="s">
        <v>87</v>
      </c>
      <c r="AW198" s="13" t="s">
        <v>32</v>
      </c>
      <c r="AX198" s="13" t="s">
        <v>77</v>
      </c>
      <c r="AY198" s="170" t="s">
        <v>132</v>
      </c>
    </row>
    <row r="199" spans="2:51" s="14" customFormat="1" ht="12">
      <c r="B199" s="177"/>
      <c r="D199" s="159" t="s">
        <v>216</v>
      </c>
      <c r="E199" s="178" t="s">
        <v>1</v>
      </c>
      <c r="F199" s="179" t="s">
        <v>219</v>
      </c>
      <c r="H199" s="180">
        <v>12.801</v>
      </c>
      <c r="I199" s="181"/>
      <c r="L199" s="177"/>
      <c r="M199" s="182"/>
      <c r="N199" s="183"/>
      <c r="O199" s="183"/>
      <c r="P199" s="183"/>
      <c r="Q199" s="183"/>
      <c r="R199" s="183"/>
      <c r="S199" s="183"/>
      <c r="T199" s="184"/>
      <c r="AT199" s="178" t="s">
        <v>216</v>
      </c>
      <c r="AU199" s="178" t="s">
        <v>87</v>
      </c>
      <c r="AV199" s="14" t="s">
        <v>139</v>
      </c>
      <c r="AW199" s="14" t="s">
        <v>32</v>
      </c>
      <c r="AX199" s="14" t="s">
        <v>85</v>
      </c>
      <c r="AY199" s="178" t="s">
        <v>132</v>
      </c>
    </row>
    <row r="200" spans="1:65" s="2" customFormat="1" ht="16.5" customHeight="1">
      <c r="A200" s="32"/>
      <c r="B200" s="144"/>
      <c r="C200" s="185" t="s">
        <v>314</v>
      </c>
      <c r="D200" s="185" t="s">
        <v>315</v>
      </c>
      <c r="E200" s="186" t="s">
        <v>316</v>
      </c>
      <c r="F200" s="187" t="s">
        <v>317</v>
      </c>
      <c r="G200" s="188" t="s">
        <v>310</v>
      </c>
      <c r="H200" s="189">
        <v>15.361</v>
      </c>
      <c r="I200" s="190"/>
      <c r="J200" s="191">
        <f>ROUND(I200*H200,2)</f>
        <v>0</v>
      </c>
      <c r="K200" s="192"/>
      <c r="L200" s="193"/>
      <c r="M200" s="194" t="s">
        <v>1</v>
      </c>
      <c r="N200" s="195" t="s">
        <v>42</v>
      </c>
      <c r="O200" s="58"/>
      <c r="P200" s="155">
        <f>O200*H200</f>
        <v>0</v>
      </c>
      <c r="Q200" s="155">
        <v>1</v>
      </c>
      <c r="R200" s="155">
        <f>Q200*H200</f>
        <v>15.361</v>
      </c>
      <c r="S200" s="155">
        <v>0</v>
      </c>
      <c r="T200" s="15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173</v>
      </c>
      <c r="AT200" s="157" t="s">
        <v>315</v>
      </c>
      <c r="AU200" s="157" t="s">
        <v>87</v>
      </c>
      <c r="AY200" s="17" t="s">
        <v>132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7" t="s">
        <v>85</v>
      </c>
      <c r="BK200" s="158">
        <f>ROUND(I200*H200,2)</f>
        <v>0</v>
      </c>
      <c r="BL200" s="17" t="s">
        <v>139</v>
      </c>
      <c r="BM200" s="157" t="s">
        <v>318</v>
      </c>
    </row>
    <row r="201" spans="2:51" s="13" customFormat="1" ht="12">
      <c r="B201" s="169"/>
      <c r="D201" s="159" t="s">
        <v>216</v>
      </c>
      <c r="E201" s="170" t="s">
        <v>1</v>
      </c>
      <c r="F201" s="171" t="s">
        <v>319</v>
      </c>
      <c r="H201" s="172">
        <v>13.058</v>
      </c>
      <c r="I201" s="173"/>
      <c r="L201" s="169"/>
      <c r="M201" s="174"/>
      <c r="N201" s="175"/>
      <c r="O201" s="175"/>
      <c r="P201" s="175"/>
      <c r="Q201" s="175"/>
      <c r="R201" s="175"/>
      <c r="S201" s="175"/>
      <c r="T201" s="176"/>
      <c r="AT201" s="170" t="s">
        <v>216</v>
      </c>
      <c r="AU201" s="170" t="s">
        <v>87</v>
      </c>
      <c r="AV201" s="13" t="s">
        <v>87</v>
      </c>
      <c r="AW201" s="13" t="s">
        <v>32</v>
      </c>
      <c r="AX201" s="13" t="s">
        <v>77</v>
      </c>
      <c r="AY201" s="170" t="s">
        <v>132</v>
      </c>
    </row>
    <row r="202" spans="2:51" s="13" customFormat="1" ht="12">
      <c r="B202" s="169"/>
      <c r="D202" s="159" t="s">
        <v>216</v>
      </c>
      <c r="E202" s="170" t="s">
        <v>1</v>
      </c>
      <c r="F202" s="171" t="s">
        <v>320</v>
      </c>
      <c r="H202" s="172">
        <v>2.303</v>
      </c>
      <c r="I202" s="173"/>
      <c r="L202" s="169"/>
      <c r="M202" s="174"/>
      <c r="N202" s="175"/>
      <c r="O202" s="175"/>
      <c r="P202" s="175"/>
      <c r="Q202" s="175"/>
      <c r="R202" s="175"/>
      <c r="S202" s="175"/>
      <c r="T202" s="176"/>
      <c r="AT202" s="170" t="s">
        <v>216</v>
      </c>
      <c r="AU202" s="170" t="s">
        <v>87</v>
      </c>
      <c r="AV202" s="13" t="s">
        <v>87</v>
      </c>
      <c r="AW202" s="13" t="s">
        <v>32</v>
      </c>
      <c r="AX202" s="13" t="s">
        <v>77</v>
      </c>
      <c r="AY202" s="170" t="s">
        <v>132</v>
      </c>
    </row>
    <row r="203" spans="2:51" s="14" customFormat="1" ht="12">
      <c r="B203" s="177"/>
      <c r="D203" s="159" t="s">
        <v>216</v>
      </c>
      <c r="E203" s="178" t="s">
        <v>1</v>
      </c>
      <c r="F203" s="179" t="s">
        <v>219</v>
      </c>
      <c r="H203" s="180">
        <v>15.361</v>
      </c>
      <c r="I203" s="181"/>
      <c r="L203" s="177"/>
      <c r="M203" s="182"/>
      <c r="N203" s="183"/>
      <c r="O203" s="183"/>
      <c r="P203" s="183"/>
      <c r="Q203" s="183"/>
      <c r="R203" s="183"/>
      <c r="S203" s="183"/>
      <c r="T203" s="184"/>
      <c r="AT203" s="178" t="s">
        <v>216</v>
      </c>
      <c r="AU203" s="178" t="s">
        <v>87</v>
      </c>
      <c r="AV203" s="14" t="s">
        <v>139</v>
      </c>
      <c r="AW203" s="14" t="s">
        <v>32</v>
      </c>
      <c r="AX203" s="14" t="s">
        <v>85</v>
      </c>
      <c r="AY203" s="178" t="s">
        <v>132</v>
      </c>
    </row>
    <row r="204" spans="1:65" s="2" customFormat="1" ht="16.5" customHeight="1">
      <c r="A204" s="32"/>
      <c r="B204" s="144"/>
      <c r="C204" s="145" t="s">
        <v>7</v>
      </c>
      <c r="D204" s="145" t="s">
        <v>135</v>
      </c>
      <c r="E204" s="146" t="s">
        <v>321</v>
      </c>
      <c r="F204" s="147" t="s">
        <v>322</v>
      </c>
      <c r="G204" s="148" t="s">
        <v>310</v>
      </c>
      <c r="H204" s="149">
        <v>2.066</v>
      </c>
      <c r="I204" s="150"/>
      <c r="J204" s="151">
        <f>ROUND(I204*H204,2)</f>
        <v>0</v>
      </c>
      <c r="K204" s="152"/>
      <c r="L204" s="33"/>
      <c r="M204" s="153" t="s">
        <v>1</v>
      </c>
      <c r="N204" s="154" t="s">
        <v>42</v>
      </c>
      <c r="O204" s="58"/>
      <c r="P204" s="155">
        <f>O204*H204</f>
        <v>0</v>
      </c>
      <c r="Q204" s="155">
        <v>0</v>
      </c>
      <c r="R204" s="155">
        <f>Q204*H204</f>
        <v>0</v>
      </c>
      <c r="S204" s="155">
        <v>0</v>
      </c>
      <c r="T204" s="15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7" t="s">
        <v>139</v>
      </c>
      <c r="AT204" s="157" t="s">
        <v>135</v>
      </c>
      <c r="AU204" s="157" t="s">
        <v>87</v>
      </c>
      <c r="AY204" s="17" t="s">
        <v>132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7" t="s">
        <v>85</v>
      </c>
      <c r="BK204" s="158">
        <f>ROUND(I204*H204,2)</f>
        <v>0</v>
      </c>
      <c r="BL204" s="17" t="s">
        <v>139</v>
      </c>
      <c r="BM204" s="157" t="s">
        <v>323</v>
      </c>
    </row>
    <row r="205" spans="1:47" s="2" customFormat="1" ht="214.5">
      <c r="A205" s="32"/>
      <c r="B205" s="33"/>
      <c r="C205" s="32"/>
      <c r="D205" s="159" t="s">
        <v>157</v>
      </c>
      <c r="E205" s="32"/>
      <c r="F205" s="160" t="s">
        <v>324</v>
      </c>
      <c r="G205" s="32"/>
      <c r="H205" s="32"/>
      <c r="I205" s="161"/>
      <c r="J205" s="32"/>
      <c r="K205" s="32"/>
      <c r="L205" s="33"/>
      <c r="M205" s="162"/>
      <c r="N205" s="163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157</v>
      </c>
      <c r="AU205" s="17" t="s">
        <v>87</v>
      </c>
    </row>
    <row r="206" spans="2:51" s="15" customFormat="1" ht="12">
      <c r="B206" s="196"/>
      <c r="D206" s="159" t="s">
        <v>216</v>
      </c>
      <c r="E206" s="197" t="s">
        <v>1</v>
      </c>
      <c r="F206" s="198" t="s">
        <v>325</v>
      </c>
      <c r="H206" s="197" t="s">
        <v>1</v>
      </c>
      <c r="I206" s="199"/>
      <c r="L206" s="196"/>
      <c r="M206" s="200"/>
      <c r="N206" s="201"/>
      <c r="O206" s="201"/>
      <c r="P206" s="201"/>
      <c r="Q206" s="201"/>
      <c r="R206" s="201"/>
      <c r="S206" s="201"/>
      <c r="T206" s="202"/>
      <c r="AT206" s="197" t="s">
        <v>216</v>
      </c>
      <c r="AU206" s="197" t="s">
        <v>87</v>
      </c>
      <c r="AV206" s="15" t="s">
        <v>85</v>
      </c>
      <c r="AW206" s="15" t="s">
        <v>32</v>
      </c>
      <c r="AX206" s="15" t="s">
        <v>77</v>
      </c>
      <c r="AY206" s="197" t="s">
        <v>132</v>
      </c>
    </row>
    <row r="207" spans="2:51" s="13" customFormat="1" ht="12">
      <c r="B207" s="169"/>
      <c r="D207" s="159" t="s">
        <v>216</v>
      </c>
      <c r="E207" s="170" t="s">
        <v>1</v>
      </c>
      <c r="F207" s="171" t="s">
        <v>326</v>
      </c>
      <c r="H207" s="172">
        <v>1.538</v>
      </c>
      <c r="I207" s="173"/>
      <c r="L207" s="169"/>
      <c r="M207" s="174"/>
      <c r="N207" s="175"/>
      <c r="O207" s="175"/>
      <c r="P207" s="175"/>
      <c r="Q207" s="175"/>
      <c r="R207" s="175"/>
      <c r="S207" s="175"/>
      <c r="T207" s="176"/>
      <c r="AT207" s="170" t="s">
        <v>216</v>
      </c>
      <c r="AU207" s="170" t="s">
        <v>87</v>
      </c>
      <c r="AV207" s="13" t="s">
        <v>87</v>
      </c>
      <c r="AW207" s="13" t="s">
        <v>32</v>
      </c>
      <c r="AX207" s="13" t="s">
        <v>77</v>
      </c>
      <c r="AY207" s="170" t="s">
        <v>132</v>
      </c>
    </row>
    <row r="208" spans="2:51" s="15" customFormat="1" ht="12">
      <c r="B208" s="196"/>
      <c r="D208" s="159" t="s">
        <v>216</v>
      </c>
      <c r="E208" s="197" t="s">
        <v>1</v>
      </c>
      <c r="F208" s="198" t="s">
        <v>327</v>
      </c>
      <c r="H208" s="197" t="s">
        <v>1</v>
      </c>
      <c r="I208" s="199"/>
      <c r="L208" s="196"/>
      <c r="M208" s="200"/>
      <c r="N208" s="201"/>
      <c r="O208" s="201"/>
      <c r="P208" s="201"/>
      <c r="Q208" s="201"/>
      <c r="R208" s="201"/>
      <c r="S208" s="201"/>
      <c r="T208" s="202"/>
      <c r="AT208" s="197" t="s">
        <v>216</v>
      </c>
      <c r="AU208" s="197" t="s">
        <v>87</v>
      </c>
      <c r="AV208" s="15" t="s">
        <v>85</v>
      </c>
      <c r="AW208" s="15" t="s">
        <v>32</v>
      </c>
      <c r="AX208" s="15" t="s">
        <v>77</v>
      </c>
      <c r="AY208" s="197" t="s">
        <v>132</v>
      </c>
    </row>
    <row r="209" spans="2:51" s="13" customFormat="1" ht="12">
      <c r="B209" s="169"/>
      <c r="D209" s="159" t="s">
        <v>216</v>
      </c>
      <c r="E209" s="170" t="s">
        <v>1</v>
      </c>
      <c r="F209" s="171" t="s">
        <v>328</v>
      </c>
      <c r="H209" s="172">
        <v>0.528</v>
      </c>
      <c r="I209" s="173"/>
      <c r="L209" s="169"/>
      <c r="M209" s="174"/>
      <c r="N209" s="175"/>
      <c r="O209" s="175"/>
      <c r="P209" s="175"/>
      <c r="Q209" s="175"/>
      <c r="R209" s="175"/>
      <c r="S209" s="175"/>
      <c r="T209" s="176"/>
      <c r="AT209" s="170" t="s">
        <v>216</v>
      </c>
      <c r="AU209" s="170" t="s">
        <v>87</v>
      </c>
      <c r="AV209" s="13" t="s">
        <v>87</v>
      </c>
      <c r="AW209" s="13" t="s">
        <v>32</v>
      </c>
      <c r="AX209" s="13" t="s">
        <v>77</v>
      </c>
      <c r="AY209" s="170" t="s">
        <v>132</v>
      </c>
    </row>
    <row r="210" spans="2:51" s="14" customFormat="1" ht="12">
      <c r="B210" s="177"/>
      <c r="D210" s="159" t="s">
        <v>216</v>
      </c>
      <c r="E210" s="178" t="s">
        <v>1</v>
      </c>
      <c r="F210" s="179" t="s">
        <v>219</v>
      </c>
      <c r="H210" s="180">
        <v>2.066</v>
      </c>
      <c r="I210" s="181"/>
      <c r="L210" s="177"/>
      <c r="M210" s="182"/>
      <c r="N210" s="183"/>
      <c r="O210" s="183"/>
      <c r="P210" s="183"/>
      <c r="Q210" s="183"/>
      <c r="R210" s="183"/>
      <c r="S210" s="183"/>
      <c r="T210" s="184"/>
      <c r="AT210" s="178" t="s">
        <v>216</v>
      </c>
      <c r="AU210" s="178" t="s">
        <v>87</v>
      </c>
      <c r="AV210" s="14" t="s">
        <v>139</v>
      </c>
      <c r="AW210" s="14" t="s">
        <v>32</v>
      </c>
      <c r="AX210" s="14" t="s">
        <v>85</v>
      </c>
      <c r="AY210" s="178" t="s">
        <v>132</v>
      </c>
    </row>
    <row r="211" spans="1:65" s="2" customFormat="1" ht="24.2" customHeight="1">
      <c r="A211" s="32"/>
      <c r="B211" s="144"/>
      <c r="C211" s="145" t="s">
        <v>329</v>
      </c>
      <c r="D211" s="145" t="s">
        <v>135</v>
      </c>
      <c r="E211" s="146" t="s">
        <v>330</v>
      </c>
      <c r="F211" s="147" t="s">
        <v>331</v>
      </c>
      <c r="G211" s="148" t="s">
        <v>247</v>
      </c>
      <c r="H211" s="149">
        <v>93.195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42</v>
      </c>
      <c r="O211" s="58"/>
      <c r="P211" s="155">
        <f>O211*H211</f>
        <v>0</v>
      </c>
      <c r="Q211" s="155">
        <v>0.06843</v>
      </c>
      <c r="R211" s="155">
        <f>Q211*H211</f>
        <v>6.37733385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139</v>
      </c>
      <c r="AT211" s="157" t="s">
        <v>135</v>
      </c>
      <c r="AU211" s="157" t="s">
        <v>87</v>
      </c>
      <c r="AY211" s="17" t="s">
        <v>132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85</v>
      </c>
      <c r="BK211" s="158">
        <f>ROUND(I211*H211,2)</f>
        <v>0</v>
      </c>
      <c r="BL211" s="17" t="s">
        <v>139</v>
      </c>
      <c r="BM211" s="157" t="s">
        <v>332</v>
      </c>
    </row>
    <row r="212" spans="2:51" s="13" customFormat="1" ht="12">
      <c r="B212" s="169"/>
      <c r="D212" s="159" t="s">
        <v>216</v>
      </c>
      <c r="E212" s="170" t="s">
        <v>1</v>
      </c>
      <c r="F212" s="171" t="s">
        <v>333</v>
      </c>
      <c r="H212" s="172">
        <v>93.195</v>
      </c>
      <c r="I212" s="173"/>
      <c r="L212" s="169"/>
      <c r="M212" s="174"/>
      <c r="N212" s="175"/>
      <c r="O212" s="175"/>
      <c r="P212" s="175"/>
      <c r="Q212" s="175"/>
      <c r="R212" s="175"/>
      <c r="S212" s="175"/>
      <c r="T212" s="176"/>
      <c r="AT212" s="170" t="s">
        <v>216</v>
      </c>
      <c r="AU212" s="170" t="s">
        <v>87</v>
      </c>
      <c r="AV212" s="13" t="s">
        <v>87</v>
      </c>
      <c r="AW212" s="13" t="s">
        <v>32</v>
      </c>
      <c r="AX212" s="13" t="s">
        <v>85</v>
      </c>
      <c r="AY212" s="170" t="s">
        <v>132</v>
      </c>
    </row>
    <row r="213" spans="1:65" s="2" customFormat="1" ht="24.2" customHeight="1">
      <c r="A213" s="32"/>
      <c r="B213" s="144"/>
      <c r="C213" s="145" t="s">
        <v>334</v>
      </c>
      <c r="D213" s="145" t="s">
        <v>135</v>
      </c>
      <c r="E213" s="146" t="s">
        <v>335</v>
      </c>
      <c r="F213" s="147" t="s">
        <v>336</v>
      </c>
      <c r="G213" s="148" t="s">
        <v>247</v>
      </c>
      <c r="H213" s="149">
        <v>17.013</v>
      </c>
      <c r="I213" s="150"/>
      <c r="J213" s="151">
        <f>ROUND(I213*H213,2)</f>
        <v>0</v>
      </c>
      <c r="K213" s="152"/>
      <c r="L213" s="33"/>
      <c r="M213" s="153" t="s">
        <v>1</v>
      </c>
      <c r="N213" s="154" t="s">
        <v>42</v>
      </c>
      <c r="O213" s="58"/>
      <c r="P213" s="155">
        <f>O213*H213</f>
        <v>0</v>
      </c>
      <c r="Q213" s="155">
        <v>0.10445</v>
      </c>
      <c r="R213" s="155">
        <f>Q213*H213</f>
        <v>1.7770078500000002</v>
      </c>
      <c r="S213" s="155">
        <v>0</v>
      </c>
      <c r="T213" s="15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139</v>
      </c>
      <c r="AT213" s="157" t="s">
        <v>135</v>
      </c>
      <c r="AU213" s="157" t="s">
        <v>87</v>
      </c>
      <c r="AY213" s="17" t="s">
        <v>132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7" t="s">
        <v>85</v>
      </c>
      <c r="BK213" s="158">
        <f>ROUND(I213*H213,2)</f>
        <v>0</v>
      </c>
      <c r="BL213" s="17" t="s">
        <v>139</v>
      </c>
      <c r="BM213" s="157" t="s">
        <v>337</v>
      </c>
    </row>
    <row r="214" spans="2:51" s="13" customFormat="1" ht="12">
      <c r="B214" s="169"/>
      <c r="D214" s="159" t="s">
        <v>216</v>
      </c>
      <c r="E214" s="170" t="s">
        <v>1</v>
      </c>
      <c r="F214" s="171" t="s">
        <v>338</v>
      </c>
      <c r="H214" s="172">
        <v>17.013</v>
      </c>
      <c r="I214" s="173"/>
      <c r="L214" s="169"/>
      <c r="M214" s="174"/>
      <c r="N214" s="175"/>
      <c r="O214" s="175"/>
      <c r="P214" s="175"/>
      <c r="Q214" s="175"/>
      <c r="R214" s="175"/>
      <c r="S214" s="175"/>
      <c r="T214" s="176"/>
      <c r="AT214" s="170" t="s">
        <v>216</v>
      </c>
      <c r="AU214" s="170" t="s">
        <v>87</v>
      </c>
      <c r="AV214" s="13" t="s">
        <v>87</v>
      </c>
      <c r="AW214" s="13" t="s">
        <v>32</v>
      </c>
      <c r="AX214" s="13" t="s">
        <v>85</v>
      </c>
      <c r="AY214" s="170" t="s">
        <v>132</v>
      </c>
    </row>
    <row r="215" spans="1:65" s="2" customFormat="1" ht="24.2" customHeight="1">
      <c r="A215" s="32"/>
      <c r="B215" s="144"/>
      <c r="C215" s="145" t="s">
        <v>339</v>
      </c>
      <c r="D215" s="145" t="s">
        <v>135</v>
      </c>
      <c r="E215" s="146" t="s">
        <v>340</v>
      </c>
      <c r="F215" s="147" t="s">
        <v>341</v>
      </c>
      <c r="G215" s="148" t="s">
        <v>247</v>
      </c>
      <c r="H215" s="149">
        <v>126.461</v>
      </c>
      <c r="I215" s="150"/>
      <c r="J215" s="151">
        <f>ROUND(I215*H215,2)</f>
        <v>0</v>
      </c>
      <c r="K215" s="152"/>
      <c r="L215" s="33"/>
      <c r="M215" s="153" t="s">
        <v>1</v>
      </c>
      <c r="N215" s="154" t="s">
        <v>42</v>
      </c>
      <c r="O215" s="58"/>
      <c r="P215" s="155">
        <f>O215*H215</f>
        <v>0</v>
      </c>
      <c r="Q215" s="155">
        <v>0.13709</v>
      </c>
      <c r="R215" s="155">
        <f>Q215*H215</f>
        <v>17.33653849</v>
      </c>
      <c r="S215" s="155">
        <v>0</v>
      </c>
      <c r="T215" s="156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139</v>
      </c>
      <c r="AT215" s="157" t="s">
        <v>135</v>
      </c>
      <c r="AU215" s="157" t="s">
        <v>87</v>
      </c>
      <c r="AY215" s="17" t="s">
        <v>132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7" t="s">
        <v>85</v>
      </c>
      <c r="BK215" s="158">
        <f>ROUND(I215*H215,2)</f>
        <v>0</v>
      </c>
      <c r="BL215" s="17" t="s">
        <v>139</v>
      </c>
      <c r="BM215" s="157" t="s">
        <v>342</v>
      </c>
    </row>
    <row r="216" spans="2:51" s="13" customFormat="1" ht="12">
      <c r="B216" s="169"/>
      <c r="D216" s="159" t="s">
        <v>216</v>
      </c>
      <c r="E216" s="170" t="s">
        <v>1</v>
      </c>
      <c r="F216" s="171" t="s">
        <v>343</v>
      </c>
      <c r="H216" s="172">
        <v>139.365</v>
      </c>
      <c r="I216" s="173"/>
      <c r="L216" s="169"/>
      <c r="M216" s="174"/>
      <c r="N216" s="175"/>
      <c r="O216" s="175"/>
      <c r="P216" s="175"/>
      <c r="Q216" s="175"/>
      <c r="R216" s="175"/>
      <c r="S216" s="175"/>
      <c r="T216" s="176"/>
      <c r="AT216" s="170" t="s">
        <v>216</v>
      </c>
      <c r="AU216" s="170" t="s">
        <v>87</v>
      </c>
      <c r="AV216" s="13" t="s">
        <v>87</v>
      </c>
      <c r="AW216" s="13" t="s">
        <v>32</v>
      </c>
      <c r="AX216" s="13" t="s">
        <v>77</v>
      </c>
      <c r="AY216" s="170" t="s">
        <v>132</v>
      </c>
    </row>
    <row r="217" spans="2:51" s="13" customFormat="1" ht="12">
      <c r="B217" s="169"/>
      <c r="D217" s="159" t="s">
        <v>216</v>
      </c>
      <c r="E217" s="170" t="s">
        <v>1</v>
      </c>
      <c r="F217" s="171" t="s">
        <v>344</v>
      </c>
      <c r="H217" s="172">
        <v>-12.904</v>
      </c>
      <c r="I217" s="173"/>
      <c r="L217" s="169"/>
      <c r="M217" s="174"/>
      <c r="N217" s="175"/>
      <c r="O217" s="175"/>
      <c r="P217" s="175"/>
      <c r="Q217" s="175"/>
      <c r="R217" s="175"/>
      <c r="S217" s="175"/>
      <c r="T217" s="176"/>
      <c r="AT217" s="170" t="s">
        <v>216</v>
      </c>
      <c r="AU217" s="170" t="s">
        <v>87</v>
      </c>
      <c r="AV217" s="13" t="s">
        <v>87</v>
      </c>
      <c r="AW217" s="13" t="s">
        <v>32</v>
      </c>
      <c r="AX217" s="13" t="s">
        <v>77</v>
      </c>
      <c r="AY217" s="170" t="s">
        <v>132</v>
      </c>
    </row>
    <row r="218" spans="2:51" s="14" customFormat="1" ht="12">
      <c r="B218" s="177"/>
      <c r="D218" s="159" t="s">
        <v>216</v>
      </c>
      <c r="E218" s="178" t="s">
        <v>1</v>
      </c>
      <c r="F218" s="179" t="s">
        <v>219</v>
      </c>
      <c r="H218" s="180">
        <v>126.461</v>
      </c>
      <c r="I218" s="181"/>
      <c r="L218" s="177"/>
      <c r="M218" s="182"/>
      <c r="N218" s="183"/>
      <c r="O218" s="183"/>
      <c r="P218" s="183"/>
      <c r="Q218" s="183"/>
      <c r="R218" s="183"/>
      <c r="S218" s="183"/>
      <c r="T218" s="184"/>
      <c r="AT218" s="178" t="s">
        <v>216</v>
      </c>
      <c r="AU218" s="178" t="s">
        <v>87</v>
      </c>
      <c r="AV218" s="14" t="s">
        <v>139</v>
      </c>
      <c r="AW218" s="14" t="s">
        <v>32</v>
      </c>
      <c r="AX218" s="14" t="s">
        <v>85</v>
      </c>
      <c r="AY218" s="178" t="s">
        <v>132</v>
      </c>
    </row>
    <row r="219" spans="2:63" s="12" customFormat="1" ht="22.9" customHeight="1">
      <c r="B219" s="131"/>
      <c r="D219" s="132" t="s">
        <v>76</v>
      </c>
      <c r="E219" s="142" t="s">
        <v>139</v>
      </c>
      <c r="F219" s="142" t="s">
        <v>345</v>
      </c>
      <c r="I219" s="134"/>
      <c r="J219" s="143">
        <f>BK219</f>
        <v>0</v>
      </c>
      <c r="L219" s="131"/>
      <c r="M219" s="136"/>
      <c r="N219" s="137"/>
      <c r="O219" s="137"/>
      <c r="P219" s="138">
        <f>SUM(P220:P314)</f>
        <v>0</v>
      </c>
      <c r="Q219" s="137"/>
      <c r="R219" s="138">
        <f>SUM(R220:R314)</f>
        <v>77.93941256</v>
      </c>
      <c r="S219" s="137"/>
      <c r="T219" s="139">
        <f>SUM(T220:T314)</f>
        <v>0</v>
      </c>
      <c r="AR219" s="132" t="s">
        <v>85</v>
      </c>
      <c r="AT219" s="140" t="s">
        <v>76</v>
      </c>
      <c r="AU219" s="140" t="s">
        <v>85</v>
      </c>
      <c r="AY219" s="132" t="s">
        <v>132</v>
      </c>
      <c r="BK219" s="141">
        <f>SUM(BK220:BK314)</f>
        <v>0</v>
      </c>
    </row>
    <row r="220" spans="1:65" s="2" customFormat="1" ht="24.2" customHeight="1">
      <c r="A220" s="32"/>
      <c r="B220" s="144"/>
      <c r="C220" s="145" t="s">
        <v>346</v>
      </c>
      <c r="D220" s="145" t="s">
        <v>135</v>
      </c>
      <c r="E220" s="146" t="s">
        <v>347</v>
      </c>
      <c r="F220" s="147" t="s">
        <v>348</v>
      </c>
      <c r="G220" s="148" t="s">
        <v>267</v>
      </c>
      <c r="H220" s="149">
        <v>2</v>
      </c>
      <c r="I220" s="150"/>
      <c r="J220" s="151">
        <f>ROUND(I220*H220,2)</f>
        <v>0</v>
      </c>
      <c r="K220" s="152"/>
      <c r="L220" s="33"/>
      <c r="M220" s="153" t="s">
        <v>1</v>
      </c>
      <c r="N220" s="154" t="s">
        <v>42</v>
      </c>
      <c r="O220" s="58"/>
      <c r="P220" s="155">
        <f>O220*H220</f>
        <v>0</v>
      </c>
      <c r="Q220" s="155">
        <v>0.08642</v>
      </c>
      <c r="R220" s="155">
        <f>Q220*H220</f>
        <v>0.17284</v>
      </c>
      <c r="S220" s="155">
        <v>0</v>
      </c>
      <c r="T220" s="15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139</v>
      </c>
      <c r="AT220" s="157" t="s">
        <v>135</v>
      </c>
      <c r="AU220" s="157" t="s">
        <v>87</v>
      </c>
      <c r="AY220" s="17" t="s">
        <v>132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7" t="s">
        <v>85</v>
      </c>
      <c r="BK220" s="158">
        <f>ROUND(I220*H220,2)</f>
        <v>0</v>
      </c>
      <c r="BL220" s="17" t="s">
        <v>139</v>
      </c>
      <c r="BM220" s="157" t="s">
        <v>349</v>
      </c>
    </row>
    <row r="221" spans="2:51" s="13" customFormat="1" ht="12">
      <c r="B221" s="169"/>
      <c r="D221" s="159" t="s">
        <v>216</v>
      </c>
      <c r="E221" s="170" t="s">
        <v>1</v>
      </c>
      <c r="F221" s="171" t="s">
        <v>350</v>
      </c>
      <c r="H221" s="172">
        <v>1</v>
      </c>
      <c r="I221" s="173"/>
      <c r="L221" s="169"/>
      <c r="M221" s="174"/>
      <c r="N221" s="175"/>
      <c r="O221" s="175"/>
      <c r="P221" s="175"/>
      <c r="Q221" s="175"/>
      <c r="R221" s="175"/>
      <c r="S221" s="175"/>
      <c r="T221" s="176"/>
      <c r="AT221" s="170" t="s">
        <v>216</v>
      </c>
      <c r="AU221" s="170" t="s">
        <v>87</v>
      </c>
      <c r="AV221" s="13" t="s">
        <v>87</v>
      </c>
      <c r="AW221" s="13" t="s">
        <v>32</v>
      </c>
      <c r="AX221" s="13" t="s">
        <v>77</v>
      </c>
      <c r="AY221" s="170" t="s">
        <v>132</v>
      </c>
    </row>
    <row r="222" spans="2:51" s="13" customFormat="1" ht="12">
      <c r="B222" s="169"/>
      <c r="D222" s="159" t="s">
        <v>216</v>
      </c>
      <c r="E222" s="170" t="s">
        <v>1</v>
      </c>
      <c r="F222" s="171" t="s">
        <v>351</v>
      </c>
      <c r="H222" s="172">
        <v>1</v>
      </c>
      <c r="I222" s="173"/>
      <c r="L222" s="169"/>
      <c r="M222" s="174"/>
      <c r="N222" s="175"/>
      <c r="O222" s="175"/>
      <c r="P222" s="175"/>
      <c r="Q222" s="175"/>
      <c r="R222" s="175"/>
      <c r="S222" s="175"/>
      <c r="T222" s="176"/>
      <c r="AT222" s="170" t="s">
        <v>216</v>
      </c>
      <c r="AU222" s="170" t="s">
        <v>87</v>
      </c>
      <c r="AV222" s="13" t="s">
        <v>87</v>
      </c>
      <c r="AW222" s="13" t="s">
        <v>32</v>
      </c>
      <c r="AX222" s="13" t="s">
        <v>77</v>
      </c>
      <c r="AY222" s="170" t="s">
        <v>132</v>
      </c>
    </row>
    <row r="223" spans="2:51" s="14" customFormat="1" ht="12">
      <c r="B223" s="177"/>
      <c r="D223" s="159" t="s">
        <v>216</v>
      </c>
      <c r="E223" s="178" t="s">
        <v>1</v>
      </c>
      <c r="F223" s="179" t="s">
        <v>219</v>
      </c>
      <c r="H223" s="180">
        <v>2</v>
      </c>
      <c r="I223" s="181"/>
      <c r="L223" s="177"/>
      <c r="M223" s="182"/>
      <c r="N223" s="183"/>
      <c r="O223" s="183"/>
      <c r="P223" s="183"/>
      <c r="Q223" s="183"/>
      <c r="R223" s="183"/>
      <c r="S223" s="183"/>
      <c r="T223" s="184"/>
      <c r="AT223" s="178" t="s">
        <v>216</v>
      </c>
      <c r="AU223" s="178" t="s">
        <v>87</v>
      </c>
      <c r="AV223" s="14" t="s">
        <v>139</v>
      </c>
      <c r="AW223" s="14" t="s">
        <v>32</v>
      </c>
      <c r="AX223" s="14" t="s">
        <v>85</v>
      </c>
      <c r="AY223" s="178" t="s">
        <v>132</v>
      </c>
    </row>
    <row r="224" spans="1:65" s="2" customFormat="1" ht="16.5" customHeight="1">
      <c r="A224" s="32"/>
      <c r="B224" s="144"/>
      <c r="C224" s="185" t="s">
        <v>352</v>
      </c>
      <c r="D224" s="185" t="s">
        <v>315</v>
      </c>
      <c r="E224" s="186" t="s">
        <v>353</v>
      </c>
      <c r="F224" s="187" t="s">
        <v>354</v>
      </c>
      <c r="G224" s="188" t="s">
        <v>267</v>
      </c>
      <c r="H224" s="189">
        <v>2</v>
      </c>
      <c r="I224" s="190"/>
      <c r="J224" s="191">
        <f>ROUND(I224*H224,2)</f>
        <v>0</v>
      </c>
      <c r="K224" s="192"/>
      <c r="L224" s="193"/>
      <c r="M224" s="194" t="s">
        <v>1</v>
      </c>
      <c r="N224" s="195" t="s">
        <v>42</v>
      </c>
      <c r="O224" s="58"/>
      <c r="P224" s="155">
        <f>O224*H224</f>
        <v>0</v>
      </c>
      <c r="Q224" s="155">
        <v>1.019</v>
      </c>
      <c r="R224" s="155">
        <f>Q224*H224</f>
        <v>2.038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173</v>
      </c>
      <c r="AT224" s="157" t="s">
        <v>315</v>
      </c>
      <c r="AU224" s="157" t="s">
        <v>87</v>
      </c>
      <c r="AY224" s="17" t="s">
        <v>132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7" t="s">
        <v>85</v>
      </c>
      <c r="BK224" s="158">
        <f>ROUND(I224*H224,2)</f>
        <v>0</v>
      </c>
      <c r="BL224" s="17" t="s">
        <v>139</v>
      </c>
      <c r="BM224" s="157" t="s">
        <v>355</v>
      </c>
    </row>
    <row r="225" spans="2:51" s="13" customFormat="1" ht="12">
      <c r="B225" s="169"/>
      <c r="D225" s="159" t="s">
        <v>216</v>
      </c>
      <c r="E225" s="170" t="s">
        <v>1</v>
      </c>
      <c r="F225" s="171" t="s">
        <v>350</v>
      </c>
      <c r="H225" s="172">
        <v>1</v>
      </c>
      <c r="I225" s="173"/>
      <c r="L225" s="169"/>
      <c r="M225" s="174"/>
      <c r="N225" s="175"/>
      <c r="O225" s="175"/>
      <c r="P225" s="175"/>
      <c r="Q225" s="175"/>
      <c r="R225" s="175"/>
      <c r="S225" s="175"/>
      <c r="T225" s="176"/>
      <c r="AT225" s="170" t="s">
        <v>216</v>
      </c>
      <c r="AU225" s="170" t="s">
        <v>87</v>
      </c>
      <c r="AV225" s="13" t="s">
        <v>87</v>
      </c>
      <c r="AW225" s="13" t="s">
        <v>32</v>
      </c>
      <c r="AX225" s="13" t="s">
        <v>77</v>
      </c>
      <c r="AY225" s="170" t="s">
        <v>132</v>
      </c>
    </row>
    <row r="226" spans="2:51" s="13" customFormat="1" ht="12">
      <c r="B226" s="169"/>
      <c r="D226" s="159" t="s">
        <v>216</v>
      </c>
      <c r="E226" s="170" t="s">
        <v>1</v>
      </c>
      <c r="F226" s="171" t="s">
        <v>351</v>
      </c>
      <c r="H226" s="172">
        <v>1</v>
      </c>
      <c r="I226" s="173"/>
      <c r="L226" s="169"/>
      <c r="M226" s="174"/>
      <c r="N226" s="175"/>
      <c r="O226" s="175"/>
      <c r="P226" s="175"/>
      <c r="Q226" s="175"/>
      <c r="R226" s="175"/>
      <c r="S226" s="175"/>
      <c r="T226" s="176"/>
      <c r="AT226" s="170" t="s">
        <v>216</v>
      </c>
      <c r="AU226" s="170" t="s">
        <v>87</v>
      </c>
      <c r="AV226" s="13" t="s">
        <v>87</v>
      </c>
      <c r="AW226" s="13" t="s">
        <v>32</v>
      </c>
      <c r="AX226" s="13" t="s">
        <v>77</v>
      </c>
      <c r="AY226" s="170" t="s">
        <v>132</v>
      </c>
    </row>
    <row r="227" spans="2:51" s="14" customFormat="1" ht="12">
      <c r="B227" s="177"/>
      <c r="D227" s="159" t="s">
        <v>216</v>
      </c>
      <c r="E227" s="178" t="s">
        <v>1</v>
      </c>
      <c r="F227" s="179" t="s">
        <v>219</v>
      </c>
      <c r="H227" s="180">
        <v>2</v>
      </c>
      <c r="I227" s="181"/>
      <c r="L227" s="177"/>
      <c r="M227" s="182"/>
      <c r="N227" s="183"/>
      <c r="O227" s="183"/>
      <c r="P227" s="183"/>
      <c r="Q227" s="183"/>
      <c r="R227" s="183"/>
      <c r="S227" s="183"/>
      <c r="T227" s="184"/>
      <c r="AT227" s="178" t="s">
        <v>216</v>
      </c>
      <c r="AU227" s="178" t="s">
        <v>87</v>
      </c>
      <c r="AV227" s="14" t="s">
        <v>139</v>
      </c>
      <c r="AW227" s="14" t="s">
        <v>32</v>
      </c>
      <c r="AX227" s="14" t="s">
        <v>85</v>
      </c>
      <c r="AY227" s="178" t="s">
        <v>132</v>
      </c>
    </row>
    <row r="228" spans="1:65" s="2" customFormat="1" ht="16.5" customHeight="1">
      <c r="A228" s="32"/>
      <c r="B228" s="144"/>
      <c r="C228" s="185" t="s">
        <v>356</v>
      </c>
      <c r="D228" s="185" t="s">
        <v>315</v>
      </c>
      <c r="E228" s="186" t="s">
        <v>357</v>
      </c>
      <c r="F228" s="187" t="s">
        <v>354</v>
      </c>
      <c r="G228" s="188" t="s">
        <v>267</v>
      </c>
      <c r="H228" s="189">
        <v>4</v>
      </c>
      <c r="I228" s="190"/>
      <c r="J228" s="191">
        <f>ROUND(I228*H228,2)</f>
        <v>0</v>
      </c>
      <c r="K228" s="192"/>
      <c r="L228" s="193"/>
      <c r="M228" s="194" t="s">
        <v>1</v>
      </c>
      <c r="N228" s="195" t="s">
        <v>42</v>
      </c>
      <c r="O228" s="58"/>
      <c r="P228" s="155">
        <f>O228*H228</f>
        <v>0</v>
      </c>
      <c r="Q228" s="155">
        <v>1.019</v>
      </c>
      <c r="R228" s="155">
        <f>Q228*H228</f>
        <v>4.076</v>
      </c>
      <c r="S228" s="155">
        <v>0</v>
      </c>
      <c r="T228" s="15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173</v>
      </c>
      <c r="AT228" s="157" t="s">
        <v>315</v>
      </c>
      <c r="AU228" s="157" t="s">
        <v>87</v>
      </c>
      <c r="AY228" s="17" t="s">
        <v>132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7" t="s">
        <v>85</v>
      </c>
      <c r="BK228" s="158">
        <f>ROUND(I228*H228,2)</f>
        <v>0</v>
      </c>
      <c r="BL228" s="17" t="s">
        <v>139</v>
      </c>
      <c r="BM228" s="157" t="s">
        <v>358</v>
      </c>
    </row>
    <row r="229" spans="2:51" s="13" customFormat="1" ht="12">
      <c r="B229" s="169"/>
      <c r="D229" s="159" t="s">
        <v>216</v>
      </c>
      <c r="E229" s="170" t="s">
        <v>1</v>
      </c>
      <c r="F229" s="171" t="s">
        <v>359</v>
      </c>
      <c r="H229" s="172">
        <v>1</v>
      </c>
      <c r="I229" s="173"/>
      <c r="L229" s="169"/>
      <c r="M229" s="174"/>
      <c r="N229" s="175"/>
      <c r="O229" s="175"/>
      <c r="P229" s="175"/>
      <c r="Q229" s="175"/>
      <c r="R229" s="175"/>
      <c r="S229" s="175"/>
      <c r="T229" s="176"/>
      <c r="AT229" s="170" t="s">
        <v>216</v>
      </c>
      <c r="AU229" s="170" t="s">
        <v>87</v>
      </c>
      <c r="AV229" s="13" t="s">
        <v>87</v>
      </c>
      <c r="AW229" s="13" t="s">
        <v>32</v>
      </c>
      <c r="AX229" s="13" t="s">
        <v>77</v>
      </c>
      <c r="AY229" s="170" t="s">
        <v>132</v>
      </c>
    </row>
    <row r="230" spans="2:51" s="13" customFormat="1" ht="12">
      <c r="B230" s="169"/>
      <c r="D230" s="159" t="s">
        <v>216</v>
      </c>
      <c r="E230" s="170" t="s">
        <v>1</v>
      </c>
      <c r="F230" s="171" t="s">
        <v>360</v>
      </c>
      <c r="H230" s="172">
        <v>2</v>
      </c>
      <c r="I230" s="173"/>
      <c r="L230" s="169"/>
      <c r="M230" s="174"/>
      <c r="N230" s="175"/>
      <c r="O230" s="175"/>
      <c r="P230" s="175"/>
      <c r="Q230" s="175"/>
      <c r="R230" s="175"/>
      <c r="S230" s="175"/>
      <c r="T230" s="176"/>
      <c r="AT230" s="170" t="s">
        <v>216</v>
      </c>
      <c r="AU230" s="170" t="s">
        <v>87</v>
      </c>
      <c r="AV230" s="13" t="s">
        <v>87</v>
      </c>
      <c r="AW230" s="13" t="s">
        <v>32</v>
      </c>
      <c r="AX230" s="13" t="s">
        <v>77</v>
      </c>
      <c r="AY230" s="170" t="s">
        <v>132</v>
      </c>
    </row>
    <row r="231" spans="2:51" s="13" customFormat="1" ht="12">
      <c r="B231" s="169"/>
      <c r="D231" s="159" t="s">
        <v>216</v>
      </c>
      <c r="E231" s="170" t="s">
        <v>1</v>
      </c>
      <c r="F231" s="171" t="s">
        <v>361</v>
      </c>
      <c r="H231" s="172">
        <v>1</v>
      </c>
      <c r="I231" s="173"/>
      <c r="L231" s="169"/>
      <c r="M231" s="174"/>
      <c r="N231" s="175"/>
      <c r="O231" s="175"/>
      <c r="P231" s="175"/>
      <c r="Q231" s="175"/>
      <c r="R231" s="175"/>
      <c r="S231" s="175"/>
      <c r="T231" s="176"/>
      <c r="AT231" s="170" t="s">
        <v>216</v>
      </c>
      <c r="AU231" s="170" t="s">
        <v>87</v>
      </c>
      <c r="AV231" s="13" t="s">
        <v>87</v>
      </c>
      <c r="AW231" s="13" t="s">
        <v>32</v>
      </c>
      <c r="AX231" s="13" t="s">
        <v>77</v>
      </c>
      <c r="AY231" s="170" t="s">
        <v>132</v>
      </c>
    </row>
    <row r="232" spans="2:51" s="14" customFormat="1" ht="12">
      <c r="B232" s="177"/>
      <c r="D232" s="159" t="s">
        <v>216</v>
      </c>
      <c r="E232" s="178" t="s">
        <v>1</v>
      </c>
      <c r="F232" s="179" t="s">
        <v>219</v>
      </c>
      <c r="H232" s="180">
        <v>4</v>
      </c>
      <c r="I232" s="181"/>
      <c r="L232" s="177"/>
      <c r="M232" s="182"/>
      <c r="N232" s="183"/>
      <c r="O232" s="183"/>
      <c r="P232" s="183"/>
      <c r="Q232" s="183"/>
      <c r="R232" s="183"/>
      <c r="S232" s="183"/>
      <c r="T232" s="184"/>
      <c r="AT232" s="178" t="s">
        <v>216</v>
      </c>
      <c r="AU232" s="178" t="s">
        <v>87</v>
      </c>
      <c r="AV232" s="14" t="s">
        <v>139</v>
      </c>
      <c r="AW232" s="14" t="s">
        <v>32</v>
      </c>
      <c r="AX232" s="14" t="s">
        <v>85</v>
      </c>
      <c r="AY232" s="178" t="s">
        <v>132</v>
      </c>
    </row>
    <row r="233" spans="1:65" s="2" customFormat="1" ht="33" customHeight="1">
      <c r="A233" s="32"/>
      <c r="B233" s="144"/>
      <c r="C233" s="145" t="s">
        <v>362</v>
      </c>
      <c r="D233" s="145" t="s">
        <v>135</v>
      </c>
      <c r="E233" s="146" t="s">
        <v>363</v>
      </c>
      <c r="F233" s="147" t="s">
        <v>364</v>
      </c>
      <c r="G233" s="148" t="s">
        <v>247</v>
      </c>
      <c r="H233" s="149">
        <v>24.66</v>
      </c>
      <c r="I233" s="150"/>
      <c r="J233" s="151">
        <f>ROUND(I233*H233,2)</f>
        <v>0</v>
      </c>
      <c r="K233" s="152"/>
      <c r="L233" s="33"/>
      <c r="M233" s="153" t="s">
        <v>1</v>
      </c>
      <c r="N233" s="154" t="s">
        <v>42</v>
      </c>
      <c r="O233" s="58"/>
      <c r="P233" s="155">
        <f>O233*H233</f>
        <v>0</v>
      </c>
      <c r="Q233" s="155">
        <v>0.10722</v>
      </c>
      <c r="R233" s="155">
        <f>Q233*H233</f>
        <v>2.6440452</v>
      </c>
      <c r="S233" s="155">
        <v>0</v>
      </c>
      <c r="T233" s="15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7" t="s">
        <v>139</v>
      </c>
      <c r="AT233" s="157" t="s">
        <v>135</v>
      </c>
      <c r="AU233" s="157" t="s">
        <v>87</v>
      </c>
      <c r="AY233" s="17" t="s">
        <v>132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7" t="s">
        <v>85</v>
      </c>
      <c r="BK233" s="158">
        <f>ROUND(I233*H233,2)</f>
        <v>0</v>
      </c>
      <c r="BL233" s="17" t="s">
        <v>139</v>
      </c>
      <c r="BM233" s="157" t="s">
        <v>365</v>
      </c>
    </row>
    <row r="234" spans="2:51" s="13" customFormat="1" ht="12">
      <c r="B234" s="169"/>
      <c r="D234" s="159" t="s">
        <v>216</v>
      </c>
      <c r="E234" s="170" t="s">
        <v>1</v>
      </c>
      <c r="F234" s="171" t="s">
        <v>366</v>
      </c>
      <c r="H234" s="172">
        <v>24.66</v>
      </c>
      <c r="I234" s="173"/>
      <c r="L234" s="169"/>
      <c r="M234" s="174"/>
      <c r="N234" s="175"/>
      <c r="O234" s="175"/>
      <c r="P234" s="175"/>
      <c r="Q234" s="175"/>
      <c r="R234" s="175"/>
      <c r="S234" s="175"/>
      <c r="T234" s="176"/>
      <c r="AT234" s="170" t="s">
        <v>216</v>
      </c>
      <c r="AU234" s="170" t="s">
        <v>87</v>
      </c>
      <c r="AV234" s="13" t="s">
        <v>87</v>
      </c>
      <c r="AW234" s="13" t="s">
        <v>32</v>
      </c>
      <c r="AX234" s="13" t="s">
        <v>85</v>
      </c>
      <c r="AY234" s="170" t="s">
        <v>132</v>
      </c>
    </row>
    <row r="235" spans="1:65" s="2" customFormat="1" ht="16.5" customHeight="1">
      <c r="A235" s="32"/>
      <c r="B235" s="144"/>
      <c r="C235" s="185" t="s">
        <v>367</v>
      </c>
      <c r="D235" s="185" t="s">
        <v>315</v>
      </c>
      <c r="E235" s="186" t="s">
        <v>368</v>
      </c>
      <c r="F235" s="187" t="s">
        <v>369</v>
      </c>
      <c r="G235" s="188" t="s">
        <v>247</v>
      </c>
      <c r="H235" s="189">
        <v>24.66</v>
      </c>
      <c r="I235" s="190"/>
      <c r="J235" s="191">
        <f>ROUND(I235*H235,2)</f>
        <v>0</v>
      </c>
      <c r="K235" s="192"/>
      <c r="L235" s="193"/>
      <c r="M235" s="194" t="s">
        <v>1</v>
      </c>
      <c r="N235" s="195" t="s">
        <v>42</v>
      </c>
      <c r="O235" s="58"/>
      <c r="P235" s="155">
        <f>O235*H235</f>
        <v>0</v>
      </c>
      <c r="Q235" s="155">
        <v>0.942</v>
      </c>
      <c r="R235" s="155">
        <f>Q235*H235</f>
        <v>23.22972</v>
      </c>
      <c r="S235" s="155">
        <v>0</v>
      </c>
      <c r="T235" s="156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7" t="s">
        <v>173</v>
      </c>
      <c r="AT235" s="157" t="s">
        <v>315</v>
      </c>
      <c r="AU235" s="157" t="s">
        <v>87</v>
      </c>
      <c r="AY235" s="17" t="s">
        <v>132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7" t="s">
        <v>85</v>
      </c>
      <c r="BK235" s="158">
        <f>ROUND(I235*H235,2)</f>
        <v>0</v>
      </c>
      <c r="BL235" s="17" t="s">
        <v>139</v>
      </c>
      <c r="BM235" s="157" t="s">
        <v>370</v>
      </c>
    </row>
    <row r="236" spans="2:51" s="13" customFormat="1" ht="12">
      <c r="B236" s="169"/>
      <c r="D236" s="159" t="s">
        <v>216</v>
      </c>
      <c r="E236" s="170" t="s">
        <v>1</v>
      </c>
      <c r="F236" s="171" t="s">
        <v>366</v>
      </c>
      <c r="H236" s="172">
        <v>24.66</v>
      </c>
      <c r="I236" s="173"/>
      <c r="L236" s="169"/>
      <c r="M236" s="174"/>
      <c r="N236" s="175"/>
      <c r="O236" s="175"/>
      <c r="P236" s="175"/>
      <c r="Q236" s="175"/>
      <c r="R236" s="175"/>
      <c r="S236" s="175"/>
      <c r="T236" s="176"/>
      <c r="AT236" s="170" t="s">
        <v>216</v>
      </c>
      <c r="AU236" s="170" t="s">
        <v>87</v>
      </c>
      <c r="AV236" s="13" t="s">
        <v>87</v>
      </c>
      <c r="AW236" s="13" t="s">
        <v>32</v>
      </c>
      <c r="AX236" s="13" t="s">
        <v>85</v>
      </c>
      <c r="AY236" s="170" t="s">
        <v>132</v>
      </c>
    </row>
    <row r="237" spans="1:65" s="2" customFormat="1" ht="24.2" customHeight="1">
      <c r="A237" s="32"/>
      <c r="B237" s="144"/>
      <c r="C237" s="145" t="s">
        <v>371</v>
      </c>
      <c r="D237" s="145" t="s">
        <v>135</v>
      </c>
      <c r="E237" s="146" t="s">
        <v>372</v>
      </c>
      <c r="F237" s="147" t="s">
        <v>373</v>
      </c>
      <c r="G237" s="148" t="s">
        <v>267</v>
      </c>
      <c r="H237" s="149">
        <v>4</v>
      </c>
      <c r="I237" s="150"/>
      <c r="J237" s="151">
        <f>ROUND(I237*H237,2)</f>
        <v>0</v>
      </c>
      <c r="K237" s="152"/>
      <c r="L237" s="33"/>
      <c r="M237" s="153" t="s">
        <v>1</v>
      </c>
      <c r="N237" s="154" t="s">
        <v>42</v>
      </c>
      <c r="O237" s="58"/>
      <c r="P237" s="155">
        <f>O237*H237</f>
        <v>0</v>
      </c>
      <c r="Q237" s="155">
        <v>0.14805</v>
      </c>
      <c r="R237" s="155">
        <f>Q237*H237</f>
        <v>0.5922</v>
      </c>
      <c r="S237" s="155">
        <v>0</v>
      </c>
      <c r="T237" s="156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139</v>
      </c>
      <c r="AT237" s="157" t="s">
        <v>135</v>
      </c>
      <c r="AU237" s="157" t="s">
        <v>87</v>
      </c>
      <c r="AY237" s="17" t="s">
        <v>132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7" t="s">
        <v>85</v>
      </c>
      <c r="BK237" s="158">
        <f>ROUND(I237*H237,2)</f>
        <v>0</v>
      </c>
      <c r="BL237" s="17" t="s">
        <v>139</v>
      </c>
      <c r="BM237" s="157" t="s">
        <v>374</v>
      </c>
    </row>
    <row r="238" spans="2:51" s="13" customFormat="1" ht="12">
      <c r="B238" s="169"/>
      <c r="D238" s="159" t="s">
        <v>216</v>
      </c>
      <c r="E238" s="170" t="s">
        <v>1</v>
      </c>
      <c r="F238" s="171" t="s">
        <v>359</v>
      </c>
      <c r="H238" s="172">
        <v>1</v>
      </c>
      <c r="I238" s="173"/>
      <c r="L238" s="169"/>
      <c r="M238" s="174"/>
      <c r="N238" s="175"/>
      <c r="O238" s="175"/>
      <c r="P238" s="175"/>
      <c r="Q238" s="175"/>
      <c r="R238" s="175"/>
      <c r="S238" s="175"/>
      <c r="T238" s="176"/>
      <c r="AT238" s="170" t="s">
        <v>216</v>
      </c>
      <c r="AU238" s="170" t="s">
        <v>87</v>
      </c>
      <c r="AV238" s="13" t="s">
        <v>87</v>
      </c>
      <c r="AW238" s="13" t="s">
        <v>32</v>
      </c>
      <c r="AX238" s="13" t="s">
        <v>77</v>
      </c>
      <c r="AY238" s="170" t="s">
        <v>132</v>
      </c>
    </row>
    <row r="239" spans="2:51" s="13" customFormat="1" ht="12">
      <c r="B239" s="169"/>
      <c r="D239" s="159" t="s">
        <v>216</v>
      </c>
      <c r="E239" s="170" t="s">
        <v>1</v>
      </c>
      <c r="F239" s="171" t="s">
        <v>360</v>
      </c>
      <c r="H239" s="172">
        <v>2</v>
      </c>
      <c r="I239" s="173"/>
      <c r="L239" s="169"/>
      <c r="M239" s="174"/>
      <c r="N239" s="175"/>
      <c r="O239" s="175"/>
      <c r="P239" s="175"/>
      <c r="Q239" s="175"/>
      <c r="R239" s="175"/>
      <c r="S239" s="175"/>
      <c r="T239" s="176"/>
      <c r="AT239" s="170" t="s">
        <v>216</v>
      </c>
      <c r="AU239" s="170" t="s">
        <v>87</v>
      </c>
      <c r="AV239" s="13" t="s">
        <v>87</v>
      </c>
      <c r="AW239" s="13" t="s">
        <v>32</v>
      </c>
      <c r="AX239" s="13" t="s">
        <v>77</v>
      </c>
      <c r="AY239" s="170" t="s">
        <v>132</v>
      </c>
    </row>
    <row r="240" spans="2:51" s="13" customFormat="1" ht="12">
      <c r="B240" s="169"/>
      <c r="D240" s="159" t="s">
        <v>216</v>
      </c>
      <c r="E240" s="170" t="s">
        <v>1</v>
      </c>
      <c r="F240" s="171" t="s">
        <v>361</v>
      </c>
      <c r="H240" s="172">
        <v>1</v>
      </c>
      <c r="I240" s="173"/>
      <c r="L240" s="169"/>
      <c r="M240" s="174"/>
      <c r="N240" s="175"/>
      <c r="O240" s="175"/>
      <c r="P240" s="175"/>
      <c r="Q240" s="175"/>
      <c r="R240" s="175"/>
      <c r="S240" s="175"/>
      <c r="T240" s="176"/>
      <c r="AT240" s="170" t="s">
        <v>216</v>
      </c>
      <c r="AU240" s="170" t="s">
        <v>87</v>
      </c>
      <c r="AV240" s="13" t="s">
        <v>87</v>
      </c>
      <c r="AW240" s="13" t="s">
        <v>32</v>
      </c>
      <c r="AX240" s="13" t="s">
        <v>77</v>
      </c>
      <c r="AY240" s="170" t="s">
        <v>132</v>
      </c>
    </row>
    <row r="241" spans="2:51" s="14" customFormat="1" ht="12">
      <c r="B241" s="177"/>
      <c r="D241" s="159" t="s">
        <v>216</v>
      </c>
      <c r="E241" s="178" t="s">
        <v>1</v>
      </c>
      <c r="F241" s="179" t="s">
        <v>219</v>
      </c>
      <c r="H241" s="180">
        <v>4</v>
      </c>
      <c r="I241" s="181"/>
      <c r="L241" s="177"/>
      <c r="M241" s="182"/>
      <c r="N241" s="183"/>
      <c r="O241" s="183"/>
      <c r="P241" s="183"/>
      <c r="Q241" s="183"/>
      <c r="R241" s="183"/>
      <c r="S241" s="183"/>
      <c r="T241" s="184"/>
      <c r="AT241" s="178" t="s">
        <v>216</v>
      </c>
      <c r="AU241" s="178" t="s">
        <v>87</v>
      </c>
      <c r="AV241" s="14" t="s">
        <v>139</v>
      </c>
      <c r="AW241" s="14" t="s">
        <v>32</v>
      </c>
      <c r="AX241" s="14" t="s">
        <v>85</v>
      </c>
      <c r="AY241" s="178" t="s">
        <v>132</v>
      </c>
    </row>
    <row r="242" spans="1:65" s="2" customFormat="1" ht="24.2" customHeight="1">
      <c r="A242" s="32"/>
      <c r="B242" s="144"/>
      <c r="C242" s="145" t="s">
        <v>375</v>
      </c>
      <c r="D242" s="145" t="s">
        <v>135</v>
      </c>
      <c r="E242" s="146" t="s">
        <v>376</v>
      </c>
      <c r="F242" s="147" t="s">
        <v>377</v>
      </c>
      <c r="G242" s="148" t="s">
        <v>247</v>
      </c>
      <c r="H242" s="149">
        <v>325.4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42</v>
      </c>
      <c r="O242" s="58"/>
      <c r="P242" s="155">
        <f>O242*H242</f>
        <v>0</v>
      </c>
      <c r="Q242" s="155">
        <v>0.01103</v>
      </c>
      <c r="R242" s="155">
        <f>Q242*H242</f>
        <v>3.5891619999999995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139</v>
      </c>
      <c r="AT242" s="157" t="s">
        <v>135</v>
      </c>
      <c r="AU242" s="157" t="s">
        <v>87</v>
      </c>
      <c r="AY242" s="17" t="s">
        <v>132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7" t="s">
        <v>85</v>
      </c>
      <c r="BK242" s="158">
        <f>ROUND(I242*H242,2)</f>
        <v>0</v>
      </c>
      <c r="BL242" s="17" t="s">
        <v>139</v>
      </c>
      <c r="BM242" s="157" t="s">
        <v>378</v>
      </c>
    </row>
    <row r="243" spans="2:51" s="13" customFormat="1" ht="12">
      <c r="B243" s="169"/>
      <c r="D243" s="159" t="s">
        <v>216</v>
      </c>
      <c r="E243" s="170" t="s">
        <v>1</v>
      </c>
      <c r="F243" s="171" t="s">
        <v>379</v>
      </c>
      <c r="H243" s="172">
        <v>325.4</v>
      </c>
      <c r="I243" s="173"/>
      <c r="L243" s="169"/>
      <c r="M243" s="174"/>
      <c r="N243" s="175"/>
      <c r="O243" s="175"/>
      <c r="P243" s="175"/>
      <c r="Q243" s="175"/>
      <c r="R243" s="175"/>
      <c r="S243" s="175"/>
      <c r="T243" s="176"/>
      <c r="AT243" s="170" t="s">
        <v>216</v>
      </c>
      <c r="AU243" s="170" t="s">
        <v>87</v>
      </c>
      <c r="AV243" s="13" t="s">
        <v>87</v>
      </c>
      <c r="AW243" s="13" t="s">
        <v>32</v>
      </c>
      <c r="AX243" s="13" t="s">
        <v>85</v>
      </c>
      <c r="AY243" s="170" t="s">
        <v>132</v>
      </c>
    </row>
    <row r="244" spans="1:65" s="2" customFormat="1" ht="16.5" customHeight="1">
      <c r="A244" s="32"/>
      <c r="B244" s="144"/>
      <c r="C244" s="145" t="s">
        <v>380</v>
      </c>
      <c r="D244" s="145" t="s">
        <v>135</v>
      </c>
      <c r="E244" s="146" t="s">
        <v>381</v>
      </c>
      <c r="F244" s="147" t="s">
        <v>382</v>
      </c>
      <c r="G244" s="148" t="s">
        <v>310</v>
      </c>
      <c r="H244" s="149">
        <v>0.729</v>
      </c>
      <c r="I244" s="150"/>
      <c r="J244" s="151">
        <f>ROUND(I244*H244,2)</f>
        <v>0</v>
      </c>
      <c r="K244" s="152"/>
      <c r="L244" s="33"/>
      <c r="M244" s="153" t="s">
        <v>1</v>
      </c>
      <c r="N244" s="154" t="s">
        <v>42</v>
      </c>
      <c r="O244" s="58"/>
      <c r="P244" s="155">
        <f>O244*H244</f>
        <v>0</v>
      </c>
      <c r="Q244" s="155">
        <v>1.05516</v>
      </c>
      <c r="R244" s="155">
        <f>Q244*H244</f>
        <v>0.7692116400000001</v>
      </c>
      <c r="S244" s="155">
        <v>0</v>
      </c>
      <c r="T244" s="156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7" t="s">
        <v>139</v>
      </c>
      <c r="AT244" s="157" t="s">
        <v>135</v>
      </c>
      <c r="AU244" s="157" t="s">
        <v>87</v>
      </c>
      <c r="AY244" s="17" t="s">
        <v>132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7" t="s">
        <v>85</v>
      </c>
      <c r="BK244" s="158">
        <f>ROUND(I244*H244,2)</f>
        <v>0</v>
      </c>
      <c r="BL244" s="17" t="s">
        <v>139</v>
      </c>
      <c r="BM244" s="157" t="s">
        <v>383</v>
      </c>
    </row>
    <row r="245" spans="2:51" s="13" customFormat="1" ht="12">
      <c r="B245" s="169"/>
      <c r="D245" s="159" t="s">
        <v>216</v>
      </c>
      <c r="E245" s="170" t="s">
        <v>1</v>
      </c>
      <c r="F245" s="171" t="s">
        <v>384</v>
      </c>
      <c r="H245" s="172">
        <v>0.729</v>
      </c>
      <c r="I245" s="173"/>
      <c r="L245" s="169"/>
      <c r="M245" s="174"/>
      <c r="N245" s="175"/>
      <c r="O245" s="175"/>
      <c r="P245" s="175"/>
      <c r="Q245" s="175"/>
      <c r="R245" s="175"/>
      <c r="S245" s="175"/>
      <c r="T245" s="176"/>
      <c r="AT245" s="170" t="s">
        <v>216</v>
      </c>
      <c r="AU245" s="170" t="s">
        <v>87</v>
      </c>
      <c r="AV245" s="13" t="s">
        <v>87</v>
      </c>
      <c r="AW245" s="13" t="s">
        <v>32</v>
      </c>
      <c r="AX245" s="13" t="s">
        <v>85</v>
      </c>
      <c r="AY245" s="170" t="s">
        <v>132</v>
      </c>
    </row>
    <row r="246" spans="1:65" s="2" customFormat="1" ht="33" customHeight="1">
      <c r="A246" s="32"/>
      <c r="B246" s="144"/>
      <c r="C246" s="145" t="s">
        <v>385</v>
      </c>
      <c r="D246" s="145" t="s">
        <v>135</v>
      </c>
      <c r="E246" s="146" t="s">
        <v>386</v>
      </c>
      <c r="F246" s="147" t="s">
        <v>387</v>
      </c>
      <c r="G246" s="148" t="s">
        <v>231</v>
      </c>
      <c r="H246" s="149">
        <v>191.25</v>
      </c>
      <c r="I246" s="150"/>
      <c r="J246" s="151">
        <f>ROUND(I246*H246,2)</f>
        <v>0</v>
      </c>
      <c r="K246" s="152"/>
      <c r="L246" s="33"/>
      <c r="M246" s="153" t="s">
        <v>1</v>
      </c>
      <c r="N246" s="154" t="s">
        <v>42</v>
      </c>
      <c r="O246" s="58"/>
      <c r="P246" s="155">
        <f>O246*H246</f>
        <v>0</v>
      </c>
      <c r="Q246" s="155">
        <v>0.02389</v>
      </c>
      <c r="R246" s="155">
        <f>Q246*H246</f>
        <v>4.5689625000000005</v>
      </c>
      <c r="S246" s="155">
        <v>0</v>
      </c>
      <c r="T246" s="15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139</v>
      </c>
      <c r="AT246" s="157" t="s">
        <v>135</v>
      </c>
      <c r="AU246" s="157" t="s">
        <v>87</v>
      </c>
      <c r="AY246" s="17" t="s">
        <v>132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7" t="s">
        <v>85</v>
      </c>
      <c r="BK246" s="158">
        <f>ROUND(I246*H246,2)</f>
        <v>0</v>
      </c>
      <c r="BL246" s="17" t="s">
        <v>139</v>
      </c>
      <c r="BM246" s="157" t="s">
        <v>388</v>
      </c>
    </row>
    <row r="247" spans="2:51" s="13" customFormat="1" ht="12">
      <c r="B247" s="169"/>
      <c r="D247" s="159" t="s">
        <v>216</v>
      </c>
      <c r="E247" s="170" t="s">
        <v>1</v>
      </c>
      <c r="F247" s="171" t="s">
        <v>389</v>
      </c>
      <c r="H247" s="172">
        <v>4</v>
      </c>
      <c r="I247" s="173"/>
      <c r="L247" s="169"/>
      <c r="M247" s="174"/>
      <c r="N247" s="175"/>
      <c r="O247" s="175"/>
      <c r="P247" s="175"/>
      <c r="Q247" s="175"/>
      <c r="R247" s="175"/>
      <c r="S247" s="175"/>
      <c r="T247" s="176"/>
      <c r="AT247" s="170" t="s">
        <v>216</v>
      </c>
      <c r="AU247" s="170" t="s">
        <v>87</v>
      </c>
      <c r="AV247" s="13" t="s">
        <v>87</v>
      </c>
      <c r="AW247" s="13" t="s">
        <v>32</v>
      </c>
      <c r="AX247" s="13" t="s">
        <v>77</v>
      </c>
      <c r="AY247" s="170" t="s">
        <v>132</v>
      </c>
    </row>
    <row r="248" spans="2:51" s="13" customFormat="1" ht="12">
      <c r="B248" s="169"/>
      <c r="D248" s="159" t="s">
        <v>216</v>
      </c>
      <c r="E248" s="170" t="s">
        <v>1</v>
      </c>
      <c r="F248" s="171" t="s">
        <v>390</v>
      </c>
      <c r="H248" s="172">
        <v>5.3</v>
      </c>
      <c r="I248" s="173"/>
      <c r="L248" s="169"/>
      <c r="M248" s="174"/>
      <c r="N248" s="175"/>
      <c r="O248" s="175"/>
      <c r="P248" s="175"/>
      <c r="Q248" s="175"/>
      <c r="R248" s="175"/>
      <c r="S248" s="175"/>
      <c r="T248" s="176"/>
      <c r="AT248" s="170" t="s">
        <v>216</v>
      </c>
      <c r="AU248" s="170" t="s">
        <v>87</v>
      </c>
      <c r="AV248" s="13" t="s">
        <v>87</v>
      </c>
      <c r="AW248" s="13" t="s">
        <v>32</v>
      </c>
      <c r="AX248" s="13" t="s">
        <v>77</v>
      </c>
      <c r="AY248" s="170" t="s">
        <v>132</v>
      </c>
    </row>
    <row r="249" spans="2:51" s="13" customFormat="1" ht="12">
      <c r="B249" s="169"/>
      <c r="D249" s="159" t="s">
        <v>216</v>
      </c>
      <c r="E249" s="170" t="s">
        <v>1</v>
      </c>
      <c r="F249" s="171" t="s">
        <v>391</v>
      </c>
      <c r="H249" s="172">
        <v>0</v>
      </c>
      <c r="I249" s="173"/>
      <c r="L249" s="169"/>
      <c r="M249" s="174"/>
      <c r="N249" s="175"/>
      <c r="O249" s="175"/>
      <c r="P249" s="175"/>
      <c r="Q249" s="175"/>
      <c r="R249" s="175"/>
      <c r="S249" s="175"/>
      <c r="T249" s="176"/>
      <c r="AT249" s="170" t="s">
        <v>216</v>
      </c>
      <c r="AU249" s="170" t="s">
        <v>87</v>
      </c>
      <c r="AV249" s="13" t="s">
        <v>87</v>
      </c>
      <c r="AW249" s="13" t="s">
        <v>32</v>
      </c>
      <c r="AX249" s="13" t="s">
        <v>77</v>
      </c>
      <c r="AY249" s="170" t="s">
        <v>132</v>
      </c>
    </row>
    <row r="250" spans="2:51" s="13" customFormat="1" ht="12">
      <c r="B250" s="169"/>
      <c r="D250" s="159" t="s">
        <v>216</v>
      </c>
      <c r="E250" s="170" t="s">
        <v>1</v>
      </c>
      <c r="F250" s="171" t="s">
        <v>392</v>
      </c>
      <c r="H250" s="172">
        <v>5.65</v>
      </c>
      <c r="I250" s="173"/>
      <c r="L250" s="169"/>
      <c r="M250" s="174"/>
      <c r="N250" s="175"/>
      <c r="O250" s="175"/>
      <c r="P250" s="175"/>
      <c r="Q250" s="175"/>
      <c r="R250" s="175"/>
      <c r="S250" s="175"/>
      <c r="T250" s="176"/>
      <c r="AT250" s="170" t="s">
        <v>216</v>
      </c>
      <c r="AU250" s="170" t="s">
        <v>87</v>
      </c>
      <c r="AV250" s="13" t="s">
        <v>87</v>
      </c>
      <c r="AW250" s="13" t="s">
        <v>32</v>
      </c>
      <c r="AX250" s="13" t="s">
        <v>77</v>
      </c>
      <c r="AY250" s="170" t="s">
        <v>132</v>
      </c>
    </row>
    <row r="251" spans="2:51" s="13" customFormat="1" ht="12">
      <c r="B251" s="169"/>
      <c r="D251" s="159" t="s">
        <v>216</v>
      </c>
      <c r="E251" s="170" t="s">
        <v>1</v>
      </c>
      <c r="F251" s="171" t="s">
        <v>393</v>
      </c>
      <c r="H251" s="172">
        <v>11</v>
      </c>
      <c r="I251" s="173"/>
      <c r="L251" s="169"/>
      <c r="M251" s="174"/>
      <c r="N251" s="175"/>
      <c r="O251" s="175"/>
      <c r="P251" s="175"/>
      <c r="Q251" s="175"/>
      <c r="R251" s="175"/>
      <c r="S251" s="175"/>
      <c r="T251" s="176"/>
      <c r="AT251" s="170" t="s">
        <v>216</v>
      </c>
      <c r="AU251" s="170" t="s">
        <v>87</v>
      </c>
      <c r="AV251" s="13" t="s">
        <v>87</v>
      </c>
      <c r="AW251" s="13" t="s">
        <v>32</v>
      </c>
      <c r="AX251" s="13" t="s">
        <v>77</v>
      </c>
      <c r="AY251" s="170" t="s">
        <v>132</v>
      </c>
    </row>
    <row r="252" spans="2:51" s="13" customFormat="1" ht="12">
      <c r="B252" s="169"/>
      <c r="D252" s="159" t="s">
        <v>216</v>
      </c>
      <c r="E252" s="170" t="s">
        <v>1</v>
      </c>
      <c r="F252" s="171" t="s">
        <v>394</v>
      </c>
      <c r="H252" s="172">
        <v>0</v>
      </c>
      <c r="I252" s="173"/>
      <c r="L252" s="169"/>
      <c r="M252" s="174"/>
      <c r="N252" s="175"/>
      <c r="O252" s="175"/>
      <c r="P252" s="175"/>
      <c r="Q252" s="175"/>
      <c r="R252" s="175"/>
      <c r="S252" s="175"/>
      <c r="T252" s="176"/>
      <c r="AT252" s="170" t="s">
        <v>216</v>
      </c>
      <c r="AU252" s="170" t="s">
        <v>87</v>
      </c>
      <c r="AV252" s="13" t="s">
        <v>87</v>
      </c>
      <c r="AW252" s="13" t="s">
        <v>32</v>
      </c>
      <c r="AX252" s="13" t="s">
        <v>77</v>
      </c>
      <c r="AY252" s="170" t="s">
        <v>132</v>
      </c>
    </row>
    <row r="253" spans="2:51" s="13" customFormat="1" ht="12">
      <c r="B253" s="169"/>
      <c r="D253" s="159" t="s">
        <v>216</v>
      </c>
      <c r="E253" s="170" t="s">
        <v>1</v>
      </c>
      <c r="F253" s="171" t="s">
        <v>395</v>
      </c>
      <c r="H253" s="172">
        <v>5.65</v>
      </c>
      <c r="I253" s="173"/>
      <c r="L253" s="169"/>
      <c r="M253" s="174"/>
      <c r="N253" s="175"/>
      <c r="O253" s="175"/>
      <c r="P253" s="175"/>
      <c r="Q253" s="175"/>
      <c r="R253" s="175"/>
      <c r="S253" s="175"/>
      <c r="T253" s="176"/>
      <c r="AT253" s="170" t="s">
        <v>216</v>
      </c>
      <c r="AU253" s="170" t="s">
        <v>87</v>
      </c>
      <c r="AV253" s="13" t="s">
        <v>87</v>
      </c>
      <c r="AW253" s="13" t="s">
        <v>32</v>
      </c>
      <c r="AX253" s="13" t="s">
        <v>77</v>
      </c>
      <c r="AY253" s="170" t="s">
        <v>132</v>
      </c>
    </row>
    <row r="254" spans="2:51" s="13" customFormat="1" ht="12">
      <c r="B254" s="169"/>
      <c r="D254" s="159" t="s">
        <v>216</v>
      </c>
      <c r="E254" s="170" t="s">
        <v>1</v>
      </c>
      <c r="F254" s="171" t="s">
        <v>396</v>
      </c>
      <c r="H254" s="172">
        <v>5.65</v>
      </c>
      <c r="I254" s="173"/>
      <c r="L254" s="169"/>
      <c r="M254" s="174"/>
      <c r="N254" s="175"/>
      <c r="O254" s="175"/>
      <c r="P254" s="175"/>
      <c r="Q254" s="175"/>
      <c r="R254" s="175"/>
      <c r="S254" s="175"/>
      <c r="T254" s="176"/>
      <c r="AT254" s="170" t="s">
        <v>216</v>
      </c>
      <c r="AU254" s="170" t="s">
        <v>87</v>
      </c>
      <c r="AV254" s="13" t="s">
        <v>87</v>
      </c>
      <c r="AW254" s="13" t="s">
        <v>32</v>
      </c>
      <c r="AX254" s="13" t="s">
        <v>77</v>
      </c>
      <c r="AY254" s="170" t="s">
        <v>132</v>
      </c>
    </row>
    <row r="255" spans="2:51" s="13" customFormat="1" ht="12">
      <c r="B255" s="169"/>
      <c r="D255" s="159" t="s">
        <v>216</v>
      </c>
      <c r="E255" s="170" t="s">
        <v>1</v>
      </c>
      <c r="F255" s="171" t="s">
        <v>397</v>
      </c>
      <c r="H255" s="172">
        <v>77</v>
      </c>
      <c r="I255" s="173"/>
      <c r="L255" s="169"/>
      <c r="M255" s="174"/>
      <c r="N255" s="175"/>
      <c r="O255" s="175"/>
      <c r="P255" s="175"/>
      <c r="Q255" s="175"/>
      <c r="R255" s="175"/>
      <c r="S255" s="175"/>
      <c r="T255" s="176"/>
      <c r="AT255" s="170" t="s">
        <v>216</v>
      </c>
      <c r="AU255" s="170" t="s">
        <v>87</v>
      </c>
      <c r="AV255" s="13" t="s">
        <v>87</v>
      </c>
      <c r="AW255" s="13" t="s">
        <v>32</v>
      </c>
      <c r="AX255" s="13" t="s">
        <v>77</v>
      </c>
      <c r="AY255" s="170" t="s">
        <v>132</v>
      </c>
    </row>
    <row r="256" spans="2:51" s="13" customFormat="1" ht="12">
      <c r="B256" s="169"/>
      <c r="D256" s="159" t="s">
        <v>216</v>
      </c>
      <c r="E256" s="170" t="s">
        <v>1</v>
      </c>
      <c r="F256" s="171" t="s">
        <v>398</v>
      </c>
      <c r="H256" s="172">
        <v>77</v>
      </c>
      <c r="I256" s="173"/>
      <c r="L256" s="169"/>
      <c r="M256" s="174"/>
      <c r="N256" s="175"/>
      <c r="O256" s="175"/>
      <c r="P256" s="175"/>
      <c r="Q256" s="175"/>
      <c r="R256" s="175"/>
      <c r="S256" s="175"/>
      <c r="T256" s="176"/>
      <c r="AT256" s="170" t="s">
        <v>216</v>
      </c>
      <c r="AU256" s="170" t="s">
        <v>87</v>
      </c>
      <c r="AV256" s="13" t="s">
        <v>87</v>
      </c>
      <c r="AW256" s="13" t="s">
        <v>32</v>
      </c>
      <c r="AX256" s="13" t="s">
        <v>77</v>
      </c>
      <c r="AY256" s="170" t="s">
        <v>132</v>
      </c>
    </row>
    <row r="257" spans="2:51" s="13" customFormat="1" ht="12">
      <c r="B257" s="169"/>
      <c r="D257" s="159" t="s">
        <v>216</v>
      </c>
      <c r="E257" s="170" t="s">
        <v>1</v>
      </c>
      <c r="F257" s="171" t="s">
        <v>399</v>
      </c>
      <c r="H257" s="172">
        <v>0</v>
      </c>
      <c r="I257" s="173"/>
      <c r="L257" s="169"/>
      <c r="M257" s="174"/>
      <c r="N257" s="175"/>
      <c r="O257" s="175"/>
      <c r="P257" s="175"/>
      <c r="Q257" s="175"/>
      <c r="R257" s="175"/>
      <c r="S257" s="175"/>
      <c r="T257" s="176"/>
      <c r="AT257" s="170" t="s">
        <v>216</v>
      </c>
      <c r="AU257" s="170" t="s">
        <v>87</v>
      </c>
      <c r="AV257" s="13" t="s">
        <v>87</v>
      </c>
      <c r="AW257" s="13" t="s">
        <v>32</v>
      </c>
      <c r="AX257" s="13" t="s">
        <v>77</v>
      </c>
      <c r="AY257" s="170" t="s">
        <v>132</v>
      </c>
    </row>
    <row r="258" spans="2:51" s="14" customFormat="1" ht="12">
      <c r="B258" s="177"/>
      <c r="D258" s="159" t="s">
        <v>216</v>
      </c>
      <c r="E258" s="178" t="s">
        <v>1</v>
      </c>
      <c r="F258" s="179" t="s">
        <v>219</v>
      </c>
      <c r="H258" s="180">
        <v>191.25</v>
      </c>
      <c r="I258" s="181"/>
      <c r="L258" s="177"/>
      <c r="M258" s="182"/>
      <c r="N258" s="183"/>
      <c r="O258" s="183"/>
      <c r="P258" s="183"/>
      <c r="Q258" s="183"/>
      <c r="R258" s="183"/>
      <c r="S258" s="183"/>
      <c r="T258" s="184"/>
      <c r="AT258" s="178" t="s">
        <v>216</v>
      </c>
      <c r="AU258" s="178" t="s">
        <v>87</v>
      </c>
      <c r="AV258" s="14" t="s">
        <v>139</v>
      </c>
      <c r="AW258" s="14" t="s">
        <v>32</v>
      </c>
      <c r="AX258" s="14" t="s">
        <v>85</v>
      </c>
      <c r="AY258" s="178" t="s">
        <v>132</v>
      </c>
    </row>
    <row r="259" spans="1:65" s="2" customFormat="1" ht="16.5" customHeight="1">
      <c r="A259" s="32"/>
      <c r="B259" s="144"/>
      <c r="C259" s="145" t="s">
        <v>400</v>
      </c>
      <c r="D259" s="145" t="s">
        <v>135</v>
      </c>
      <c r="E259" s="146" t="s">
        <v>401</v>
      </c>
      <c r="F259" s="147" t="s">
        <v>402</v>
      </c>
      <c r="G259" s="148" t="s">
        <v>214</v>
      </c>
      <c r="H259" s="149">
        <v>13.625</v>
      </c>
      <c r="I259" s="150"/>
      <c r="J259" s="151">
        <f>ROUND(I259*H259,2)</f>
        <v>0</v>
      </c>
      <c r="K259" s="152"/>
      <c r="L259" s="33"/>
      <c r="M259" s="153" t="s">
        <v>1</v>
      </c>
      <c r="N259" s="154" t="s">
        <v>42</v>
      </c>
      <c r="O259" s="58"/>
      <c r="P259" s="155">
        <f>O259*H259</f>
        <v>0</v>
      </c>
      <c r="Q259" s="155">
        <v>2.4534</v>
      </c>
      <c r="R259" s="155">
        <f>Q259*H259</f>
        <v>33.427575</v>
      </c>
      <c r="S259" s="155">
        <v>0</v>
      </c>
      <c r="T259" s="15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139</v>
      </c>
      <c r="AT259" s="157" t="s">
        <v>135</v>
      </c>
      <c r="AU259" s="157" t="s">
        <v>87</v>
      </c>
      <c r="AY259" s="17" t="s">
        <v>132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7" t="s">
        <v>85</v>
      </c>
      <c r="BK259" s="158">
        <f>ROUND(I259*H259,2)</f>
        <v>0</v>
      </c>
      <c r="BL259" s="17" t="s">
        <v>139</v>
      </c>
      <c r="BM259" s="157" t="s">
        <v>403</v>
      </c>
    </row>
    <row r="260" spans="2:51" s="13" customFormat="1" ht="12">
      <c r="B260" s="169"/>
      <c r="D260" s="159" t="s">
        <v>216</v>
      </c>
      <c r="E260" s="170" t="s">
        <v>1</v>
      </c>
      <c r="F260" s="171" t="s">
        <v>404</v>
      </c>
      <c r="H260" s="172">
        <v>0.176</v>
      </c>
      <c r="I260" s="173"/>
      <c r="L260" s="169"/>
      <c r="M260" s="174"/>
      <c r="N260" s="175"/>
      <c r="O260" s="175"/>
      <c r="P260" s="175"/>
      <c r="Q260" s="175"/>
      <c r="R260" s="175"/>
      <c r="S260" s="175"/>
      <c r="T260" s="176"/>
      <c r="AT260" s="170" t="s">
        <v>216</v>
      </c>
      <c r="AU260" s="170" t="s">
        <v>87</v>
      </c>
      <c r="AV260" s="13" t="s">
        <v>87</v>
      </c>
      <c r="AW260" s="13" t="s">
        <v>32</v>
      </c>
      <c r="AX260" s="13" t="s">
        <v>77</v>
      </c>
      <c r="AY260" s="170" t="s">
        <v>132</v>
      </c>
    </row>
    <row r="261" spans="2:51" s="13" customFormat="1" ht="12">
      <c r="B261" s="169"/>
      <c r="D261" s="159" t="s">
        <v>216</v>
      </c>
      <c r="E261" s="170" t="s">
        <v>1</v>
      </c>
      <c r="F261" s="171" t="s">
        <v>405</v>
      </c>
      <c r="H261" s="172">
        <v>0.437</v>
      </c>
      <c r="I261" s="173"/>
      <c r="L261" s="169"/>
      <c r="M261" s="174"/>
      <c r="N261" s="175"/>
      <c r="O261" s="175"/>
      <c r="P261" s="175"/>
      <c r="Q261" s="175"/>
      <c r="R261" s="175"/>
      <c r="S261" s="175"/>
      <c r="T261" s="176"/>
      <c r="AT261" s="170" t="s">
        <v>216</v>
      </c>
      <c r="AU261" s="170" t="s">
        <v>87</v>
      </c>
      <c r="AV261" s="13" t="s">
        <v>87</v>
      </c>
      <c r="AW261" s="13" t="s">
        <v>32</v>
      </c>
      <c r="AX261" s="13" t="s">
        <v>77</v>
      </c>
      <c r="AY261" s="170" t="s">
        <v>132</v>
      </c>
    </row>
    <row r="262" spans="2:51" s="13" customFormat="1" ht="12">
      <c r="B262" s="169"/>
      <c r="D262" s="159" t="s">
        <v>216</v>
      </c>
      <c r="E262" s="170" t="s">
        <v>1</v>
      </c>
      <c r="F262" s="171" t="s">
        <v>406</v>
      </c>
      <c r="H262" s="172">
        <v>0.504</v>
      </c>
      <c r="I262" s="173"/>
      <c r="L262" s="169"/>
      <c r="M262" s="174"/>
      <c r="N262" s="175"/>
      <c r="O262" s="175"/>
      <c r="P262" s="175"/>
      <c r="Q262" s="175"/>
      <c r="R262" s="175"/>
      <c r="S262" s="175"/>
      <c r="T262" s="176"/>
      <c r="AT262" s="170" t="s">
        <v>216</v>
      </c>
      <c r="AU262" s="170" t="s">
        <v>87</v>
      </c>
      <c r="AV262" s="13" t="s">
        <v>87</v>
      </c>
      <c r="AW262" s="13" t="s">
        <v>32</v>
      </c>
      <c r="AX262" s="13" t="s">
        <v>77</v>
      </c>
      <c r="AY262" s="170" t="s">
        <v>132</v>
      </c>
    </row>
    <row r="263" spans="2:51" s="13" customFormat="1" ht="12">
      <c r="B263" s="169"/>
      <c r="D263" s="159" t="s">
        <v>216</v>
      </c>
      <c r="E263" s="170" t="s">
        <v>1</v>
      </c>
      <c r="F263" s="171" t="s">
        <v>407</v>
      </c>
      <c r="H263" s="172">
        <v>0.311</v>
      </c>
      <c r="I263" s="173"/>
      <c r="L263" s="169"/>
      <c r="M263" s="174"/>
      <c r="N263" s="175"/>
      <c r="O263" s="175"/>
      <c r="P263" s="175"/>
      <c r="Q263" s="175"/>
      <c r="R263" s="175"/>
      <c r="S263" s="175"/>
      <c r="T263" s="176"/>
      <c r="AT263" s="170" t="s">
        <v>216</v>
      </c>
      <c r="AU263" s="170" t="s">
        <v>87</v>
      </c>
      <c r="AV263" s="13" t="s">
        <v>87</v>
      </c>
      <c r="AW263" s="13" t="s">
        <v>32</v>
      </c>
      <c r="AX263" s="13" t="s">
        <v>77</v>
      </c>
      <c r="AY263" s="170" t="s">
        <v>132</v>
      </c>
    </row>
    <row r="264" spans="2:51" s="13" customFormat="1" ht="12">
      <c r="B264" s="169"/>
      <c r="D264" s="159" t="s">
        <v>216</v>
      </c>
      <c r="E264" s="170" t="s">
        <v>1</v>
      </c>
      <c r="F264" s="171" t="s">
        <v>408</v>
      </c>
      <c r="H264" s="172">
        <v>0.908</v>
      </c>
      <c r="I264" s="173"/>
      <c r="L264" s="169"/>
      <c r="M264" s="174"/>
      <c r="N264" s="175"/>
      <c r="O264" s="175"/>
      <c r="P264" s="175"/>
      <c r="Q264" s="175"/>
      <c r="R264" s="175"/>
      <c r="S264" s="175"/>
      <c r="T264" s="176"/>
      <c r="AT264" s="170" t="s">
        <v>216</v>
      </c>
      <c r="AU264" s="170" t="s">
        <v>87</v>
      </c>
      <c r="AV264" s="13" t="s">
        <v>87</v>
      </c>
      <c r="AW264" s="13" t="s">
        <v>32</v>
      </c>
      <c r="AX264" s="13" t="s">
        <v>77</v>
      </c>
      <c r="AY264" s="170" t="s">
        <v>132</v>
      </c>
    </row>
    <row r="265" spans="2:51" s="13" customFormat="1" ht="12">
      <c r="B265" s="169"/>
      <c r="D265" s="159" t="s">
        <v>216</v>
      </c>
      <c r="E265" s="170" t="s">
        <v>1</v>
      </c>
      <c r="F265" s="171" t="s">
        <v>409</v>
      </c>
      <c r="H265" s="172">
        <v>0.537</v>
      </c>
      <c r="I265" s="173"/>
      <c r="L265" s="169"/>
      <c r="M265" s="174"/>
      <c r="N265" s="175"/>
      <c r="O265" s="175"/>
      <c r="P265" s="175"/>
      <c r="Q265" s="175"/>
      <c r="R265" s="175"/>
      <c r="S265" s="175"/>
      <c r="T265" s="176"/>
      <c r="AT265" s="170" t="s">
        <v>216</v>
      </c>
      <c r="AU265" s="170" t="s">
        <v>87</v>
      </c>
      <c r="AV265" s="13" t="s">
        <v>87</v>
      </c>
      <c r="AW265" s="13" t="s">
        <v>32</v>
      </c>
      <c r="AX265" s="13" t="s">
        <v>77</v>
      </c>
      <c r="AY265" s="170" t="s">
        <v>132</v>
      </c>
    </row>
    <row r="266" spans="2:51" s="13" customFormat="1" ht="12">
      <c r="B266" s="169"/>
      <c r="D266" s="159" t="s">
        <v>216</v>
      </c>
      <c r="E266" s="170" t="s">
        <v>1</v>
      </c>
      <c r="F266" s="171" t="s">
        <v>410</v>
      </c>
      <c r="H266" s="172">
        <v>0.311</v>
      </c>
      <c r="I266" s="173"/>
      <c r="L266" s="169"/>
      <c r="M266" s="174"/>
      <c r="N266" s="175"/>
      <c r="O266" s="175"/>
      <c r="P266" s="175"/>
      <c r="Q266" s="175"/>
      <c r="R266" s="175"/>
      <c r="S266" s="175"/>
      <c r="T266" s="176"/>
      <c r="AT266" s="170" t="s">
        <v>216</v>
      </c>
      <c r="AU266" s="170" t="s">
        <v>87</v>
      </c>
      <c r="AV266" s="13" t="s">
        <v>87</v>
      </c>
      <c r="AW266" s="13" t="s">
        <v>32</v>
      </c>
      <c r="AX266" s="13" t="s">
        <v>77</v>
      </c>
      <c r="AY266" s="170" t="s">
        <v>132</v>
      </c>
    </row>
    <row r="267" spans="2:51" s="13" customFormat="1" ht="12">
      <c r="B267" s="169"/>
      <c r="D267" s="159" t="s">
        <v>216</v>
      </c>
      <c r="E267" s="170" t="s">
        <v>1</v>
      </c>
      <c r="F267" s="171" t="s">
        <v>411</v>
      </c>
      <c r="H267" s="172">
        <v>0.466</v>
      </c>
      <c r="I267" s="173"/>
      <c r="L267" s="169"/>
      <c r="M267" s="174"/>
      <c r="N267" s="175"/>
      <c r="O267" s="175"/>
      <c r="P267" s="175"/>
      <c r="Q267" s="175"/>
      <c r="R267" s="175"/>
      <c r="S267" s="175"/>
      <c r="T267" s="176"/>
      <c r="AT267" s="170" t="s">
        <v>216</v>
      </c>
      <c r="AU267" s="170" t="s">
        <v>87</v>
      </c>
      <c r="AV267" s="13" t="s">
        <v>87</v>
      </c>
      <c r="AW267" s="13" t="s">
        <v>32</v>
      </c>
      <c r="AX267" s="13" t="s">
        <v>77</v>
      </c>
      <c r="AY267" s="170" t="s">
        <v>132</v>
      </c>
    </row>
    <row r="268" spans="2:51" s="13" customFormat="1" ht="12">
      <c r="B268" s="169"/>
      <c r="D268" s="159" t="s">
        <v>216</v>
      </c>
      <c r="E268" s="170" t="s">
        <v>1</v>
      </c>
      <c r="F268" s="171" t="s">
        <v>412</v>
      </c>
      <c r="H268" s="172">
        <v>4.813</v>
      </c>
      <c r="I268" s="173"/>
      <c r="L268" s="169"/>
      <c r="M268" s="174"/>
      <c r="N268" s="175"/>
      <c r="O268" s="175"/>
      <c r="P268" s="175"/>
      <c r="Q268" s="175"/>
      <c r="R268" s="175"/>
      <c r="S268" s="175"/>
      <c r="T268" s="176"/>
      <c r="AT268" s="170" t="s">
        <v>216</v>
      </c>
      <c r="AU268" s="170" t="s">
        <v>87</v>
      </c>
      <c r="AV268" s="13" t="s">
        <v>87</v>
      </c>
      <c r="AW268" s="13" t="s">
        <v>32</v>
      </c>
      <c r="AX268" s="13" t="s">
        <v>77</v>
      </c>
      <c r="AY268" s="170" t="s">
        <v>132</v>
      </c>
    </row>
    <row r="269" spans="2:51" s="13" customFormat="1" ht="12">
      <c r="B269" s="169"/>
      <c r="D269" s="159" t="s">
        <v>216</v>
      </c>
      <c r="E269" s="170" t="s">
        <v>1</v>
      </c>
      <c r="F269" s="171" t="s">
        <v>413</v>
      </c>
      <c r="H269" s="172">
        <v>4.813</v>
      </c>
      <c r="I269" s="173"/>
      <c r="L269" s="169"/>
      <c r="M269" s="174"/>
      <c r="N269" s="175"/>
      <c r="O269" s="175"/>
      <c r="P269" s="175"/>
      <c r="Q269" s="175"/>
      <c r="R269" s="175"/>
      <c r="S269" s="175"/>
      <c r="T269" s="176"/>
      <c r="AT269" s="170" t="s">
        <v>216</v>
      </c>
      <c r="AU269" s="170" t="s">
        <v>87</v>
      </c>
      <c r="AV269" s="13" t="s">
        <v>87</v>
      </c>
      <c r="AW269" s="13" t="s">
        <v>32</v>
      </c>
      <c r="AX269" s="13" t="s">
        <v>77</v>
      </c>
      <c r="AY269" s="170" t="s">
        <v>132</v>
      </c>
    </row>
    <row r="270" spans="2:51" s="13" customFormat="1" ht="12">
      <c r="B270" s="169"/>
      <c r="D270" s="159" t="s">
        <v>216</v>
      </c>
      <c r="E270" s="170" t="s">
        <v>1</v>
      </c>
      <c r="F270" s="171" t="s">
        <v>414</v>
      </c>
      <c r="H270" s="172">
        <v>0.349</v>
      </c>
      <c r="I270" s="173"/>
      <c r="L270" s="169"/>
      <c r="M270" s="174"/>
      <c r="N270" s="175"/>
      <c r="O270" s="175"/>
      <c r="P270" s="175"/>
      <c r="Q270" s="175"/>
      <c r="R270" s="175"/>
      <c r="S270" s="175"/>
      <c r="T270" s="176"/>
      <c r="AT270" s="170" t="s">
        <v>216</v>
      </c>
      <c r="AU270" s="170" t="s">
        <v>87</v>
      </c>
      <c r="AV270" s="13" t="s">
        <v>87</v>
      </c>
      <c r="AW270" s="13" t="s">
        <v>32</v>
      </c>
      <c r="AX270" s="13" t="s">
        <v>77</v>
      </c>
      <c r="AY270" s="170" t="s">
        <v>132</v>
      </c>
    </row>
    <row r="271" spans="2:51" s="14" customFormat="1" ht="12">
      <c r="B271" s="177"/>
      <c r="D271" s="159" t="s">
        <v>216</v>
      </c>
      <c r="E271" s="178" t="s">
        <v>1</v>
      </c>
      <c r="F271" s="179" t="s">
        <v>219</v>
      </c>
      <c r="H271" s="180">
        <v>13.625</v>
      </c>
      <c r="I271" s="181"/>
      <c r="L271" s="177"/>
      <c r="M271" s="182"/>
      <c r="N271" s="183"/>
      <c r="O271" s="183"/>
      <c r="P271" s="183"/>
      <c r="Q271" s="183"/>
      <c r="R271" s="183"/>
      <c r="S271" s="183"/>
      <c r="T271" s="184"/>
      <c r="AT271" s="178" t="s">
        <v>216</v>
      </c>
      <c r="AU271" s="178" t="s">
        <v>87</v>
      </c>
      <c r="AV271" s="14" t="s">
        <v>139</v>
      </c>
      <c r="AW271" s="14" t="s">
        <v>32</v>
      </c>
      <c r="AX271" s="14" t="s">
        <v>85</v>
      </c>
      <c r="AY271" s="178" t="s">
        <v>132</v>
      </c>
    </row>
    <row r="272" spans="1:65" s="2" customFormat="1" ht="16.5" customHeight="1">
      <c r="A272" s="32"/>
      <c r="B272" s="144"/>
      <c r="C272" s="145" t="s">
        <v>415</v>
      </c>
      <c r="D272" s="145" t="s">
        <v>135</v>
      </c>
      <c r="E272" s="146" t="s">
        <v>416</v>
      </c>
      <c r="F272" s="147" t="s">
        <v>417</v>
      </c>
      <c r="G272" s="148" t="s">
        <v>247</v>
      </c>
      <c r="H272" s="149">
        <v>103.93</v>
      </c>
      <c r="I272" s="150"/>
      <c r="J272" s="151">
        <f>ROUND(I272*H272,2)</f>
        <v>0</v>
      </c>
      <c r="K272" s="152"/>
      <c r="L272" s="33"/>
      <c r="M272" s="153" t="s">
        <v>1</v>
      </c>
      <c r="N272" s="154" t="s">
        <v>42</v>
      </c>
      <c r="O272" s="58"/>
      <c r="P272" s="155">
        <f>O272*H272</f>
        <v>0</v>
      </c>
      <c r="Q272" s="155">
        <v>0.00519</v>
      </c>
      <c r="R272" s="155">
        <f>Q272*H272</f>
        <v>0.5393967000000001</v>
      </c>
      <c r="S272" s="155">
        <v>0</v>
      </c>
      <c r="T272" s="156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7" t="s">
        <v>139</v>
      </c>
      <c r="AT272" s="157" t="s">
        <v>135</v>
      </c>
      <c r="AU272" s="157" t="s">
        <v>87</v>
      </c>
      <c r="AY272" s="17" t="s">
        <v>132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7" t="s">
        <v>85</v>
      </c>
      <c r="BK272" s="158">
        <f>ROUND(I272*H272,2)</f>
        <v>0</v>
      </c>
      <c r="BL272" s="17" t="s">
        <v>139</v>
      </c>
      <c r="BM272" s="157" t="s">
        <v>418</v>
      </c>
    </row>
    <row r="273" spans="2:51" s="13" customFormat="1" ht="12">
      <c r="B273" s="169"/>
      <c r="D273" s="159" t="s">
        <v>216</v>
      </c>
      <c r="E273" s="170" t="s">
        <v>1</v>
      </c>
      <c r="F273" s="171" t="s">
        <v>419</v>
      </c>
      <c r="H273" s="172">
        <v>1.6</v>
      </c>
      <c r="I273" s="173"/>
      <c r="L273" s="169"/>
      <c r="M273" s="174"/>
      <c r="N273" s="175"/>
      <c r="O273" s="175"/>
      <c r="P273" s="175"/>
      <c r="Q273" s="175"/>
      <c r="R273" s="175"/>
      <c r="S273" s="175"/>
      <c r="T273" s="176"/>
      <c r="AT273" s="170" t="s">
        <v>216</v>
      </c>
      <c r="AU273" s="170" t="s">
        <v>87</v>
      </c>
      <c r="AV273" s="13" t="s">
        <v>87</v>
      </c>
      <c r="AW273" s="13" t="s">
        <v>32</v>
      </c>
      <c r="AX273" s="13" t="s">
        <v>77</v>
      </c>
      <c r="AY273" s="170" t="s">
        <v>132</v>
      </c>
    </row>
    <row r="274" spans="2:51" s="13" customFormat="1" ht="12">
      <c r="B274" s="169"/>
      <c r="D274" s="159" t="s">
        <v>216</v>
      </c>
      <c r="E274" s="170" t="s">
        <v>1</v>
      </c>
      <c r="F274" s="171" t="s">
        <v>420</v>
      </c>
      <c r="H274" s="172">
        <v>2.65</v>
      </c>
      <c r="I274" s="173"/>
      <c r="L274" s="169"/>
      <c r="M274" s="174"/>
      <c r="N274" s="175"/>
      <c r="O274" s="175"/>
      <c r="P274" s="175"/>
      <c r="Q274" s="175"/>
      <c r="R274" s="175"/>
      <c r="S274" s="175"/>
      <c r="T274" s="176"/>
      <c r="AT274" s="170" t="s">
        <v>216</v>
      </c>
      <c r="AU274" s="170" t="s">
        <v>87</v>
      </c>
      <c r="AV274" s="13" t="s">
        <v>87</v>
      </c>
      <c r="AW274" s="13" t="s">
        <v>32</v>
      </c>
      <c r="AX274" s="13" t="s">
        <v>77</v>
      </c>
      <c r="AY274" s="170" t="s">
        <v>132</v>
      </c>
    </row>
    <row r="275" spans="2:51" s="13" customFormat="1" ht="12">
      <c r="B275" s="169"/>
      <c r="D275" s="159" t="s">
        <v>216</v>
      </c>
      <c r="E275" s="170" t="s">
        <v>1</v>
      </c>
      <c r="F275" s="171" t="s">
        <v>421</v>
      </c>
      <c r="H275" s="172">
        <v>2.65</v>
      </c>
      <c r="I275" s="173"/>
      <c r="L275" s="169"/>
      <c r="M275" s="174"/>
      <c r="N275" s="175"/>
      <c r="O275" s="175"/>
      <c r="P275" s="175"/>
      <c r="Q275" s="175"/>
      <c r="R275" s="175"/>
      <c r="S275" s="175"/>
      <c r="T275" s="176"/>
      <c r="AT275" s="170" t="s">
        <v>216</v>
      </c>
      <c r="AU275" s="170" t="s">
        <v>87</v>
      </c>
      <c r="AV275" s="13" t="s">
        <v>87</v>
      </c>
      <c r="AW275" s="13" t="s">
        <v>32</v>
      </c>
      <c r="AX275" s="13" t="s">
        <v>77</v>
      </c>
      <c r="AY275" s="170" t="s">
        <v>132</v>
      </c>
    </row>
    <row r="276" spans="2:51" s="13" customFormat="1" ht="12">
      <c r="B276" s="169"/>
      <c r="D276" s="159" t="s">
        <v>216</v>
      </c>
      <c r="E276" s="170" t="s">
        <v>1</v>
      </c>
      <c r="F276" s="171" t="s">
        <v>422</v>
      </c>
      <c r="H276" s="172">
        <v>2.825</v>
      </c>
      <c r="I276" s="173"/>
      <c r="L276" s="169"/>
      <c r="M276" s="174"/>
      <c r="N276" s="175"/>
      <c r="O276" s="175"/>
      <c r="P276" s="175"/>
      <c r="Q276" s="175"/>
      <c r="R276" s="175"/>
      <c r="S276" s="175"/>
      <c r="T276" s="176"/>
      <c r="AT276" s="170" t="s">
        <v>216</v>
      </c>
      <c r="AU276" s="170" t="s">
        <v>87</v>
      </c>
      <c r="AV276" s="13" t="s">
        <v>87</v>
      </c>
      <c r="AW276" s="13" t="s">
        <v>32</v>
      </c>
      <c r="AX276" s="13" t="s">
        <v>77</v>
      </c>
      <c r="AY276" s="170" t="s">
        <v>132</v>
      </c>
    </row>
    <row r="277" spans="2:51" s="13" customFormat="1" ht="12">
      <c r="B277" s="169"/>
      <c r="D277" s="159" t="s">
        <v>216</v>
      </c>
      <c r="E277" s="170" t="s">
        <v>1</v>
      </c>
      <c r="F277" s="171" t="s">
        <v>423</v>
      </c>
      <c r="H277" s="172">
        <v>5.5</v>
      </c>
      <c r="I277" s="173"/>
      <c r="L277" s="169"/>
      <c r="M277" s="174"/>
      <c r="N277" s="175"/>
      <c r="O277" s="175"/>
      <c r="P277" s="175"/>
      <c r="Q277" s="175"/>
      <c r="R277" s="175"/>
      <c r="S277" s="175"/>
      <c r="T277" s="176"/>
      <c r="AT277" s="170" t="s">
        <v>216</v>
      </c>
      <c r="AU277" s="170" t="s">
        <v>87</v>
      </c>
      <c r="AV277" s="13" t="s">
        <v>87</v>
      </c>
      <c r="AW277" s="13" t="s">
        <v>32</v>
      </c>
      <c r="AX277" s="13" t="s">
        <v>77</v>
      </c>
      <c r="AY277" s="170" t="s">
        <v>132</v>
      </c>
    </row>
    <row r="278" spans="2:51" s="13" customFormat="1" ht="12">
      <c r="B278" s="169"/>
      <c r="D278" s="159" t="s">
        <v>216</v>
      </c>
      <c r="E278" s="170" t="s">
        <v>1</v>
      </c>
      <c r="F278" s="171" t="s">
        <v>424</v>
      </c>
      <c r="H278" s="172">
        <v>2.825</v>
      </c>
      <c r="I278" s="173"/>
      <c r="L278" s="169"/>
      <c r="M278" s="174"/>
      <c r="N278" s="175"/>
      <c r="O278" s="175"/>
      <c r="P278" s="175"/>
      <c r="Q278" s="175"/>
      <c r="R278" s="175"/>
      <c r="S278" s="175"/>
      <c r="T278" s="176"/>
      <c r="AT278" s="170" t="s">
        <v>216</v>
      </c>
      <c r="AU278" s="170" t="s">
        <v>87</v>
      </c>
      <c r="AV278" s="13" t="s">
        <v>87</v>
      </c>
      <c r="AW278" s="13" t="s">
        <v>32</v>
      </c>
      <c r="AX278" s="13" t="s">
        <v>77</v>
      </c>
      <c r="AY278" s="170" t="s">
        <v>132</v>
      </c>
    </row>
    <row r="279" spans="2:51" s="13" customFormat="1" ht="12">
      <c r="B279" s="169"/>
      <c r="D279" s="159" t="s">
        <v>216</v>
      </c>
      <c r="E279" s="170" t="s">
        <v>1</v>
      </c>
      <c r="F279" s="171" t="s">
        <v>425</v>
      </c>
      <c r="H279" s="172">
        <v>2.825</v>
      </c>
      <c r="I279" s="173"/>
      <c r="L279" s="169"/>
      <c r="M279" s="174"/>
      <c r="N279" s="175"/>
      <c r="O279" s="175"/>
      <c r="P279" s="175"/>
      <c r="Q279" s="175"/>
      <c r="R279" s="175"/>
      <c r="S279" s="175"/>
      <c r="T279" s="176"/>
      <c r="AT279" s="170" t="s">
        <v>216</v>
      </c>
      <c r="AU279" s="170" t="s">
        <v>87</v>
      </c>
      <c r="AV279" s="13" t="s">
        <v>87</v>
      </c>
      <c r="AW279" s="13" t="s">
        <v>32</v>
      </c>
      <c r="AX279" s="13" t="s">
        <v>77</v>
      </c>
      <c r="AY279" s="170" t="s">
        <v>132</v>
      </c>
    </row>
    <row r="280" spans="2:51" s="13" customFormat="1" ht="12">
      <c r="B280" s="169"/>
      <c r="D280" s="159" t="s">
        <v>216</v>
      </c>
      <c r="E280" s="170" t="s">
        <v>1</v>
      </c>
      <c r="F280" s="171" t="s">
        <v>426</v>
      </c>
      <c r="H280" s="172">
        <v>2.825</v>
      </c>
      <c r="I280" s="173"/>
      <c r="L280" s="169"/>
      <c r="M280" s="174"/>
      <c r="N280" s="175"/>
      <c r="O280" s="175"/>
      <c r="P280" s="175"/>
      <c r="Q280" s="175"/>
      <c r="R280" s="175"/>
      <c r="S280" s="175"/>
      <c r="T280" s="176"/>
      <c r="AT280" s="170" t="s">
        <v>216</v>
      </c>
      <c r="AU280" s="170" t="s">
        <v>87</v>
      </c>
      <c r="AV280" s="13" t="s">
        <v>87</v>
      </c>
      <c r="AW280" s="13" t="s">
        <v>32</v>
      </c>
      <c r="AX280" s="13" t="s">
        <v>77</v>
      </c>
      <c r="AY280" s="170" t="s">
        <v>132</v>
      </c>
    </row>
    <row r="281" spans="2:51" s="13" customFormat="1" ht="12">
      <c r="B281" s="169"/>
      <c r="D281" s="159" t="s">
        <v>216</v>
      </c>
      <c r="E281" s="170" t="s">
        <v>1</v>
      </c>
      <c r="F281" s="171" t="s">
        <v>427</v>
      </c>
      <c r="H281" s="172">
        <v>38.5</v>
      </c>
      <c r="I281" s="173"/>
      <c r="L281" s="169"/>
      <c r="M281" s="174"/>
      <c r="N281" s="175"/>
      <c r="O281" s="175"/>
      <c r="P281" s="175"/>
      <c r="Q281" s="175"/>
      <c r="R281" s="175"/>
      <c r="S281" s="175"/>
      <c r="T281" s="176"/>
      <c r="AT281" s="170" t="s">
        <v>216</v>
      </c>
      <c r="AU281" s="170" t="s">
        <v>87</v>
      </c>
      <c r="AV281" s="13" t="s">
        <v>87</v>
      </c>
      <c r="AW281" s="13" t="s">
        <v>32</v>
      </c>
      <c r="AX281" s="13" t="s">
        <v>77</v>
      </c>
      <c r="AY281" s="170" t="s">
        <v>132</v>
      </c>
    </row>
    <row r="282" spans="2:51" s="13" customFormat="1" ht="12">
      <c r="B282" s="169"/>
      <c r="D282" s="159" t="s">
        <v>216</v>
      </c>
      <c r="E282" s="170" t="s">
        <v>1</v>
      </c>
      <c r="F282" s="171" t="s">
        <v>428</v>
      </c>
      <c r="H282" s="172">
        <v>38.5</v>
      </c>
      <c r="I282" s="173"/>
      <c r="L282" s="169"/>
      <c r="M282" s="174"/>
      <c r="N282" s="175"/>
      <c r="O282" s="175"/>
      <c r="P282" s="175"/>
      <c r="Q282" s="175"/>
      <c r="R282" s="175"/>
      <c r="S282" s="175"/>
      <c r="T282" s="176"/>
      <c r="AT282" s="170" t="s">
        <v>216</v>
      </c>
      <c r="AU282" s="170" t="s">
        <v>87</v>
      </c>
      <c r="AV282" s="13" t="s">
        <v>87</v>
      </c>
      <c r="AW282" s="13" t="s">
        <v>32</v>
      </c>
      <c r="AX282" s="13" t="s">
        <v>77</v>
      </c>
      <c r="AY282" s="170" t="s">
        <v>132</v>
      </c>
    </row>
    <row r="283" spans="2:51" s="13" customFormat="1" ht="12">
      <c r="B283" s="169"/>
      <c r="D283" s="159" t="s">
        <v>216</v>
      </c>
      <c r="E283" s="170" t="s">
        <v>1</v>
      </c>
      <c r="F283" s="171" t="s">
        <v>429</v>
      </c>
      <c r="H283" s="172">
        <v>3.23</v>
      </c>
      <c r="I283" s="173"/>
      <c r="L283" s="169"/>
      <c r="M283" s="174"/>
      <c r="N283" s="175"/>
      <c r="O283" s="175"/>
      <c r="P283" s="175"/>
      <c r="Q283" s="175"/>
      <c r="R283" s="175"/>
      <c r="S283" s="175"/>
      <c r="T283" s="176"/>
      <c r="AT283" s="170" t="s">
        <v>216</v>
      </c>
      <c r="AU283" s="170" t="s">
        <v>87</v>
      </c>
      <c r="AV283" s="13" t="s">
        <v>87</v>
      </c>
      <c r="AW283" s="13" t="s">
        <v>32</v>
      </c>
      <c r="AX283" s="13" t="s">
        <v>77</v>
      </c>
      <c r="AY283" s="170" t="s">
        <v>132</v>
      </c>
    </row>
    <row r="284" spans="2:51" s="14" customFormat="1" ht="12">
      <c r="B284" s="177"/>
      <c r="D284" s="159" t="s">
        <v>216</v>
      </c>
      <c r="E284" s="178" t="s">
        <v>1</v>
      </c>
      <c r="F284" s="179" t="s">
        <v>219</v>
      </c>
      <c r="H284" s="180">
        <v>103.93</v>
      </c>
      <c r="I284" s="181"/>
      <c r="L284" s="177"/>
      <c r="M284" s="182"/>
      <c r="N284" s="183"/>
      <c r="O284" s="183"/>
      <c r="P284" s="183"/>
      <c r="Q284" s="183"/>
      <c r="R284" s="183"/>
      <c r="S284" s="183"/>
      <c r="T284" s="184"/>
      <c r="AT284" s="178" t="s">
        <v>216</v>
      </c>
      <c r="AU284" s="178" t="s">
        <v>87</v>
      </c>
      <c r="AV284" s="14" t="s">
        <v>139</v>
      </c>
      <c r="AW284" s="14" t="s">
        <v>32</v>
      </c>
      <c r="AX284" s="14" t="s">
        <v>85</v>
      </c>
      <c r="AY284" s="178" t="s">
        <v>132</v>
      </c>
    </row>
    <row r="285" spans="1:65" s="2" customFormat="1" ht="16.5" customHeight="1">
      <c r="A285" s="32"/>
      <c r="B285" s="144"/>
      <c r="C285" s="145" t="s">
        <v>430</v>
      </c>
      <c r="D285" s="145" t="s">
        <v>135</v>
      </c>
      <c r="E285" s="146" t="s">
        <v>431</v>
      </c>
      <c r="F285" s="147" t="s">
        <v>432</v>
      </c>
      <c r="G285" s="148" t="s">
        <v>247</v>
      </c>
      <c r="H285" s="149">
        <v>103.93</v>
      </c>
      <c r="I285" s="150"/>
      <c r="J285" s="151">
        <f>ROUND(I285*H285,2)</f>
        <v>0</v>
      </c>
      <c r="K285" s="152"/>
      <c r="L285" s="33"/>
      <c r="M285" s="153" t="s">
        <v>1</v>
      </c>
      <c r="N285" s="154" t="s">
        <v>42</v>
      </c>
      <c r="O285" s="58"/>
      <c r="P285" s="155">
        <f>O285*H285</f>
        <v>0</v>
      </c>
      <c r="Q285" s="155">
        <v>0</v>
      </c>
      <c r="R285" s="155">
        <f>Q285*H285</f>
        <v>0</v>
      </c>
      <c r="S285" s="155">
        <v>0</v>
      </c>
      <c r="T285" s="15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7" t="s">
        <v>139</v>
      </c>
      <c r="AT285" s="157" t="s">
        <v>135</v>
      </c>
      <c r="AU285" s="157" t="s">
        <v>87</v>
      </c>
      <c r="AY285" s="17" t="s">
        <v>132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7" t="s">
        <v>85</v>
      </c>
      <c r="BK285" s="158">
        <f>ROUND(I285*H285,2)</f>
        <v>0</v>
      </c>
      <c r="BL285" s="17" t="s">
        <v>139</v>
      </c>
      <c r="BM285" s="157" t="s">
        <v>433</v>
      </c>
    </row>
    <row r="286" spans="2:51" s="13" customFormat="1" ht="12">
      <c r="B286" s="169"/>
      <c r="D286" s="159" t="s">
        <v>216</v>
      </c>
      <c r="E286" s="170" t="s">
        <v>1</v>
      </c>
      <c r="F286" s="171" t="s">
        <v>419</v>
      </c>
      <c r="H286" s="172">
        <v>1.6</v>
      </c>
      <c r="I286" s="173"/>
      <c r="L286" s="169"/>
      <c r="M286" s="174"/>
      <c r="N286" s="175"/>
      <c r="O286" s="175"/>
      <c r="P286" s="175"/>
      <c r="Q286" s="175"/>
      <c r="R286" s="175"/>
      <c r="S286" s="175"/>
      <c r="T286" s="176"/>
      <c r="AT286" s="170" t="s">
        <v>216</v>
      </c>
      <c r="AU286" s="170" t="s">
        <v>87</v>
      </c>
      <c r="AV286" s="13" t="s">
        <v>87</v>
      </c>
      <c r="AW286" s="13" t="s">
        <v>32</v>
      </c>
      <c r="AX286" s="13" t="s">
        <v>77</v>
      </c>
      <c r="AY286" s="170" t="s">
        <v>132</v>
      </c>
    </row>
    <row r="287" spans="2:51" s="13" customFormat="1" ht="12">
      <c r="B287" s="169"/>
      <c r="D287" s="159" t="s">
        <v>216</v>
      </c>
      <c r="E287" s="170" t="s">
        <v>1</v>
      </c>
      <c r="F287" s="171" t="s">
        <v>420</v>
      </c>
      <c r="H287" s="172">
        <v>2.65</v>
      </c>
      <c r="I287" s="173"/>
      <c r="L287" s="169"/>
      <c r="M287" s="174"/>
      <c r="N287" s="175"/>
      <c r="O287" s="175"/>
      <c r="P287" s="175"/>
      <c r="Q287" s="175"/>
      <c r="R287" s="175"/>
      <c r="S287" s="175"/>
      <c r="T287" s="176"/>
      <c r="AT287" s="170" t="s">
        <v>216</v>
      </c>
      <c r="AU287" s="170" t="s">
        <v>87</v>
      </c>
      <c r="AV287" s="13" t="s">
        <v>87</v>
      </c>
      <c r="AW287" s="13" t="s">
        <v>32</v>
      </c>
      <c r="AX287" s="13" t="s">
        <v>77</v>
      </c>
      <c r="AY287" s="170" t="s">
        <v>132</v>
      </c>
    </row>
    <row r="288" spans="2:51" s="13" customFormat="1" ht="12">
      <c r="B288" s="169"/>
      <c r="D288" s="159" t="s">
        <v>216</v>
      </c>
      <c r="E288" s="170" t="s">
        <v>1</v>
      </c>
      <c r="F288" s="171" t="s">
        <v>421</v>
      </c>
      <c r="H288" s="172">
        <v>2.65</v>
      </c>
      <c r="I288" s="173"/>
      <c r="L288" s="169"/>
      <c r="M288" s="174"/>
      <c r="N288" s="175"/>
      <c r="O288" s="175"/>
      <c r="P288" s="175"/>
      <c r="Q288" s="175"/>
      <c r="R288" s="175"/>
      <c r="S288" s="175"/>
      <c r="T288" s="176"/>
      <c r="AT288" s="170" t="s">
        <v>216</v>
      </c>
      <c r="AU288" s="170" t="s">
        <v>87</v>
      </c>
      <c r="AV288" s="13" t="s">
        <v>87</v>
      </c>
      <c r="AW288" s="13" t="s">
        <v>32</v>
      </c>
      <c r="AX288" s="13" t="s">
        <v>77</v>
      </c>
      <c r="AY288" s="170" t="s">
        <v>132</v>
      </c>
    </row>
    <row r="289" spans="2:51" s="13" customFormat="1" ht="12">
      <c r="B289" s="169"/>
      <c r="D289" s="159" t="s">
        <v>216</v>
      </c>
      <c r="E289" s="170" t="s">
        <v>1</v>
      </c>
      <c r="F289" s="171" t="s">
        <v>422</v>
      </c>
      <c r="H289" s="172">
        <v>2.825</v>
      </c>
      <c r="I289" s="173"/>
      <c r="L289" s="169"/>
      <c r="M289" s="174"/>
      <c r="N289" s="175"/>
      <c r="O289" s="175"/>
      <c r="P289" s="175"/>
      <c r="Q289" s="175"/>
      <c r="R289" s="175"/>
      <c r="S289" s="175"/>
      <c r="T289" s="176"/>
      <c r="AT289" s="170" t="s">
        <v>216</v>
      </c>
      <c r="AU289" s="170" t="s">
        <v>87</v>
      </c>
      <c r="AV289" s="13" t="s">
        <v>87</v>
      </c>
      <c r="AW289" s="13" t="s">
        <v>32</v>
      </c>
      <c r="AX289" s="13" t="s">
        <v>77</v>
      </c>
      <c r="AY289" s="170" t="s">
        <v>132</v>
      </c>
    </row>
    <row r="290" spans="2:51" s="13" customFormat="1" ht="12">
      <c r="B290" s="169"/>
      <c r="D290" s="159" t="s">
        <v>216</v>
      </c>
      <c r="E290" s="170" t="s">
        <v>1</v>
      </c>
      <c r="F290" s="171" t="s">
        <v>423</v>
      </c>
      <c r="H290" s="172">
        <v>5.5</v>
      </c>
      <c r="I290" s="173"/>
      <c r="L290" s="169"/>
      <c r="M290" s="174"/>
      <c r="N290" s="175"/>
      <c r="O290" s="175"/>
      <c r="P290" s="175"/>
      <c r="Q290" s="175"/>
      <c r="R290" s="175"/>
      <c r="S290" s="175"/>
      <c r="T290" s="176"/>
      <c r="AT290" s="170" t="s">
        <v>216</v>
      </c>
      <c r="AU290" s="170" t="s">
        <v>87</v>
      </c>
      <c r="AV290" s="13" t="s">
        <v>87</v>
      </c>
      <c r="AW290" s="13" t="s">
        <v>32</v>
      </c>
      <c r="AX290" s="13" t="s">
        <v>77</v>
      </c>
      <c r="AY290" s="170" t="s">
        <v>132</v>
      </c>
    </row>
    <row r="291" spans="2:51" s="13" customFormat="1" ht="12">
      <c r="B291" s="169"/>
      <c r="D291" s="159" t="s">
        <v>216</v>
      </c>
      <c r="E291" s="170" t="s">
        <v>1</v>
      </c>
      <c r="F291" s="171" t="s">
        <v>424</v>
      </c>
      <c r="H291" s="172">
        <v>2.825</v>
      </c>
      <c r="I291" s="173"/>
      <c r="L291" s="169"/>
      <c r="M291" s="174"/>
      <c r="N291" s="175"/>
      <c r="O291" s="175"/>
      <c r="P291" s="175"/>
      <c r="Q291" s="175"/>
      <c r="R291" s="175"/>
      <c r="S291" s="175"/>
      <c r="T291" s="176"/>
      <c r="AT291" s="170" t="s">
        <v>216</v>
      </c>
      <c r="AU291" s="170" t="s">
        <v>87</v>
      </c>
      <c r="AV291" s="13" t="s">
        <v>87</v>
      </c>
      <c r="AW291" s="13" t="s">
        <v>32</v>
      </c>
      <c r="AX291" s="13" t="s">
        <v>77</v>
      </c>
      <c r="AY291" s="170" t="s">
        <v>132</v>
      </c>
    </row>
    <row r="292" spans="2:51" s="13" customFormat="1" ht="12">
      <c r="B292" s="169"/>
      <c r="D292" s="159" t="s">
        <v>216</v>
      </c>
      <c r="E292" s="170" t="s">
        <v>1</v>
      </c>
      <c r="F292" s="171" t="s">
        <v>425</v>
      </c>
      <c r="H292" s="172">
        <v>2.825</v>
      </c>
      <c r="I292" s="173"/>
      <c r="L292" s="169"/>
      <c r="M292" s="174"/>
      <c r="N292" s="175"/>
      <c r="O292" s="175"/>
      <c r="P292" s="175"/>
      <c r="Q292" s="175"/>
      <c r="R292" s="175"/>
      <c r="S292" s="175"/>
      <c r="T292" s="176"/>
      <c r="AT292" s="170" t="s">
        <v>216</v>
      </c>
      <c r="AU292" s="170" t="s">
        <v>87</v>
      </c>
      <c r="AV292" s="13" t="s">
        <v>87</v>
      </c>
      <c r="AW292" s="13" t="s">
        <v>32</v>
      </c>
      <c r="AX292" s="13" t="s">
        <v>77</v>
      </c>
      <c r="AY292" s="170" t="s">
        <v>132</v>
      </c>
    </row>
    <row r="293" spans="2:51" s="13" customFormat="1" ht="12">
      <c r="B293" s="169"/>
      <c r="D293" s="159" t="s">
        <v>216</v>
      </c>
      <c r="E293" s="170" t="s">
        <v>1</v>
      </c>
      <c r="F293" s="171" t="s">
        <v>426</v>
      </c>
      <c r="H293" s="172">
        <v>2.825</v>
      </c>
      <c r="I293" s="173"/>
      <c r="L293" s="169"/>
      <c r="M293" s="174"/>
      <c r="N293" s="175"/>
      <c r="O293" s="175"/>
      <c r="P293" s="175"/>
      <c r="Q293" s="175"/>
      <c r="R293" s="175"/>
      <c r="S293" s="175"/>
      <c r="T293" s="176"/>
      <c r="AT293" s="170" t="s">
        <v>216</v>
      </c>
      <c r="AU293" s="170" t="s">
        <v>87</v>
      </c>
      <c r="AV293" s="13" t="s">
        <v>87</v>
      </c>
      <c r="AW293" s="13" t="s">
        <v>32</v>
      </c>
      <c r="AX293" s="13" t="s">
        <v>77</v>
      </c>
      <c r="AY293" s="170" t="s">
        <v>132</v>
      </c>
    </row>
    <row r="294" spans="2:51" s="13" customFormat="1" ht="12">
      <c r="B294" s="169"/>
      <c r="D294" s="159" t="s">
        <v>216</v>
      </c>
      <c r="E294" s="170" t="s">
        <v>1</v>
      </c>
      <c r="F294" s="171" t="s">
        <v>427</v>
      </c>
      <c r="H294" s="172">
        <v>38.5</v>
      </c>
      <c r="I294" s="173"/>
      <c r="L294" s="169"/>
      <c r="M294" s="174"/>
      <c r="N294" s="175"/>
      <c r="O294" s="175"/>
      <c r="P294" s="175"/>
      <c r="Q294" s="175"/>
      <c r="R294" s="175"/>
      <c r="S294" s="175"/>
      <c r="T294" s="176"/>
      <c r="AT294" s="170" t="s">
        <v>216</v>
      </c>
      <c r="AU294" s="170" t="s">
        <v>87</v>
      </c>
      <c r="AV294" s="13" t="s">
        <v>87</v>
      </c>
      <c r="AW294" s="13" t="s">
        <v>32</v>
      </c>
      <c r="AX294" s="13" t="s">
        <v>77</v>
      </c>
      <c r="AY294" s="170" t="s">
        <v>132</v>
      </c>
    </row>
    <row r="295" spans="2:51" s="13" customFormat="1" ht="12">
      <c r="B295" s="169"/>
      <c r="D295" s="159" t="s">
        <v>216</v>
      </c>
      <c r="E295" s="170" t="s">
        <v>1</v>
      </c>
      <c r="F295" s="171" t="s">
        <v>428</v>
      </c>
      <c r="H295" s="172">
        <v>38.5</v>
      </c>
      <c r="I295" s="173"/>
      <c r="L295" s="169"/>
      <c r="M295" s="174"/>
      <c r="N295" s="175"/>
      <c r="O295" s="175"/>
      <c r="P295" s="175"/>
      <c r="Q295" s="175"/>
      <c r="R295" s="175"/>
      <c r="S295" s="175"/>
      <c r="T295" s="176"/>
      <c r="AT295" s="170" t="s">
        <v>216</v>
      </c>
      <c r="AU295" s="170" t="s">
        <v>87</v>
      </c>
      <c r="AV295" s="13" t="s">
        <v>87</v>
      </c>
      <c r="AW295" s="13" t="s">
        <v>32</v>
      </c>
      <c r="AX295" s="13" t="s">
        <v>77</v>
      </c>
      <c r="AY295" s="170" t="s">
        <v>132</v>
      </c>
    </row>
    <row r="296" spans="2:51" s="13" customFormat="1" ht="12">
      <c r="B296" s="169"/>
      <c r="D296" s="159" t="s">
        <v>216</v>
      </c>
      <c r="E296" s="170" t="s">
        <v>1</v>
      </c>
      <c r="F296" s="171" t="s">
        <v>429</v>
      </c>
      <c r="H296" s="172">
        <v>3.23</v>
      </c>
      <c r="I296" s="173"/>
      <c r="L296" s="169"/>
      <c r="M296" s="174"/>
      <c r="N296" s="175"/>
      <c r="O296" s="175"/>
      <c r="P296" s="175"/>
      <c r="Q296" s="175"/>
      <c r="R296" s="175"/>
      <c r="S296" s="175"/>
      <c r="T296" s="176"/>
      <c r="AT296" s="170" t="s">
        <v>216</v>
      </c>
      <c r="AU296" s="170" t="s">
        <v>87</v>
      </c>
      <c r="AV296" s="13" t="s">
        <v>87</v>
      </c>
      <c r="AW296" s="13" t="s">
        <v>32</v>
      </c>
      <c r="AX296" s="13" t="s">
        <v>77</v>
      </c>
      <c r="AY296" s="170" t="s">
        <v>132</v>
      </c>
    </row>
    <row r="297" spans="2:51" s="14" customFormat="1" ht="12">
      <c r="B297" s="177"/>
      <c r="D297" s="159" t="s">
        <v>216</v>
      </c>
      <c r="E297" s="178" t="s">
        <v>1</v>
      </c>
      <c r="F297" s="179" t="s">
        <v>219</v>
      </c>
      <c r="H297" s="180">
        <v>103.93</v>
      </c>
      <c r="I297" s="181"/>
      <c r="L297" s="177"/>
      <c r="M297" s="182"/>
      <c r="N297" s="183"/>
      <c r="O297" s="183"/>
      <c r="P297" s="183"/>
      <c r="Q297" s="183"/>
      <c r="R297" s="183"/>
      <c r="S297" s="183"/>
      <c r="T297" s="184"/>
      <c r="AT297" s="178" t="s">
        <v>216</v>
      </c>
      <c r="AU297" s="178" t="s">
        <v>87</v>
      </c>
      <c r="AV297" s="14" t="s">
        <v>139</v>
      </c>
      <c r="AW297" s="14" t="s">
        <v>32</v>
      </c>
      <c r="AX297" s="14" t="s">
        <v>85</v>
      </c>
      <c r="AY297" s="178" t="s">
        <v>132</v>
      </c>
    </row>
    <row r="298" spans="1:65" s="2" customFormat="1" ht="24.2" customHeight="1">
      <c r="A298" s="32"/>
      <c r="B298" s="144"/>
      <c r="C298" s="145" t="s">
        <v>434</v>
      </c>
      <c r="D298" s="145" t="s">
        <v>135</v>
      </c>
      <c r="E298" s="146" t="s">
        <v>435</v>
      </c>
      <c r="F298" s="147" t="s">
        <v>436</v>
      </c>
      <c r="G298" s="148" t="s">
        <v>310</v>
      </c>
      <c r="H298" s="149">
        <v>0.992</v>
      </c>
      <c r="I298" s="150"/>
      <c r="J298" s="151">
        <f>ROUND(I298*H298,2)</f>
        <v>0</v>
      </c>
      <c r="K298" s="152"/>
      <c r="L298" s="33"/>
      <c r="M298" s="153" t="s">
        <v>1</v>
      </c>
      <c r="N298" s="154" t="s">
        <v>42</v>
      </c>
      <c r="O298" s="58"/>
      <c r="P298" s="155">
        <f>O298*H298</f>
        <v>0</v>
      </c>
      <c r="Q298" s="155">
        <v>1.05256</v>
      </c>
      <c r="R298" s="155">
        <f>Q298*H298</f>
        <v>1.0441395199999999</v>
      </c>
      <c r="S298" s="155">
        <v>0</v>
      </c>
      <c r="T298" s="156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7" t="s">
        <v>139</v>
      </c>
      <c r="AT298" s="157" t="s">
        <v>135</v>
      </c>
      <c r="AU298" s="157" t="s">
        <v>87</v>
      </c>
      <c r="AY298" s="17" t="s">
        <v>132</v>
      </c>
      <c r="BE298" s="158">
        <f>IF(N298="základní",J298,0)</f>
        <v>0</v>
      </c>
      <c r="BF298" s="158">
        <f>IF(N298="snížená",J298,0)</f>
        <v>0</v>
      </c>
      <c r="BG298" s="158">
        <f>IF(N298="zákl. přenesená",J298,0)</f>
        <v>0</v>
      </c>
      <c r="BH298" s="158">
        <f>IF(N298="sníž. přenesená",J298,0)</f>
        <v>0</v>
      </c>
      <c r="BI298" s="158">
        <f>IF(N298="nulová",J298,0)</f>
        <v>0</v>
      </c>
      <c r="BJ298" s="17" t="s">
        <v>85</v>
      </c>
      <c r="BK298" s="158">
        <f>ROUND(I298*H298,2)</f>
        <v>0</v>
      </c>
      <c r="BL298" s="17" t="s">
        <v>139</v>
      </c>
      <c r="BM298" s="157" t="s">
        <v>437</v>
      </c>
    </row>
    <row r="299" spans="2:51" s="13" customFormat="1" ht="12">
      <c r="B299" s="169"/>
      <c r="D299" s="159" t="s">
        <v>216</v>
      </c>
      <c r="E299" s="170" t="s">
        <v>1</v>
      </c>
      <c r="F299" s="171" t="s">
        <v>438</v>
      </c>
      <c r="H299" s="172">
        <v>0.019</v>
      </c>
      <c r="I299" s="173"/>
      <c r="L299" s="169"/>
      <c r="M299" s="174"/>
      <c r="N299" s="175"/>
      <c r="O299" s="175"/>
      <c r="P299" s="175"/>
      <c r="Q299" s="175"/>
      <c r="R299" s="175"/>
      <c r="S299" s="175"/>
      <c r="T299" s="176"/>
      <c r="AT299" s="170" t="s">
        <v>216</v>
      </c>
      <c r="AU299" s="170" t="s">
        <v>87</v>
      </c>
      <c r="AV299" s="13" t="s">
        <v>87</v>
      </c>
      <c r="AW299" s="13" t="s">
        <v>32</v>
      </c>
      <c r="AX299" s="13" t="s">
        <v>77</v>
      </c>
      <c r="AY299" s="170" t="s">
        <v>132</v>
      </c>
    </row>
    <row r="300" spans="2:51" s="13" customFormat="1" ht="12">
      <c r="B300" s="169"/>
      <c r="D300" s="159" t="s">
        <v>216</v>
      </c>
      <c r="E300" s="170" t="s">
        <v>1</v>
      </c>
      <c r="F300" s="171" t="s">
        <v>439</v>
      </c>
      <c r="H300" s="172">
        <v>0.027</v>
      </c>
      <c r="I300" s="173"/>
      <c r="L300" s="169"/>
      <c r="M300" s="174"/>
      <c r="N300" s="175"/>
      <c r="O300" s="175"/>
      <c r="P300" s="175"/>
      <c r="Q300" s="175"/>
      <c r="R300" s="175"/>
      <c r="S300" s="175"/>
      <c r="T300" s="176"/>
      <c r="AT300" s="170" t="s">
        <v>216</v>
      </c>
      <c r="AU300" s="170" t="s">
        <v>87</v>
      </c>
      <c r="AV300" s="13" t="s">
        <v>87</v>
      </c>
      <c r="AW300" s="13" t="s">
        <v>32</v>
      </c>
      <c r="AX300" s="13" t="s">
        <v>77</v>
      </c>
      <c r="AY300" s="170" t="s">
        <v>132</v>
      </c>
    </row>
    <row r="301" spans="2:51" s="13" customFormat="1" ht="12">
      <c r="B301" s="169"/>
      <c r="D301" s="159" t="s">
        <v>216</v>
      </c>
      <c r="E301" s="170" t="s">
        <v>1</v>
      </c>
      <c r="F301" s="171" t="s">
        <v>440</v>
      </c>
      <c r="H301" s="172">
        <v>0.027</v>
      </c>
      <c r="I301" s="173"/>
      <c r="L301" s="169"/>
      <c r="M301" s="174"/>
      <c r="N301" s="175"/>
      <c r="O301" s="175"/>
      <c r="P301" s="175"/>
      <c r="Q301" s="175"/>
      <c r="R301" s="175"/>
      <c r="S301" s="175"/>
      <c r="T301" s="176"/>
      <c r="AT301" s="170" t="s">
        <v>216</v>
      </c>
      <c r="AU301" s="170" t="s">
        <v>87</v>
      </c>
      <c r="AV301" s="13" t="s">
        <v>87</v>
      </c>
      <c r="AW301" s="13" t="s">
        <v>32</v>
      </c>
      <c r="AX301" s="13" t="s">
        <v>77</v>
      </c>
      <c r="AY301" s="170" t="s">
        <v>132</v>
      </c>
    </row>
    <row r="302" spans="2:51" s="13" customFormat="1" ht="12">
      <c r="B302" s="169"/>
      <c r="D302" s="159" t="s">
        <v>216</v>
      </c>
      <c r="E302" s="170" t="s">
        <v>1</v>
      </c>
      <c r="F302" s="171" t="s">
        <v>441</v>
      </c>
      <c r="H302" s="172">
        <v>0.027</v>
      </c>
      <c r="I302" s="173"/>
      <c r="L302" s="169"/>
      <c r="M302" s="174"/>
      <c r="N302" s="175"/>
      <c r="O302" s="175"/>
      <c r="P302" s="175"/>
      <c r="Q302" s="175"/>
      <c r="R302" s="175"/>
      <c r="S302" s="175"/>
      <c r="T302" s="176"/>
      <c r="AT302" s="170" t="s">
        <v>216</v>
      </c>
      <c r="AU302" s="170" t="s">
        <v>87</v>
      </c>
      <c r="AV302" s="13" t="s">
        <v>87</v>
      </c>
      <c r="AW302" s="13" t="s">
        <v>32</v>
      </c>
      <c r="AX302" s="13" t="s">
        <v>77</v>
      </c>
      <c r="AY302" s="170" t="s">
        <v>132</v>
      </c>
    </row>
    <row r="303" spans="2:51" s="13" customFormat="1" ht="12">
      <c r="B303" s="169"/>
      <c r="D303" s="159" t="s">
        <v>216</v>
      </c>
      <c r="E303" s="170" t="s">
        <v>1</v>
      </c>
      <c r="F303" s="171" t="s">
        <v>442</v>
      </c>
      <c r="H303" s="172">
        <v>0.055</v>
      </c>
      <c r="I303" s="173"/>
      <c r="L303" s="169"/>
      <c r="M303" s="174"/>
      <c r="N303" s="175"/>
      <c r="O303" s="175"/>
      <c r="P303" s="175"/>
      <c r="Q303" s="175"/>
      <c r="R303" s="175"/>
      <c r="S303" s="175"/>
      <c r="T303" s="176"/>
      <c r="AT303" s="170" t="s">
        <v>216</v>
      </c>
      <c r="AU303" s="170" t="s">
        <v>87</v>
      </c>
      <c r="AV303" s="13" t="s">
        <v>87</v>
      </c>
      <c r="AW303" s="13" t="s">
        <v>32</v>
      </c>
      <c r="AX303" s="13" t="s">
        <v>77</v>
      </c>
      <c r="AY303" s="170" t="s">
        <v>132</v>
      </c>
    </row>
    <row r="304" spans="2:51" s="13" customFormat="1" ht="12">
      <c r="B304" s="169"/>
      <c r="D304" s="159" t="s">
        <v>216</v>
      </c>
      <c r="E304" s="170" t="s">
        <v>1</v>
      </c>
      <c r="F304" s="171" t="s">
        <v>443</v>
      </c>
      <c r="H304" s="172">
        <v>0.029</v>
      </c>
      <c r="I304" s="173"/>
      <c r="L304" s="169"/>
      <c r="M304" s="174"/>
      <c r="N304" s="175"/>
      <c r="O304" s="175"/>
      <c r="P304" s="175"/>
      <c r="Q304" s="175"/>
      <c r="R304" s="175"/>
      <c r="S304" s="175"/>
      <c r="T304" s="176"/>
      <c r="AT304" s="170" t="s">
        <v>216</v>
      </c>
      <c r="AU304" s="170" t="s">
        <v>87</v>
      </c>
      <c r="AV304" s="13" t="s">
        <v>87</v>
      </c>
      <c r="AW304" s="13" t="s">
        <v>32</v>
      </c>
      <c r="AX304" s="13" t="s">
        <v>77</v>
      </c>
      <c r="AY304" s="170" t="s">
        <v>132</v>
      </c>
    </row>
    <row r="305" spans="2:51" s="13" customFormat="1" ht="12">
      <c r="B305" s="169"/>
      <c r="D305" s="159" t="s">
        <v>216</v>
      </c>
      <c r="E305" s="170" t="s">
        <v>1</v>
      </c>
      <c r="F305" s="171" t="s">
        <v>444</v>
      </c>
      <c r="H305" s="172">
        <v>0.027</v>
      </c>
      <c r="I305" s="173"/>
      <c r="L305" s="169"/>
      <c r="M305" s="174"/>
      <c r="N305" s="175"/>
      <c r="O305" s="175"/>
      <c r="P305" s="175"/>
      <c r="Q305" s="175"/>
      <c r="R305" s="175"/>
      <c r="S305" s="175"/>
      <c r="T305" s="176"/>
      <c r="AT305" s="170" t="s">
        <v>216</v>
      </c>
      <c r="AU305" s="170" t="s">
        <v>87</v>
      </c>
      <c r="AV305" s="13" t="s">
        <v>87</v>
      </c>
      <c r="AW305" s="13" t="s">
        <v>32</v>
      </c>
      <c r="AX305" s="13" t="s">
        <v>77</v>
      </c>
      <c r="AY305" s="170" t="s">
        <v>132</v>
      </c>
    </row>
    <row r="306" spans="2:51" s="13" customFormat="1" ht="12">
      <c r="B306" s="169"/>
      <c r="D306" s="159" t="s">
        <v>216</v>
      </c>
      <c r="E306" s="170" t="s">
        <v>1</v>
      </c>
      <c r="F306" s="171" t="s">
        <v>445</v>
      </c>
      <c r="H306" s="172">
        <v>0.028</v>
      </c>
      <c r="I306" s="173"/>
      <c r="L306" s="169"/>
      <c r="M306" s="174"/>
      <c r="N306" s="175"/>
      <c r="O306" s="175"/>
      <c r="P306" s="175"/>
      <c r="Q306" s="175"/>
      <c r="R306" s="175"/>
      <c r="S306" s="175"/>
      <c r="T306" s="176"/>
      <c r="AT306" s="170" t="s">
        <v>216</v>
      </c>
      <c r="AU306" s="170" t="s">
        <v>87</v>
      </c>
      <c r="AV306" s="13" t="s">
        <v>87</v>
      </c>
      <c r="AW306" s="13" t="s">
        <v>32</v>
      </c>
      <c r="AX306" s="13" t="s">
        <v>77</v>
      </c>
      <c r="AY306" s="170" t="s">
        <v>132</v>
      </c>
    </row>
    <row r="307" spans="2:51" s="13" customFormat="1" ht="12">
      <c r="B307" s="169"/>
      <c r="D307" s="159" t="s">
        <v>216</v>
      </c>
      <c r="E307" s="170" t="s">
        <v>1</v>
      </c>
      <c r="F307" s="171" t="s">
        <v>446</v>
      </c>
      <c r="H307" s="172">
        <v>0.368</v>
      </c>
      <c r="I307" s="173"/>
      <c r="L307" s="169"/>
      <c r="M307" s="174"/>
      <c r="N307" s="175"/>
      <c r="O307" s="175"/>
      <c r="P307" s="175"/>
      <c r="Q307" s="175"/>
      <c r="R307" s="175"/>
      <c r="S307" s="175"/>
      <c r="T307" s="176"/>
      <c r="AT307" s="170" t="s">
        <v>216</v>
      </c>
      <c r="AU307" s="170" t="s">
        <v>87</v>
      </c>
      <c r="AV307" s="13" t="s">
        <v>87</v>
      </c>
      <c r="AW307" s="13" t="s">
        <v>32</v>
      </c>
      <c r="AX307" s="13" t="s">
        <v>77</v>
      </c>
      <c r="AY307" s="170" t="s">
        <v>132</v>
      </c>
    </row>
    <row r="308" spans="2:51" s="13" customFormat="1" ht="12">
      <c r="B308" s="169"/>
      <c r="D308" s="159" t="s">
        <v>216</v>
      </c>
      <c r="E308" s="170" t="s">
        <v>1</v>
      </c>
      <c r="F308" s="171" t="s">
        <v>447</v>
      </c>
      <c r="H308" s="172">
        <v>0.368</v>
      </c>
      <c r="I308" s="173"/>
      <c r="L308" s="169"/>
      <c r="M308" s="174"/>
      <c r="N308" s="175"/>
      <c r="O308" s="175"/>
      <c r="P308" s="175"/>
      <c r="Q308" s="175"/>
      <c r="R308" s="175"/>
      <c r="S308" s="175"/>
      <c r="T308" s="176"/>
      <c r="AT308" s="170" t="s">
        <v>216</v>
      </c>
      <c r="AU308" s="170" t="s">
        <v>87</v>
      </c>
      <c r="AV308" s="13" t="s">
        <v>87</v>
      </c>
      <c r="AW308" s="13" t="s">
        <v>32</v>
      </c>
      <c r="AX308" s="13" t="s">
        <v>77</v>
      </c>
      <c r="AY308" s="170" t="s">
        <v>132</v>
      </c>
    </row>
    <row r="309" spans="2:51" s="13" customFormat="1" ht="12">
      <c r="B309" s="169"/>
      <c r="D309" s="159" t="s">
        <v>216</v>
      </c>
      <c r="E309" s="170" t="s">
        <v>1</v>
      </c>
      <c r="F309" s="171" t="s">
        <v>448</v>
      </c>
      <c r="H309" s="172">
        <v>0.017</v>
      </c>
      <c r="I309" s="173"/>
      <c r="L309" s="169"/>
      <c r="M309" s="174"/>
      <c r="N309" s="175"/>
      <c r="O309" s="175"/>
      <c r="P309" s="175"/>
      <c r="Q309" s="175"/>
      <c r="R309" s="175"/>
      <c r="S309" s="175"/>
      <c r="T309" s="176"/>
      <c r="AT309" s="170" t="s">
        <v>216</v>
      </c>
      <c r="AU309" s="170" t="s">
        <v>87</v>
      </c>
      <c r="AV309" s="13" t="s">
        <v>87</v>
      </c>
      <c r="AW309" s="13" t="s">
        <v>32</v>
      </c>
      <c r="AX309" s="13" t="s">
        <v>77</v>
      </c>
      <c r="AY309" s="170" t="s">
        <v>132</v>
      </c>
    </row>
    <row r="310" spans="2:51" s="14" customFormat="1" ht="12">
      <c r="B310" s="177"/>
      <c r="D310" s="159" t="s">
        <v>216</v>
      </c>
      <c r="E310" s="178" t="s">
        <v>1</v>
      </c>
      <c r="F310" s="179" t="s">
        <v>219</v>
      </c>
      <c r="H310" s="180">
        <v>0.992</v>
      </c>
      <c r="I310" s="181"/>
      <c r="L310" s="177"/>
      <c r="M310" s="182"/>
      <c r="N310" s="183"/>
      <c r="O310" s="183"/>
      <c r="P310" s="183"/>
      <c r="Q310" s="183"/>
      <c r="R310" s="183"/>
      <c r="S310" s="183"/>
      <c r="T310" s="184"/>
      <c r="AT310" s="178" t="s">
        <v>216</v>
      </c>
      <c r="AU310" s="178" t="s">
        <v>87</v>
      </c>
      <c r="AV310" s="14" t="s">
        <v>139</v>
      </c>
      <c r="AW310" s="14" t="s">
        <v>32</v>
      </c>
      <c r="AX310" s="14" t="s">
        <v>85</v>
      </c>
      <c r="AY310" s="178" t="s">
        <v>132</v>
      </c>
    </row>
    <row r="311" spans="1:65" s="2" customFormat="1" ht="24.2" customHeight="1">
      <c r="A311" s="32"/>
      <c r="B311" s="144"/>
      <c r="C311" s="145" t="s">
        <v>449</v>
      </c>
      <c r="D311" s="145" t="s">
        <v>135</v>
      </c>
      <c r="E311" s="146" t="s">
        <v>450</v>
      </c>
      <c r="F311" s="147" t="s">
        <v>451</v>
      </c>
      <c r="G311" s="148" t="s">
        <v>267</v>
      </c>
      <c r="H311" s="149">
        <v>1</v>
      </c>
      <c r="I311" s="150"/>
      <c r="J311" s="151">
        <f>ROUND(I311*H311,2)</f>
        <v>0</v>
      </c>
      <c r="K311" s="152"/>
      <c r="L311" s="33"/>
      <c r="M311" s="153" t="s">
        <v>1</v>
      </c>
      <c r="N311" s="154" t="s">
        <v>42</v>
      </c>
      <c r="O311" s="58"/>
      <c r="P311" s="155">
        <f>O311*H311</f>
        <v>0</v>
      </c>
      <c r="Q311" s="155">
        <v>0.08516</v>
      </c>
      <c r="R311" s="155">
        <f>Q311*H311</f>
        <v>0.08516</v>
      </c>
      <c r="S311" s="155">
        <v>0</v>
      </c>
      <c r="T311" s="156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7" t="s">
        <v>139</v>
      </c>
      <c r="AT311" s="157" t="s">
        <v>135</v>
      </c>
      <c r="AU311" s="157" t="s">
        <v>87</v>
      </c>
      <c r="AY311" s="17" t="s">
        <v>132</v>
      </c>
      <c r="BE311" s="158">
        <f>IF(N311="základní",J311,0)</f>
        <v>0</v>
      </c>
      <c r="BF311" s="158">
        <f>IF(N311="snížená",J311,0)</f>
        <v>0</v>
      </c>
      <c r="BG311" s="158">
        <f>IF(N311="zákl. přenesená",J311,0)</f>
        <v>0</v>
      </c>
      <c r="BH311" s="158">
        <f>IF(N311="sníž. přenesená",J311,0)</f>
        <v>0</v>
      </c>
      <c r="BI311" s="158">
        <f>IF(N311="nulová",J311,0)</f>
        <v>0</v>
      </c>
      <c r="BJ311" s="17" t="s">
        <v>85</v>
      </c>
      <c r="BK311" s="158">
        <f>ROUND(I311*H311,2)</f>
        <v>0</v>
      </c>
      <c r="BL311" s="17" t="s">
        <v>139</v>
      </c>
      <c r="BM311" s="157" t="s">
        <v>452</v>
      </c>
    </row>
    <row r="312" spans="2:51" s="13" customFormat="1" ht="12">
      <c r="B312" s="169"/>
      <c r="D312" s="159" t="s">
        <v>216</v>
      </c>
      <c r="E312" s="170" t="s">
        <v>1</v>
      </c>
      <c r="F312" s="171" t="s">
        <v>453</v>
      </c>
      <c r="H312" s="172">
        <v>1</v>
      </c>
      <c r="I312" s="173"/>
      <c r="L312" s="169"/>
      <c r="M312" s="174"/>
      <c r="N312" s="175"/>
      <c r="O312" s="175"/>
      <c r="P312" s="175"/>
      <c r="Q312" s="175"/>
      <c r="R312" s="175"/>
      <c r="S312" s="175"/>
      <c r="T312" s="176"/>
      <c r="AT312" s="170" t="s">
        <v>216</v>
      </c>
      <c r="AU312" s="170" t="s">
        <v>87</v>
      </c>
      <c r="AV312" s="13" t="s">
        <v>87</v>
      </c>
      <c r="AW312" s="13" t="s">
        <v>32</v>
      </c>
      <c r="AX312" s="13" t="s">
        <v>85</v>
      </c>
      <c r="AY312" s="170" t="s">
        <v>132</v>
      </c>
    </row>
    <row r="313" spans="1:65" s="2" customFormat="1" ht="16.5" customHeight="1">
      <c r="A313" s="32"/>
      <c r="B313" s="144"/>
      <c r="C313" s="185" t="s">
        <v>454</v>
      </c>
      <c r="D313" s="185" t="s">
        <v>315</v>
      </c>
      <c r="E313" s="186" t="s">
        <v>455</v>
      </c>
      <c r="F313" s="187" t="s">
        <v>456</v>
      </c>
      <c r="G313" s="188" t="s">
        <v>267</v>
      </c>
      <c r="H313" s="189">
        <v>1</v>
      </c>
      <c r="I313" s="190"/>
      <c r="J313" s="191">
        <f>ROUND(I313*H313,2)</f>
        <v>0</v>
      </c>
      <c r="K313" s="192"/>
      <c r="L313" s="193"/>
      <c r="M313" s="194" t="s">
        <v>1</v>
      </c>
      <c r="N313" s="195" t="s">
        <v>42</v>
      </c>
      <c r="O313" s="58"/>
      <c r="P313" s="155">
        <f>O313*H313</f>
        <v>0</v>
      </c>
      <c r="Q313" s="155">
        <v>1.163</v>
      </c>
      <c r="R313" s="155">
        <f>Q313*H313</f>
        <v>1.163</v>
      </c>
      <c r="S313" s="155">
        <v>0</v>
      </c>
      <c r="T313" s="156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7" t="s">
        <v>173</v>
      </c>
      <c r="AT313" s="157" t="s">
        <v>315</v>
      </c>
      <c r="AU313" s="157" t="s">
        <v>87</v>
      </c>
      <c r="AY313" s="17" t="s">
        <v>132</v>
      </c>
      <c r="BE313" s="158">
        <f>IF(N313="základní",J313,0)</f>
        <v>0</v>
      </c>
      <c r="BF313" s="158">
        <f>IF(N313="snížená",J313,0)</f>
        <v>0</v>
      </c>
      <c r="BG313" s="158">
        <f>IF(N313="zákl. přenesená",J313,0)</f>
        <v>0</v>
      </c>
      <c r="BH313" s="158">
        <f>IF(N313="sníž. přenesená",J313,0)</f>
        <v>0</v>
      </c>
      <c r="BI313" s="158">
        <f>IF(N313="nulová",J313,0)</f>
        <v>0</v>
      </c>
      <c r="BJ313" s="17" t="s">
        <v>85</v>
      </c>
      <c r="BK313" s="158">
        <f>ROUND(I313*H313,2)</f>
        <v>0</v>
      </c>
      <c r="BL313" s="17" t="s">
        <v>139</v>
      </c>
      <c r="BM313" s="157" t="s">
        <v>457</v>
      </c>
    </row>
    <row r="314" spans="2:51" s="13" customFormat="1" ht="12">
      <c r="B314" s="169"/>
      <c r="D314" s="159" t="s">
        <v>216</v>
      </c>
      <c r="E314" s="170" t="s">
        <v>1</v>
      </c>
      <c r="F314" s="171" t="s">
        <v>453</v>
      </c>
      <c r="H314" s="172">
        <v>1</v>
      </c>
      <c r="I314" s="173"/>
      <c r="L314" s="169"/>
      <c r="M314" s="174"/>
      <c r="N314" s="175"/>
      <c r="O314" s="175"/>
      <c r="P314" s="175"/>
      <c r="Q314" s="175"/>
      <c r="R314" s="175"/>
      <c r="S314" s="175"/>
      <c r="T314" s="176"/>
      <c r="AT314" s="170" t="s">
        <v>216</v>
      </c>
      <c r="AU314" s="170" t="s">
        <v>87</v>
      </c>
      <c r="AV314" s="13" t="s">
        <v>87</v>
      </c>
      <c r="AW314" s="13" t="s">
        <v>32</v>
      </c>
      <c r="AX314" s="13" t="s">
        <v>85</v>
      </c>
      <c r="AY314" s="170" t="s">
        <v>132</v>
      </c>
    </row>
    <row r="315" spans="2:63" s="12" customFormat="1" ht="22.9" customHeight="1">
      <c r="B315" s="131"/>
      <c r="D315" s="132" t="s">
        <v>76</v>
      </c>
      <c r="E315" s="142" t="s">
        <v>161</v>
      </c>
      <c r="F315" s="142" t="s">
        <v>458</v>
      </c>
      <c r="I315" s="134"/>
      <c r="J315" s="143">
        <f>BK315</f>
        <v>0</v>
      </c>
      <c r="L315" s="131"/>
      <c r="M315" s="136"/>
      <c r="N315" s="137"/>
      <c r="O315" s="137"/>
      <c r="P315" s="138">
        <f>SUM(P316:P388)</f>
        <v>0</v>
      </c>
      <c r="Q315" s="137"/>
      <c r="R315" s="138">
        <f>SUM(R316:R388)</f>
        <v>124.14783378999999</v>
      </c>
      <c r="S315" s="137"/>
      <c r="T315" s="139">
        <f>SUM(T316:T388)</f>
        <v>0</v>
      </c>
      <c r="AR315" s="132" t="s">
        <v>85</v>
      </c>
      <c r="AT315" s="140" t="s">
        <v>76</v>
      </c>
      <c r="AU315" s="140" t="s">
        <v>85</v>
      </c>
      <c r="AY315" s="132" t="s">
        <v>132</v>
      </c>
      <c r="BK315" s="141">
        <f>SUM(BK316:BK388)</f>
        <v>0</v>
      </c>
    </row>
    <row r="316" spans="1:65" s="2" customFormat="1" ht="24.2" customHeight="1">
      <c r="A316" s="32"/>
      <c r="B316" s="144"/>
      <c r="C316" s="145" t="s">
        <v>459</v>
      </c>
      <c r="D316" s="145" t="s">
        <v>135</v>
      </c>
      <c r="E316" s="146" t="s">
        <v>460</v>
      </c>
      <c r="F316" s="147" t="s">
        <v>461</v>
      </c>
      <c r="G316" s="148" t="s">
        <v>247</v>
      </c>
      <c r="H316" s="149">
        <v>24.66</v>
      </c>
      <c r="I316" s="150"/>
      <c r="J316" s="151">
        <f>ROUND(I316*H316,2)</f>
        <v>0</v>
      </c>
      <c r="K316" s="152"/>
      <c r="L316" s="33"/>
      <c r="M316" s="153" t="s">
        <v>1</v>
      </c>
      <c r="N316" s="154" t="s">
        <v>42</v>
      </c>
      <c r="O316" s="58"/>
      <c r="P316" s="155">
        <f>O316*H316</f>
        <v>0</v>
      </c>
      <c r="Q316" s="155">
        <v>0.01838</v>
      </c>
      <c r="R316" s="155">
        <f>Q316*H316</f>
        <v>0.4532508</v>
      </c>
      <c r="S316" s="155">
        <v>0</v>
      </c>
      <c r="T316" s="156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7" t="s">
        <v>139</v>
      </c>
      <c r="AT316" s="157" t="s">
        <v>135</v>
      </c>
      <c r="AU316" s="157" t="s">
        <v>87</v>
      </c>
      <c r="AY316" s="17" t="s">
        <v>132</v>
      </c>
      <c r="BE316" s="158">
        <f>IF(N316="základní",J316,0)</f>
        <v>0</v>
      </c>
      <c r="BF316" s="158">
        <f>IF(N316="snížená",J316,0)</f>
        <v>0</v>
      </c>
      <c r="BG316" s="158">
        <f>IF(N316="zákl. přenesená",J316,0)</f>
        <v>0</v>
      </c>
      <c r="BH316" s="158">
        <f>IF(N316="sníž. přenesená",J316,0)</f>
        <v>0</v>
      </c>
      <c r="BI316" s="158">
        <f>IF(N316="nulová",J316,0)</f>
        <v>0</v>
      </c>
      <c r="BJ316" s="17" t="s">
        <v>85</v>
      </c>
      <c r="BK316" s="158">
        <f>ROUND(I316*H316,2)</f>
        <v>0</v>
      </c>
      <c r="BL316" s="17" t="s">
        <v>139</v>
      </c>
      <c r="BM316" s="157" t="s">
        <v>462</v>
      </c>
    </row>
    <row r="317" spans="2:51" s="13" customFormat="1" ht="12">
      <c r="B317" s="169"/>
      <c r="D317" s="159" t="s">
        <v>216</v>
      </c>
      <c r="E317" s="170" t="s">
        <v>1</v>
      </c>
      <c r="F317" s="171" t="s">
        <v>366</v>
      </c>
      <c r="H317" s="172">
        <v>24.66</v>
      </c>
      <c r="I317" s="173"/>
      <c r="L317" s="169"/>
      <c r="M317" s="174"/>
      <c r="N317" s="175"/>
      <c r="O317" s="175"/>
      <c r="P317" s="175"/>
      <c r="Q317" s="175"/>
      <c r="R317" s="175"/>
      <c r="S317" s="175"/>
      <c r="T317" s="176"/>
      <c r="AT317" s="170" t="s">
        <v>216</v>
      </c>
      <c r="AU317" s="170" t="s">
        <v>87</v>
      </c>
      <c r="AV317" s="13" t="s">
        <v>87</v>
      </c>
      <c r="AW317" s="13" t="s">
        <v>32</v>
      </c>
      <c r="AX317" s="13" t="s">
        <v>85</v>
      </c>
      <c r="AY317" s="170" t="s">
        <v>132</v>
      </c>
    </row>
    <row r="318" spans="1:65" s="2" customFormat="1" ht="24.2" customHeight="1">
      <c r="A318" s="32"/>
      <c r="B318" s="144"/>
      <c r="C318" s="145" t="s">
        <v>463</v>
      </c>
      <c r="D318" s="145" t="s">
        <v>135</v>
      </c>
      <c r="E318" s="146" t="s">
        <v>464</v>
      </c>
      <c r="F318" s="147" t="s">
        <v>465</v>
      </c>
      <c r="G318" s="148" t="s">
        <v>247</v>
      </c>
      <c r="H318" s="149">
        <v>559.99</v>
      </c>
      <c r="I318" s="150"/>
      <c r="J318" s="151">
        <f>ROUND(I318*H318,2)</f>
        <v>0</v>
      </c>
      <c r="K318" s="152"/>
      <c r="L318" s="33"/>
      <c r="M318" s="153" t="s">
        <v>1</v>
      </c>
      <c r="N318" s="154" t="s">
        <v>42</v>
      </c>
      <c r="O318" s="58"/>
      <c r="P318" s="155">
        <f>O318*H318</f>
        <v>0</v>
      </c>
      <c r="Q318" s="155">
        <v>0.003</v>
      </c>
      <c r="R318" s="155">
        <f>Q318*H318</f>
        <v>1.67997</v>
      </c>
      <c r="S318" s="155">
        <v>0</v>
      </c>
      <c r="T318" s="156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7" t="s">
        <v>139</v>
      </c>
      <c r="AT318" s="157" t="s">
        <v>135</v>
      </c>
      <c r="AU318" s="157" t="s">
        <v>87</v>
      </c>
      <c r="AY318" s="17" t="s">
        <v>132</v>
      </c>
      <c r="BE318" s="158">
        <f>IF(N318="základní",J318,0)</f>
        <v>0</v>
      </c>
      <c r="BF318" s="158">
        <f>IF(N318="snížená",J318,0)</f>
        <v>0</v>
      </c>
      <c r="BG318" s="158">
        <f>IF(N318="zákl. přenesená",J318,0)</f>
        <v>0</v>
      </c>
      <c r="BH318" s="158">
        <f>IF(N318="sníž. přenesená",J318,0)</f>
        <v>0</v>
      </c>
      <c r="BI318" s="158">
        <f>IF(N318="nulová",J318,0)</f>
        <v>0</v>
      </c>
      <c r="BJ318" s="17" t="s">
        <v>85</v>
      </c>
      <c r="BK318" s="158">
        <f>ROUND(I318*H318,2)</f>
        <v>0</v>
      </c>
      <c r="BL318" s="17" t="s">
        <v>139</v>
      </c>
      <c r="BM318" s="157" t="s">
        <v>466</v>
      </c>
    </row>
    <row r="319" spans="2:51" s="13" customFormat="1" ht="12">
      <c r="B319" s="169"/>
      <c r="D319" s="159" t="s">
        <v>216</v>
      </c>
      <c r="E319" s="170" t="s">
        <v>1</v>
      </c>
      <c r="F319" s="171" t="s">
        <v>467</v>
      </c>
      <c r="H319" s="172">
        <v>87.3</v>
      </c>
      <c r="I319" s="173"/>
      <c r="L319" s="169"/>
      <c r="M319" s="174"/>
      <c r="N319" s="175"/>
      <c r="O319" s="175"/>
      <c r="P319" s="175"/>
      <c r="Q319" s="175"/>
      <c r="R319" s="175"/>
      <c r="S319" s="175"/>
      <c r="T319" s="176"/>
      <c r="AT319" s="170" t="s">
        <v>216</v>
      </c>
      <c r="AU319" s="170" t="s">
        <v>87</v>
      </c>
      <c r="AV319" s="13" t="s">
        <v>87</v>
      </c>
      <c r="AW319" s="13" t="s">
        <v>32</v>
      </c>
      <c r="AX319" s="13" t="s">
        <v>77</v>
      </c>
      <c r="AY319" s="170" t="s">
        <v>132</v>
      </c>
    </row>
    <row r="320" spans="2:51" s="13" customFormat="1" ht="12">
      <c r="B320" s="169"/>
      <c r="D320" s="159" t="s">
        <v>216</v>
      </c>
      <c r="E320" s="170" t="s">
        <v>1</v>
      </c>
      <c r="F320" s="171" t="s">
        <v>468</v>
      </c>
      <c r="H320" s="172">
        <v>40.6</v>
      </c>
      <c r="I320" s="173"/>
      <c r="L320" s="169"/>
      <c r="M320" s="174"/>
      <c r="N320" s="175"/>
      <c r="O320" s="175"/>
      <c r="P320" s="175"/>
      <c r="Q320" s="175"/>
      <c r="R320" s="175"/>
      <c r="S320" s="175"/>
      <c r="T320" s="176"/>
      <c r="AT320" s="170" t="s">
        <v>216</v>
      </c>
      <c r="AU320" s="170" t="s">
        <v>87</v>
      </c>
      <c r="AV320" s="13" t="s">
        <v>87</v>
      </c>
      <c r="AW320" s="13" t="s">
        <v>32</v>
      </c>
      <c r="AX320" s="13" t="s">
        <v>77</v>
      </c>
      <c r="AY320" s="170" t="s">
        <v>132</v>
      </c>
    </row>
    <row r="321" spans="2:51" s="13" customFormat="1" ht="12">
      <c r="B321" s="169"/>
      <c r="D321" s="159" t="s">
        <v>216</v>
      </c>
      <c r="E321" s="170" t="s">
        <v>1</v>
      </c>
      <c r="F321" s="171" t="s">
        <v>469</v>
      </c>
      <c r="H321" s="172">
        <v>80.19</v>
      </c>
      <c r="I321" s="173"/>
      <c r="L321" s="169"/>
      <c r="M321" s="174"/>
      <c r="N321" s="175"/>
      <c r="O321" s="175"/>
      <c r="P321" s="175"/>
      <c r="Q321" s="175"/>
      <c r="R321" s="175"/>
      <c r="S321" s="175"/>
      <c r="T321" s="176"/>
      <c r="AT321" s="170" t="s">
        <v>216</v>
      </c>
      <c r="AU321" s="170" t="s">
        <v>87</v>
      </c>
      <c r="AV321" s="13" t="s">
        <v>87</v>
      </c>
      <c r="AW321" s="13" t="s">
        <v>32</v>
      </c>
      <c r="AX321" s="13" t="s">
        <v>77</v>
      </c>
      <c r="AY321" s="170" t="s">
        <v>132</v>
      </c>
    </row>
    <row r="322" spans="2:51" s="13" customFormat="1" ht="12">
      <c r="B322" s="169"/>
      <c r="D322" s="159" t="s">
        <v>216</v>
      </c>
      <c r="E322" s="170" t="s">
        <v>1</v>
      </c>
      <c r="F322" s="171" t="s">
        <v>470</v>
      </c>
      <c r="H322" s="172">
        <v>124.8</v>
      </c>
      <c r="I322" s="173"/>
      <c r="L322" s="169"/>
      <c r="M322" s="174"/>
      <c r="N322" s="175"/>
      <c r="O322" s="175"/>
      <c r="P322" s="175"/>
      <c r="Q322" s="175"/>
      <c r="R322" s="175"/>
      <c r="S322" s="175"/>
      <c r="T322" s="176"/>
      <c r="AT322" s="170" t="s">
        <v>216</v>
      </c>
      <c r="AU322" s="170" t="s">
        <v>87</v>
      </c>
      <c r="AV322" s="13" t="s">
        <v>87</v>
      </c>
      <c r="AW322" s="13" t="s">
        <v>32</v>
      </c>
      <c r="AX322" s="13" t="s">
        <v>77</v>
      </c>
      <c r="AY322" s="170" t="s">
        <v>132</v>
      </c>
    </row>
    <row r="323" spans="2:51" s="13" customFormat="1" ht="12">
      <c r="B323" s="169"/>
      <c r="D323" s="159" t="s">
        <v>216</v>
      </c>
      <c r="E323" s="170" t="s">
        <v>1</v>
      </c>
      <c r="F323" s="171" t="s">
        <v>471</v>
      </c>
      <c r="H323" s="172">
        <v>227.1</v>
      </c>
      <c r="I323" s="173"/>
      <c r="L323" s="169"/>
      <c r="M323" s="174"/>
      <c r="N323" s="175"/>
      <c r="O323" s="175"/>
      <c r="P323" s="175"/>
      <c r="Q323" s="175"/>
      <c r="R323" s="175"/>
      <c r="S323" s="175"/>
      <c r="T323" s="176"/>
      <c r="AT323" s="170" t="s">
        <v>216</v>
      </c>
      <c r="AU323" s="170" t="s">
        <v>87</v>
      </c>
      <c r="AV323" s="13" t="s">
        <v>87</v>
      </c>
      <c r="AW323" s="13" t="s">
        <v>32</v>
      </c>
      <c r="AX323" s="13" t="s">
        <v>77</v>
      </c>
      <c r="AY323" s="170" t="s">
        <v>132</v>
      </c>
    </row>
    <row r="324" spans="2:51" s="14" customFormat="1" ht="12">
      <c r="B324" s="177"/>
      <c r="D324" s="159" t="s">
        <v>216</v>
      </c>
      <c r="E324" s="178" t="s">
        <v>1</v>
      </c>
      <c r="F324" s="179" t="s">
        <v>219</v>
      </c>
      <c r="H324" s="180">
        <v>559.99</v>
      </c>
      <c r="I324" s="181"/>
      <c r="L324" s="177"/>
      <c r="M324" s="182"/>
      <c r="N324" s="183"/>
      <c r="O324" s="183"/>
      <c r="P324" s="183"/>
      <c r="Q324" s="183"/>
      <c r="R324" s="183"/>
      <c r="S324" s="183"/>
      <c r="T324" s="184"/>
      <c r="AT324" s="178" t="s">
        <v>216</v>
      </c>
      <c r="AU324" s="178" t="s">
        <v>87</v>
      </c>
      <c r="AV324" s="14" t="s">
        <v>139</v>
      </c>
      <c r="AW324" s="14" t="s">
        <v>32</v>
      </c>
      <c r="AX324" s="14" t="s">
        <v>85</v>
      </c>
      <c r="AY324" s="178" t="s">
        <v>132</v>
      </c>
    </row>
    <row r="325" spans="1:65" s="2" customFormat="1" ht="24.2" customHeight="1">
      <c r="A325" s="32"/>
      <c r="B325" s="144"/>
      <c r="C325" s="145" t="s">
        <v>472</v>
      </c>
      <c r="D325" s="145" t="s">
        <v>135</v>
      </c>
      <c r="E325" s="146" t="s">
        <v>473</v>
      </c>
      <c r="F325" s="147" t="s">
        <v>474</v>
      </c>
      <c r="G325" s="148" t="s">
        <v>247</v>
      </c>
      <c r="H325" s="149">
        <v>792.065</v>
      </c>
      <c r="I325" s="150"/>
      <c r="J325" s="151">
        <f>ROUND(I325*H325,2)</f>
        <v>0</v>
      </c>
      <c r="K325" s="152"/>
      <c r="L325" s="33"/>
      <c r="M325" s="153" t="s">
        <v>1</v>
      </c>
      <c r="N325" s="154" t="s">
        <v>42</v>
      </c>
      <c r="O325" s="58"/>
      <c r="P325" s="155">
        <f>O325*H325</f>
        <v>0</v>
      </c>
      <c r="Q325" s="155">
        <v>0.01628</v>
      </c>
      <c r="R325" s="155">
        <f>Q325*H325</f>
        <v>12.8948182</v>
      </c>
      <c r="S325" s="155">
        <v>0</v>
      </c>
      <c r="T325" s="156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7" t="s">
        <v>139</v>
      </c>
      <c r="AT325" s="157" t="s">
        <v>135</v>
      </c>
      <c r="AU325" s="157" t="s">
        <v>87</v>
      </c>
      <c r="AY325" s="17" t="s">
        <v>132</v>
      </c>
      <c r="BE325" s="158">
        <f>IF(N325="základní",J325,0)</f>
        <v>0</v>
      </c>
      <c r="BF325" s="158">
        <f>IF(N325="snížená",J325,0)</f>
        <v>0</v>
      </c>
      <c r="BG325" s="158">
        <f>IF(N325="zákl. přenesená",J325,0)</f>
        <v>0</v>
      </c>
      <c r="BH325" s="158">
        <f>IF(N325="sníž. přenesená",J325,0)</f>
        <v>0</v>
      </c>
      <c r="BI325" s="158">
        <f>IF(N325="nulová",J325,0)</f>
        <v>0</v>
      </c>
      <c r="BJ325" s="17" t="s">
        <v>85</v>
      </c>
      <c r="BK325" s="158">
        <f>ROUND(I325*H325,2)</f>
        <v>0</v>
      </c>
      <c r="BL325" s="17" t="s">
        <v>139</v>
      </c>
      <c r="BM325" s="157" t="s">
        <v>475</v>
      </c>
    </row>
    <row r="326" spans="2:51" s="13" customFormat="1" ht="12">
      <c r="B326" s="169"/>
      <c r="D326" s="159" t="s">
        <v>216</v>
      </c>
      <c r="E326" s="170" t="s">
        <v>1</v>
      </c>
      <c r="F326" s="171" t="s">
        <v>467</v>
      </c>
      <c r="H326" s="172">
        <v>87.3</v>
      </c>
      <c r="I326" s="173"/>
      <c r="L326" s="169"/>
      <c r="M326" s="174"/>
      <c r="N326" s="175"/>
      <c r="O326" s="175"/>
      <c r="P326" s="175"/>
      <c r="Q326" s="175"/>
      <c r="R326" s="175"/>
      <c r="S326" s="175"/>
      <c r="T326" s="176"/>
      <c r="AT326" s="170" t="s">
        <v>216</v>
      </c>
      <c r="AU326" s="170" t="s">
        <v>87</v>
      </c>
      <c r="AV326" s="13" t="s">
        <v>87</v>
      </c>
      <c r="AW326" s="13" t="s">
        <v>32</v>
      </c>
      <c r="AX326" s="13" t="s">
        <v>77</v>
      </c>
      <c r="AY326" s="170" t="s">
        <v>132</v>
      </c>
    </row>
    <row r="327" spans="2:51" s="13" customFormat="1" ht="12">
      <c r="B327" s="169"/>
      <c r="D327" s="159" t="s">
        <v>216</v>
      </c>
      <c r="E327" s="170" t="s">
        <v>1</v>
      </c>
      <c r="F327" s="171" t="s">
        <v>476</v>
      </c>
      <c r="H327" s="172">
        <v>61.11</v>
      </c>
      <c r="I327" s="173"/>
      <c r="L327" s="169"/>
      <c r="M327" s="174"/>
      <c r="N327" s="175"/>
      <c r="O327" s="175"/>
      <c r="P327" s="175"/>
      <c r="Q327" s="175"/>
      <c r="R327" s="175"/>
      <c r="S327" s="175"/>
      <c r="T327" s="176"/>
      <c r="AT327" s="170" t="s">
        <v>216</v>
      </c>
      <c r="AU327" s="170" t="s">
        <v>87</v>
      </c>
      <c r="AV327" s="13" t="s">
        <v>87</v>
      </c>
      <c r="AW327" s="13" t="s">
        <v>32</v>
      </c>
      <c r="AX327" s="13" t="s">
        <v>77</v>
      </c>
      <c r="AY327" s="170" t="s">
        <v>132</v>
      </c>
    </row>
    <row r="328" spans="2:51" s="13" customFormat="1" ht="12">
      <c r="B328" s="169"/>
      <c r="D328" s="159" t="s">
        <v>216</v>
      </c>
      <c r="E328" s="170" t="s">
        <v>1</v>
      </c>
      <c r="F328" s="171" t="s">
        <v>477</v>
      </c>
      <c r="H328" s="172">
        <v>38.15</v>
      </c>
      <c r="I328" s="173"/>
      <c r="L328" s="169"/>
      <c r="M328" s="174"/>
      <c r="N328" s="175"/>
      <c r="O328" s="175"/>
      <c r="P328" s="175"/>
      <c r="Q328" s="175"/>
      <c r="R328" s="175"/>
      <c r="S328" s="175"/>
      <c r="T328" s="176"/>
      <c r="AT328" s="170" t="s">
        <v>216</v>
      </c>
      <c r="AU328" s="170" t="s">
        <v>87</v>
      </c>
      <c r="AV328" s="13" t="s">
        <v>87</v>
      </c>
      <c r="AW328" s="13" t="s">
        <v>32</v>
      </c>
      <c r="AX328" s="13" t="s">
        <v>77</v>
      </c>
      <c r="AY328" s="170" t="s">
        <v>132</v>
      </c>
    </row>
    <row r="329" spans="2:51" s="13" customFormat="1" ht="12">
      <c r="B329" s="169"/>
      <c r="D329" s="159" t="s">
        <v>216</v>
      </c>
      <c r="E329" s="170" t="s">
        <v>1</v>
      </c>
      <c r="F329" s="171" t="s">
        <v>478</v>
      </c>
      <c r="H329" s="172">
        <v>48.3</v>
      </c>
      <c r="I329" s="173"/>
      <c r="L329" s="169"/>
      <c r="M329" s="174"/>
      <c r="N329" s="175"/>
      <c r="O329" s="175"/>
      <c r="P329" s="175"/>
      <c r="Q329" s="175"/>
      <c r="R329" s="175"/>
      <c r="S329" s="175"/>
      <c r="T329" s="176"/>
      <c r="AT329" s="170" t="s">
        <v>216</v>
      </c>
      <c r="AU329" s="170" t="s">
        <v>87</v>
      </c>
      <c r="AV329" s="13" t="s">
        <v>87</v>
      </c>
      <c r="AW329" s="13" t="s">
        <v>32</v>
      </c>
      <c r="AX329" s="13" t="s">
        <v>77</v>
      </c>
      <c r="AY329" s="170" t="s">
        <v>132</v>
      </c>
    </row>
    <row r="330" spans="2:51" s="13" customFormat="1" ht="12">
      <c r="B330" s="169"/>
      <c r="D330" s="159" t="s">
        <v>216</v>
      </c>
      <c r="E330" s="170" t="s">
        <v>1</v>
      </c>
      <c r="F330" s="171" t="s">
        <v>468</v>
      </c>
      <c r="H330" s="172">
        <v>40.6</v>
      </c>
      <c r="I330" s="173"/>
      <c r="L330" s="169"/>
      <c r="M330" s="174"/>
      <c r="N330" s="175"/>
      <c r="O330" s="175"/>
      <c r="P330" s="175"/>
      <c r="Q330" s="175"/>
      <c r="R330" s="175"/>
      <c r="S330" s="175"/>
      <c r="T330" s="176"/>
      <c r="AT330" s="170" t="s">
        <v>216</v>
      </c>
      <c r="AU330" s="170" t="s">
        <v>87</v>
      </c>
      <c r="AV330" s="13" t="s">
        <v>87</v>
      </c>
      <c r="AW330" s="13" t="s">
        <v>32</v>
      </c>
      <c r="AX330" s="13" t="s">
        <v>77</v>
      </c>
      <c r="AY330" s="170" t="s">
        <v>132</v>
      </c>
    </row>
    <row r="331" spans="2:51" s="13" customFormat="1" ht="12">
      <c r="B331" s="169"/>
      <c r="D331" s="159" t="s">
        <v>216</v>
      </c>
      <c r="E331" s="170" t="s">
        <v>1</v>
      </c>
      <c r="F331" s="171" t="s">
        <v>479</v>
      </c>
      <c r="H331" s="172">
        <v>43.19</v>
      </c>
      <c r="I331" s="173"/>
      <c r="L331" s="169"/>
      <c r="M331" s="174"/>
      <c r="N331" s="175"/>
      <c r="O331" s="175"/>
      <c r="P331" s="175"/>
      <c r="Q331" s="175"/>
      <c r="R331" s="175"/>
      <c r="S331" s="175"/>
      <c r="T331" s="176"/>
      <c r="AT331" s="170" t="s">
        <v>216</v>
      </c>
      <c r="AU331" s="170" t="s">
        <v>87</v>
      </c>
      <c r="AV331" s="13" t="s">
        <v>87</v>
      </c>
      <c r="AW331" s="13" t="s">
        <v>32</v>
      </c>
      <c r="AX331" s="13" t="s">
        <v>77</v>
      </c>
      <c r="AY331" s="170" t="s">
        <v>132</v>
      </c>
    </row>
    <row r="332" spans="2:51" s="13" customFormat="1" ht="12">
      <c r="B332" s="169"/>
      <c r="D332" s="159" t="s">
        <v>216</v>
      </c>
      <c r="E332" s="170" t="s">
        <v>1</v>
      </c>
      <c r="F332" s="171" t="s">
        <v>469</v>
      </c>
      <c r="H332" s="172">
        <v>80.19</v>
      </c>
      <c r="I332" s="173"/>
      <c r="L332" s="169"/>
      <c r="M332" s="174"/>
      <c r="N332" s="175"/>
      <c r="O332" s="175"/>
      <c r="P332" s="175"/>
      <c r="Q332" s="175"/>
      <c r="R332" s="175"/>
      <c r="S332" s="175"/>
      <c r="T332" s="176"/>
      <c r="AT332" s="170" t="s">
        <v>216</v>
      </c>
      <c r="AU332" s="170" t="s">
        <v>87</v>
      </c>
      <c r="AV332" s="13" t="s">
        <v>87</v>
      </c>
      <c r="AW332" s="13" t="s">
        <v>32</v>
      </c>
      <c r="AX332" s="13" t="s">
        <v>77</v>
      </c>
      <c r="AY332" s="170" t="s">
        <v>132</v>
      </c>
    </row>
    <row r="333" spans="2:51" s="13" customFormat="1" ht="12">
      <c r="B333" s="169"/>
      <c r="D333" s="159" t="s">
        <v>216</v>
      </c>
      <c r="E333" s="170" t="s">
        <v>1</v>
      </c>
      <c r="F333" s="171" t="s">
        <v>470</v>
      </c>
      <c r="H333" s="172">
        <v>124.8</v>
      </c>
      <c r="I333" s="173"/>
      <c r="L333" s="169"/>
      <c r="M333" s="174"/>
      <c r="N333" s="175"/>
      <c r="O333" s="175"/>
      <c r="P333" s="175"/>
      <c r="Q333" s="175"/>
      <c r="R333" s="175"/>
      <c r="S333" s="175"/>
      <c r="T333" s="176"/>
      <c r="AT333" s="170" t="s">
        <v>216</v>
      </c>
      <c r="AU333" s="170" t="s">
        <v>87</v>
      </c>
      <c r="AV333" s="13" t="s">
        <v>87</v>
      </c>
      <c r="AW333" s="13" t="s">
        <v>32</v>
      </c>
      <c r="AX333" s="13" t="s">
        <v>77</v>
      </c>
      <c r="AY333" s="170" t="s">
        <v>132</v>
      </c>
    </row>
    <row r="334" spans="2:51" s="13" customFormat="1" ht="12">
      <c r="B334" s="169"/>
      <c r="D334" s="159" t="s">
        <v>216</v>
      </c>
      <c r="E334" s="170" t="s">
        <v>1</v>
      </c>
      <c r="F334" s="171" t="s">
        <v>480</v>
      </c>
      <c r="H334" s="172">
        <v>268.425</v>
      </c>
      <c r="I334" s="173"/>
      <c r="L334" s="169"/>
      <c r="M334" s="174"/>
      <c r="N334" s="175"/>
      <c r="O334" s="175"/>
      <c r="P334" s="175"/>
      <c r="Q334" s="175"/>
      <c r="R334" s="175"/>
      <c r="S334" s="175"/>
      <c r="T334" s="176"/>
      <c r="AT334" s="170" t="s">
        <v>216</v>
      </c>
      <c r="AU334" s="170" t="s">
        <v>87</v>
      </c>
      <c r="AV334" s="13" t="s">
        <v>87</v>
      </c>
      <c r="AW334" s="13" t="s">
        <v>32</v>
      </c>
      <c r="AX334" s="13" t="s">
        <v>77</v>
      </c>
      <c r="AY334" s="170" t="s">
        <v>132</v>
      </c>
    </row>
    <row r="335" spans="2:51" s="14" customFormat="1" ht="12">
      <c r="B335" s="177"/>
      <c r="D335" s="159" t="s">
        <v>216</v>
      </c>
      <c r="E335" s="178" t="s">
        <v>1</v>
      </c>
      <c r="F335" s="179" t="s">
        <v>219</v>
      </c>
      <c r="H335" s="180">
        <v>792.065</v>
      </c>
      <c r="I335" s="181"/>
      <c r="L335" s="177"/>
      <c r="M335" s="182"/>
      <c r="N335" s="183"/>
      <c r="O335" s="183"/>
      <c r="P335" s="183"/>
      <c r="Q335" s="183"/>
      <c r="R335" s="183"/>
      <c r="S335" s="183"/>
      <c r="T335" s="184"/>
      <c r="AT335" s="178" t="s">
        <v>216</v>
      </c>
      <c r="AU335" s="178" t="s">
        <v>87</v>
      </c>
      <c r="AV335" s="14" t="s">
        <v>139</v>
      </c>
      <c r="AW335" s="14" t="s">
        <v>32</v>
      </c>
      <c r="AX335" s="14" t="s">
        <v>85</v>
      </c>
      <c r="AY335" s="178" t="s">
        <v>132</v>
      </c>
    </row>
    <row r="336" spans="1:65" s="2" customFormat="1" ht="24.2" customHeight="1">
      <c r="A336" s="32"/>
      <c r="B336" s="144"/>
      <c r="C336" s="145" t="s">
        <v>481</v>
      </c>
      <c r="D336" s="145" t="s">
        <v>135</v>
      </c>
      <c r="E336" s="146" t="s">
        <v>482</v>
      </c>
      <c r="F336" s="147" t="s">
        <v>483</v>
      </c>
      <c r="G336" s="148" t="s">
        <v>247</v>
      </c>
      <c r="H336" s="149">
        <v>554.93</v>
      </c>
      <c r="I336" s="150"/>
      <c r="J336" s="151">
        <f>ROUND(I336*H336,2)</f>
        <v>0</v>
      </c>
      <c r="K336" s="152"/>
      <c r="L336" s="33"/>
      <c r="M336" s="153" t="s">
        <v>1</v>
      </c>
      <c r="N336" s="154" t="s">
        <v>42</v>
      </c>
      <c r="O336" s="58"/>
      <c r="P336" s="155">
        <f>O336*H336</f>
        <v>0</v>
      </c>
      <c r="Q336" s="155">
        <v>0.00735</v>
      </c>
      <c r="R336" s="155">
        <f>Q336*H336</f>
        <v>4.0787355</v>
      </c>
      <c r="S336" s="155">
        <v>0</v>
      </c>
      <c r="T336" s="156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7" t="s">
        <v>139</v>
      </c>
      <c r="AT336" s="157" t="s">
        <v>135</v>
      </c>
      <c r="AU336" s="157" t="s">
        <v>87</v>
      </c>
      <c r="AY336" s="17" t="s">
        <v>132</v>
      </c>
      <c r="BE336" s="158">
        <f>IF(N336="základní",J336,0)</f>
        <v>0</v>
      </c>
      <c r="BF336" s="158">
        <f>IF(N336="snížená",J336,0)</f>
        <v>0</v>
      </c>
      <c r="BG336" s="158">
        <f>IF(N336="zákl. přenesená",J336,0)</f>
        <v>0</v>
      </c>
      <c r="BH336" s="158">
        <f>IF(N336="sníž. přenesená",J336,0)</f>
        <v>0</v>
      </c>
      <c r="BI336" s="158">
        <f>IF(N336="nulová",J336,0)</f>
        <v>0</v>
      </c>
      <c r="BJ336" s="17" t="s">
        <v>85</v>
      </c>
      <c r="BK336" s="158">
        <f>ROUND(I336*H336,2)</f>
        <v>0</v>
      </c>
      <c r="BL336" s="17" t="s">
        <v>139</v>
      </c>
      <c r="BM336" s="157" t="s">
        <v>484</v>
      </c>
    </row>
    <row r="337" spans="2:51" s="13" customFormat="1" ht="12">
      <c r="B337" s="169"/>
      <c r="D337" s="159" t="s">
        <v>216</v>
      </c>
      <c r="E337" s="170" t="s">
        <v>1</v>
      </c>
      <c r="F337" s="171" t="s">
        <v>485</v>
      </c>
      <c r="H337" s="172">
        <v>496.67</v>
      </c>
      <c r="I337" s="173"/>
      <c r="L337" s="169"/>
      <c r="M337" s="174"/>
      <c r="N337" s="175"/>
      <c r="O337" s="175"/>
      <c r="P337" s="175"/>
      <c r="Q337" s="175"/>
      <c r="R337" s="175"/>
      <c r="S337" s="175"/>
      <c r="T337" s="176"/>
      <c r="AT337" s="170" t="s">
        <v>216</v>
      </c>
      <c r="AU337" s="170" t="s">
        <v>87</v>
      </c>
      <c r="AV337" s="13" t="s">
        <v>87</v>
      </c>
      <c r="AW337" s="13" t="s">
        <v>32</v>
      </c>
      <c r="AX337" s="13" t="s">
        <v>77</v>
      </c>
      <c r="AY337" s="170" t="s">
        <v>132</v>
      </c>
    </row>
    <row r="338" spans="2:51" s="13" customFormat="1" ht="12">
      <c r="B338" s="169"/>
      <c r="D338" s="159" t="s">
        <v>216</v>
      </c>
      <c r="E338" s="170" t="s">
        <v>1</v>
      </c>
      <c r="F338" s="171" t="s">
        <v>486</v>
      </c>
      <c r="H338" s="172">
        <v>31.4</v>
      </c>
      <c r="I338" s="173"/>
      <c r="L338" s="169"/>
      <c r="M338" s="174"/>
      <c r="N338" s="175"/>
      <c r="O338" s="175"/>
      <c r="P338" s="175"/>
      <c r="Q338" s="175"/>
      <c r="R338" s="175"/>
      <c r="S338" s="175"/>
      <c r="T338" s="176"/>
      <c r="AT338" s="170" t="s">
        <v>216</v>
      </c>
      <c r="AU338" s="170" t="s">
        <v>87</v>
      </c>
      <c r="AV338" s="13" t="s">
        <v>87</v>
      </c>
      <c r="AW338" s="13" t="s">
        <v>32</v>
      </c>
      <c r="AX338" s="13" t="s">
        <v>77</v>
      </c>
      <c r="AY338" s="170" t="s">
        <v>132</v>
      </c>
    </row>
    <row r="339" spans="2:51" s="13" customFormat="1" ht="12">
      <c r="B339" s="169"/>
      <c r="D339" s="159" t="s">
        <v>216</v>
      </c>
      <c r="E339" s="170" t="s">
        <v>1</v>
      </c>
      <c r="F339" s="171" t="s">
        <v>487</v>
      </c>
      <c r="H339" s="172">
        <v>26.86</v>
      </c>
      <c r="I339" s="173"/>
      <c r="L339" s="169"/>
      <c r="M339" s="174"/>
      <c r="N339" s="175"/>
      <c r="O339" s="175"/>
      <c r="P339" s="175"/>
      <c r="Q339" s="175"/>
      <c r="R339" s="175"/>
      <c r="S339" s="175"/>
      <c r="T339" s="176"/>
      <c r="AT339" s="170" t="s">
        <v>216</v>
      </c>
      <c r="AU339" s="170" t="s">
        <v>87</v>
      </c>
      <c r="AV339" s="13" t="s">
        <v>87</v>
      </c>
      <c r="AW339" s="13" t="s">
        <v>32</v>
      </c>
      <c r="AX339" s="13" t="s">
        <v>77</v>
      </c>
      <c r="AY339" s="170" t="s">
        <v>132</v>
      </c>
    </row>
    <row r="340" spans="2:51" s="14" customFormat="1" ht="12">
      <c r="B340" s="177"/>
      <c r="D340" s="159" t="s">
        <v>216</v>
      </c>
      <c r="E340" s="178" t="s">
        <v>1</v>
      </c>
      <c r="F340" s="179" t="s">
        <v>219</v>
      </c>
      <c r="H340" s="180">
        <v>554.93</v>
      </c>
      <c r="I340" s="181"/>
      <c r="L340" s="177"/>
      <c r="M340" s="182"/>
      <c r="N340" s="183"/>
      <c r="O340" s="183"/>
      <c r="P340" s="183"/>
      <c r="Q340" s="183"/>
      <c r="R340" s="183"/>
      <c r="S340" s="183"/>
      <c r="T340" s="184"/>
      <c r="AT340" s="178" t="s">
        <v>216</v>
      </c>
      <c r="AU340" s="178" t="s">
        <v>87</v>
      </c>
      <c r="AV340" s="14" t="s">
        <v>139</v>
      </c>
      <c r="AW340" s="14" t="s">
        <v>32</v>
      </c>
      <c r="AX340" s="14" t="s">
        <v>85</v>
      </c>
      <c r="AY340" s="178" t="s">
        <v>132</v>
      </c>
    </row>
    <row r="341" spans="1:65" s="2" customFormat="1" ht="24.2" customHeight="1">
      <c r="A341" s="32"/>
      <c r="B341" s="144"/>
      <c r="C341" s="145" t="s">
        <v>488</v>
      </c>
      <c r="D341" s="145" t="s">
        <v>135</v>
      </c>
      <c r="E341" s="146" t="s">
        <v>489</v>
      </c>
      <c r="F341" s="147" t="s">
        <v>490</v>
      </c>
      <c r="G341" s="148" t="s">
        <v>247</v>
      </c>
      <c r="H341" s="149">
        <v>554.93</v>
      </c>
      <c r="I341" s="150"/>
      <c r="J341" s="151">
        <f>ROUND(I341*H341,2)</f>
        <v>0</v>
      </c>
      <c r="K341" s="152"/>
      <c r="L341" s="33"/>
      <c r="M341" s="153" t="s">
        <v>1</v>
      </c>
      <c r="N341" s="154" t="s">
        <v>42</v>
      </c>
      <c r="O341" s="58"/>
      <c r="P341" s="155">
        <f>O341*H341</f>
        <v>0</v>
      </c>
      <c r="Q341" s="155">
        <v>0.00438</v>
      </c>
      <c r="R341" s="155">
        <f>Q341*H341</f>
        <v>2.4305934</v>
      </c>
      <c r="S341" s="155">
        <v>0</v>
      </c>
      <c r="T341" s="156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7" t="s">
        <v>139</v>
      </c>
      <c r="AT341" s="157" t="s">
        <v>135</v>
      </c>
      <c r="AU341" s="157" t="s">
        <v>87</v>
      </c>
      <c r="AY341" s="17" t="s">
        <v>132</v>
      </c>
      <c r="BE341" s="158">
        <f>IF(N341="základní",J341,0)</f>
        <v>0</v>
      </c>
      <c r="BF341" s="158">
        <f>IF(N341="snížená",J341,0)</f>
        <v>0</v>
      </c>
      <c r="BG341" s="158">
        <f>IF(N341="zákl. přenesená",J341,0)</f>
        <v>0</v>
      </c>
      <c r="BH341" s="158">
        <f>IF(N341="sníž. přenesená",J341,0)</f>
        <v>0</v>
      </c>
      <c r="BI341" s="158">
        <f>IF(N341="nulová",J341,0)</f>
        <v>0</v>
      </c>
      <c r="BJ341" s="17" t="s">
        <v>85</v>
      </c>
      <c r="BK341" s="158">
        <f>ROUND(I341*H341,2)</f>
        <v>0</v>
      </c>
      <c r="BL341" s="17" t="s">
        <v>139</v>
      </c>
      <c r="BM341" s="157" t="s">
        <v>491</v>
      </c>
    </row>
    <row r="342" spans="2:51" s="13" customFormat="1" ht="12">
      <c r="B342" s="169"/>
      <c r="D342" s="159" t="s">
        <v>216</v>
      </c>
      <c r="E342" s="170" t="s">
        <v>1</v>
      </c>
      <c r="F342" s="171" t="s">
        <v>485</v>
      </c>
      <c r="H342" s="172">
        <v>496.67</v>
      </c>
      <c r="I342" s="173"/>
      <c r="L342" s="169"/>
      <c r="M342" s="174"/>
      <c r="N342" s="175"/>
      <c r="O342" s="175"/>
      <c r="P342" s="175"/>
      <c r="Q342" s="175"/>
      <c r="R342" s="175"/>
      <c r="S342" s="175"/>
      <c r="T342" s="176"/>
      <c r="AT342" s="170" t="s">
        <v>216</v>
      </c>
      <c r="AU342" s="170" t="s">
        <v>87</v>
      </c>
      <c r="AV342" s="13" t="s">
        <v>87</v>
      </c>
      <c r="AW342" s="13" t="s">
        <v>32</v>
      </c>
      <c r="AX342" s="13" t="s">
        <v>77</v>
      </c>
      <c r="AY342" s="170" t="s">
        <v>132</v>
      </c>
    </row>
    <row r="343" spans="2:51" s="13" customFormat="1" ht="12">
      <c r="B343" s="169"/>
      <c r="D343" s="159" t="s">
        <v>216</v>
      </c>
      <c r="E343" s="170" t="s">
        <v>1</v>
      </c>
      <c r="F343" s="171" t="s">
        <v>486</v>
      </c>
      <c r="H343" s="172">
        <v>31.4</v>
      </c>
      <c r="I343" s="173"/>
      <c r="L343" s="169"/>
      <c r="M343" s="174"/>
      <c r="N343" s="175"/>
      <c r="O343" s="175"/>
      <c r="P343" s="175"/>
      <c r="Q343" s="175"/>
      <c r="R343" s="175"/>
      <c r="S343" s="175"/>
      <c r="T343" s="176"/>
      <c r="AT343" s="170" t="s">
        <v>216</v>
      </c>
      <c r="AU343" s="170" t="s">
        <v>87</v>
      </c>
      <c r="AV343" s="13" t="s">
        <v>87</v>
      </c>
      <c r="AW343" s="13" t="s">
        <v>32</v>
      </c>
      <c r="AX343" s="13" t="s">
        <v>77</v>
      </c>
      <c r="AY343" s="170" t="s">
        <v>132</v>
      </c>
    </row>
    <row r="344" spans="2:51" s="13" customFormat="1" ht="12">
      <c r="B344" s="169"/>
      <c r="D344" s="159" t="s">
        <v>216</v>
      </c>
      <c r="E344" s="170" t="s">
        <v>1</v>
      </c>
      <c r="F344" s="171" t="s">
        <v>487</v>
      </c>
      <c r="H344" s="172">
        <v>26.86</v>
      </c>
      <c r="I344" s="173"/>
      <c r="L344" s="169"/>
      <c r="M344" s="174"/>
      <c r="N344" s="175"/>
      <c r="O344" s="175"/>
      <c r="P344" s="175"/>
      <c r="Q344" s="175"/>
      <c r="R344" s="175"/>
      <c r="S344" s="175"/>
      <c r="T344" s="176"/>
      <c r="AT344" s="170" t="s">
        <v>216</v>
      </c>
      <c r="AU344" s="170" t="s">
        <v>87</v>
      </c>
      <c r="AV344" s="13" t="s">
        <v>87</v>
      </c>
      <c r="AW344" s="13" t="s">
        <v>32</v>
      </c>
      <c r="AX344" s="13" t="s">
        <v>77</v>
      </c>
      <c r="AY344" s="170" t="s">
        <v>132</v>
      </c>
    </row>
    <row r="345" spans="2:51" s="14" customFormat="1" ht="12">
      <c r="B345" s="177"/>
      <c r="D345" s="159" t="s">
        <v>216</v>
      </c>
      <c r="E345" s="178" t="s">
        <v>1</v>
      </c>
      <c r="F345" s="179" t="s">
        <v>219</v>
      </c>
      <c r="H345" s="180">
        <v>554.93</v>
      </c>
      <c r="I345" s="181"/>
      <c r="L345" s="177"/>
      <c r="M345" s="182"/>
      <c r="N345" s="183"/>
      <c r="O345" s="183"/>
      <c r="P345" s="183"/>
      <c r="Q345" s="183"/>
      <c r="R345" s="183"/>
      <c r="S345" s="183"/>
      <c r="T345" s="184"/>
      <c r="AT345" s="178" t="s">
        <v>216</v>
      </c>
      <c r="AU345" s="178" t="s">
        <v>87</v>
      </c>
      <c r="AV345" s="14" t="s">
        <v>139</v>
      </c>
      <c r="AW345" s="14" t="s">
        <v>32</v>
      </c>
      <c r="AX345" s="14" t="s">
        <v>85</v>
      </c>
      <c r="AY345" s="178" t="s">
        <v>132</v>
      </c>
    </row>
    <row r="346" spans="1:65" s="2" customFormat="1" ht="24.2" customHeight="1">
      <c r="A346" s="32"/>
      <c r="B346" s="144"/>
      <c r="C346" s="145" t="s">
        <v>492</v>
      </c>
      <c r="D346" s="145" t="s">
        <v>135</v>
      </c>
      <c r="E346" s="146" t="s">
        <v>493</v>
      </c>
      <c r="F346" s="147" t="s">
        <v>494</v>
      </c>
      <c r="G346" s="148" t="s">
        <v>247</v>
      </c>
      <c r="H346" s="149">
        <v>599.97</v>
      </c>
      <c r="I346" s="150"/>
      <c r="J346" s="151">
        <f>ROUND(I346*H346,2)</f>
        <v>0</v>
      </c>
      <c r="K346" s="152"/>
      <c r="L346" s="33"/>
      <c r="M346" s="153" t="s">
        <v>1</v>
      </c>
      <c r="N346" s="154" t="s">
        <v>42</v>
      </c>
      <c r="O346" s="58"/>
      <c r="P346" s="155">
        <f>O346*H346</f>
        <v>0</v>
      </c>
      <c r="Q346" s="155">
        <v>0.0085</v>
      </c>
      <c r="R346" s="155">
        <f>Q346*H346</f>
        <v>5.099745</v>
      </c>
      <c r="S346" s="155">
        <v>0</v>
      </c>
      <c r="T346" s="156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57" t="s">
        <v>139</v>
      </c>
      <c r="AT346" s="157" t="s">
        <v>135</v>
      </c>
      <c r="AU346" s="157" t="s">
        <v>87</v>
      </c>
      <c r="AY346" s="17" t="s">
        <v>132</v>
      </c>
      <c r="BE346" s="158">
        <f>IF(N346="základní",J346,0)</f>
        <v>0</v>
      </c>
      <c r="BF346" s="158">
        <f>IF(N346="snížená",J346,0)</f>
        <v>0</v>
      </c>
      <c r="BG346" s="158">
        <f>IF(N346="zákl. přenesená",J346,0)</f>
        <v>0</v>
      </c>
      <c r="BH346" s="158">
        <f>IF(N346="sníž. přenesená",J346,0)</f>
        <v>0</v>
      </c>
      <c r="BI346" s="158">
        <f>IF(N346="nulová",J346,0)</f>
        <v>0</v>
      </c>
      <c r="BJ346" s="17" t="s">
        <v>85</v>
      </c>
      <c r="BK346" s="158">
        <f>ROUND(I346*H346,2)</f>
        <v>0</v>
      </c>
      <c r="BL346" s="17" t="s">
        <v>139</v>
      </c>
      <c r="BM346" s="157" t="s">
        <v>495</v>
      </c>
    </row>
    <row r="347" spans="2:51" s="13" customFormat="1" ht="12">
      <c r="B347" s="169"/>
      <c r="D347" s="159" t="s">
        <v>216</v>
      </c>
      <c r="E347" s="170" t="s">
        <v>1</v>
      </c>
      <c r="F347" s="171" t="s">
        <v>496</v>
      </c>
      <c r="H347" s="172">
        <v>103.3</v>
      </c>
      <c r="I347" s="173"/>
      <c r="L347" s="169"/>
      <c r="M347" s="174"/>
      <c r="N347" s="175"/>
      <c r="O347" s="175"/>
      <c r="P347" s="175"/>
      <c r="Q347" s="175"/>
      <c r="R347" s="175"/>
      <c r="S347" s="175"/>
      <c r="T347" s="176"/>
      <c r="AT347" s="170" t="s">
        <v>216</v>
      </c>
      <c r="AU347" s="170" t="s">
        <v>87</v>
      </c>
      <c r="AV347" s="13" t="s">
        <v>87</v>
      </c>
      <c r="AW347" s="13" t="s">
        <v>32</v>
      </c>
      <c r="AX347" s="13" t="s">
        <v>77</v>
      </c>
      <c r="AY347" s="170" t="s">
        <v>132</v>
      </c>
    </row>
    <row r="348" spans="2:51" s="13" customFormat="1" ht="12">
      <c r="B348" s="169"/>
      <c r="D348" s="159" t="s">
        <v>216</v>
      </c>
      <c r="E348" s="170" t="s">
        <v>1</v>
      </c>
      <c r="F348" s="171" t="s">
        <v>485</v>
      </c>
      <c r="H348" s="172">
        <v>496.67</v>
      </c>
      <c r="I348" s="173"/>
      <c r="L348" s="169"/>
      <c r="M348" s="174"/>
      <c r="N348" s="175"/>
      <c r="O348" s="175"/>
      <c r="P348" s="175"/>
      <c r="Q348" s="175"/>
      <c r="R348" s="175"/>
      <c r="S348" s="175"/>
      <c r="T348" s="176"/>
      <c r="AT348" s="170" t="s">
        <v>216</v>
      </c>
      <c r="AU348" s="170" t="s">
        <v>87</v>
      </c>
      <c r="AV348" s="13" t="s">
        <v>87</v>
      </c>
      <c r="AW348" s="13" t="s">
        <v>32</v>
      </c>
      <c r="AX348" s="13" t="s">
        <v>77</v>
      </c>
      <c r="AY348" s="170" t="s">
        <v>132</v>
      </c>
    </row>
    <row r="349" spans="2:51" s="14" customFormat="1" ht="12">
      <c r="B349" s="177"/>
      <c r="D349" s="159" t="s">
        <v>216</v>
      </c>
      <c r="E349" s="178" t="s">
        <v>1</v>
      </c>
      <c r="F349" s="179" t="s">
        <v>219</v>
      </c>
      <c r="H349" s="180">
        <v>599.97</v>
      </c>
      <c r="I349" s="181"/>
      <c r="L349" s="177"/>
      <c r="M349" s="182"/>
      <c r="N349" s="183"/>
      <c r="O349" s="183"/>
      <c r="P349" s="183"/>
      <c r="Q349" s="183"/>
      <c r="R349" s="183"/>
      <c r="S349" s="183"/>
      <c r="T349" s="184"/>
      <c r="AT349" s="178" t="s">
        <v>216</v>
      </c>
      <c r="AU349" s="178" t="s">
        <v>87</v>
      </c>
      <c r="AV349" s="14" t="s">
        <v>139</v>
      </c>
      <c r="AW349" s="14" t="s">
        <v>32</v>
      </c>
      <c r="AX349" s="14" t="s">
        <v>85</v>
      </c>
      <c r="AY349" s="178" t="s">
        <v>132</v>
      </c>
    </row>
    <row r="350" spans="1:65" s="2" customFormat="1" ht="16.5" customHeight="1">
      <c r="A350" s="32"/>
      <c r="B350" s="144"/>
      <c r="C350" s="185" t="s">
        <v>497</v>
      </c>
      <c r="D350" s="185" t="s">
        <v>315</v>
      </c>
      <c r="E350" s="186" t="s">
        <v>498</v>
      </c>
      <c r="F350" s="187" t="s">
        <v>499</v>
      </c>
      <c r="G350" s="188" t="s">
        <v>247</v>
      </c>
      <c r="H350" s="189">
        <v>546.337</v>
      </c>
      <c r="I350" s="190"/>
      <c r="J350" s="191">
        <f>ROUND(I350*H350,2)</f>
        <v>0</v>
      </c>
      <c r="K350" s="192"/>
      <c r="L350" s="193"/>
      <c r="M350" s="194" t="s">
        <v>1</v>
      </c>
      <c r="N350" s="195" t="s">
        <v>42</v>
      </c>
      <c r="O350" s="58"/>
      <c r="P350" s="155">
        <f>O350*H350</f>
        <v>0</v>
      </c>
      <c r="Q350" s="155">
        <v>0.00255</v>
      </c>
      <c r="R350" s="155">
        <f>Q350*H350</f>
        <v>1.3931593500000001</v>
      </c>
      <c r="S350" s="155">
        <v>0</v>
      </c>
      <c r="T350" s="156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7" t="s">
        <v>173</v>
      </c>
      <c r="AT350" s="157" t="s">
        <v>315</v>
      </c>
      <c r="AU350" s="157" t="s">
        <v>87</v>
      </c>
      <c r="AY350" s="17" t="s">
        <v>132</v>
      </c>
      <c r="BE350" s="158">
        <f>IF(N350="základní",J350,0)</f>
        <v>0</v>
      </c>
      <c r="BF350" s="158">
        <f>IF(N350="snížená",J350,0)</f>
        <v>0</v>
      </c>
      <c r="BG350" s="158">
        <f>IF(N350="zákl. přenesená",J350,0)</f>
        <v>0</v>
      </c>
      <c r="BH350" s="158">
        <f>IF(N350="sníž. přenesená",J350,0)</f>
        <v>0</v>
      </c>
      <c r="BI350" s="158">
        <f>IF(N350="nulová",J350,0)</f>
        <v>0</v>
      </c>
      <c r="BJ350" s="17" t="s">
        <v>85</v>
      </c>
      <c r="BK350" s="158">
        <f>ROUND(I350*H350,2)</f>
        <v>0</v>
      </c>
      <c r="BL350" s="17" t="s">
        <v>139</v>
      </c>
      <c r="BM350" s="157" t="s">
        <v>500</v>
      </c>
    </row>
    <row r="351" spans="2:51" s="13" customFormat="1" ht="12">
      <c r="B351" s="169"/>
      <c r="D351" s="159" t="s">
        <v>216</v>
      </c>
      <c r="E351" s="170" t="s">
        <v>1</v>
      </c>
      <c r="F351" s="171" t="s">
        <v>501</v>
      </c>
      <c r="H351" s="172">
        <v>546.337</v>
      </c>
      <c r="I351" s="173"/>
      <c r="L351" s="169"/>
      <c r="M351" s="174"/>
      <c r="N351" s="175"/>
      <c r="O351" s="175"/>
      <c r="P351" s="175"/>
      <c r="Q351" s="175"/>
      <c r="R351" s="175"/>
      <c r="S351" s="175"/>
      <c r="T351" s="176"/>
      <c r="AT351" s="170" t="s">
        <v>216</v>
      </c>
      <c r="AU351" s="170" t="s">
        <v>87</v>
      </c>
      <c r="AV351" s="13" t="s">
        <v>87</v>
      </c>
      <c r="AW351" s="13" t="s">
        <v>32</v>
      </c>
      <c r="AX351" s="13" t="s">
        <v>85</v>
      </c>
      <c r="AY351" s="170" t="s">
        <v>132</v>
      </c>
    </row>
    <row r="352" spans="1:65" s="2" customFormat="1" ht="24.2" customHeight="1">
      <c r="A352" s="32"/>
      <c r="B352" s="144"/>
      <c r="C352" s="185" t="s">
        <v>502</v>
      </c>
      <c r="D352" s="185" t="s">
        <v>315</v>
      </c>
      <c r="E352" s="186" t="s">
        <v>503</v>
      </c>
      <c r="F352" s="187" t="s">
        <v>504</v>
      </c>
      <c r="G352" s="188" t="s">
        <v>247</v>
      </c>
      <c r="H352" s="189">
        <v>111.564</v>
      </c>
      <c r="I352" s="190"/>
      <c r="J352" s="191">
        <f>ROUND(I352*H352,2)</f>
        <v>0</v>
      </c>
      <c r="K352" s="192"/>
      <c r="L352" s="193"/>
      <c r="M352" s="194" t="s">
        <v>1</v>
      </c>
      <c r="N352" s="195" t="s">
        <v>42</v>
      </c>
      <c r="O352" s="58"/>
      <c r="P352" s="155">
        <f>O352*H352</f>
        <v>0</v>
      </c>
      <c r="Q352" s="155">
        <v>0.0024</v>
      </c>
      <c r="R352" s="155">
        <f>Q352*H352</f>
        <v>0.2677536</v>
      </c>
      <c r="S352" s="155">
        <v>0</v>
      </c>
      <c r="T352" s="156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7" t="s">
        <v>173</v>
      </c>
      <c r="AT352" s="157" t="s">
        <v>315</v>
      </c>
      <c r="AU352" s="157" t="s">
        <v>87</v>
      </c>
      <c r="AY352" s="17" t="s">
        <v>132</v>
      </c>
      <c r="BE352" s="158">
        <f>IF(N352="základní",J352,0)</f>
        <v>0</v>
      </c>
      <c r="BF352" s="158">
        <f>IF(N352="snížená",J352,0)</f>
        <v>0</v>
      </c>
      <c r="BG352" s="158">
        <f>IF(N352="zákl. přenesená",J352,0)</f>
        <v>0</v>
      </c>
      <c r="BH352" s="158">
        <f>IF(N352="sníž. přenesená",J352,0)</f>
        <v>0</v>
      </c>
      <c r="BI352" s="158">
        <f>IF(N352="nulová",J352,0)</f>
        <v>0</v>
      </c>
      <c r="BJ352" s="17" t="s">
        <v>85</v>
      </c>
      <c r="BK352" s="158">
        <f>ROUND(I352*H352,2)</f>
        <v>0</v>
      </c>
      <c r="BL352" s="17" t="s">
        <v>139</v>
      </c>
      <c r="BM352" s="157" t="s">
        <v>505</v>
      </c>
    </row>
    <row r="353" spans="2:51" s="13" customFormat="1" ht="12">
      <c r="B353" s="169"/>
      <c r="D353" s="159" t="s">
        <v>216</v>
      </c>
      <c r="E353" s="170" t="s">
        <v>1</v>
      </c>
      <c r="F353" s="171" t="s">
        <v>496</v>
      </c>
      <c r="H353" s="172">
        <v>103.3</v>
      </c>
      <c r="I353" s="173"/>
      <c r="L353" s="169"/>
      <c r="M353" s="174"/>
      <c r="N353" s="175"/>
      <c r="O353" s="175"/>
      <c r="P353" s="175"/>
      <c r="Q353" s="175"/>
      <c r="R353" s="175"/>
      <c r="S353" s="175"/>
      <c r="T353" s="176"/>
      <c r="AT353" s="170" t="s">
        <v>216</v>
      </c>
      <c r="AU353" s="170" t="s">
        <v>87</v>
      </c>
      <c r="AV353" s="13" t="s">
        <v>87</v>
      </c>
      <c r="AW353" s="13" t="s">
        <v>32</v>
      </c>
      <c r="AX353" s="13" t="s">
        <v>77</v>
      </c>
      <c r="AY353" s="170" t="s">
        <v>132</v>
      </c>
    </row>
    <row r="354" spans="2:51" s="14" customFormat="1" ht="12">
      <c r="B354" s="177"/>
      <c r="D354" s="159" t="s">
        <v>216</v>
      </c>
      <c r="E354" s="178" t="s">
        <v>1</v>
      </c>
      <c r="F354" s="179" t="s">
        <v>219</v>
      </c>
      <c r="H354" s="180">
        <v>103.3</v>
      </c>
      <c r="I354" s="181"/>
      <c r="L354" s="177"/>
      <c r="M354" s="182"/>
      <c r="N354" s="183"/>
      <c r="O354" s="183"/>
      <c r="P354" s="183"/>
      <c r="Q354" s="183"/>
      <c r="R354" s="183"/>
      <c r="S354" s="183"/>
      <c r="T354" s="184"/>
      <c r="AT354" s="178" t="s">
        <v>216</v>
      </c>
      <c r="AU354" s="178" t="s">
        <v>87</v>
      </c>
      <c r="AV354" s="14" t="s">
        <v>139</v>
      </c>
      <c r="AW354" s="14" t="s">
        <v>32</v>
      </c>
      <c r="AX354" s="14" t="s">
        <v>85</v>
      </c>
      <c r="AY354" s="178" t="s">
        <v>132</v>
      </c>
    </row>
    <row r="355" spans="2:51" s="13" customFormat="1" ht="12">
      <c r="B355" s="169"/>
      <c r="D355" s="159" t="s">
        <v>216</v>
      </c>
      <c r="F355" s="171" t="s">
        <v>506</v>
      </c>
      <c r="H355" s="172">
        <v>111.564</v>
      </c>
      <c r="I355" s="173"/>
      <c r="L355" s="169"/>
      <c r="M355" s="174"/>
      <c r="N355" s="175"/>
      <c r="O355" s="175"/>
      <c r="P355" s="175"/>
      <c r="Q355" s="175"/>
      <c r="R355" s="175"/>
      <c r="S355" s="175"/>
      <c r="T355" s="176"/>
      <c r="AT355" s="170" t="s">
        <v>216</v>
      </c>
      <c r="AU355" s="170" t="s">
        <v>87</v>
      </c>
      <c r="AV355" s="13" t="s">
        <v>87</v>
      </c>
      <c r="AW355" s="13" t="s">
        <v>3</v>
      </c>
      <c r="AX355" s="13" t="s">
        <v>85</v>
      </c>
      <c r="AY355" s="170" t="s">
        <v>132</v>
      </c>
    </row>
    <row r="356" spans="1:65" s="2" customFormat="1" ht="33" customHeight="1">
      <c r="A356" s="32"/>
      <c r="B356" s="144"/>
      <c r="C356" s="145" t="s">
        <v>507</v>
      </c>
      <c r="D356" s="145" t="s">
        <v>135</v>
      </c>
      <c r="E356" s="146" t="s">
        <v>508</v>
      </c>
      <c r="F356" s="147" t="s">
        <v>509</v>
      </c>
      <c r="G356" s="148" t="s">
        <v>138</v>
      </c>
      <c r="H356" s="149">
        <v>1</v>
      </c>
      <c r="I356" s="150"/>
      <c r="J356" s="151">
        <f>ROUND(I356*H356,2)</f>
        <v>0</v>
      </c>
      <c r="K356" s="152"/>
      <c r="L356" s="33"/>
      <c r="M356" s="153" t="s">
        <v>1</v>
      </c>
      <c r="N356" s="154" t="s">
        <v>42</v>
      </c>
      <c r="O356" s="58"/>
      <c r="P356" s="155">
        <f>O356*H356</f>
        <v>0</v>
      </c>
      <c r="Q356" s="155">
        <v>6E-05</v>
      </c>
      <c r="R356" s="155">
        <f>Q356*H356</f>
        <v>6E-05</v>
      </c>
      <c r="S356" s="155">
        <v>0</v>
      </c>
      <c r="T356" s="156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7" t="s">
        <v>139</v>
      </c>
      <c r="AT356" s="157" t="s">
        <v>135</v>
      </c>
      <c r="AU356" s="157" t="s">
        <v>87</v>
      </c>
      <c r="AY356" s="17" t="s">
        <v>132</v>
      </c>
      <c r="BE356" s="158">
        <f>IF(N356="základní",J356,0)</f>
        <v>0</v>
      </c>
      <c r="BF356" s="158">
        <f>IF(N356="snížená",J356,0)</f>
        <v>0</v>
      </c>
      <c r="BG356" s="158">
        <f>IF(N356="zákl. přenesená",J356,0)</f>
        <v>0</v>
      </c>
      <c r="BH356" s="158">
        <f>IF(N356="sníž. přenesená",J356,0)</f>
        <v>0</v>
      </c>
      <c r="BI356" s="158">
        <f>IF(N356="nulová",J356,0)</f>
        <v>0</v>
      </c>
      <c r="BJ356" s="17" t="s">
        <v>85</v>
      </c>
      <c r="BK356" s="158">
        <f>ROUND(I356*H356,2)</f>
        <v>0</v>
      </c>
      <c r="BL356" s="17" t="s">
        <v>139</v>
      </c>
      <c r="BM356" s="157" t="s">
        <v>510</v>
      </c>
    </row>
    <row r="357" spans="2:51" s="13" customFormat="1" ht="12">
      <c r="B357" s="169"/>
      <c r="D357" s="159" t="s">
        <v>216</v>
      </c>
      <c r="E357" s="170" t="s">
        <v>1</v>
      </c>
      <c r="F357" s="171" t="s">
        <v>85</v>
      </c>
      <c r="H357" s="172">
        <v>1</v>
      </c>
      <c r="I357" s="173"/>
      <c r="L357" s="169"/>
      <c r="M357" s="174"/>
      <c r="N357" s="175"/>
      <c r="O357" s="175"/>
      <c r="P357" s="175"/>
      <c r="Q357" s="175"/>
      <c r="R357" s="175"/>
      <c r="S357" s="175"/>
      <c r="T357" s="176"/>
      <c r="AT357" s="170" t="s">
        <v>216</v>
      </c>
      <c r="AU357" s="170" t="s">
        <v>87</v>
      </c>
      <c r="AV357" s="13" t="s">
        <v>87</v>
      </c>
      <c r="AW357" s="13" t="s">
        <v>32</v>
      </c>
      <c r="AX357" s="13" t="s">
        <v>77</v>
      </c>
      <c r="AY357" s="170" t="s">
        <v>132</v>
      </c>
    </row>
    <row r="358" spans="2:51" s="14" customFormat="1" ht="12">
      <c r="B358" s="177"/>
      <c r="D358" s="159" t="s">
        <v>216</v>
      </c>
      <c r="E358" s="178" t="s">
        <v>1</v>
      </c>
      <c r="F358" s="179" t="s">
        <v>219</v>
      </c>
      <c r="H358" s="180">
        <v>1</v>
      </c>
      <c r="I358" s="181"/>
      <c r="L358" s="177"/>
      <c r="M358" s="182"/>
      <c r="N358" s="183"/>
      <c r="O358" s="183"/>
      <c r="P358" s="183"/>
      <c r="Q358" s="183"/>
      <c r="R358" s="183"/>
      <c r="S358" s="183"/>
      <c r="T358" s="184"/>
      <c r="AT358" s="178" t="s">
        <v>216</v>
      </c>
      <c r="AU358" s="178" t="s">
        <v>87</v>
      </c>
      <c r="AV358" s="14" t="s">
        <v>139</v>
      </c>
      <c r="AW358" s="14" t="s">
        <v>32</v>
      </c>
      <c r="AX358" s="14" t="s">
        <v>85</v>
      </c>
      <c r="AY358" s="178" t="s">
        <v>132</v>
      </c>
    </row>
    <row r="359" spans="1:65" s="2" customFormat="1" ht="24.2" customHeight="1">
      <c r="A359" s="32"/>
      <c r="B359" s="144"/>
      <c r="C359" s="145" t="s">
        <v>511</v>
      </c>
      <c r="D359" s="145" t="s">
        <v>135</v>
      </c>
      <c r="E359" s="146" t="s">
        <v>512</v>
      </c>
      <c r="F359" s="147" t="s">
        <v>513</v>
      </c>
      <c r="G359" s="148" t="s">
        <v>247</v>
      </c>
      <c r="H359" s="149">
        <v>554.93</v>
      </c>
      <c r="I359" s="150"/>
      <c r="J359" s="151">
        <f>ROUND(I359*H359,2)</f>
        <v>0</v>
      </c>
      <c r="K359" s="152"/>
      <c r="L359" s="33"/>
      <c r="M359" s="153" t="s">
        <v>1</v>
      </c>
      <c r="N359" s="154" t="s">
        <v>42</v>
      </c>
      <c r="O359" s="58"/>
      <c r="P359" s="155">
        <f>O359*H359</f>
        <v>0</v>
      </c>
      <c r="Q359" s="155">
        <v>0.0205</v>
      </c>
      <c r="R359" s="155">
        <f>Q359*H359</f>
        <v>11.376064999999999</v>
      </c>
      <c r="S359" s="155">
        <v>0</v>
      </c>
      <c r="T359" s="156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7" t="s">
        <v>139</v>
      </c>
      <c r="AT359" s="157" t="s">
        <v>135</v>
      </c>
      <c r="AU359" s="157" t="s">
        <v>87</v>
      </c>
      <c r="AY359" s="17" t="s">
        <v>132</v>
      </c>
      <c r="BE359" s="158">
        <f>IF(N359="základní",J359,0)</f>
        <v>0</v>
      </c>
      <c r="BF359" s="158">
        <f>IF(N359="snížená",J359,0)</f>
        <v>0</v>
      </c>
      <c r="BG359" s="158">
        <f>IF(N359="zákl. přenesená",J359,0)</f>
        <v>0</v>
      </c>
      <c r="BH359" s="158">
        <f>IF(N359="sníž. přenesená",J359,0)</f>
        <v>0</v>
      </c>
      <c r="BI359" s="158">
        <f>IF(N359="nulová",J359,0)</f>
        <v>0</v>
      </c>
      <c r="BJ359" s="17" t="s">
        <v>85</v>
      </c>
      <c r="BK359" s="158">
        <f>ROUND(I359*H359,2)</f>
        <v>0</v>
      </c>
      <c r="BL359" s="17" t="s">
        <v>139</v>
      </c>
      <c r="BM359" s="157" t="s">
        <v>514</v>
      </c>
    </row>
    <row r="360" spans="2:51" s="15" customFormat="1" ht="12">
      <c r="B360" s="196"/>
      <c r="D360" s="159" t="s">
        <v>216</v>
      </c>
      <c r="E360" s="197" t="s">
        <v>1</v>
      </c>
      <c r="F360" s="198" t="s">
        <v>515</v>
      </c>
      <c r="H360" s="197" t="s">
        <v>1</v>
      </c>
      <c r="I360" s="199"/>
      <c r="L360" s="196"/>
      <c r="M360" s="200"/>
      <c r="N360" s="201"/>
      <c r="O360" s="201"/>
      <c r="P360" s="201"/>
      <c r="Q360" s="201"/>
      <c r="R360" s="201"/>
      <c r="S360" s="201"/>
      <c r="T360" s="202"/>
      <c r="AT360" s="197" t="s">
        <v>216</v>
      </c>
      <c r="AU360" s="197" t="s">
        <v>87</v>
      </c>
      <c r="AV360" s="15" t="s">
        <v>85</v>
      </c>
      <c r="AW360" s="15" t="s">
        <v>32</v>
      </c>
      <c r="AX360" s="15" t="s">
        <v>77</v>
      </c>
      <c r="AY360" s="197" t="s">
        <v>132</v>
      </c>
    </row>
    <row r="361" spans="2:51" s="13" customFormat="1" ht="12">
      <c r="B361" s="169"/>
      <c r="D361" s="159" t="s">
        <v>216</v>
      </c>
      <c r="E361" s="170" t="s">
        <v>1</v>
      </c>
      <c r="F361" s="171" t="s">
        <v>485</v>
      </c>
      <c r="H361" s="172">
        <v>496.67</v>
      </c>
      <c r="I361" s="173"/>
      <c r="L361" s="169"/>
      <c r="M361" s="174"/>
      <c r="N361" s="175"/>
      <c r="O361" s="175"/>
      <c r="P361" s="175"/>
      <c r="Q361" s="175"/>
      <c r="R361" s="175"/>
      <c r="S361" s="175"/>
      <c r="T361" s="176"/>
      <c r="AT361" s="170" t="s">
        <v>216</v>
      </c>
      <c r="AU361" s="170" t="s">
        <v>87</v>
      </c>
      <c r="AV361" s="13" t="s">
        <v>87</v>
      </c>
      <c r="AW361" s="13" t="s">
        <v>32</v>
      </c>
      <c r="AX361" s="13" t="s">
        <v>77</v>
      </c>
      <c r="AY361" s="170" t="s">
        <v>132</v>
      </c>
    </row>
    <row r="362" spans="2:51" s="13" customFormat="1" ht="12">
      <c r="B362" s="169"/>
      <c r="D362" s="159" t="s">
        <v>216</v>
      </c>
      <c r="E362" s="170" t="s">
        <v>1</v>
      </c>
      <c r="F362" s="171" t="s">
        <v>486</v>
      </c>
      <c r="H362" s="172">
        <v>31.4</v>
      </c>
      <c r="I362" s="173"/>
      <c r="L362" s="169"/>
      <c r="M362" s="174"/>
      <c r="N362" s="175"/>
      <c r="O362" s="175"/>
      <c r="P362" s="175"/>
      <c r="Q362" s="175"/>
      <c r="R362" s="175"/>
      <c r="S362" s="175"/>
      <c r="T362" s="176"/>
      <c r="AT362" s="170" t="s">
        <v>216</v>
      </c>
      <c r="AU362" s="170" t="s">
        <v>87</v>
      </c>
      <c r="AV362" s="13" t="s">
        <v>87</v>
      </c>
      <c r="AW362" s="13" t="s">
        <v>32</v>
      </c>
      <c r="AX362" s="13" t="s">
        <v>77</v>
      </c>
      <c r="AY362" s="170" t="s">
        <v>132</v>
      </c>
    </row>
    <row r="363" spans="2:51" s="13" customFormat="1" ht="12">
      <c r="B363" s="169"/>
      <c r="D363" s="159" t="s">
        <v>216</v>
      </c>
      <c r="E363" s="170" t="s">
        <v>1</v>
      </c>
      <c r="F363" s="171" t="s">
        <v>487</v>
      </c>
      <c r="H363" s="172">
        <v>26.86</v>
      </c>
      <c r="I363" s="173"/>
      <c r="L363" s="169"/>
      <c r="M363" s="174"/>
      <c r="N363" s="175"/>
      <c r="O363" s="175"/>
      <c r="P363" s="175"/>
      <c r="Q363" s="175"/>
      <c r="R363" s="175"/>
      <c r="S363" s="175"/>
      <c r="T363" s="176"/>
      <c r="AT363" s="170" t="s">
        <v>216</v>
      </c>
      <c r="AU363" s="170" t="s">
        <v>87</v>
      </c>
      <c r="AV363" s="13" t="s">
        <v>87</v>
      </c>
      <c r="AW363" s="13" t="s">
        <v>32</v>
      </c>
      <c r="AX363" s="13" t="s">
        <v>77</v>
      </c>
      <c r="AY363" s="170" t="s">
        <v>132</v>
      </c>
    </row>
    <row r="364" spans="2:51" s="14" customFormat="1" ht="12">
      <c r="B364" s="177"/>
      <c r="D364" s="159" t="s">
        <v>216</v>
      </c>
      <c r="E364" s="178" t="s">
        <v>1</v>
      </c>
      <c r="F364" s="179" t="s">
        <v>219</v>
      </c>
      <c r="H364" s="180">
        <v>554.93</v>
      </c>
      <c r="I364" s="181"/>
      <c r="L364" s="177"/>
      <c r="M364" s="182"/>
      <c r="N364" s="183"/>
      <c r="O364" s="183"/>
      <c r="P364" s="183"/>
      <c r="Q364" s="183"/>
      <c r="R364" s="183"/>
      <c r="S364" s="183"/>
      <c r="T364" s="184"/>
      <c r="AT364" s="178" t="s">
        <v>216</v>
      </c>
      <c r="AU364" s="178" t="s">
        <v>87</v>
      </c>
      <c r="AV364" s="14" t="s">
        <v>139</v>
      </c>
      <c r="AW364" s="14" t="s">
        <v>32</v>
      </c>
      <c r="AX364" s="14" t="s">
        <v>85</v>
      </c>
      <c r="AY364" s="178" t="s">
        <v>132</v>
      </c>
    </row>
    <row r="365" spans="1:65" s="2" customFormat="1" ht="37.9" customHeight="1">
      <c r="A365" s="32"/>
      <c r="B365" s="144"/>
      <c r="C365" s="145" t="s">
        <v>516</v>
      </c>
      <c r="D365" s="145" t="s">
        <v>135</v>
      </c>
      <c r="E365" s="146" t="s">
        <v>517</v>
      </c>
      <c r="F365" s="147" t="s">
        <v>518</v>
      </c>
      <c r="G365" s="148" t="s">
        <v>247</v>
      </c>
      <c r="H365" s="149">
        <v>496.67</v>
      </c>
      <c r="I365" s="150"/>
      <c r="J365" s="151">
        <f>ROUND(I365*H365,2)</f>
        <v>0</v>
      </c>
      <c r="K365" s="152"/>
      <c r="L365" s="33"/>
      <c r="M365" s="153" t="s">
        <v>1</v>
      </c>
      <c r="N365" s="154" t="s">
        <v>42</v>
      </c>
      <c r="O365" s="58"/>
      <c r="P365" s="155">
        <f>O365*H365</f>
        <v>0</v>
      </c>
      <c r="Q365" s="155">
        <v>0.00478</v>
      </c>
      <c r="R365" s="155">
        <f>Q365*H365</f>
        <v>2.3740826000000004</v>
      </c>
      <c r="S365" s="155">
        <v>0</v>
      </c>
      <c r="T365" s="156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7" t="s">
        <v>139</v>
      </c>
      <c r="AT365" s="157" t="s">
        <v>135</v>
      </c>
      <c r="AU365" s="157" t="s">
        <v>87</v>
      </c>
      <c r="AY365" s="17" t="s">
        <v>132</v>
      </c>
      <c r="BE365" s="158">
        <f>IF(N365="základní",J365,0)</f>
        <v>0</v>
      </c>
      <c r="BF365" s="158">
        <f>IF(N365="snížená",J365,0)</f>
        <v>0</v>
      </c>
      <c r="BG365" s="158">
        <f>IF(N365="zákl. přenesená",J365,0)</f>
        <v>0</v>
      </c>
      <c r="BH365" s="158">
        <f>IF(N365="sníž. přenesená",J365,0)</f>
        <v>0</v>
      </c>
      <c r="BI365" s="158">
        <f>IF(N365="nulová",J365,0)</f>
        <v>0</v>
      </c>
      <c r="BJ365" s="17" t="s">
        <v>85</v>
      </c>
      <c r="BK365" s="158">
        <f>ROUND(I365*H365,2)</f>
        <v>0</v>
      </c>
      <c r="BL365" s="17" t="s">
        <v>139</v>
      </c>
      <c r="BM365" s="157" t="s">
        <v>519</v>
      </c>
    </row>
    <row r="366" spans="2:51" s="13" customFormat="1" ht="12">
      <c r="B366" s="169"/>
      <c r="D366" s="159" t="s">
        <v>216</v>
      </c>
      <c r="E366" s="170" t="s">
        <v>1</v>
      </c>
      <c r="F366" s="171" t="s">
        <v>485</v>
      </c>
      <c r="H366" s="172">
        <v>496.67</v>
      </c>
      <c r="I366" s="173"/>
      <c r="L366" s="169"/>
      <c r="M366" s="174"/>
      <c r="N366" s="175"/>
      <c r="O366" s="175"/>
      <c r="P366" s="175"/>
      <c r="Q366" s="175"/>
      <c r="R366" s="175"/>
      <c r="S366" s="175"/>
      <c r="T366" s="176"/>
      <c r="AT366" s="170" t="s">
        <v>216</v>
      </c>
      <c r="AU366" s="170" t="s">
        <v>87</v>
      </c>
      <c r="AV366" s="13" t="s">
        <v>87</v>
      </c>
      <c r="AW366" s="13" t="s">
        <v>32</v>
      </c>
      <c r="AX366" s="13" t="s">
        <v>85</v>
      </c>
      <c r="AY366" s="170" t="s">
        <v>132</v>
      </c>
    </row>
    <row r="367" spans="1:65" s="2" customFormat="1" ht="24.2" customHeight="1">
      <c r="A367" s="32"/>
      <c r="B367" s="144"/>
      <c r="C367" s="145" t="s">
        <v>520</v>
      </c>
      <c r="D367" s="145" t="s">
        <v>135</v>
      </c>
      <c r="E367" s="146" t="s">
        <v>521</v>
      </c>
      <c r="F367" s="147" t="s">
        <v>522</v>
      </c>
      <c r="G367" s="148" t="s">
        <v>247</v>
      </c>
      <c r="H367" s="149">
        <v>31.4</v>
      </c>
      <c r="I367" s="150"/>
      <c r="J367" s="151">
        <f>ROUND(I367*H367,2)</f>
        <v>0</v>
      </c>
      <c r="K367" s="152"/>
      <c r="L367" s="33"/>
      <c r="M367" s="153" t="s">
        <v>1</v>
      </c>
      <c r="N367" s="154" t="s">
        <v>42</v>
      </c>
      <c r="O367" s="58"/>
      <c r="P367" s="155">
        <f>O367*H367</f>
        <v>0</v>
      </c>
      <c r="Q367" s="155">
        <v>0.00478</v>
      </c>
      <c r="R367" s="155">
        <f>Q367*H367</f>
        <v>0.150092</v>
      </c>
      <c r="S367" s="155">
        <v>0</v>
      </c>
      <c r="T367" s="156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7" t="s">
        <v>139</v>
      </c>
      <c r="AT367" s="157" t="s">
        <v>135</v>
      </c>
      <c r="AU367" s="157" t="s">
        <v>87</v>
      </c>
      <c r="AY367" s="17" t="s">
        <v>132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7" t="s">
        <v>85</v>
      </c>
      <c r="BK367" s="158">
        <f>ROUND(I367*H367,2)</f>
        <v>0</v>
      </c>
      <c r="BL367" s="17" t="s">
        <v>139</v>
      </c>
      <c r="BM367" s="157" t="s">
        <v>523</v>
      </c>
    </row>
    <row r="368" spans="2:51" s="13" customFormat="1" ht="12">
      <c r="B368" s="169"/>
      <c r="D368" s="159" t="s">
        <v>216</v>
      </c>
      <c r="E368" s="170" t="s">
        <v>1</v>
      </c>
      <c r="F368" s="171" t="s">
        <v>524</v>
      </c>
      <c r="H368" s="172">
        <v>31.4</v>
      </c>
      <c r="I368" s="173"/>
      <c r="L368" s="169"/>
      <c r="M368" s="174"/>
      <c r="N368" s="175"/>
      <c r="O368" s="175"/>
      <c r="P368" s="175"/>
      <c r="Q368" s="175"/>
      <c r="R368" s="175"/>
      <c r="S368" s="175"/>
      <c r="T368" s="176"/>
      <c r="AT368" s="170" t="s">
        <v>216</v>
      </c>
      <c r="AU368" s="170" t="s">
        <v>87</v>
      </c>
      <c r="AV368" s="13" t="s">
        <v>87</v>
      </c>
      <c r="AW368" s="13" t="s">
        <v>32</v>
      </c>
      <c r="AX368" s="13" t="s">
        <v>85</v>
      </c>
      <c r="AY368" s="170" t="s">
        <v>132</v>
      </c>
    </row>
    <row r="369" spans="1:65" s="2" customFormat="1" ht="24.2" customHeight="1">
      <c r="A369" s="32"/>
      <c r="B369" s="144"/>
      <c r="C369" s="145" t="s">
        <v>525</v>
      </c>
      <c r="D369" s="145" t="s">
        <v>135</v>
      </c>
      <c r="E369" s="146" t="s">
        <v>526</v>
      </c>
      <c r="F369" s="147" t="s">
        <v>527</v>
      </c>
      <c r="G369" s="148" t="s">
        <v>247</v>
      </c>
      <c r="H369" s="149">
        <v>26.86</v>
      </c>
      <c r="I369" s="150"/>
      <c r="J369" s="151">
        <f>ROUND(I369*H369,2)</f>
        <v>0</v>
      </c>
      <c r="K369" s="152"/>
      <c r="L369" s="33"/>
      <c r="M369" s="153" t="s">
        <v>1</v>
      </c>
      <c r="N369" s="154" t="s">
        <v>42</v>
      </c>
      <c r="O369" s="58"/>
      <c r="P369" s="155">
        <f>O369*H369</f>
        <v>0</v>
      </c>
      <c r="Q369" s="155">
        <v>0.00478</v>
      </c>
      <c r="R369" s="155">
        <f>Q369*H369</f>
        <v>0.1283908</v>
      </c>
      <c r="S369" s="155">
        <v>0</v>
      </c>
      <c r="T369" s="156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7" t="s">
        <v>139</v>
      </c>
      <c r="AT369" s="157" t="s">
        <v>135</v>
      </c>
      <c r="AU369" s="157" t="s">
        <v>87</v>
      </c>
      <c r="AY369" s="17" t="s">
        <v>132</v>
      </c>
      <c r="BE369" s="158">
        <f>IF(N369="základní",J369,0)</f>
        <v>0</v>
      </c>
      <c r="BF369" s="158">
        <f>IF(N369="snížená",J369,0)</f>
        <v>0</v>
      </c>
      <c r="BG369" s="158">
        <f>IF(N369="zákl. přenesená",J369,0)</f>
        <v>0</v>
      </c>
      <c r="BH369" s="158">
        <f>IF(N369="sníž. přenesená",J369,0)</f>
        <v>0</v>
      </c>
      <c r="BI369" s="158">
        <f>IF(N369="nulová",J369,0)</f>
        <v>0</v>
      </c>
      <c r="BJ369" s="17" t="s">
        <v>85</v>
      </c>
      <c r="BK369" s="158">
        <f>ROUND(I369*H369,2)</f>
        <v>0</v>
      </c>
      <c r="BL369" s="17" t="s">
        <v>139</v>
      </c>
      <c r="BM369" s="157" t="s">
        <v>528</v>
      </c>
    </row>
    <row r="370" spans="2:51" s="13" customFormat="1" ht="22.5">
      <c r="B370" s="169"/>
      <c r="D370" s="159" t="s">
        <v>216</v>
      </c>
      <c r="E370" s="170" t="s">
        <v>1</v>
      </c>
      <c r="F370" s="171" t="s">
        <v>529</v>
      </c>
      <c r="H370" s="172">
        <v>26.86</v>
      </c>
      <c r="I370" s="173"/>
      <c r="L370" s="169"/>
      <c r="M370" s="174"/>
      <c r="N370" s="175"/>
      <c r="O370" s="175"/>
      <c r="P370" s="175"/>
      <c r="Q370" s="175"/>
      <c r="R370" s="175"/>
      <c r="S370" s="175"/>
      <c r="T370" s="176"/>
      <c r="AT370" s="170" t="s">
        <v>216</v>
      </c>
      <c r="AU370" s="170" t="s">
        <v>87</v>
      </c>
      <c r="AV370" s="13" t="s">
        <v>87</v>
      </c>
      <c r="AW370" s="13" t="s">
        <v>32</v>
      </c>
      <c r="AX370" s="13" t="s">
        <v>77</v>
      </c>
      <c r="AY370" s="170" t="s">
        <v>132</v>
      </c>
    </row>
    <row r="371" spans="2:51" s="14" customFormat="1" ht="12">
      <c r="B371" s="177"/>
      <c r="D371" s="159" t="s">
        <v>216</v>
      </c>
      <c r="E371" s="178" t="s">
        <v>1</v>
      </c>
      <c r="F371" s="179" t="s">
        <v>219</v>
      </c>
      <c r="H371" s="180">
        <v>26.86</v>
      </c>
      <c r="I371" s="181"/>
      <c r="L371" s="177"/>
      <c r="M371" s="182"/>
      <c r="N371" s="183"/>
      <c r="O371" s="183"/>
      <c r="P371" s="183"/>
      <c r="Q371" s="183"/>
      <c r="R371" s="183"/>
      <c r="S371" s="183"/>
      <c r="T371" s="184"/>
      <c r="AT371" s="178" t="s">
        <v>216</v>
      </c>
      <c r="AU371" s="178" t="s">
        <v>87</v>
      </c>
      <c r="AV371" s="14" t="s">
        <v>139</v>
      </c>
      <c r="AW371" s="14" t="s">
        <v>32</v>
      </c>
      <c r="AX371" s="14" t="s">
        <v>85</v>
      </c>
      <c r="AY371" s="178" t="s">
        <v>132</v>
      </c>
    </row>
    <row r="372" spans="1:65" s="2" customFormat="1" ht="24.2" customHeight="1">
      <c r="A372" s="32"/>
      <c r="B372" s="144"/>
      <c r="C372" s="145" t="s">
        <v>530</v>
      </c>
      <c r="D372" s="145" t="s">
        <v>135</v>
      </c>
      <c r="E372" s="146" t="s">
        <v>531</v>
      </c>
      <c r="F372" s="147" t="s">
        <v>532</v>
      </c>
      <c r="G372" s="148" t="s">
        <v>214</v>
      </c>
      <c r="H372" s="149">
        <v>14.196</v>
      </c>
      <c r="I372" s="150"/>
      <c r="J372" s="151">
        <f>ROUND(I372*H372,2)</f>
        <v>0</v>
      </c>
      <c r="K372" s="152"/>
      <c r="L372" s="33"/>
      <c r="M372" s="153" t="s">
        <v>1</v>
      </c>
      <c r="N372" s="154" t="s">
        <v>42</v>
      </c>
      <c r="O372" s="58"/>
      <c r="P372" s="155">
        <f>O372*H372</f>
        <v>0</v>
      </c>
      <c r="Q372" s="155">
        <v>2.45329</v>
      </c>
      <c r="R372" s="155">
        <f>Q372*H372</f>
        <v>34.82690484</v>
      </c>
      <c r="S372" s="155">
        <v>0</v>
      </c>
      <c r="T372" s="156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7" t="s">
        <v>139</v>
      </c>
      <c r="AT372" s="157" t="s">
        <v>135</v>
      </c>
      <c r="AU372" s="157" t="s">
        <v>87</v>
      </c>
      <c r="AY372" s="17" t="s">
        <v>132</v>
      </c>
      <c r="BE372" s="158">
        <f>IF(N372="základní",J372,0)</f>
        <v>0</v>
      </c>
      <c r="BF372" s="158">
        <f>IF(N372="snížená",J372,0)</f>
        <v>0</v>
      </c>
      <c r="BG372" s="158">
        <f>IF(N372="zákl. přenesená",J372,0)</f>
        <v>0</v>
      </c>
      <c r="BH372" s="158">
        <f>IF(N372="sníž. přenesená",J372,0)</f>
        <v>0</v>
      </c>
      <c r="BI372" s="158">
        <f>IF(N372="nulová",J372,0)</f>
        <v>0</v>
      </c>
      <c r="BJ372" s="17" t="s">
        <v>85</v>
      </c>
      <c r="BK372" s="158">
        <f>ROUND(I372*H372,2)</f>
        <v>0</v>
      </c>
      <c r="BL372" s="17" t="s">
        <v>139</v>
      </c>
      <c r="BM372" s="157" t="s">
        <v>533</v>
      </c>
    </row>
    <row r="373" spans="2:51" s="13" customFormat="1" ht="12">
      <c r="B373" s="169"/>
      <c r="D373" s="159" t="s">
        <v>216</v>
      </c>
      <c r="E373" s="170" t="s">
        <v>1</v>
      </c>
      <c r="F373" s="171" t="s">
        <v>534</v>
      </c>
      <c r="H373" s="172">
        <v>12.24</v>
      </c>
      <c r="I373" s="173"/>
      <c r="L373" s="169"/>
      <c r="M373" s="174"/>
      <c r="N373" s="175"/>
      <c r="O373" s="175"/>
      <c r="P373" s="175"/>
      <c r="Q373" s="175"/>
      <c r="R373" s="175"/>
      <c r="S373" s="175"/>
      <c r="T373" s="176"/>
      <c r="AT373" s="170" t="s">
        <v>216</v>
      </c>
      <c r="AU373" s="170" t="s">
        <v>87</v>
      </c>
      <c r="AV373" s="13" t="s">
        <v>87</v>
      </c>
      <c r="AW373" s="13" t="s">
        <v>32</v>
      </c>
      <c r="AX373" s="13" t="s">
        <v>77</v>
      </c>
      <c r="AY373" s="170" t="s">
        <v>132</v>
      </c>
    </row>
    <row r="374" spans="2:51" s="13" customFormat="1" ht="12">
      <c r="B374" s="169"/>
      <c r="D374" s="159" t="s">
        <v>216</v>
      </c>
      <c r="E374" s="170" t="s">
        <v>1</v>
      </c>
      <c r="F374" s="171" t="s">
        <v>535</v>
      </c>
      <c r="H374" s="172">
        <v>1.956</v>
      </c>
      <c r="I374" s="173"/>
      <c r="L374" s="169"/>
      <c r="M374" s="174"/>
      <c r="N374" s="175"/>
      <c r="O374" s="175"/>
      <c r="P374" s="175"/>
      <c r="Q374" s="175"/>
      <c r="R374" s="175"/>
      <c r="S374" s="175"/>
      <c r="T374" s="176"/>
      <c r="AT374" s="170" t="s">
        <v>216</v>
      </c>
      <c r="AU374" s="170" t="s">
        <v>87</v>
      </c>
      <c r="AV374" s="13" t="s">
        <v>87</v>
      </c>
      <c r="AW374" s="13" t="s">
        <v>32</v>
      </c>
      <c r="AX374" s="13" t="s">
        <v>77</v>
      </c>
      <c r="AY374" s="170" t="s">
        <v>132</v>
      </c>
    </row>
    <row r="375" spans="2:51" s="14" customFormat="1" ht="12">
      <c r="B375" s="177"/>
      <c r="D375" s="159" t="s">
        <v>216</v>
      </c>
      <c r="E375" s="178" t="s">
        <v>1</v>
      </c>
      <c r="F375" s="179" t="s">
        <v>219</v>
      </c>
      <c r="H375" s="180">
        <v>14.196</v>
      </c>
      <c r="I375" s="181"/>
      <c r="L375" s="177"/>
      <c r="M375" s="182"/>
      <c r="N375" s="183"/>
      <c r="O375" s="183"/>
      <c r="P375" s="183"/>
      <c r="Q375" s="183"/>
      <c r="R375" s="183"/>
      <c r="S375" s="183"/>
      <c r="T375" s="184"/>
      <c r="AT375" s="178" t="s">
        <v>216</v>
      </c>
      <c r="AU375" s="178" t="s">
        <v>87</v>
      </c>
      <c r="AV375" s="14" t="s">
        <v>139</v>
      </c>
      <c r="AW375" s="14" t="s">
        <v>32</v>
      </c>
      <c r="AX375" s="14" t="s">
        <v>85</v>
      </c>
      <c r="AY375" s="178" t="s">
        <v>132</v>
      </c>
    </row>
    <row r="376" spans="1:65" s="2" customFormat="1" ht="24.2" customHeight="1">
      <c r="A376" s="32"/>
      <c r="B376" s="144"/>
      <c r="C376" s="145" t="s">
        <v>536</v>
      </c>
      <c r="D376" s="145" t="s">
        <v>135</v>
      </c>
      <c r="E376" s="146" t="s">
        <v>537</v>
      </c>
      <c r="F376" s="147" t="s">
        <v>538</v>
      </c>
      <c r="G376" s="148" t="s">
        <v>214</v>
      </c>
      <c r="H376" s="149">
        <v>0.448</v>
      </c>
      <c r="I376" s="150"/>
      <c r="J376" s="151">
        <f>ROUND(I376*H376,2)</f>
        <v>0</v>
      </c>
      <c r="K376" s="152"/>
      <c r="L376" s="33"/>
      <c r="M376" s="153" t="s">
        <v>1</v>
      </c>
      <c r="N376" s="154" t="s">
        <v>42</v>
      </c>
      <c r="O376" s="58"/>
      <c r="P376" s="155">
        <f>O376*H376</f>
        <v>0</v>
      </c>
      <c r="Q376" s="155">
        <v>2.45329</v>
      </c>
      <c r="R376" s="155">
        <f>Q376*H376</f>
        <v>1.09907392</v>
      </c>
      <c r="S376" s="155">
        <v>0</v>
      </c>
      <c r="T376" s="156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57" t="s">
        <v>139</v>
      </c>
      <c r="AT376" s="157" t="s">
        <v>135</v>
      </c>
      <c r="AU376" s="157" t="s">
        <v>87</v>
      </c>
      <c r="AY376" s="17" t="s">
        <v>132</v>
      </c>
      <c r="BE376" s="158">
        <f>IF(N376="základní",J376,0)</f>
        <v>0</v>
      </c>
      <c r="BF376" s="158">
        <f>IF(N376="snížená",J376,0)</f>
        <v>0</v>
      </c>
      <c r="BG376" s="158">
        <f>IF(N376="zákl. přenesená",J376,0)</f>
        <v>0</v>
      </c>
      <c r="BH376" s="158">
        <f>IF(N376="sníž. přenesená",J376,0)</f>
        <v>0</v>
      </c>
      <c r="BI376" s="158">
        <f>IF(N376="nulová",J376,0)</f>
        <v>0</v>
      </c>
      <c r="BJ376" s="17" t="s">
        <v>85</v>
      </c>
      <c r="BK376" s="158">
        <f>ROUND(I376*H376,2)</f>
        <v>0</v>
      </c>
      <c r="BL376" s="17" t="s">
        <v>139</v>
      </c>
      <c r="BM376" s="157" t="s">
        <v>539</v>
      </c>
    </row>
    <row r="377" spans="2:51" s="13" customFormat="1" ht="12">
      <c r="B377" s="169"/>
      <c r="D377" s="159" t="s">
        <v>216</v>
      </c>
      <c r="E377" s="170" t="s">
        <v>1</v>
      </c>
      <c r="F377" s="171" t="s">
        <v>540</v>
      </c>
      <c r="H377" s="172">
        <v>0.448</v>
      </c>
      <c r="I377" s="173"/>
      <c r="L377" s="169"/>
      <c r="M377" s="174"/>
      <c r="N377" s="175"/>
      <c r="O377" s="175"/>
      <c r="P377" s="175"/>
      <c r="Q377" s="175"/>
      <c r="R377" s="175"/>
      <c r="S377" s="175"/>
      <c r="T377" s="176"/>
      <c r="AT377" s="170" t="s">
        <v>216</v>
      </c>
      <c r="AU377" s="170" t="s">
        <v>87</v>
      </c>
      <c r="AV377" s="13" t="s">
        <v>87</v>
      </c>
      <c r="AW377" s="13" t="s">
        <v>32</v>
      </c>
      <c r="AX377" s="13" t="s">
        <v>85</v>
      </c>
      <c r="AY377" s="170" t="s">
        <v>132</v>
      </c>
    </row>
    <row r="378" spans="1:65" s="2" customFormat="1" ht="24.2" customHeight="1">
      <c r="A378" s="32"/>
      <c r="B378" s="144"/>
      <c r="C378" s="145" t="s">
        <v>541</v>
      </c>
      <c r="D378" s="145" t="s">
        <v>135</v>
      </c>
      <c r="E378" s="146" t="s">
        <v>542</v>
      </c>
      <c r="F378" s="147" t="s">
        <v>543</v>
      </c>
      <c r="G378" s="148" t="s">
        <v>214</v>
      </c>
      <c r="H378" s="149">
        <v>0.448</v>
      </c>
      <c r="I378" s="150"/>
      <c r="J378" s="151">
        <f>ROUND(I378*H378,2)</f>
        <v>0</v>
      </c>
      <c r="K378" s="152"/>
      <c r="L378" s="33"/>
      <c r="M378" s="153" t="s">
        <v>1</v>
      </c>
      <c r="N378" s="154" t="s">
        <v>42</v>
      </c>
      <c r="O378" s="58"/>
      <c r="P378" s="155">
        <f>O378*H378</f>
        <v>0</v>
      </c>
      <c r="Q378" s="155">
        <v>0</v>
      </c>
      <c r="R378" s="155">
        <f>Q378*H378</f>
        <v>0</v>
      </c>
      <c r="S378" s="155">
        <v>0</v>
      </c>
      <c r="T378" s="156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7" t="s">
        <v>139</v>
      </c>
      <c r="AT378" s="157" t="s">
        <v>135</v>
      </c>
      <c r="AU378" s="157" t="s">
        <v>87</v>
      </c>
      <c r="AY378" s="17" t="s">
        <v>132</v>
      </c>
      <c r="BE378" s="158">
        <f>IF(N378="základní",J378,0)</f>
        <v>0</v>
      </c>
      <c r="BF378" s="158">
        <f>IF(N378="snížená",J378,0)</f>
        <v>0</v>
      </c>
      <c r="BG378" s="158">
        <f>IF(N378="zákl. přenesená",J378,0)</f>
        <v>0</v>
      </c>
      <c r="BH378" s="158">
        <f>IF(N378="sníž. přenesená",J378,0)</f>
        <v>0</v>
      </c>
      <c r="BI378" s="158">
        <f>IF(N378="nulová",J378,0)</f>
        <v>0</v>
      </c>
      <c r="BJ378" s="17" t="s">
        <v>85</v>
      </c>
      <c r="BK378" s="158">
        <f>ROUND(I378*H378,2)</f>
        <v>0</v>
      </c>
      <c r="BL378" s="17" t="s">
        <v>139</v>
      </c>
      <c r="BM378" s="157" t="s">
        <v>544</v>
      </c>
    </row>
    <row r="379" spans="2:51" s="13" customFormat="1" ht="12">
      <c r="B379" s="169"/>
      <c r="D379" s="159" t="s">
        <v>216</v>
      </c>
      <c r="E379" s="170" t="s">
        <v>1</v>
      </c>
      <c r="F379" s="171" t="s">
        <v>540</v>
      </c>
      <c r="H379" s="172">
        <v>0.448</v>
      </c>
      <c r="I379" s="173"/>
      <c r="L379" s="169"/>
      <c r="M379" s="174"/>
      <c r="N379" s="175"/>
      <c r="O379" s="175"/>
      <c r="P379" s="175"/>
      <c r="Q379" s="175"/>
      <c r="R379" s="175"/>
      <c r="S379" s="175"/>
      <c r="T379" s="176"/>
      <c r="AT379" s="170" t="s">
        <v>216</v>
      </c>
      <c r="AU379" s="170" t="s">
        <v>87</v>
      </c>
      <c r="AV379" s="13" t="s">
        <v>87</v>
      </c>
      <c r="AW379" s="13" t="s">
        <v>32</v>
      </c>
      <c r="AX379" s="13" t="s">
        <v>85</v>
      </c>
      <c r="AY379" s="170" t="s">
        <v>132</v>
      </c>
    </row>
    <row r="380" spans="1:65" s="2" customFormat="1" ht="21.75" customHeight="1">
      <c r="A380" s="32"/>
      <c r="B380" s="144"/>
      <c r="C380" s="145" t="s">
        <v>545</v>
      </c>
      <c r="D380" s="145" t="s">
        <v>135</v>
      </c>
      <c r="E380" s="146" t="s">
        <v>546</v>
      </c>
      <c r="F380" s="147" t="s">
        <v>547</v>
      </c>
      <c r="G380" s="148" t="s">
        <v>214</v>
      </c>
      <c r="H380" s="149">
        <v>22.713</v>
      </c>
      <c r="I380" s="150"/>
      <c r="J380" s="151">
        <f>ROUND(I380*H380,2)</f>
        <v>0</v>
      </c>
      <c r="K380" s="152"/>
      <c r="L380" s="33"/>
      <c r="M380" s="153" t="s">
        <v>1</v>
      </c>
      <c r="N380" s="154" t="s">
        <v>42</v>
      </c>
      <c r="O380" s="58"/>
      <c r="P380" s="155">
        <f>O380*H380</f>
        <v>0</v>
      </c>
      <c r="Q380" s="155">
        <v>2.02</v>
      </c>
      <c r="R380" s="155">
        <f>Q380*H380</f>
        <v>45.88026</v>
      </c>
      <c r="S380" s="155">
        <v>0</v>
      </c>
      <c r="T380" s="156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7" t="s">
        <v>139</v>
      </c>
      <c r="AT380" s="157" t="s">
        <v>135</v>
      </c>
      <c r="AU380" s="157" t="s">
        <v>87</v>
      </c>
      <c r="AY380" s="17" t="s">
        <v>132</v>
      </c>
      <c r="BE380" s="158">
        <f>IF(N380="základní",J380,0)</f>
        <v>0</v>
      </c>
      <c r="BF380" s="158">
        <f>IF(N380="snížená",J380,0)</f>
        <v>0</v>
      </c>
      <c r="BG380" s="158">
        <f>IF(N380="zákl. přenesená",J380,0)</f>
        <v>0</v>
      </c>
      <c r="BH380" s="158">
        <f>IF(N380="sníž. přenesená",J380,0)</f>
        <v>0</v>
      </c>
      <c r="BI380" s="158">
        <f>IF(N380="nulová",J380,0)</f>
        <v>0</v>
      </c>
      <c r="BJ380" s="17" t="s">
        <v>85</v>
      </c>
      <c r="BK380" s="158">
        <f>ROUND(I380*H380,2)</f>
        <v>0</v>
      </c>
      <c r="BL380" s="17" t="s">
        <v>139</v>
      </c>
      <c r="BM380" s="157" t="s">
        <v>548</v>
      </c>
    </row>
    <row r="381" spans="2:51" s="13" customFormat="1" ht="12">
      <c r="B381" s="169"/>
      <c r="D381" s="159" t="s">
        <v>216</v>
      </c>
      <c r="E381" s="170" t="s">
        <v>1</v>
      </c>
      <c r="F381" s="171" t="s">
        <v>549</v>
      </c>
      <c r="H381" s="172">
        <v>19.583</v>
      </c>
      <c r="I381" s="173"/>
      <c r="L381" s="169"/>
      <c r="M381" s="174"/>
      <c r="N381" s="175"/>
      <c r="O381" s="175"/>
      <c r="P381" s="175"/>
      <c r="Q381" s="175"/>
      <c r="R381" s="175"/>
      <c r="S381" s="175"/>
      <c r="T381" s="176"/>
      <c r="AT381" s="170" t="s">
        <v>216</v>
      </c>
      <c r="AU381" s="170" t="s">
        <v>87</v>
      </c>
      <c r="AV381" s="13" t="s">
        <v>87</v>
      </c>
      <c r="AW381" s="13" t="s">
        <v>32</v>
      </c>
      <c r="AX381" s="13" t="s">
        <v>77</v>
      </c>
      <c r="AY381" s="170" t="s">
        <v>132</v>
      </c>
    </row>
    <row r="382" spans="2:51" s="13" customFormat="1" ht="12">
      <c r="B382" s="169"/>
      <c r="D382" s="159" t="s">
        <v>216</v>
      </c>
      <c r="E382" s="170" t="s">
        <v>1</v>
      </c>
      <c r="F382" s="171" t="s">
        <v>550</v>
      </c>
      <c r="H382" s="172">
        <v>3.13</v>
      </c>
      <c r="I382" s="173"/>
      <c r="L382" s="169"/>
      <c r="M382" s="174"/>
      <c r="N382" s="175"/>
      <c r="O382" s="175"/>
      <c r="P382" s="175"/>
      <c r="Q382" s="175"/>
      <c r="R382" s="175"/>
      <c r="S382" s="175"/>
      <c r="T382" s="176"/>
      <c r="AT382" s="170" t="s">
        <v>216</v>
      </c>
      <c r="AU382" s="170" t="s">
        <v>87</v>
      </c>
      <c r="AV382" s="13" t="s">
        <v>87</v>
      </c>
      <c r="AW382" s="13" t="s">
        <v>32</v>
      </c>
      <c r="AX382" s="13" t="s">
        <v>77</v>
      </c>
      <c r="AY382" s="170" t="s">
        <v>132</v>
      </c>
    </row>
    <row r="383" spans="2:51" s="14" customFormat="1" ht="12">
      <c r="B383" s="177"/>
      <c r="D383" s="159" t="s">
        <v>216</v>
      </c>
      <c r="E383" s="178" t="s">
        <v>1</v>
      </c>
      <c r="F383" s="179" t="s">
        <v>219</v>
      </c>
      <c r="H383" s="180">
        <v>22.713</v>
      </c>
      <c r="I383" s="181"/>
      <c r="L383" s="177"/>
      <c r="M383" s="182"/>
      <c r="N383" s="183"/>
      <c r="O383" s="183"/>
      <c r="P383" s="183"/>
      <c r="Q383" s="183"/>
      <c r="R383" s="183"/>
      <c r="S383" s="183"/>
      <c r="T383" s="184"/>
      <c r="AT383" s="178" t="s">
        <v>216</v>
      </c>
      <c r="AU383" s="178" t="s">
        <v>87</v>
      </c>
      <c r="AV383" s="14" t="s">
        <v>139</v>
      </c>
      <c r="AW383" s="14" t="s">
        <v>32</v>
      </c>
      <c r="AX383" s="14" t="s">
        <v>85</v>
      </c>
      <c r="AY383" s="178" t="s">
        <v>132</v>
      </c>
    </row>
    <row r="384" spans="1:65" s="2" customFormat="1" ht="21.75" customHeight="1">
      <c r="A384" s="32"/>
      <c r="B384" s="144"/>
      <c r="C384" s="145" t="s">
        <v>551</v>
      </c>
      <c r="D384" s="145" t="s">
        <v>135</v>
      </c>
      <c r="E384" s="146" t="s">
        <v>552</v>
      </c>
      <c r="F384" s="147" t="s">
        <v>553</v>
      </c>
      <c r="G384" s="148" t="s">
        <v>310</v>
      </c>
      <c r="H384" s="149">
        <v>0.006</v>
      </c>
      <c r="I384" s="150"/>
      <c r="J384" s="151">
        <f>ROUND(I384*H384,2)</f>
        <v>0</v>
      </c>
      <c r="K384" s="152"/>
      <c r="L384" s="33"/>
      <c r="M384" s="153" t="s">
        <v>1</v>
      </c>
      <c r="N384" s="154" t="s">
        <v>42</v>
      </c>
      <c r="O384" s="58"/>
      <c r="P384" s="155">
        <f>O384*H384</f>
        <v>0</v>
      </c>
      <c r="Q384" s="155">
        <v>1.06277</v>
      </c>
      <c r="R384" s="155">
        <f>Q384*H384</f>
        <v>0.00637662</v>
      </c>
      <c r="S384" s="155">
        <v>0</v>
      </c>
      <c r="T384" s="156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7" t="s">
        <v>139</v>
      </c>
      <c r="AT384" s="157" t="s">
        <v>135</v>
      </c>
      <c r="AU384" s="157" t="s">
        <v>87</v>
      </c>
      <c r="AY384" s="17" t="s">
        <v>132</v>
      </c>
      <c r="BE384" s="158">
        <f>IF(N384="základní",J384,0)</f>
        <v>0</v>
      </c>
      <c r="BF384" s="158">
        <f>IF(N384="snížená",J384,0)</f>
        <v>0</v>
      </c>
      <c r="BG384" s="158">
        <f>IF(N384="zákl. přenesená",J384,0)</f>
        <v>0</v>
      </c>
      <c r="BH384" s="158">
        <f>IF(N384="sníž. přenesená",J384,0)</f>
        <v>0</v>
      </c>
      <c r="BI384" s="158">
        <f>IF(N384="nulová",J384,0)</f>
        <v>0</v>
      </c>
      <c r="BJ384" s="17" t="s">
        <v>85</v>
      </c>
      <c r="BK384" s="158">
        <f>ROUND(I384*H384,2)</f>
        <v>0</v>
      </c>
      <c r="BL384" s="17" t="s">
        <v>139</v>
      </c>
      <c r="BM384" s="157" t="s">
        <v>554</v>
      </c>
    </row>
    <row r="385" spans="2:51" s="13" customFormat="1" ht="12">
      <c r="B385" s="169"/>
      <c r="D385" s="159" t="s">
        <v>216</v>
      </c>
      <c r="E385" s="170" t="s">
        <v>1</v>
      </c>
      <c r="F385" s="171" t="s">
        <v>555</v>
      </c>
      <c r="H385" s="172">
        <v>0.006</v>
      </c>
      <c r="I385" s="173"/>
      <c r="L385" s="169"/>
      <c r="M385" s="174"/>
      <c r="N385" s="175"/>
      <c r="O385" s="175"/>
      <c r="P385" s="175"/>
      <c r="Q385" s="175"/>
      <c r="R385" s="175"/>
      <c r="S385" s="175"/>
      <c r="T385" s="176"/>
      <c r="AT385" s="170" t="s">
        <v>216</v>
      </c>
      <c r="AU385" s="170" t="s">
        <v>87</v>
      </c>
      <c r="AV385" s="13" t="s">
        <v>87</v>
      </c>
      <c r="AW385" s="13" t="s">
        <v>32</v>
      </c>
      <c r="AX385" s="13" t="s">
        <v>85</v>
      </c>
      <c r="AY385" s="170" t="s">
        <v>132</v>
      </c>
    </row>
    <row r="386" spans="1:65" s="2" customFormat="1" ht="21.75" customHeight="1">
      <c r="A386" s="32"/>
      <c r="B386" s="144"/>
      <c r="C386" s="145" t="s">
        <v>556</v>
      </c>
      <c r="D386" s="145" t="s">
        <v>135</v>
      </c>
      <c r="E386" s="146" t="s">
        <v>557</v>
      </c>
      <c r="F386" s="147" t="s">
        <v>558</v>
      </c>
      <c r="G386" s="148" t="s">
        <v>310</v>
      </c>
      <c r="H386" s="149">
        <v>0.008</v>
      </c>
      <c r="I386" s="150"/>
      <c r="J386" s="151">
        <f>ROUND(I386*H386,2)</f>
        <v>0</v>
      </c>
      <c r="K386" s="152"/>
      <c r="L386" s="33"/>
      <c r="M386" s="153" t="s">
        <v>1</v>
      </c>
      <c r="N386" s="154" t="s">
        <v>42</v>
      </c>
      <c r="O386" s="58"/>
      <c r="P386" s="155">
        <f>O386*H386</f>
        <v>0</v>
      </c>
      <c r="Q386" s="155">
        <v>1.06277</v>
      </c>
      <c r="R386" s="155">
        <f>Q386*H386</f>
        <v>0.00850216</v>
      </c>
      <c r="S386" s="155">
        <v>0</v>
      </c>
      <c r="T386" s="156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57" t="s">
        <v>139</v>
      </c>
      <c r="AT386" s="157" t="s">
        <v>135</v>
      </c>
      <c r="AU386" s="157" t="s">
        <v>87</v>
      </c>
      <c r="AY386" s="17" t="s">
        <v>132</v>
      </c>
      <c r="BE386" s="158">
        <f>IF(N386="základní",J386,0)</f>
        <v>0</v>
      </c>
      <c r="BF386" s="158">
        <f>IF(N386="snížená",J386,0)</f>
        <v>0</v>
      </c>
      <c r="BG386" s="158">
        <f>IF(N386="zákl. přenesená",J386,0)</f>
        <v>0</v>
      </c>
      <c r="BH386" s="158">
        <f>IF(N386="sníž. přenesená",J386,0)</f>
        <v>0</v>
      </c>
      <c r="BI386" s="158">
        <f>IF(N386="nulová",J386,0)</f>
        <v>0</v>
      </c>
      <c r="BJ386" s="17" t="s">
        <v>85</v>
      </c>
      <c r="BK386" s="158">
        <f>ROUND(I386*H386,2)</f>
        <v>0</v>
      </c>
      <c r="BL386" s="17" t="s">
        <v>139</v>
      </c>
      <c r="BM386" s="157" t="s">
        <v>559</v>
      </c>
    </row>
    <row r="387" spans="2:51" s="13" customFormat="1" ht="12">
      <c r="B387" s="169"/>
      <c r="D387" s="159" t="s">
        <v>216</v>
      </c>
      <c r="E387" s="170" t="s">
        <v>1</v>
      </c>
      <c r="F387" s="171" t="s">
        <v>560</v>
      </c>
      <c r="H387" s="172">
        <v>0.008</v>
      </c>
      <c r="I387" s="173"/>
      <c r="L387" s="169"/>
      <c r="M387" s="174"/>
      <c r="N387" s="175"/>
      <c r="O387" s="175"/>
      <c r="P387" s="175"/>
      <c r="Q387" s="175"/>
      <c r="R387" s="175"/>
      <c r="S387" s="175"/>
      <c r="T387" s="176"/>
      <c r="AT387" s="170" t="s">
        <v>216</v>
      </c>
      <c r="AU387" s="170" t="s">
        <v>87</v>
      </c>
      <c r="AV387" s="13" t="s">
        <v>87</v>
      </c>
      <c r="AW387" s="13" t="s">
        <v>32</v>
      </c>
      <c r="AX387" s="13" t="s">
        <v>85</v>
      </c>
      <c r="AY387" s="170" t="s">
        <v>132</v>
      </c>
    </row>
    <row r="388" spans="1:65" s="2" customFormat="1" ht="24.2" customHeight="1">
      <c r="A388" s="32"/>
      <c r="B388" s="144"/>
      <c r="C388" s="145" t="s">
        <v>561</v>
      </c>
      <c r="D388" s="145" t="s">
        <v>135</v>
      </c>
      <c r="E388" s="146" t="s">
        <v>562</v>
      </c>
      <c r="F388" s="147" t="s">
        <v>563</v>
      </c>
      <c r="G388" s="148" t="s">
        <v>310</v>
      </c>
      <c r="H388" s="149">
        <v>374.405</v>
      </c>
      <c r="I388" s="150"/>
      <c r="J388" s="151">
        <f>ROUND(I388*H388,2)</f>
        <v>0</v>
      </c>
      <c r="K388" s="152"/>
      <c r="L388" s="33"/>
      <c r="M388" s="153" t="s">
        <v>1</v>
      </c>
      <c r="N388" s="154" t="s">
        <v>42</v>
      </c>
      <c r="O388" s="58"/>
      <c r="P388" s="155">
        <f>O388*H388</f>
        <v>0</v>
      </c>
      <c r="Q388" s="155">
        <v>0</v>
      </c>
      <c r="R388" s="155">
        <f>Q388*H388</f>
        <v>0</v>
      </c>
      <c r="S388" s="155">
        <v>0</v>
      </c>
      <c r="T388" s="156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7" t="s">
        <v>139</v>
      </c>
      <c r="AT388" s="157" t="s">
        <v>135</v>
      </c>
      <c r="AU388" s="157" t="s">
        <v>87</v>
      </c>
      <c r="AY388" s="17" t="s">
        <v>132</v>
      </c>
      <c r="BE388" s="158">
        <f>IF(N388="základní",J388,0)</f>
        <v>0</v>
      </c>
      <c r="BF388" s="158">
        <f>IF(N388="snížená",J388,0)</f>
        <v>0</v>
      </c>
      <c r="BG388" s="158">
        <f>IF(N388="zákl. přenesená",J388,0)</f>
        <v>0</v>
      </c>
      <c r="BH388" s="158">
        <f>IF(N388="sníž. přenesená",J388,0)</f>
        <v>0</v>
      </c>
      <c r="BI388" s="158">
        <f>IF(N388="nulová",J388,0)</f>
        <v>0</v>
      </c>
      <c r="BJ388" s="17" t="s">
        <v>85</v>
      </c>
      <c r="BK388" s="158">
        <f>ROUND(I388*H388,2)</f>
        <v>0</v>
      </c>
      <c r="BL388" s="17" t="s">
        <v>139</v>
      </c>
      <c r="BM388" s="157" t="s">
        <v>564</v>
      </c>
    </row>
    <row r="389" spans="2:63" s="12" customFormat="1" ht="22.9" customHeight="1">
      <c r="B389" s="131"/>
      <c r="D389" s="132" t="s">
        <v>76</v>
      </c>
      <c r="E389" s="142" t="s">
        <v>178</v>
      </c>
      <c r="F389" s="142" t="s">
        <v>565</v>
      </c>
      <c r="I389" s="134"/>
      <c r="J389" s="143">
        <f>BK389</f>
        <v>0</v>
      </c>
      <c r="L389" s="131"/>
      <c r="M389" s="136"/>
      <c r="N389" s="137"/>
      <c r="O389" s="137"/>
      <c r="P389" s="138">
        <f>SUM(P390:P414)</f>
        <v>0</v>
      </c>
      <c r="Q389" s="137"/>
      <c r="R389" s="138">
        <f>SUM(R390:R414)</f>
        <v>0.28859</v>
      </c>
      <c r="S389" s="137"/>
      <c r="T389" s="139">
        <f>SUM(T390:T414)</f>
        <v>157.8032</v>
      </c>
      <c r="AR389" s="132" t="s">
        <v>85</v>
      </c>
      <c r="AT389" s="140" t="s">
        <v>76</v>
      </c>
      <c r="AU389" s="140" t="s">
        <v>85</v>
      </c>
      <c r="AY389" s="132" t="s">
        <v>132</v>
      </c>
      <c r="BK389" s="141">
        <f>SUM(BK390:BK414)</f>
        <v>0</v>
      </c>
    </row>
    <row r="390" spans="1:65" s="2" customFormat="1" ht="16.5" customHeight="1">
      <c r="A390" s="32"/>
      <c r="B390" s="144"/>
      <c r="C390" s="145" t="s">
        <v>566</v>
      </c>
      <c r="D390" s="145" t="s">
        <v>135</v>
      </c>
      <c r="E390" s="146" t="s">
        <v>567</v>
      </c>
      <c r="F390" s="147" t="s">
        <v>568</v>
      </c>
      <c r="G390" s="148" t="s">
        <v>267</v>
      </c>
      <c r="H390" s="149">
        <v>2</v>
      </c>
      <c r="I390" s="150"/>
      <c r="J390" s="151">
        <f>ROUND(I390*H390,2)</f>
        <v>0</v>
      </c>
      <c r="K390" s="152"/>
      <c r="L390" s="33"/>
      <c r="M390" s="153" t="s">
        <v>1</v>
      </c>
      <c r="N390" s="154" t="s">
        <v>42</v>
      </c>
      <c r="O390" s="58"/>
      <c r="P390" s="155">
        <f>O390*H390</f>
        <v>0</v>
      </c>
      <c r="Q390" s="155">
        <v>0.00018</v>
      </c>
      <c r="R390" s="155">
        <f>Q390*H390</f>
        <v>0.00036</v>
      </c>
      <c r="S390" s="155">
        <v>0</v>
      </c>
      <c r="T390" s="156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7" t="s">
        <v>139</v>
      </c>
      <c r="AT390" s="157" t="s">
        <v>135</v>
      </c>
      <c r="AU390" s="157" t="s">
        <v>87</v>
      </c>
      <c r="AY390" s="17" t="s">
        <v>132</v>
      </c>
      <c r="BE390" s="158">
        <f>IF(N390="základní",J390,0)</f>
        <v>0</v>
      </c>
      <c r="BF390" s="158">
        <f>IF(N390="snížená",J390,0)</f>
        <v>0</v>
      </c>
      <c r="BG390" s="158">
        <f>IF(N390="zákl. přenesená",J390,0)</f>
        <v>0</v>
      </c>
      <c r="BH390" s="158">
        <f>IF(N390="sníž. přenesená",J390,0)</f>
        <v>0</v>
      </c>
      <c r="BI390" s="158">
        <f>IF(N390="nulová",J390,0)</f>
        <v>0</v>
      </c>
      <c r="BJ390" s="17" t="s">
        <v>85</v>
      </c>
      <c r="BK390" s="158">
        <f>ROUND(I390*H390,2)</f>
        <v>0</v>
      </c>
      <c r="BL390" s="17" t="s">
        <v>139</v>
      </c>
      <c r="BM390" s="157" t="s">
        <v>569</v>
      </c>
    </row>
    <row r="391" spans="1:65" s="2" customFormat="1" ht="16.5" customHeight="1">
      <c r="A391" s="32"/>
      <c r="B391" s="144"/>
      <c r="C391" s="185" t="s">
        <v>570</v>
      </c>
      <c r="D391" s="185" t="s">
        <v>315</v>
      </c>
      <c r="E391" s="186" t="s">
        <v>571</v>
      </c>
      <c r="F391" s="187" t="s">
        <v>572</v>
      </c>
      <c r="G391" s="188" t="s">
        <v>267</v>
      </c>
      <c r="H391" s="189">
        <v>2</v>
      </c>
      <c r="I391" s="190"/>
      <c r="J391" s="191">
        <f>ROUND(I391*H391,2)</f>
        <v>0</v>
      </c>
      <c r="K391" s="192"/>
      <c r="L391" s="193"/>
      <c r="M391" s="194" t="s">
        <v>1</v>
      </c>
      <c r="N391" s="195" t="s">
        <v>42</v>
      </c>
      <c r="O391" s="58"/>
      <c r="P391" s="155">
        <f>O391*H391</f>
        <v>0</v>
      </c>
      <c r="Q391" s="155">
        <v>0.012</v>
      </c>
      <c r="R391" s="155">
        <f>Q391*H391</f>
        <v>0.024</v>
      </c>
      <c r="S391" s="155">
        <v>0</v>
      </c>
      <c r="T391" s="156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7" t="s">
        <v>173</v>
      </c>
      <c r="AT391" s="157" t="s">
        <v>315</v>
      </c>
      <c r="AU391" s="157" t="s">
        <v>87</v>
      </c>
      <c r="AY391" s="17" t="s">
        <v>132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7" t="s">
        <v>85</v>
      </c>
      <c r="BK391" s="158">
        <f>ROUND(I391*H391,2)</f>
        <v>0</v>
      </c>
      <c r="BL391" s="17" t="s">
        <v>139</v>
      </c>
      <c r="BM391" s="157" t="s">
        <v>573</v>
      </c>
    </row>
    <row r="392" spans="1:65" s="2" customFormat="1" ht="21.75" customHeight="1">
      <c r="A392" s="32"/>
      <c r="B392" s="144"/>
      <c r="C392" s="145" t="s">
        <v>574</v>
      </c>
      <c r="D392" s="145" t="s">
        <v>135</v>
      </c>
      <c r="E392" s="146" t="s">
        <v>575</v>
      </c>
      <c r="F392" s="147" t="s">
        <v>576</v>
      </c>
      <c r="G392" s="148" t="s">
        <v>310</v>
      </c>
      <c r="H392" s="149">
        <v>0.264</v>
      </c>
      <c r="I392" s="150"/>
      <c r="J392" s="151">
        <f>ROUND(I392*H392,2)</f>
        <v>0</v>
      </c>
      <c r="K392" s="152"/>
      <c r="L392" s="33"/>
      <c r="M392" s="153" t="s">
        <v>1</v>
      </c>
      <c r="N392" s="154" t="s">
        <v>42</v>
      </c>
      <c r="O392" s="58"/>
      <c r="P392" s="155">
        <f>O392*H392</f>
        <v>0</v>
      </c>
      <c r="Q392" s="155">
        <v>0</v>
      </c>
      <c r="R392" s="155">
        <f>Q392*H392</f>
        <v>0</v>
      </c>
      <c r="S392" s="155">
        <v>0</v>
      </c>
      <c r="T392" s="156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7" t="s">
        <v>139</v>
      </c>
      <c r="AT392" s="157" t="s">
        <v>135</v>
      </c>
      <c r="AU392" s="157" t="s">
        <v>87</v>
      </c>
      <c r="AY392" s="17" t="s">
        <v>132</v>
      </c>
      <c r="BE392" s="158">
        <f>IF(N392="základní",J392,0)</f>
        <v>0</v>
      </c>
      <c r="BF392" s="158">
        <f>IF(N392="snížená",J392,0)</f>
        <v>0</v>
      </c>
      <c r="BG392" s="158">
        <f>IF(N392="zákl. přenesená",J392,0)</f>
        <v>0</v>
      </c>
      <c r="BH392" s="158">
        <f>IF(N392="sníž. přenesená",J392,0)</f>
        <v>0</v>
      </c>
      <c r="BI392" s="158">
        <f>IF(N392="nulová",J392,0)</f>
        <v>0</v>
      </c>
      <c r="BJ392" s="17" t="s">
        <v>85</v>
      </c>
      <c r="BK392" s="158">
        <f>ROUND(I392*H392,2)</f>
        <v>0</v>
      </c>
      <c r="BL392" s="17" t="s">
        <v>139</v>
      </c>
      <c r="BM392" s="157" t="s">
        <v>577</v>
      </c>
    </row>
    <row r="393" spans="2:51" s="13" customFormat="1" ht="12">
      <c r="B393" s="169"/>
      <c r="D393" s="159" t="s">
        <v>216</v>
      </c>
      <c r="E393" s="170" t="s">
        <v>1</v>
      </c>
      <c r="F393" s="171" t="s">
        <v>578</v>
      </c>
      <c r="H393" s="172">
        <v>0.264</v>
      </c>
      <c r="I393" s="173"/>
      <c r="L393" s="169"/>
      <c r="M393" s="174"/>
      <c r="N393" s="175"/>
      <c r="O393" s="175"/>
      <c r="P393" s="175"/>
      <c r="Q393" s="175"/>
      <c r="R393" s="175"/>
      <c r="S393" s="175"/>
      <c r="T393" s="176"/>
      <c r="AT393" s="170" t="s">
        <v>216</v>
      </c>
      <c r="AU393" s="170" t="s">
        <v>87</v>
      </c>
      <c r="AV393" s="13" t="s">
        <v>87</v>
      </c>
      <c r="AW393" s="13" t="s">
        <v>32</v>
      </c>
      <c r="AX393" s="13" t="s">
        <v>85</v>
      </c>
      <c r="AY393" s="170" t="s">
        <v>132</v>
      </c>
    </row>
    <row r="394" spans="1:65" s="2" customFormat="1" ht="16.5" customHeight="1">
      <c r="A394" s="32"/>
      <c r="B394" s="144"/>
      <c r="C394" s="185" t="s">
        <v>579</v>
      </c>
      <c r="D394" s="185" t="s">
        <v>315</v>
      </c>
      <c r="E394" s="186" t="s">
        <v>580</v>
      </c>
      <c r="F394" s="187" t="s">
        <v>581</v>
      </c>
      <c r="G394" s="188" t="s">
        <v>310</v>
      </c>
      <c r="H394" s="189">
        <v>0.264</v>
      </c>
      <c r="I394" s="190"/>
      <c r="J394" s="191">
        <f>ROUND(I394*H394,2)</f>
        <v>0</v>
      </c>
      <c r="K394" s="192"/>
      <c r="L394" s="193"/>
      <c r="M394" s="194" t="s">
        <v>1</v>
      </c>
      <c r="N394" s="195" t="s">
        <v>42</v>
      </c>
      <c r="O394" s="58"/>
      <c r="P394" s="155">
        <f>O394*H394</f>
        <v>0</v>
      </c>
      <c r="Q394" s="155">
        <v>1</v>
      </c>
      <c r="R394" s="155">
        <f>Q394*H394</f>
        <v>0.264</v>
      </c>
      <c r="S394" s="155">
        <v>0</v>
      </c>
      <c r="T394" s="156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57" t="s">
        <v>173</v>
      </c>
      <c r="AT394" s="157" t="s">
        <v>315</v>
      </c>
      <c r="AU394" s="157" t="s">
        <v>87</v>
      </c>
      <c r="AY394" s="17" t="s">
        <v>132</v>
      </c>
      <c r="BE394" s="158">
        <f>IF(N394="základní",J394,0)</f>
        <v>0</v>
      </c>
      <c r="BF394" s="158">
        <f>IF(N394="snížená",J394,0)</f>
        <v>0</v>
      </c>
      <c r="BG394" s="158">
        <f>IF(N394="zákl. přenesená",J394,0)</f>
        <v>0</v>
      </c>
      <c r="BH394" s="158">
        <f>IF(N394="sníž. přenesená",J394,0)</f>
        <v>0</v>
      </c>
      <c r="BI394" s="158">
        <f>IF(N394="nulová",J394,0)</f>
        <v>0</v>
      </c>
      <c r="BJ394" s="17" t="s">
        <v>85</v>
      </c>
      <c r="BK394" s="158">
        <f>ROUND(I394*H394,2)</f>
        <v>0</v>
      </c>
      <c r="BL394" s="17" t="s">
        <v>139</v>
      </c>
      <c r="BM394" s="157" t="s">
        <v>582</v>
      </c>
    </row>
    <row r="395" spans="2:51" s="13" customFormat="1" ht="12">
      <c r="B395" s="169"/>
      <c r="D395" s="159" t="s">
        <v>216</v>
      </c>
      <c r="E395" s="170" t="s">
        <v>1</v>
      </c>
      <c r="F395" s="171" t="s">
        <v>578</v>
      </c>
      <c r="H395" s="172">
        <v>0.264</v>
      </c>
      <c r="I395" s="173"/>
      <c r="L395" s="169"/>
      <c r="M395" s="174"/>
      <c r="N395" s="175"/>
      <c r="O395" s="175"/>
      <c r="P395" s="175"/>
      <c r="Q395" s="175"/>
      <c r="R395" s="175"/>
      <c r="S395" s="175"/>
      <c r="T395" s="176"/>
      <c r="AT395" s="170" t="s">
        <v>216</v>
      </c>
      <c r="AU395" s="170" t="s">
        <v>87</v>
      </c>
      <c r="AV395" s="13" t="s">
        <v>87</v>
      </c>
      <c r="AW395" s="13" t="s">
        <v>32</v>
      </c>
      <c r="AX395" s="13" t="s">
        <v>85</v>
      </c>
      <c r="AY395" s="170" t="s">
        <v>132</v>
      </c>
    </row>
    <row r="396" spans="1:65" s="2" customFormat="1" ht="24.2" customHeight="1">
      <c r="A396" s="32"/>
      <c r="B396" s="144"/>
      <c r="C396" s="145" t="s">
        <v>583</v>
      </c>
      <c r="D396" s="145" t="s">
        <v>135</v>
      </c>
      <c r="E396" s="146" t="s">
        <v>584</v>
      </c>
      <c r="F396" s="147" t="s">
        <v>585</v>
      </c>
      <c r="G396" s="148" t="s">
        <v>138</v>
      </c>
      <c r="H396" s="149">
        <v>1</v>
      </c>
      <c r="I396" s="150"/>
      <c r="J396" s="151">
        <f>ROUND(I396*H396,2)</f>
        <v>0</v>
      </c>
      <c r="K396" s="152"/>
      <c r="L396" s="33"/>
      <c r="M396" s="153" t="s">
        <v>1</v>
      </c>
      <c r="N396" s="154" t="s">
        <v>42</v>
      </c>
      <c r="O396" s="58"/>
      <c r="P396" s="155">
        <f>O396*H396</f>
        <v>0</v>
      </c>
      <c r="Q396" s="155">
        <v>0.00023</v>
      </c>
      <c r="R396" s="155">
        <f>Q396*H396</f>
        <v>0.00023</v>
      </c>
      <c r="S396" s="155">
        <v>0</v>
      </c>
      <c r="T396" s="156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57" t="s">
        <v>139</v>
      </c>
      <c r="AT396" s="157" t="s">
        <v>135</v>
      </c>
      <c r="AU396" s="157" t="s">
        <v>87</v>
      </c>
      <c r="AY396" s="17" t="s">
        <v>132</v>
      </c>
      <c r="BE396" s="158">
        <f>IF(N396="základní",J396,0)</f>
        <v>0</v>
      </c>
      <c r="BF396" s="158">
        <f>IF(N396="snížená",J396,0)</f>
        <v>0</v>
      </c>
      <c r="BG396" s="158">
        <f>IF(N396="zákl. přenesená",J396,0)</f>
        <v>0</v>
      </c>
      <c r="BH396" s="158">
        <f>IF(N396="sníž. přenesená",J396,0)</f>
        <v>0</v>
      </c>
      <c r="BI396" s="158">
        <f>IF(N396="nulová",J396,0)</f>
        <v>0</v>
      </c>
      <c r="BJ396" s="17" t="s">
        <v>85</v>
      </c>
      <c r="BK396" s="158">
        <f>ROUND(I396*H396,2)</f>
        <v>0</v>
      </c>
      <c r="BL396" s="17" t="s">
        <v>139</v>
      </c>
      <c r="BM396" s="157" t="s">
        <v>586</v>
      </c>
    </row>
    <row r="397" spans="1:65" s="2" customFormat="1" ht="24.2" customHeight="1">
      <c r="A397" s="32"/>
      <c r="B397" s="144"/>
      <c r="C397" s="145" t="s">
        <v>587</v>
      </c>
      <c r="D397" s="145" t="s">
        <v>135</v>
      </c>
      <c r="E397" s="146" t="s">
        <v>588</v>
      </c>
      <c r="F397" s="147" t="s">
        <v>589</v>
      </c>
      <c r="G397" s="148" t="s">
        <v>214</v>
      </c>
      <c r="H397" s="149">
        <v>3.081</v>
      </c>
      <c r="I397" s="150"/>
      <c r="J397" s="151">
        <f>ROUND(I397*H397,2)</f>
        <v>0</v>
      </c>
      <c r="K397" s="152"/>
      <c r="L397" s="33"/>
      <c r="M397" s="153" t="s">
        <v>1</v>
      </c>
      <c r="N397" s="154" t="s">
        <v>42</v>
      </c>
      <c r="O397" s="58"/>
      <c r="P397" s="155">
        <f>O397*H397</f>
        <v>0</v>
      </c>
      <c r="Q397" s="155">
        <v>0</v>
      </c>
      <c r="R397" s="155">
        <f>Q397*H397</f>
        <v>0</v>
      </c>
      <c r="S397" s="155">
        <v>1.6</v>
      </c>
      <c r="T397" s="156">
        <f>S397*H397</f>
        <v>4.929600000000001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7" t="s">
        <v>139</v>
      </c>
      <c r="AT397" s="157" t="s">
        <v>135</v>
      </c>
      <c r="AU397" s="157" t="s">
        <v>87</v>
      </c>
      <c r="AY397" s="17" t="s">
        <v>132</v>
      </c>
      <c r="BE397" s="158">
        <f>IF(N397="základní",J397,0)</f>
        <v>0</v>
      </c>
      <c r="BF397" s="158">
        <f>IF(N397="snížená",J397,0)</f>
        <v>0</v>
      </c>
      <c r="BG397" s="158">
        <f>IF(N397="zákl. přenesená",J397,0)</f>
        <v>0</v>
      </c>
      <c r="BH397" s="158">
        <f>IF(N397="sníž. přenesená",J397,0)</f>
        <v>0</v>
      </c>
      <c r="BI397" s="158">
        <f>IF(N397="nulová",J397,0)</f>
        <v>0</v>
      </c>
      <c r="BJ397" s="17" t="s">
        <v>85</v>
      </c>
      <c r="BK397" s="158">
        <f>ROUND(I397*H397,2)</f>
        <v>0</v>
      </c>
      <c r="BL397" s="17" t="s">
        <v>139</v>
      </c>
      <c r="BM397" s="157" t="s">
        <v>590</v>
      </c>
    </row>
    <row r="398" spans="2:51" s="13" customFormat="1" ht="12">
      <c r="B398" s="169"/>
      <c r="D398" s="159" t="s">
        <v>216</v>
      </c>
      <c r="E398" s="170" t="s">
        <v>1</v>
      </c>
      <c r="F398" s="171" t="s">
        <v>591</v>
      </c>
      <c r="H398" s="172">
        <v>3.081</v>
      </c>
      <c r="I398" s="173"/>
      <c r="L398" s="169"/>
      <c r="M398" s="174"/>
      <c r="N398" s="175"/>
      <c r="O398" s="175"/>
      <c r="P398" s="175"/>
      <c r="Q398" s="175"/>
      <c r="R398" s="175"/>
      <c r="S398" s="175"/>
      <c r="T398" s="176"/>
      <c r="AT398" s="170" t="s">
        <v>216</v>
      </c>
      <c r="AU398" s="170" t="s">
        <v>87</v>
      </c>
      <c r="AV398" s="13" t="s">
        <v>87</v>
      </c>
      <c r="AW398" s="13" t="s">
        <v>32</v>
      </c>
      <c r="AX398" s="13" t="s">
        <v>85</v>
      </c>
      <c r="AY398" s="170" t="s">
        <v>132</v>
      </c>
    </row>
    <row r="399" spans="1:65" s="2" customFormat="1" ht="24.2" customHeight="1">
      <c r="A399" s="32"/>
      <c r="B399" s="144"/>
      <c r="C399" s="145" t="s">
        <v>592</v>
      </c>
      <c r="D399" s="145" t="s">
        <v>135</v>
      </c>
      <c r="E399" s="146" t="s">
        <v>593</v>
      </c>
      <c r="F399" s="147" t="s">
        <v>594</v>
      </c>
      <c r="G399" s="148" t="s">
        <v>214</v>
      </c>
      <c r="H399" s="149">
        <v>68.439</v>
      </c>
      <c r="I399" s="150"/>
      <c r="J399" s="151">
        <f>ROUND(I399*H399,2)</f>
        <v>0</v>
      </c>
      <c r="K399" s="152"/>
      <c r="L399" s="33"/>
      <c r="M399" s="153" t="s">
        <v>1</v>
      </c>
      <c r="N399" s="154" t="s">
        <v>42</v>
      </c>
      <c r="O399" s="58"/>
      <c r="P399" s="155">
        <f>O399*H399</f>
        <v>0</v>
      </c>
      <c r="Q399" s="155">
        <v>0</v>
      </c>
      <c r="R399" s="155">
        <f>Q399*H399</f>
        <v>0</v>
      </c>
      <c r="S399" s="155">
        <v>2.2</v>
      </c>
      <c r="T399" s="156">
        <f>S399*H399</f>
        <v>150.5658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57" t="s">
        <v>139</v>
      </c>
      <c r="AT399" s="157" t="s">
        <v>135</v>
      </c>
      <c r="AU399" s="157" t="s">
        <v>87</v>
      </c>
      <c r="AY399" s="17" t="s">
        <v>132</v>
      </c>
      <c r="BE399" s="158">
        <f>IF(N399="základní",J399,0)</f>
        <v>0</v>
      </c>
      <c r="BF399" s="158">
        <f>IF(N399="snížená",J399,0)</f>
        <v>0</v>
      </c>
      <c r="BG399" s="158">
        <f>IF(N399="zákl. přenesená",J399,0)</f>
        <v>0</v>
      </c>
      <c r="BH399" s="158">
        <f>IF(N399="sníž. přenesená",J399,0)</f>
        <v>0</v>
      </c>
      <c r="BI399" s="158">
        <f>IF(N399="nulová",J399,0)</f>
        <v>0</v>
      </c>
      <c r="BJ399" s="17" t="s">
        <v>85</v>
      </c>
      <c r="BK399" s="158">
        <f>ROUND(I399*H399,2)</f>
        <v>0</v>
      </c>
      <c r="BL399" s="17" t="s">
        <v>139</v>
      </c>
      <c r="BM399" s="157" t="s">
        <v>595</v>
      </c>
    </row>
    <row r="400" spans="2:51" s="13" customFormat="1" ht="12">
      <c r="B400" s="169"/>
      <c r="D400" s="159" t="s">
        <v>216</v>
      </c>
      <c r="E400" s="170" t="s">
        <v>1</v>
      </c>
      <c r="F400" s="171" t="s">
        <v>596</v>
      </c>
      <c r="H400" s="172">
        <v>68.439</v>
      </c>
      <c r="I400" s="173"/>
      <c r="L400" s="169"/>
      <c r="M400" s="174"/>
      <c r="N400" s="175"/>
      <c r="O400" s="175"/>
      <c r="P400" s="175"/>
      <c r="Q400" s="175"/>
      <c r="R400" s="175"/>
      <c r="S400" s="175"/>
      <c r="T400" s="176"/>
      <c r="AT400" s="170" t="s">
        <v>216</v>
      </c>
      <c r="AU400" s="170" t="s">
        <v>87</v>
      </c>
      <c r="AV400" s="13" t="s">
        <v>87</v>
      </c>
      <c r="AW400" s="13" t="s">
        <v>32</v>
      </c>
      <c r="AX400" s="13" t="s">
        <v>85</v>
      </c>
      <c r="AY400" s="170" t="s">
        <v>132</v>
      </c>
    </row>
    <row r="401" spans="1:65" s="2" customFormat="1" ht="24.2" customHeight="1">
      <c r="A401" s="32"/>
      <c r="B401" s="144"/>
      <c r="C401" s="145" t="s">
        <v>597</v>
      </c>
      <c r="D401" s="145" t="s">
        <v>135</v>
      </c>
      <c r="E401" s="146" t="s">
        <v>598</v>
      </c>
      <c r="F401" s="147" t="s">
        <v>599</v>
      </c>
      <c r="G401" s="148" t="s">
        <v>214</v>
      </c>
      <c r="H401" s="149">
        <v>0.514</v>
      </c>
      <c r="I401" s="150"/>
      <c r="J401" s="151">
        <f>ROUND(I401*H401,2)</f>
        <v>0</v>
      </c>
      <c r="K401" s="152"/>
      <c r="L401" s="33"/>
      <c r="M401" s="153" t="s">
        <v>1</v>
      </c>
      <c r="N401" s="154" t="s">
        <v>42</v>
      </c>
      <c r="O401" s="58"/>
      <c r="P401" s="155">
        <f>O401*H401</f>
        <v>0</v>
      </c>
      <c r="Q401" s="155">
        <v>0</v>
      </c>
      <c r="R401" s="155">
        <f>Q401*H401</f>
        <v>0</v>
      </c>
      <c r="S401" s="155">
        <v>2.2</v>
      </c>
      <c r="T401" s="156">
        <f>S401*H401</f>
        <v>1.1308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7" t="s">
        <v>139</v>
      </c>
      <c r="AT401" s="157" t="s">
        <v>135</v>
      </c>
      <c r="AU401" s="157" t="s">
        <v>87</v>
      </c>
      <c r="AY401" s="17" t="s">
        <v>132</v>
      </c>
      <c r="BE401" s="158">
        <f>IF(N401="základní",J401,0)</f>
        <v>0</v>
      </c>
      <c r="BF401" s="158">
        <f>IF(N401="snížená",J401,0)</f>
        <v>0</v>
      </c>
      <c r="BG401" s="158">
        <f>IF(N401="zákl. přenesená",J401,0)</f>
        <v>0</v>
      </c>
      <c r="BH401" s="158">
        <f>IF(N401="sníž. přenesená",J401,0)</f>
        <v>0</v>
      </c>
      <c r="BI401" s="158">
        <f>IF(N401="nulová",J401,0)</f>
        <v>0</v>
      </c>
      <c r="BJ401" s="17" t="s">
        <v>85</v>
      </c>
      <c r="BK401" s="158">
        <f>ROUND(I401*H401,2)</f>
        <v>0</v>
      </c>
      <c r="BL401" s="17" t="s">
        <v>139</v>
      </c>
      <c r="BM401" s="157" t="s">
        <v>600</v>
      </c>
    </row>
    <row r="402" spans="2:51" s="13" customFormat="1" ht="12">
      <c r="B402" s="169"/>
      <c r="D402" s="159" t="s">
        <v>216</v>
      </c>
      <c r="E402" s="170" t="s">
        <v>1</v>
      </c>
      <c r="F402" s="171" t="s">
        <v>601</v>
      </c>
      <c r="H402" s="172">
        <v>0.514</v>
      </c>
      <c r="I402" s="173"/>
      <c r="L402" s="169"/>
      <c r="M402" s="174"/>
      <c r="N402" s="175"/>
      <c r="O402" s="175"/>
      <c r="P402" s="175"/>
      <c r="Q402" s="175"/>
      <c r="R402" s="175"/>
      <c r="S402" s="175"/>
      <c r="T402" s="176"/>
      <c r="AT402" s="170" t="s">
        <v>216</v>
      </c>
      <c r="AU402" s="170" t="s">
        <v>87</v>
      </c>
      <c r="AV402" s="13" t="s">
        <v>87</v>
      </c>
      <c r="AW402" s="13" t="s">
        <v>32</v>
      </c>
      <c r="AX402" s="13" t="s">
        <v>85</v>
      </c>
      <c r="AY402" s="170" t="s">
        <v>132</v>
      </c>
    </row>
    <row r="403" spans="1:65" s="2" customFormat="1" ht="37.9" customHeight="1">
      <c r="A403" s="32"/>
      <c r="B403" s="144"/>
      <c r="C403" s="145" t="s">
        <v>602</v>
      </c>
      <c r="D403" s="145" t="s">
        <v>135</v>
      </c>
      <c r="E403" s="146" t="s">
        <v>603</v>
      </c>
      <c r="F403" s="147" t="s">
        <v>604</v>
      </c>
      <c r="G403" s="148" t="s">
        <v>247</v>
      </c>
      <c r="H403" s="149">
        <v>20.54</v>
      </c>
      <c r="I403" s="150"/>
      <c r="J403" s="151">
        <f>ROUND(I403*H403,2)</f>
        <v>0</v>
      </c>
      <c r="K403" s="152"/>
      <c r="L403" s="33"/>
      <c r="M403" s="153" t="s">
        <v>1</v>
      </c>
      <c r="N403" s="154" t="s">
        <v>42</v>
      </c>
      <c r="O403" s="58"/>
      <c r="P403" s="155">
        <f>O403*H403</f>
        <v>0</v>
      </c>
      <c r="Q403" s="155">
        <v>0</v>
      </c>
      <c r="R403" s="155">
        <f>Q403*H403</f>
        <v>0</v>
      </c>
      <c r="S403" s="155">
        <v>0.05</v>
      </c>
      <c r="T403" s="156">
        <f>S403*H403</f>
        <v>1.027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7" t="s">
        <v>139</v>
      </c>
      <c r="AT403" s="157" t="s">
        <v>135</v>
      </c>
      <c r="AU403" s="157" t="s">
        <v>87</v>
      </c>
      <c r="AY403" s="17" t="s">
        <v>132</v>
      </c>
      <c r="BE403" s="158">
        <f>IF(N403="základní",J403,0)</f>
        <v>0</v>
      </c>
      <c r="BF403" s="158">
        <f>IF(N403="snížená",J403,0)</f>
        <v>0</v>
      </c>
      <c r="BG403" s="158">
        <f>IF(N403="zákl. přenesená",J403,0)</f>
        <v>0</v>
      </c>
      <c r="BH403" s="158">
        <f>IF(N403="sníž. přenesená",J403,0)</f>
        <v>0</v>
      </c>
      <c r="BI403" s="158">
        <f>IF(N403="nulová",J403,0)</f>
        <v>0</v>
      </c>
      <c r="BJ403" s="17" t="s">
        <v>85</v>
      </c>
      <c r="BK403" s="158">
        <f>ROUND(I403*H403,2)</f>
        <v>0</v>
      </c>
      <c r="BL403" s="17" t="s">
        <v>139</v>
      </c>
      <c r="BM403" s="157" t="s">
        <v>605</v>
      </c>
    </row>
    <row r="404" spans="2:51" s="13" customFormat="1" ht="12">
      <c r="B404" s="169"/>
      <c r="D404" s="159" t="s">
        <v>216</v>
      </c>
      <c r="E404" s="170" t="s">
        <v>1</v>
      </c>
      <c r="F404" s="171" t="s">
        <v>606</v>
      </c>
      <c r="H404" s="172">
        <v>20.54</v>
      </c>
      <c r="I404" s="173"/>
      <c r="L404" s="169"/>
      <c r="M404" s="174"/>
      <c r="N404" s="175"/>
      <c r="O404" s="175"/>
      <c r="P404" s="175"/>
      <c r="Q404" s="175"/>
      <c r="R404" s="175"/>
      <c r="S404" s="175"/>
      <c r="T404" s="176"/>
      <c r="AT404" s="170" t="s">
        <v>216</v>
      </c>
      <c r="AU404" s="170" t="s">
        <v>87</v>
      </c>
      <c r="AV404" s="13" t="s">
        <v>87</v>
      </c>
      <c r="AW404" s="13" t="s">
        <v>32</v>
      </c>
      <c r="AX404" s="13" t="s">
        <v>85</v>
      </c>
      <c r="AY404" s="170" t="s">
        <v>132</v>
      </c>
    </row>
    <row r="405" spans="1:65" s="2" customFormat="1" ht="16.5" customHeight="1">
      <c r="A405" s="32"/>
      <c r="B405" s="144"/>
      <c r="C405" s="145" t="s">
        <v>607</v>
      </c>
      <c r="D405" s="145" t="s">
        <v>135</v>
      </c>
      <c r="E405" s="146" t="s">
        <v>608</v>
      </c>
      <c r="F405" s="147" t="s">
        <v>609</v>
      </c>
      <c r="G405" s="148" t="s">
        <v>610</v>
      </c>
      <c r="H405" s="149">
        <v>1</v>
      </c>
      <c r="I405" s="150"/>
      <c r="J405" s="151">
        <f>ROUND(I405*H405,2)</f>
        <v>0</v>
      </c>
      <c r="K405" s="152"/>
      <c r="L405" s="33"/>
      <c r="M405" s="153" t="s">
        <v>1</v>
      </c>
      <c r="N405" s="154" t="s">
        <v>42</v>
      </c>
      <c r="O405" s="58"/>
      <c r="P405" s="155">
        <f>O405*H405</f>
        <v>0</v>
      </c>
      <c r="Q405" s="155">
        <v>0</v>
      </c>
      <c r="R405" s="155">
        <f>Q405*H405</f>
        <v>0</v>
      </c>
      <c r="S405" s="155">
        <v>0.05</v>
      </c>
      <c r="T405" s="156">
        <f>S405*H405</f>
        <v>0.05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7" t="s">
        <v>139</v>
      </c>
      <c r="AT405" s="157" t="s">
        <v>135</v>
      </c>
      <c r="AU405" s="157" t="s">
        <v>87</v>
      </c>
      <c r="AY405" s="17" t="s">
        <v>132</v>
      </c>
      <c r="BE405" s="158">
        <f>IF(N405="základní",J405,0)</f>
        <v>0</v>
      </c>
      <c r="BF405" s="158">
        <f>IF(N405="snížená",J405,0)</f>
        <v>0</v>
      </c>
      <c r="BG405" s="158">
        <f>IF(N405="zákl. přenesená",J405,0)</f>
        <v>0</v>
      </c>
      <c r="BH405" s="158">
        <f>IF(N405="sníž. přenesená",J405,0)</f>
        <v>0</v>
      </c>
      <c r="BI405" s="158">
        <f>IF(N405="nulová",J405,0)</f>
        <v>0</v>
      </c>
      <c r="BJ405" s="17" t="s">
        <v>85</v>
      </c>
      <c r="BK405" s="158">
        <f>ROUND(I405*H405,2)</f>
        <v>0</v>
      </c>
      <c r="BL405" s="17" t="s">
        <v>139</v>
      </c>
      <c r="BM405" s="157" t="s">
        <v>611</v>
      </c>
    </row>
    <row r="406" spans="1:47" s="2" customFormat="1" ht="19.5">
      <c r="A406" s="32"/>
      <c r="B406" s="33"/>
      <c r="C406" s="32"/>
      <c r="D406" s="159" t="s">
        <v>157</v>
      </c>
      <c r="E406" s="32"/>
      <c r="F406" s="160" t="s">
        <v>612</v>
      </c>
      <c r="G406" s="32"/>
      <c r="H406" s="32"/>
      <c r="I406" s="161"/>
      <c r="J406" s="32"/>
      <c r="K406" s="32"/>
      <c r="L406" s="33"/>
      <c r="M406" s="162"/>
      <c r="N406" s="163"/>
      <c r="O406" s="58"/>
      <c r="P406" s="58"/>
      <c r="Q406" s="58"/>
      <c r="R406" s="58"/>
      <c r="S406" s="58"/>
      <c r="T406" s="59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T406" s="17" t="s">
        <v>157</v>
      </c>
      <c r="AU406" s="17" t="s">
        <v>87</v>
      </c>
    </row>
    <row r="407" spans="2:51" s="13" customFormat="1" ht="12">
      <c r="B407" s="169"/>
      <c r="D407" s="159" t="s">
        <v>216</v>
      </c>
      <c r="E407" s="170" t="s">
        <v>1</v>
      </c>
      <c r="F407" s="171" t="s">
        <v>85</v>
      </c>
      <c r="H407" s="172">
        <v>1</v>
      </c>
      <c r="I407" s="173"/>
      <c r="L407" s="169"/>
      <c r="M407" s="174"/>
      <c r="N407" s="175"/>
      <c r="O407" s="175"/>
      <c r="P407" s="175"/>
      <c r="Q407" s="175"/>
      <c r="R407" s="175"/>
      <c r="S407" s="175"/>
      <c r="T407" s="176"/>
      <c r="AT407" s="170" t="s">
        <v>216</v>
      </c>
      <c r="AU407" s="170" t="s">
        <v>87</v>
      </c>
      <c r="AV407" s="13" t="s">
        <v>87</v>
      </c>
      <c r="AW407" s="13" t="s">
        <v>32</v>
      </c>
      <c r="AX407" s="13" t="s">
        <v>77</v>
      </c>
      <c r="AY407" s="170" t="s">
        <v>132</v>
      </c>
    </row>
    <row r="408" spans="2:51" s="14" customFormat="1" ht="12">
      <c r="B408" s="177"/>
      <c r="D408" s="159" t="s">
        <v>216</v>
      </c>
      <c r="E408" s="178" t="s">
        <v>1</v>
      </c>
      <c r="F408" s="179" t="s">
        <v>219</v>
      </c>
      <c r="H408" s="180">
        <v>1</v>
      </c>
      <c r="I408" s="181"/>
      <c r="L408" s="177"/>
      <c r="M408" s="182"/>
      <c r="N408" s="183"/>
      <c r="O408" s="183"/>
      <c r="P408" s="183"/>
      <c r="Q408" s="183"/>
      <c r="R408" s="183"/>
      <c r="S408" s="183"/>
      <c r="T408" s="184"/>
      <c r="AT408" s="178" t="s">
        <v>216</v>
      </c>
      <c r="AU408" s="178" t="s">
        <v>87</v>
      </c>
      <c r="AV408" s="14" t="s">
        <v>139</v>
      </c>
      <c r="AW408" s="14" t="s">
        <v>32</v>
      </c>
      <c r="AX408" s="14" t="s">
        <v>85</v>
      </c>
      <c r="AY408" s="178" t="s">
        <v>132</v>
      </c>
    </row>
    <row r="409" spans="1:65" s="2" customFormat="1" ht="16.5" customHeight="1">
      <c r="A409" s="32"/>
      <c r="B409" s="144"/>
      <c r="C409" s="145" t="s">
        <v>613</v>
      </c>
      <c r="D409" s="145" t="s">
        <v>135</v>
      </c>
      <c r="E409" s="146" t="s">
        <v>614</v>
      </c>
      <c r="F409" s="147" t="s">
        <v>615</v>
      </c>
      <c r="G409" s="148" t="s">
        <v>610</v>
      </c>
      <c r="H409" s="149">
        <v>1</v>
      </c>
      <c r="I409" s="150"/>
      <c r="J409" s="151">
        <f>ROUND(I409*H409,2)</f>
        <v>0</v>
      </c>
      <c r="K409" s="152"/>
      <c r="L409" s="33"/>
      <c r="M409" s="153" t="s">
        <v>1</v>
      </c>
      <c r="N409" s="154" t="s">
        <v>42</v>
      </c>
      <c r="O409" s="58"/>
      <c r="P409" s="155">
        <f>O409*H409</f>
        <v>0</v>
      </c>
      <c r="Q409" s="155">
        <v>0</v>
      </c>
      <c r="R409" s="155">
        <f>Q409*H409</f>
        <v>0</v>
      </c>
      <c r="S409" s="155">
        <v>0.05</v>
      </c>
      <c r="T409" s="156">
        <f>S409*H409</f>
        <v>0.05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57" t="s">
        <v>139</v>
      </c>
      <c r="AT409" s="157" t="s">
        <v>135</v>
      </c>
      <c r="AU409" s="157" t="s">
        <v>87</v>
      </c>
      <c r="AY409" s="17" t="s">
        <v>132</v>
      </c>
      <c r="BE409" s="158">
        <f>IF(N409="základní",J409,0)</f>
        <v>0</v>
      </c>
      <c r="BF409" s="158">
        <f>IF(N409="snížená",J409,0)</f>
        <v>0</v>
      </c>
      <c r="BG409" s="158">
        <f>IF(N409="zákl. přenesená",J409,0)</f>
        <v>0</v>
      </c>
      <c r="BH409" s="158">
        <f>IF(N409="sníž. přenesená",J409,0)</f>
        <v>0</v>
      </c>
      <c r="BI409" s="158">
        <f>IF(N409="nulová",J409,0)</f>
        <v>0</v>
      </c>
      <c r="BJ409" s="17" t="s">
        <v>85</v>
      </c>
      <c r="BK409" s="158">
        <f>ROUND(I409*H409,2)</f>
        <v>0</v>
      </c>
      <c r="BL409" s="17" t="s">
        <v>139</v>
      </c>
      <c r="BM409" s="157" t="s">
        <v>616</v>
      </c>
    </row>
    <row r="410" spans="1:47" s="2" customFormat="1" ht="29.25">
      <c r="A410" s="32"/>
      <c r="B410" s="33"/>
      <c r="C410" s="32"/>
      <c r="D410" s="159" t="s">
        <v>157</v>
      </c>
      <c r="E410" s="32"/>
      <c r="F410" s="160" t="s">
        <v>617</v>
      </c>
      <c r="G410" s="32"/>
      <c r="H410" s="32"/>
      <c r="I410" s="161"/>
      <c r="J410" s="32"/>
      <c r="K410" s="32"/>
      <c r="L410" s="33"/>
      <c r="M410" s="162"/>
      <c r="N410" s="163"/>
      <c r="O410" s="58"/>
      <c r="P410" s="58"/>
      <c r="Q410" s="58"/>
      <c r="R410" s="58"/>
      <c r="S410" s="58"/>
      <c r="T410" s="59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T410" s="17" t="s">
        <v>157</v>
      </c>
      <c r="AU410" s="17" t="s">
        <v>87</v>
      </c>
    </row>
    <row r="411" spans="2:51" s="13" customFormat="1" ht="12">
      <c r="B411" s="169"/>
      <c r="D411" s="159" t="s">
        <v>216</v>
      </c>
      <c r="E411" s="170" t="s">
        <v>1</v>
      </c>
      <c r="F411" s="171" t="s">
        <v>85</v>
      </c>
      <c r="H411" s="172">
        <v>1</v>
      </c>
      <c r="I411" s="173"/>
      <c r="L411" s="169"/>
      <c r="M411" s="174"/>
      <c r="N411" s="175"/>
      <c r="O411" s="175"/>
      <c r="P411" s="175"/>
      <c r="Q411" s="175"/>
      <c r="R411" s="175"/>
      <c r="S411" s="175"/>
      <c r="T411" s="176"/>
      <c r="AT411" s="170" t="s">
        <v>216</v>
      </c>
      <c r="AU411" s="170" t="s">
        <v>87</v>
      </c>
      <c r="AV411" s="13" t="s">
        <v>87</v>
      </c>
      <c r="AW411" s="13" t="s">
        <v>32</v>
      </c>
      <c r="AX411" s="13" t="s">
        <v>77</v>
      </c>
      <c r="AY411" s="170" t="s">
        <v>132</v>
      </c>
    </row>
    <row r="412" spans="2:51" s="14" customFormat="1" ht="12">
      <c r="B412" s="177"/>
      <c r="D412" s="159" t="s">
        <v>216</v>
      </c>
      <c r="E412" s="178" t="s">
        <v>1</v>
      </c>
      <c r="F412" s="179" t="s">
        <v>219</v>
      </c>
      <c r="H412" s="180">
        <v>1</v>
      </c>
      <c r="I412" s="181"/>
      <c r="L412" s="177"/>
      <c r="M412" s="182"/>
      <c r="N412" s="183"/>
      <c r="O412" s="183"/>
      <c r="P412" s="183"/>
      <c r="Q412" s="183"/>
      <c r="R412" s="183"/>
      <c r="S412" s="183"/>
      <c r="T412" s="184"/>
      <c r="AT412" s="178" t="s">
        <v>216</v>
      </c>
      <c r="AU412" s="178" t="s">
        <v>87</v>
      </c>
      <c r="AV412" s="14" t="s">
        <v>139</v>
      </c>
      <c r="AW412" s="14" t="s">
        <v>32</v>
      </c>
      <c r="AX412" s="14" t="s">
        <v>85</v>
      </c>
      <c r="AY412" s="178" t="s">
        <v>132</v>
      </c>
    </row>
    <row r="413" spans="1:65" s="2" customFormat="1" ht="16.5" customHeight="1">
      <c r="A413" s="32"/>
      <c r="B413" s="144"/>
      <c r="C413" s="145" t="s">
        <v>618</v>
      </c>
      <c r="D413" s="145" t="s">
        <v>135</v>
      </c>
      <c r="E413" s="146" t="s">
        <v>619</v>
      </c>
      <c r="F413" s="147" t="s">
        <v>620</v>
      </c>
      <c r="G413" s="148" t="s">
        <v>610</v>
      </c>
      <c r="H413" s="149">
        <v>1</v>
      </c>
      <c r="I413" s="150"/>
      <c r="J413" s="151">
        <f>ROUND(I413*H413,2)</f>
        <v>0</v>
      </c>
      <c r="K413" s="152"/>
      <c r="L413" s="33"/>
      <c r="M413" s="153" t="s">
        <v>1</v>
      </c>
      <c r="N413" s="154" t="s">
        <v>42</v>
      </c>
      <c r="O413" s="58"/>
      <c r="P413" s="155">
        <f>O413*H413</f>
        <v>0</v>
      </c>
      <c r="Q413" s="155">
        <v>0</v>
      </c>
      <c r="R413" s="155">
        <f>Q413*H413</f>
        <v>0</v>
      </c>
      <c r="S413" s="155">
        <v>0.05</v>
      </c>
      <c r="T413" s="156">
        <f>S413*H413</f>
        <v>0.05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57" t="s">
        <v>139</v>
      </c>
      <c r="AT413" s="157" t="s">
        <v>135</v>
      </c>
      <c r="AU413" s="157" t="s">
        <v>87</v>
      </c>
      <c r="AY413" s="17" t="s">
        <v>132</v>
      </c>
      <c r="BE413" s="158">
        <f>IF(N413="základní",J413,0)</f>
        <v>0</v>
      </c>
      <c r="BF413" s="158">
        <f>IF(N413="snížená",J413,0)</f>
        <v>0</v>
      </c>
      <c r="BG413" s="158">
        <f>IF(N413="zákl. přenesená",J413,0)</f>
        <v>0</v>
      </c>
      <c r="BH413" s="158">
        <f>IF(N413="sníž. přenesená",J413,0)</f>
        <v>0</v>
      </c>
      <c r="BI413" s="158">
        <f>IF(N413="nulová",J413,0)</f>
        <v>0</v>
      </c>
      <c r="BJ413" s="17" t="s">
        <v>85</v>
      </c>
      <c r="BK413" s="158">
        <f>ROUND(I413*H413,2)</f>
        <v>0</v>
      </c>
      <c r="BL413" s="17" t="s">
        <v>139</v>
      </c>
      <c r="BM413" s="157" t="s">
        <v>621</v>
      </c>
    </row>
    <row r="414" spans="2:51" s="13" customFormat="1" ht="12">
      <c r="B414" s="169"/>
      <c r="D414" s="159" t="s">
        <v>216</v>
      </c>
      <c r="E414" s="170" t="s">
        <v>1</v>
      </c>
      <c r="F414" s="171" t="s">
        <v>85</v>
      </c>
      <c r="H414" s="172">
        <v>1</v>
      </c>
      <c r="I414" s="173"/>
      <c r="L414" s="169"/>
      <c r="M414" s="174"/>
      <c r="N414" s="175"/>
      <c r="O414" s="175"/>
      <c r="P414" s="175"/>
      <c r="Q414" s="175"/>
      <c r="R414" s="175"/>
      <c r="S414" s="175"/>
      <c r="T414" s="176"/>
      <c r="AT414" s="170" t="s">
        <v>216</v>
      </c>
      <c r="AU414" s="170" t="s">
        <v>87</v>
      </c>
      <c r="AV414" s="13" t="s">
        <v>87</v>
      </c>
      <c r="AW414" s="13" t="s">
        <v>32</v>
      </c>
      <c r="AX414" s="13" t="s">
        <v>85</v>
      </c>
      <c r="AY414" s="170" t="s">
        <v>132</v>
      </c>
    </row>
    <row r="415" spans="2:63" s="12" customFormat="1" ht="25.9" customHeight="1">
      <c r="B415" s="131"/>
      <c r="D415" s="132" t="s">
        <v>76</v>
      </c>
      <c r="E415" s="133" t="s">
        <v>622</v>
      </c>
      <c r="F415" s="133" t="s">
        <v>623</v>
      </c>
      <c r="I415" s="134"/>
      <c r="J415" s="135">
        <f>BK415</f>
        <v>0</v>
      </c>
      <c r="L415" s="131"/>
      <c r="M415" s="136"/>
      <c r="N415" s="137"/>
      <c r="O415" s="137"/>
      <c r="P415" s="138">
        <f>P416+P439+P472+P505+P514+P520+P539+P560+P566+P614+P631+P654+P662+P672</f>
        <v>0</v>
      </c>
      <c r="Q415" s="137"/>
      <c r="R415" s="138">
        <f>R416+R439+R472+R505+R514+R520+R539+R560+R566+R614+R631+R654+R662+R672</f>
        <v>41.10720762</v>
      </c>
      <c r="S415" s="137"/>
      <c r="T415" s="139">
        <f>T416+T439+T472+T505+T514+T520+T539+T560+T566+T614+T631+T654+T662+T672</f>
        <v>5.18770459</v>
      </c>
      <c r="AR415" s="132" t="s">
        <v>87</v>
      </c>
      <c r="AT415" s="140" t="s">
        <v>76</v>
      </c>
      <c r="AU415" s="140" t="s">
        <v>77</v>
      </c>
      <c r="AY415" s="132" t="s">
        <v>132</v>
      </c>
      <c r="BK415" s="141">
        <f>BK416+BK439+BK472+BK505+BK514+BK520+BK539+BK560+BK566+BK614+BK631+BK654+BK662+BK672</f>
        <v>0</v>
      </c>
    </row>
    <row r="416" spans="2:63" s="12" customFormat="1" ht="22.9" customHeight="1">
      <c r="B416" s="131"/>
      <c r="D416" s="132" t="s">
        <v>76</v>
      </c>
      <c r="E416" s="142" t="s">
        <v>624</v>
      </c>
      <c r="F416" s="142" t="s">
        <v>625</v>
      </c>
      <c r="I416" s="134"/>
      <c r="J416" s="143">
        <f>BK416</f>
        <v>0</v>
      </c>
      <c r="L416" s="131"/>
      <c r="M416" s="136"/>
      <c r="N416" s="137"/>
      <c r="O416" s="137"/>
      <c r="P416" s="138">
        <f>SUM(P417:P438)</f>
        <v>0</v>
      </c>
      <c r="Q416" s="137"/>
      <c r="R416" s="138">
        <f>SUM(R417:R438)</f>
        <v>2.2385958799999996</v>
      </c>
      <c r="S416" s="137"/>
      <c r="T416" s="139">
        <f>SUM(T417:T438)</f>
        <v>0</v>
      </c>
      <c r="AR416" s="132" t="s">
        <v>87</v>
      </c>
      <c r="AT416" s="140" t="s">
        <v>76</v>
      </c>
      <c r="AU416" s="140" t="s">
        <v>85</v>
      </c>
      <c r="AY416" s="132" t="s">
        <v>132</v>
      </c>
      <c r="BK416" s="141">
        <f>SUM(BK417:BK438)</f>
        <v>0</v>
      </c>
    </row>
    <row r="417" spans="1:65" s="2" customFormat="1" ht="24.2" customHeight="1">
      <c r="A417" s="32"/>
      <c r="B417" s="144"/>
      <c r="C417" s="145" t="s">
        <v>626</v>
      </c>
      <c r="D417" s="145" t="s">
        <v>135</v>
      </c>
      <c r="E417" s="146" t="s">
        <v>627</v>
      </c>
      <c r="F417" s="147" t="s">
        <v>628</v>
      </c>
      <c r="G417" s="148" t="s">
        <v>247</v>
      </c>
      <c r="H417" s="149">
        <v>66.02</v>
      </c>
      <c r="I417" s="150"/>
      <c r="J417" s="151">
        <f>ROUND(I417*H417,2)</f>
        <v>0</v>
      </c>
      <c r="K417" s="152"/>
      <c r="L417" s="33"/>
      <c r="M417" s="153" t="s">
        <v>1</v>
      </c>
      <c r="N417" s="154" t="s">
        <v>42</v>
      </c>
      <c r="O417" s="58"/>
      <c r="P417" s="155">
        <f>O417*H417</f>
        <v>0</v>
      </c>
      <c r="Q417" s="155">
        <v>3E-05</v>
      </c>
      <c r="R417" s="155">
        <f>Q417*H417</f>
        <v>0.0019806</v>
      </c>
      <c r="S417" s="155">
        <v>0</v>
      </c>
      <c r="T417" s="156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7" t="s">
        <v>292</v>
      </c>
      <c r="AT417" s="157" t="s">
        <v>135</v>
      </c>
      <c r="AU417" s="157" t="s">
        <v>87</v>
      </c>
      <c r="AY417" s="17" t="s">
        <v>132</v>
      </c>
      <c r="BE417" s="158">
        <f>IF(N417="základní",J417,0)</f>
        <v>0</v>
      </c>
      <c r="BF417" s="158">
        <f>IF(N417="snížená",J417,0)</f>
        <v>0</v>
      </c>
      <c r="BG417" s="158">
        <f>IF(N417="zákl. přenesená",J417,0)</f>
        <v>0</v>
      </c>
      <c r="BH417" s="158">
        <f>IF(N417="sníž. přenesená",J417,0)</f>
        <v>0</v>
      </c>
      <c r="BI417" s="158">
        <f>IF(N417="nulová",J417,0)</f>
        <v>0</v>
      </c>
      <c r="BJ417" s="17" t="s">
        <v>85</v>
      </c>
      <c r="BK417" s="158">
        <f>ROUND(I417*H417,2)</f>
        <v>0</v>
      </c>
      <c r="BL417" s="17" t="s">
        <v>292</v>
      </c>
      <c r="BM417" s="157" t="s">
        <v>629</v>
      </c>
    </row>
    <row r="418" spans="2:51" s="13" customFormat="1" ht="12">
      <c r="B418" s="169"/>
      <c r="D418" s="159" t="s">
        <v>216</v>
      </c>
      <c r="E418" s="170" t="s">
        <v>1</v>
      </c>
      <c r="F418" s="171" t="s">
        <v>366</v>
      </c>
      <c r="H418" s="172">
        <v>24.66</v>
      </c>
      <c r="I418" s="173"/>
      <c r="L418" s="169"/>
      <c r="M418" s="174"/>
      <c r="N418" s="175"/>
      <c r="O418" s="175"/>
      <c r="P418" s="175"/>
      <c r="Q418" s="175"/>
      <c r="R418" s="175"/>
      <c r="S418" s="175"/>
      <c r="T418" s="176"/>
      <c r="AT418" s="170" t="s">
        <v>216</v>
      </c>
      <c r="AU418" s="170" t="s">
        <v>87</v>
      </c>
      <c r="AV418" s="13" t="s">
        <v>87</v>
      </c>
      <c r="AW418" s="13" t="s">
        <v>32</v>
      </c>
      <c r="AX418" s="13" t="s">
        <v>77</v>
      </c>
      <c r="AY418" s="170" t="s">
        <v>132</v>
      </c>
    </row>
    <row r="419" spans="2:51" s="13" customFormat="1" ht="12">
      <c r="B419" s="169"/>
      <c r="D419" s="159" t="s">
        <v>216</v>
      </c>
      <c r="E419" s="170" t="s">
        <v>1</v>
      </c>
      <c r="F419" s="171" t="s">
        <v>630</v>
      </c>
      <c r="H419" s="172">
        <v>2.24</v>
      </c>
      <c r="I419" s="173"/>
      <c r="L419" s="169"/>
      <c r="M419" s="174"/>
      <c r="N419" s="175"/>
      <c r="O419" s="175"/>
      <c r="P419" s="175"/>
      <c r="Q419" s="175"/>
      <c r="R419" s="175"/>
      <c r="S419" s="175"/>
      <c r="T419" s="176"/>
      <c r="AT419" s="170" t="s">
        <v>216</v>
      </c>
      <c r="AU419" s="170" t="s">
        <v>87</v>
      </c>
      <c r="AV419" s="13" t="s">
        <v>87</v>
      </c>
      <c r="AW419" s="13" t="s">
        <v>32</v>
      </c>
      <c r="AX419" s="13" t="s">
        <v>77</v>
      </c>
      <c r="AY419" s="170" t="s">
        <v>132</v>
      </c>
    </row>
    <row r="420" spans="2:51" s="13" customFormat="1" ht="12">
      <c r="B420" s="169"/>
      <c r="D420" s="159" t="s">
        <v>216</v>
      </c>
      <c r="E420" s="170" t="s">
        <v>1</v>
      </c>
      <c r="F420" s="171" t="s">
        <v>631</v>
      </c>
      <c r="H420" s="172">
        <v>39.12</v>
      </c>
      <c r="I420" s="173"/>
      <c r="L420" s="169"/>
      <c r="M420" s="174"/>
      <c r="N420" s="175"/>
      <c r="O420" s="175"/>
      <c r="P420" s="175"/>
      <c r="Q420" s="175"/>
      <c r="R420" s="175"/>
      <c r="S420" s="175"/>
      <c r="T420" s="176"/>
      <c r="AT420" s="170" t="s">
        <v>216</v>
      </c>
      <c r="AU420" s="170" t="s">
        <v>87</v>
      </c>
      <c r="AV420" s="13" t="s">
        <v>87</v>
      </c>
      <c r="AW420" s="13" t="s">
        <v>32</v>
      </c>
      <c r="AX420" s="13" t="s">
        <v>77</v>
      </c>
      <c r="AY420" s="170" t="s">
        <v>132</v>
      </c>
    </row>
    <row r="421" spans="2:51" s="14" customFormat="1" ht="12">
      <c r="B421" s="177"/>
      <c r="D421" s="159" t="s">
        <v>216</v>
      </c>
      <c r="E421" s="178" t="s">
        <v>1</v>
      </c>
      <c r="F421" s="179" t="s">
        <v>219</v>
      </c>
      <c r="H421" s="180">
        <v>66.02</v>
      </c>
      <c r="I421" s="181"/>
      <c r="L421" s="177"/>
      <c r="M421" s="182"/>
      <c r="N421" s="183"/>
      <c r="O421" s="183"/>
      <c r="P421" s="183"/>
      <c r="Q421" s="183"/>
      <c r="R421" s="183"/>
      <c r="S421" s="183"/>
      <c r="T421" s="184"/>
      <c r="AT421" s="178" t="s">
        <v>216</v>
      </c>
      <c r="AU421" s="178" t="s">
        <v>87</v>
      </c>
      <c r="AV421" s="14" t="s">
        <v>139</v>
      </c>
      <c r="AW421" s="14" t="s">
        <v>32</v>
      </c>
      <c r="AX421" s="14" t="s">
        <v>85</v>
      </c>
      <c r="AY421" s="178" t="s">
        <v>132</v>
      </c>
    </row>
    <row r="422" spans="1:65" s="2" customFormat="1" ht="16.5" customHeight="1">
      <c r="A422" s="32"/>
      <c r="B422" s="144"/>
      <c r="C422" s="185" t="s">
        <v>632</v>
      </c>
      <c r="D422" s="185" t="s">
        <v>315</v>
      </c>
      <c r="E422" s="186" t="s">
        <v>633</v>
      </c>
      <c r="F422" s="187" t="s">
        <v>634</v>
      </c>
      <c r="G422" s="188" t="s">
        <v>635</v>
      </c>
      <c r="H422" s="189">
        <v>366.76</v>
      </c>
      <c r="I422" s="190"/>
      <c r="J422" s="191">
        <f>ROUND(I422*H422,2)</f>
        <v>0</v>
      </c>
      <c r="K422" s="192"/>
      <c r="L422" s="193"/>
      <c r="M422" s="194" t="s">
        <v>1</v>
      </c>
      <c r="N422" s="195" t="s">
        <v>42</v>
      </c>
      <c r="O422" s="58"/>
      <c r="P422" s="155">
        <f>O422*H422</f>
        <v>0</v>
      </c>
      <c r="Q422" s="155">
        <v>0.001</v>
      </c>
      <c r="R422" s="155">
        <f>Q422*H422</f>
        <v>0.36676</v>
      </c>
      <c r="S422" s="155">
        <v>0</v>
      </c>
      <c r="T422" s="156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57" t="s">
        <v>380</v>
      </c>
      <c r="AT422" s="157" t="s">
        <v>315</v>
      </c>
      <c r="AU422" s="157" t="s">
        <v>87</v>
      </c>
      <c r="AY422" s="17" t="s">
        <v>132</v>
      </c>
      <c r="BE422" s="158">
        <f>IF(N422="základní",J422,0)</f>
        <v>0</v>
      </c>
      <c r="BF422" s="158">
        <f>IF(N422="snížená",J422,0)</f>
        <v>0</v>
      </c>
      <c r="BG422" s="158">
        <f>IF(N422="zákl. přenesená",J422,0)</f>
        <v>0</v>
      </c>
      <c r="BH422" s="158">
        <f>IF(N422="sníž. přenesená",J422,0)</f>
        <v>0</v>
      </c>
      <c r="BI422" s="158">
        <f>IF(N422="nulová",J422,0)</f>
        <v>0</v>
      </c>
      <c r="BJ422" s="17" t="s">
        <v>85</v>
      </c>
      <c r="BK422" s="158">
        <f>ROUND(I422*H422,2)</f>
        <v>0</v>
      </c>
      <c r="BL422" s="17" t="s">
        <v>292</v>
      </c>
      <c r="BM422" s="157" t="s">
        <v>636</v>
      </c>
    </row>
    <row r="423" spans="2:51" s="13" customFormat="1" ht="12">
      <c r="B423" s="169"/>
      <c r="D423" s="159" t="s">
        <v>216</v>
      </c>
      <c r="E423" s="170" t="s">
        <v>1</v>
      </c>
      <c r="F423" s="171" t="s">
        <v>379</v>
      </c>
      <c r="H423" s="172">
        <v>325.4</v>
      </c>
      <c r="I423" s="173"/>
      <c r="L423" s="169"/>
      <c r="M423" s="174"/>
      <c r="N423" s="175"/>
      <c r="O423" s="175"/>
      <c r="P423" s="175"/>
      <c r="Q423" s="175"/>
      <c r="R423" s="175"/>
      <c r="S423" s="175"/>
      <c r="T423" s="176"/>
      <c r="AT423" s="170" t="s">
        <v>216</v>
      </c>
      <c r="AU423" s="170" t="s">
        <v>87</v>
      </c>
      <c r="AV423" s="13" t="s">
        <v>87</v>
      </c>
      <c r="AW423" s="13" t="s">
        <v>32</v>
      </c>
      <c r="AX423" s="13" t="s">
        <v>77</v>
      </c>
      <c r="AY423" s="170" t="s">
        <v>132</v>
      </c>
    </row>
    <row r="424" spans="2:51" s="13" customFormat="1" ht="12">
      <c r="B424" s="169"/>
      <c r="D424" s="159" t="s">
        <v>216</v>
      </c>
      <c r="E424" s="170" t="s">
        <v>1</v>
      </c>
      <c r="F424" s="171" t="s">
        <v>630</v>
      </c>
      <c r="H424" s="172">
        <v>2.24</v>
      </c>
      <c r="I424" s="173"/>
      <c r="L424" s="169"/>
      <c r="M424" s="174"/>
      <c r="N424" s="175"/>
      <c r="O424" s="175"/>
      <c r="P424" s="175"/>
      <c r="Q424" s="175"/>
      <c r="R424" s="175"/>
      <c r="S424" s="175"/>
      <c r="T424" s="176"/>
      <c r="AT424" s="170" t="s">
        <v>216</v>
      </c>
      <c r="AU424" s="170" t="s">
        <v>87</v>
      </c>
      <c r="AV424" s="13" t="s">
        <v>87</v>
      </c>
      <c r="AW424" s="13" t="s">
        <v>32</v>
      </c>
      <c r="AX424" s="13" t="s">
        <v>77</v>
      </c>
      <c r="AY424" s="170" t="s">
        <v>132</v>
      </c>
    </row>
    <row r="425" spans="2:51" s="13" customFormat="1" ht="12">
      <c r="B425" s="169"/>
      <c r="D425" s="159" t="s">
        <v>216</v>
      </c>
      <c r="E425" s="170" t="s">
        <v>1</v>
      </c>
      <c r="F425" s="171" t="s">
        <v>631</v>
      </c>
      <c r="H425" s="172">
        <v>39.12</v>
      </c>
      <c r="I425" s="173"/>
      <c r="L425" s="169"/>
      <c r="M425" s="174"/>
      <c r="N425" s="175"/>
      <c r="O425" s="175"/>
      <c r="P425" s="175"/>
      <c r="Q425" s="175"/>
      <c r="R425" s="175"/>
      <c r="S425" s="175"/>
      <c r="T425" s="176"/>
      <c r="AT425" s="170" t="s">
        <v>216</v>
      </c>
      <c r="AU425" s="170" t="s">
        <v>87</v>
      </c>
      <c r="AV425" s="13" t="s">
        <v>87</v>
      </c>
      <c r="AW425" s="13" t="s">
        <v>32</v>
      </c>
      <c r="AX425" s="13" t="s">
        <v>77</v>
      </c>
      <c r="AY425" s="170" t="s">
        <v>132</v>
      </c>
    </row>
    <row r="426" spans="2:51" s="14" customFormat="1" ht="12">
      <c r="B426" s="177"/>
      <c r="D426" s="159" t="s">
        <v>216</v>
      </c>
      <c r="E426" s="178" t="s">
        <v>1</v>
      </c>
      <c r="F426" s="179" t="s">
        <v>219</v>
      </c>
      <c r="H426" s="180">
        <v>366.76</v>
      </c>
      <c r="I426" s="181"/>
      <c r="L426" s="177"/>
      <c r="M426" s="182"/>
      <c r="N426" s="183"/>
      <c r="O426" s="183"/>
      <c r="P426" s="183"/>
      <c r="Q426" s="183"/>
      <c r="R426" s="183"/>
      <c r="S426" s="183"/>
      <c r="T426" s="184"/>
      <c r="AT426" s="178" t="s">
        <v>216</v>
      </c>
      <c r="AU426" s="178" t="s">
        <v>87</v>
      </c>
      <c r="AV426" s="14" t="s">
        <v>139</v>
      </c>
      <c r="AW426" s="14" t="s">
        <v>32</v>
      </c>
      <c r="AX426" s="14" t="s">
        <v>85</v>
      </c>
      <c r="AY426" s="178" t="s">
        <v>132</v>
      </c>
    </row>
    <row r="427" spans="1:65" s="2" customFormat="1" ht="24.2" customHeight="1">
      <c r="A427" s="32"/>
      <c r="B427" s="144"/>
      <c r="C427" s="145" t="s">
        <v>637</v>
      </c>
      <c r="D427" s="145" t="s">
        <v>135</v>
      </c>
      <c r="E427" s="146" t="s">
        <v>638</v>
      </c>
      <c r="F427" s="147" t="s">
        <v>639</v>
      </c>
      <c r="G427" s="148" t="s">
        <v>247</v>
      </c>
      <c r="H427" s="149">
        <v>354.64</v>
      </c>
      <c r="I427" s="150"/>
      <c r="J427" s="151">
        <f>ROUND(I427*H427,2)</f>
        <v>0</v>
      </c>
      <c r="K427" s="152"/>
      <c r="L427" s="33"/>
      <c r="M427" s="153" t="s">
        <v>1</v>
      </c>
      <c r="N427" s="154" t="s">
        <v>42</v>
      </c>
      <c r="O427" s="58"/>
      <c r="P427" s="155">
        <f>O427*H427</f>
        <v>0</v>
      </c>
      <c r="Q427" s="155">
        <v>0.0004</v>
      </c>
      <c r="R427" s="155">
        <f>Q427*H427</f>
        <v>0.141856</v>
      </c>
      <c r="S427" s="155">
        <v>0</v>
      </c>
      <c r="T427" s="156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7" t="s">
        <v>292</v>
      </c>
      <c r="AT427" s="157" t="s">
        <v>135</v>
      </c>
      <c r="AU427" s="157" t="s">
        <v>87</v>
      </c>
      <c r="AY427" s="17" t="s">
        <v>132</v>
      </c>
      <c r="BE427" s="158">
        <f>IF(N427="základní",J427,0)</f>
        <v>0</v>
      </c>
      <c r="BF427" s="158">
        <f>IF(N427="snížená",J427,0)</f>
        <v>0</v>
      </c>
      <c r="BG427" s="158">
        <f>IF(N427="zákl. přenesená",J427,0)</f>
        <v>0</v>
      </c>
      <c r="BH427" s="158">
        <f>IF(N427="sníž. přenesená",J427,0)</f>
        <v>0</v>
      </c>
      <c r="BI427" s="158">
        <f>IF(N427="nulová",J427,0)</f>
        <v>0</v>
      </c>
      <c r="BJ427" s="17" t="s">
        <v>85</v>
      </c>
      <c r="BK427" s="158">
        <f>ROUND(I427*H427,2)</f>
        <v>0</v>
      </c>
      <c r="BL427" s="17" t="s">
        <v>292</v>
      </c>
      <c r="BM427" s="157" t="s">
        <v>640</v>
      </c>
    </row>
    <row r="428" spans="2:51" s="13" customFormat="1" ht="12">
      <c r="B428" s="169"/>
      <c r="D428" s="159" t="s">
        <v>216</v>
      </c>
      <c r="E428" s="170" t="s">
        <v>1</v>
      </c>
      <c r="F428" s="171" t="s">
        <v>379</v>
      </c>
      <c r="H428" s="172">
        <v>325.4</v>
      </c>
      <c r="I428" s="173"/>
      <c r="L428" s="169"/>
      <c r="M428" s="174"/>
      <c r="N428" s="175"/>
      <c r="O428" s="175"/>
      <c r="P428" s="175"/>
      <c r="Q428" s="175"/>
      <c r="R428" s="175"/>
      <c r="S428" s="175"/>
      <c r="T428" s="176"/>
      <c r="AT428" s="170" t="s">
        <v>216</v>
      </c>
      <c r="AU428" s="170" t="s">
        <v>87</v>
      </c>
      <c r="AV428" s="13" t="s">
        <v>87</v>
      </c>
      <c r="AW428" s="13" t="s">
        <v>32</v>
      </c>
      <c r="AX428" s="13" t="s">
        <v>77</v>
      </c>
      <c r="AY428" s="170" t="s">
        <v>132</v>
      </c>
    </row>
    <row r="429" spans="2:51" s="13" customFormat="1" ht="12">
      <c r="B429" s="169"/>
      <c r="D429" s="159" t="s">
        <v>216</v>
      </c>
      <c r="E429" s="170" t="s">
        <v>1</v>
      </c>
      <c r="F429" s="171" t="s">
        <v>641</v>
      </c>
      <c r="H429" s="172">
        <v>27</v>
      </c>
      <c r="I429" s="173"/>
      <c r="L429" s="169"/>
      <c r="M429" s="174"/>
      <c r="N429" s="175"/>
      <c r="O429" s="175"/>
      <c r="P429" s="175"/>
      <c r="Q429" s="175"/>
      <c r="R429" s="175"/>
      <c r="S429" s="175"/>
      <c r="T429" s="176"/>
      <c r="AT429" s="170" t="s">
        <v>216</v>
      </c>
      <c r="AU429" s="170" t="s">
        <v>87</v>
      </c>
      <c r="AV429" s="13" t="s">
        <v>87</v>
      </c>
      <c r="AW429" s="13" t="s">
        <v>32</v>
      </c>
      <c r="AX429" s="13" t="s">
        <v>77</v>
      </c>
      <c r="AY429" s="170" t="s">
        <v>132</v>
      </c>
    </row>
    <row r="430" spans="2:51" s="13" customFormat="1" ht="12">
      <c r="B430" s="169"/>
      <c r="D430" s="159" t="s">
        <v>216</v>
      </c>
      <c r="E430" s="170" t="s">
        <v>1</v>
      </c>
      <c r="F430" s="171" t="s">
        <v>630</v>
      </c>
      <c r="H430" s="172">
        <v>2.24</v>
      </c>
      <c r="I430" s="173"/>
      <c r="L430" s="169"/>
      <c r="M430" s="174"/>
      <c r="N430" s="175"/>
      <c r="O430" s="175"/>
      <c r="P430" s="175"/>
      <c r="Q430" s="175"/>
      <c r="R430" s="175"/>
      <c r="S430" s="175"/>
      <c r="T430" s="176"/>
      <c r="AT430" s="170" t="s">
        <v>216</v>
      </c>
      <c r="AU430" s="170" t="s">
        <v>87</v>
      </c>
      <c r="AV430" s="13" t="s">
        <v>87</v>
      </c>
      <c r="AW430" s="13" t="s">
        <v>32</v>
      </c>
      <c r="AX430" s="13" t="s">
        <v>77</v>
      </c>
      <c r="AY430" s="170" t="s">
        <v>132</v>
      </c>
    </row>
    <row r="431" spans="2:51" s="14" customFormat="1" ht="12">
      <c r="B431" s="177"/>
      <c r="D431" s="159" t="s">
        <v>216</v>
      </c>
      <c r="E431" s="178" t="s">
        <v>1</v>
      </c>
      <c r="F431" s="179" t="s">
        <v>219</v>
      </c>
      <c r="H431" s="180">
        <v>354.64</v>
      </c>
      <c r="I431" s="181"/>
      <c r="L431" s="177"/>
      <c r="M431" s="182"/>
      <c r="N431" s="183"/>
      <c r="O431" s="183"/>
      <c r="P431" s="183"/>
      <c r="Q431" s="183"/>
      <c r="R431" s="183"/>
      <c r="S431" s="183"/>
      <c r="T431" s="184"/>
      <c r="AT431" s="178" t="s">
        <v>216</v>
      </c>
      <c r="AU431" s="178" t="s">
        <v>87</v>
      </c>
      <c r="AV431" s="14" t="s">
        <v>139</v>
      </c>
      <c r="AW431" s="14" t="s">
        <v>32</v>
      </c>
      <c r="AX431" s="14" t="s">
        <v>85</v>
      </c>
      <c r="AY431" s="178" t="s">
        <v>132</v>
      </c>
    </row>
    <row r="432" spans="1:65" s="2" customFormat="1" ht="44.25" customHeight="1">
      <c r="A432" s="32"/>
      <c r="B432" s="144"/>
      <c r="C432" s="185" t="s">
        <v>642</v>
      </c>
      <c r="D432" s="185" t="s">
        <v>315</v>
      </c>
      <c r="E432" s="186" t="s">
        <v>643</v>
      </c>
      <c r="F432" s="187" t="s">
        <v>644</v>
      </c>
      <c r="G432" s="188" t="s">
        <v>247</v>
      </c>
      <c r="H432" s="189">
        <v>341.67</v>
      </c>
      <c r="I432" s="190"/>
      <c r="J432" s="191">
        <f>ROUND(I432*H432,2)</f>
        <v>0</v>
      </c>
      <c r="K432" s="192"/>
      <c r="L432" s="193"/>
      <c r="M432" s="194" t="s">
        <v>1</v>
      </c>
      <c r="N432" s="195" t="s">
        <v>42</v>
      </c>
      <c r="O432" s="58"/>
      <c r="P432" s="155">
        <f>O432*H432</f>
        <v>0</v>
      </c>
      <c r="Q432" s="155">
        <v>0.005</v>
      </c>
      <c r="R432" s="155">
        <f>Q432*H432</f>
        <v>1.70835</v>
      </c>
      <c r="S432" s="155">
        <v>0</v>
      </c>
      <c r="T432" s="156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57" t="s">
        <v>380</v>
      </c>
      <c r="AT432" s="157" t="s">
        <v>315</v>
      </c>
      <c r="AU432" s="157" t="s">
        <v>87</v>
      </c>
      <c r="AY432" s="17" t="s">
        <v>132</v>
      </c>
      <c r="BE432" s="158">
        <f>IF(N432="základní",J432,0)</f>
        <v>0</v>
      </c>
      <c r="BF432" s="158">
        <f>IF(N432="snížená",J432,0)</f>
        <v>0</v>
      </c>
      <c r="BG432" s="158">
        <f>IF(N432="zákl. přenesená",J432,0)</f>
        <v>0</v>
      </c>
      <c r="BH432" s="158">
        <f>IF(N432="sníž. přenesená",J432,0)</f>
        <v>0</v>
      </c>
      <c r="BI432" s="158">
        <f>IF(N432="nulová",J432,0)</f>
        <v>0</v>
      </c>
      <c r="BJ432" s="17" t="s">
        <v>85</v>
      </c>
      <c r="BK432" s="158">
        <f>ROUND(I432*H432,2)</f>
        <v>0</v>
      </c>
      <c r="BL432" s="17" t="s">
        <v>292</v>
      </c>
      <c r="BM432" s="157" t="s">
        <v>645</v>
      </c>
    </row>
    <row r="433" spans="2:51" s="13" customFormat="1" ht="12">
      <c r="B433" s="169"/>
      <c r="D433" s="159" t="s">
        <v>216</v>
      </c>
      <c r="E433" s="170" t="s">
        <v>1</v>
      </c>
      <c r="F433" s="171" t="s">
        <v>646</v>
      </c>
      <c r="H433" s="172">
        <v>341.67</v>
      </c>
      <c r="I433" s="173"/>
      <c r="L433" s="169"/>
      <c r="M433" s="174"/>
      <c r="N433" s="175"/>
      <c r="O433" s="175"/>
      <c r="P433" s="175"/>
      <c r="Q433" s="175"/>
      <c r="R433" s="175"/>
      <c r="S433" s="175"/>
      <c r="T433" s="176"/>
      <c r="AT433" s="170" t="s">
        <v>216</v>
      </c>
      <c r="AU433" s="170" t="s">
        <v>87</v>
      </c>
      <c r="AV433" s="13" t="s">
        <v>87</v>
      </c>
      <c r="AW433" s="13" t="s">
        <v>32</v>
      </c>
      <c r="AX433" s="13" t="s">
        <v>85</v>
      </c>
      <c r="AY433" s="170" t="s">
        <v>132</v>
      </c>
    </row>
    <row r="434" spans="1:65" s="2" customFormat="1" ht="24.2" customHeight="1">
      <c r="A434" s="32"/>
      <c r="B434" s="144"/>
      <c r="C434" s="185" t="s">
        <v>647</v>
      </c>
      <c r="D434" s="185" t="s">
        <v>315</v>
      </c>
      <c r="E434" s="186" t="s">
        <v>648</v>
      </c>
      <c r="F434" s="187" t="s">
        <v>649</v>
      </c>
      <c r="G434" s="188" t="s">
        <v>247</v>
      </c>
      <c r="H434" s="189">
        <v>30.702</v>
      </c>
      <c r="I434" s="190"/>
      <c r="J434" s="191">
        <f>ROUND(I434*H434,2)</f>
        <v>0</v>
      </c>
      <c r="K434" s="192"/>
      <c r="L434" s="193"/>
      <c r="M434" s="194" t="s">
        <v>1</v>
      </c>
      <c r="N434" s="195" t="s">
        <v>42</v>
      </c>
      <c r="O434" s="58"/>
      <c r="P434" s="155">
        <f>O434*H434</f>
        <v>0</v>
      </c>
      <c r="Q434" s="155">
        <v>0.00064</v>
      </c>
      <c r="R434" s="155">
        <f>Q434*H434</f>
        <v>0.01964928</v>
      </c>
      <c r="S434" s="155">
        <v>0</v>
      </c>
      <c r="T434" s="156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7" t="s">
        <v>380</v>
      </c>
      <c r="AT434" s="157" t="s">
        <v>315</v>
      </c>
      <c r="AU434" s="157" t="s">
        <v>87</v>
      </c>
      <c r="AY434" s="17" t="s">
        <v>132</v>
      </c>
      <c r="BE434" s="158">
        <f>IF(N434="základní",J434,0)</f>
        <v>0</v>
      </c>
      <c r="BF434" s="158">
        <f>IF(N434="snížená",J434,0)</f>
        <v>0</v>
      </c>
      <c r="BG434" s="158">
        <f>IF(N434="zákl. přenesená",J434,0)</f>
        <v>0</v>
      </c>
      <c r="BH434" s="158">
        <f>IF(N434="sníž. přenesená",J434,0)</f>
        <v>0</v>
      </c>
      <c r="BI434" s="158">
        <f>IF(N434="nulová",J434,0)</f>
        <v>0</v>
      </c>
      <c r="BJ434" s="17" t="s">
        <v>85</v>
      </c>
      <c r="BK434" s="158">
        <f>ROUND(I434*H434,2)</f>
        <v>0</v>
      </c>
      <c r="BL434" s="17" t="s">
        <v>292</v>
      </c>
      <c r="BM434" s="157" t="s">
        <v>650</v>
      </c>
    </row>
    <row r="435" spans="2:51" s="13" customFormat="1" ht="12">
      <c r="B435" s="169"/>
      <c r="D435" s="159" t="s">
        <v>216</v>
      </c>
      <c r="E435" s="170" t="s">
        <v>1</v>
      </c>
      <c r="F435" s="171" t="s">
        <v>651</v>
      </c>
      <c r="H435" s="172">
        <v>2.352</v>
      </c>
      <c r="I435" s="173"/>
      <c r="L435" s="169"/>
      <c r="M435" s="174"/>
      <c r="N435" s="175"/>
      <c r="O435" s="175"/>
      <c r="P435" s="175"/>
      <c r="Q435" s="175"/>
      <c r="R435" s="175"/>
      <c r="S435" s="175"/>
      <c r="T435" s="176"/>
      <c r="AT435" s="170" t="s">
        <v>216</v>
      </c>
      <c r="AU435" s="170" t="s">
        <v>87</v>
      </c>
      <c r="AV435" s="13" t="s">
        <v>87</v>
      </c>
      <c r="AW435" s="13" t="s">
        <v>32</v>
      </c>
      <c r="AX435" s="13" t="s">
        <v>77</v>
      </c>
      <c r="AY435" s="170" t="s">
        <v>132</v>
      </c>
    </row>
    <row r="436" spans="2:51" s="13" customFormat="1" ht="12">
      <c r="B436" s="169"/>
      <c r="D436" s="159" t="s">
        <v>216</v>
      </c>
      <c r="E436" s="170" t="s">
        <v>1</v>
      </c>
      <c r="F436" s="171" t="s">
        <v>652</v>
      </c>
      <c r="H436" s="172">
        <v>28.35</v>
      </c>
      <c r="I436" s="173"/>
      <c r="L436" s="169"/>
      <c r="M436" s="174"/>
      <c r="N436" s="175"/>
      <c r="O436" s="175"/>
      <c r="P436" s="175"/>
      <c r="Q436" s="175"/>
      <c r="R436" s="175"/>
      <c r="S436" s="175"/>
      <c r="T436" s="176"/>
      <c r="AT436" s="170" t="s">
        <v>216</v>
      </c>
      <c r="AU436" s="170" t="s">
        <v>87</v>
      </c>
      <c r="AV436" s="13" t="s">
        <v>87</v>
      </c>
      <c r="AW436" s="13" t="s">
        <v>32</v>
      </c>
      <c r="AX436" s="13" t="s">
        <v>77</v>
      </c>
      <c r="AY436" s="170" t="s">
        <v>132</v>
      </c>
    </row>
    <row r="437" spans="2:51" s="14" customFormat="1" ht="12">
      <c r="B437" s="177"/>
      <c r="D437" s="159" t="s">
        <v>216</v>
      </c>
      <c r="E437" s="178" t="s">
        <v>1</v>
      </c>
      <c r="F437" s="179" t="s">
        <v>219</v>
      </c>
      <c r="H437" s="180">
        <v>30.702</v>
      </c>
      <c r="I437" s="181"/>
      <c r="L437" s="177"/>
      <c r="M437" s="182"/>
      <c r="N437" s="183"/>
      <c r="O437" s="183"/>
      <c r="P437" s="183"/>
      <c r="Q437" s="183"/>
      <c r="R437" s="183"/>
      <c r="S437" s="183"/>
      <c r="T437" s="184"/>
      <c r="AT437" s="178" t="s">
        <v>216</v>
      </c>
      <c r="AU437" s="178" t="s">
        <v>87</v>
      </c>
      <c r="AV437" s="14" t="s">
        <v>139</v>
      </c>
      <c r="AW437" s="14" t="s">
        <v>32</v>
      </c>
      <c r="AX437" s="14" t="s">
        <v>85</v>
      </c>
      <c r="AY437" s="178" t="s">
        <v>132</v>
      </c>
    </row>
    <row r="438" spans="1:65" s="2" customFormat="1" ht="24.2" customHeight="1">
      <c r="A438" s="32"/>
      <c r="B438" s="144"/>
      <c r="C438" s="145" t="s">
        <v>653</v>
      </c>
      <c r="D438" s="145" t="s">
        <v>135</v>
      </c>
      <c r="E438" s="146" t="s">
        <v>654</v>
      </c>
      <c r="F438" s="147" t="s">
        <v>655</v>
      </c>
      <c r="G438" s="148" t="s">
        <v>310</v>
      </c>
      <c r="H438" s="149">
        <v>2.239</v>
      </c>
      <c r="I438" s="150"/>
      <c r="J438" s="151">
        <f>ROUND(I438*H438,2)</f>
        <v>0</v>
      </c>
      <c r="K438" s="152"/>
      <c r="L438" s="33"/>
      <c r="M438" s="153" t="s">
        <v>1</v>
      </c>
      <c r="N438" s="154" t="s">
        <v>42</v>
      </c>
      <c r="O438" s="58"/>
      <c r="P438" s="155">
        <f>O438*H438</f>
        <v>0</v>
      </c>
      <c r="Q438" s="155">
        <v>0</v>
      </c>
      <c r="R438" s="155">
        <f>Q438*H438</f>
        <v>0</v>
      </c>
      <c r="S438" s="155">
        <v>0</v>
      </c>
      <c r="T438" s="156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7" t="s">
        <v>292</v>
      </c>
      <c r="AT438" s="157" t="s">
        <v>135</v>
      </c>
      <c r="AU438" s="157" t="s">
        <v>87</v>
      </c>
      <c r="AY438" s="17" t="s">
        <v>132</v>
      </c>
      <c r="BE438" s="158">
        <f>IF(N438="základní",J438,0)</f>
        <v>0</v>
      </c>
      <c r="BF438" s="158">
        <f>IF(N438="snížená",J438,0)</f>
        <v>0</v>
      </c>
      <c r="BG438" s="158">
        <f>IF(N438="zákl. přenesená",J438,0)</f>
        <v>0</v>
      </c>
      <c r="BH438" s="158">
        <f>IF(N438="sníž. přenesená",J438,0)</f>
        <v>0</v>
      </c>
      <c r="BI438" s="158">
        <f>IF(N438="nulová",J438,0)</f>
        <v>0</v>
      </c>
      <c r="BJ438" s="17" t="s">
        <v>85</v>
      </c>
      <c r="BK438" s="158">
        <f>ROUND(I438*H438,2)</f>
        <v>0</v>
      </c>
      <c r="BL438" s="17" t="s">
        <v>292</v>
      </c>
      <c r="BM438" s="157" t="s">
        <v>656</v>
      </c>
    </row>
    <row r="439" spans="2:63" s="12" customFormat="1" ht="22.9" customHeight="1">
      <c r="B439" s="131"/>
      <c r="D439" s="132" t="s">
        <v>76</v>
      </c>
      <c r="E439" s="142" t="s">
        <v>657</v>
      </c>
      <c r="F439" s="142" t="s">
        <v>658</v>
      </c>
      <c r="I439" s="134"/>
      <c r="J439" s="143">
        <f>BK439</f>
        <v>0</v>
      </c>
      <c r="L439" s="131"/>
      <c r="M439" s="136"/>
      <c r="N439" s="137"/>
      <c r="O439" s="137"/>
      <c r="P439" s="138">
        <f>SUM(P440:P471)</f>
        <v>0</v>
      </c>
      <c r="Q439" s="137"/>
      <c r="R439" s="138">
        <f>SUM(R440:R471)</f>
        <v>1.6891015999999999</v>
      </c>
      <c r="S439" s="137"/>
      <c r="T439" s="139">
        <f>SUM(T440:T471)</f>
        <v>0</v>
      </c>
      <c r="AR439" s="132" t="s">
        <v>87</v>
      </c>
      <c r="AT439" s="140" t="s">
        <v>76</v>
      </c>
      <c r="AU439" s="140" t="s">
        <v>85</v>
      </c>
      <c r="AY439" s="132" t="s">
        <v>132</v>
      </c>
      <c r="BK439" s="141">
        <f>SUM(BK440:BK471)</f>
        <v>0</v>
      </c>
    </row>
    <row r="440" spans="1:65" s="2" customFormat="1" ht="24.2" customHeight="1">
      <c r="A440" s="32"/>
      <c r="B440" s="144"/>
      <c r="C440" s="145" t="s">
        <v>659</v>
      </c>
      <c r="D440" s="145" t="s">
        <v>135</v>
      </c>
      <c r="E440" s="146" t="s">
        <v>660</v>
      </c>
      <c r="F440" s="147" t="s">
        <v>661</v>
      </c>
      <c r="G440" s="148" t="s">
        <v>247</v>
      </c>
      <c r="H440" s="149">
        <v>352.4</v>
      </c>
      <c r="I440" s="150"/>
      <c r="J440" s="151">
        <f>ROUND(I440*H440,2)</f>
        <v>0</v>
      </c>
      <c r="K440" s="152"/>
      <c r="L440" s="33"/>
      <c r="M440" s="153" t="s">
        <v>1</v>
      </c>
      <c r="N440" s="154" t="s">
        <v>42</v>
      </c>
      <c r="O440" s="58"/>
      <c r="P440" s="155">
        <f>O440*H440</f>
        <v>0</v>
      </c>
      <c r="Q440" s="155">
        <v>3E-05</v>
      </c>
      <c r="R440" s="155">
        <f>Q440*H440</f>
        <v>0.010572</v>
      </c>
      <c r="S440" s="155">
        <v>0</v>
      </c>
      <c r="T440" s="156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57" t="s">
        <v>292</v>
      </c>
      <c r="AT440" s="157" t="s">
        <v>135</v>
      </c>
      <c r="AU440" s="157" t="s">
        <v>87</v>
      </c>
      <c r="AY440" s="17" t="s">
        <v>132</v>
      </c>
      <c r="BE440" s="158">
        <f>IF(N440="základní",J440,0)</f>
        <v>0</v>
      </c>
      <c r="BF440" s="158">
        <f>IF(N440="snížená",J440,0)</f>
        <v>0</v>
      </c>
      <c r="BG440" s="158">
        <f>IF(N440="zákl. přenesená",J440,0)</f>
        <v>0</v>
      </c>
      <c r="BH440" s="158">
        <f>IF(N440="sníž. přenesená",J440,0)</f>
        <v>0</v>
      </c>
      <c r="BI440" s="158">
        <f>IF(N440="nulová",J440,0)</f>
        <v>0</v>
      </c>
      <c r="BJ440" s="17" t="s">
        <v>85</v>
      </c>
      <c r="BK440" s="158">
        <f>ROUND(I440*H440,2)</f>
        <v>0</v>
      </c>
      <c r="BL440" s="17" t="s">
        <v>292</v>
      </c>
      <c r="BM440" s="157" t="s">
        <v>662</v>
      </c>
    </row>
    <row r="441" spans="2:51" s="13" customFormat="1" ht="12">
      <c r="B441" s="169"/>
      <c r="D441" s="159" t="s">
        <v>216</v>
      </c>
      <c r="E441" s="170" t="s">
        <v>1</v>
      </c>
      <c r="F441" s="171" t="s">
        <v>379</v>
      </c>
      <c r="H441" s="172">
        <v>325.4</v>
      </c>
      <c r="I441" s="173"/>
      <c r="L441" s="169"/>
      <c r="M441" s="174"/>
      <c r="N441" s="175"/>
      <c r="O441" s="175"/>
      <c r="P441" s="175"/>
      <c r="Q441" s="175"/>
      <c r="R441" s="175"/>
      <c r="S441" s="175"/>
      <c r="T441" s="176"/>
      <c r="AT441" s="170" t="s">
        <v>216</v>
      </c>
      <c r="AU441" s="170" t="s">
        <v>87</v>
      </c>
      <c r="AV441" s="13" t="s">
        <v>87</v>
      </c>
      <c r="AW441" s="13" t="s">
        <v>32</v>
      </c>
      <c r="AX441" s="13" t="s">
        <v>77</v>
      </c>
      <c r="AY441" s="170" t="s">
        <v>132</v>
      </c>
    </row>
    <row r="442" spans="2:51" s="13" customFormat="1" ht="12">
      <c r="B442" s="169"/>
      <c r="D442" s="159" t="s">
        <v>216</v>
      </c>
      <c r="E442" s="170" t="s">
        <v>1</v>
      </c>
      <c r="F442" s="171" t="s">
        <v>641</v>
      </c>
      <c r="H442" s="172">
        <v>27</v>
      </c>
      <c r="I442" s="173"/>
      <c r="L442" s="169"/>
      <c r="M442" s="174"/>
      <c r="N442" s="175"/>
      <c r="O442" s="175"/>
      <c r="P442" s="175"/>
      <c r="Q442" s="175"/>
      <c r="R442" s="175"/>
      <c r="S442" s="175"/>
      <c r="T442" s="176"/>
      <c r="AT442" s="170" t="s">
        <v>216</v>
      </c>
      <c r="AU442" s="170" t="s">
        <v>87</v>
      </c>
      <c r="AV442" s="13" t="s">
        <v>87</v>
      </c>
      <c r="AW442" s="13" t="s">
        <v>32</v>
      </c>
      <c r="AX442" s="13" t="s">
        <v>77</v>
      </c>
      <c r="AY442" s="170" t="s">
        <v>132</v>
      </c>
    </row>
    <row r="443" spans="2:51" s="14" customFormat="1" ht="12">
      <c r="B443" s="177"/>
      <c r="D443" s="159" t="s">
        <v>216</v>
      </c>
      <c r="E443" s="178" t="s">
        <v>1</v>
      </c>
      <c r="F443" s="179" t="s">
        <v>219</v>
      </c>
      <c r="H443" s="180">
        <v>352.4</v>
      </c>
      <c r="I443" s="181"/>
      <c r="L443" s="177"/>
      <c r="M443" s="182"/>
      <c r="N443" s="183"/>
      <c r="O443" s="183"/>
      <c r="P443" s="183"/>
      <c r="Q443" s="183"/>
      <c r="R443" s="183"/>
      <c r="S443" s="183"/>
      <c r="T443" s="184"/>
      <c r="AT443" s="178" t="s">
        <v>216</v>
      </c>
      <c r="AU443" s="178" t="s">
        <v>87</v>
      </c>
      <c r="AV443" s="14" t="s">
        <v>139</v>
      </c>
      <c r="AW443" s="14" t="s">
        <v>32</v>
      </c>
      <c r="AX443" s="14" t="s">
        <v>85</v>
      </c>
      <c r="AY443" s="178" t="s">
        <v>132</v>
      </c>
    </row>
    <row r="444" spans="1:65" s="2" customFormat="1" ht="16.5" customHeight="1">
      <c r="A444" s="32"/>
      <c r="B444" s="144"/>
      <c r="C444" s="185" t="s">
        <v>663</v>
      </c>
      <c r="D444" s="185" t="s">
        <v>315</v>
      </c>
      <c r="E444" s="186" t="s">
        <v>633</v>
      </c>
      <c r="F444" s="187" t="s">
        <v>634</v>
      </c>
      <c r="G444" s="188" t="s">
        <v>635</v>
      </c>
      <c r="H444" s="189">
        <v>352.4</v>
      </c>
      <c r="I444" s="190"/>
      <c r="J444" s="191">
        <f>ROUND(I444*H444,2)</f>
        <v>0</v>
      </c>
      <c r="K444" s="192"/>
      <c r="L444" s="193"/>
      <c r="M444" s="194" t="s">
        <v>1</v>
      </c>
      <c r="N444" s="195" t="s">
        <v>42</v>
      </c>
      <c r="O444" s="58"/>
      <c r="P444" s="155">
        <f>O444*H444</f>
        <v>0</v>
      </c>
      <c r="Q444" s="155">
        <v>0.001</v>
      </c>
      <c r="R444" s="155">
        <f>Q444*H444</f>
        <v>0.3524</v>
      </c>
      <c r="S444" s="155">
        <v>0</v>
      </c>
      <c r="T444" s="156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57" t="s">
        <v>380</v>
      </c>
      <c r="AT444" s="157" t="s">
        <v>315</v>
      </c>
      <c r="AU444" s="157" t="s">
        <v>87</v>
      </c>
      <c r="AY444" s="17" t="s">
        <v>132</v>
      </c>
      <c r="BE444" s="158">
        <f>IF(N444="základní",J444,0)</f>
        <v>0</v>
      </c>
      <c r="BF444" s="158">
        <f>IF(N444="snížená",J444,0)</f>
        <v>0</v>
      </c>
      <c r="BG444" s="158">
        <f>IF(N444="zákl. přenesená",J444,0)</f>
        <v>0</v>
      </c>
      <c r="BH444" s="158">
        <f>IF(N444="sníž. přenesená",J444,0)</f>
        <v>0</v>
      </c>
      <c r="BI444" s="158">
        <f>IF(N444="nulová",J444,0)</f>
        <v>0</v>
      </c>
      <c r="BJ444" s="17" t="s">
        <v>85</v>
      </c>
      <c r="BK444" s="158">
        <f>ROUND(I444*H444,2)</f>
        <v>0</v>
      </c>
      <c r="BL444" s="17" t="s">
        <v>292</v>
      </c>
      <c r="BM444" s="157" t="s">
        <v>664</v>
      </c>
    </row>
    <row r="445" spans="2:51" s="13" customFormat="1" ht="22.5">
      <c r="B445" s="169"/>
      <c r="D445" s="159" t="s">
        <v>216</v>
      </c>
      <c r="E445" s="170" t="s">
        <v>1</v>
      </c>
      <c r="F445" s="171" t="s">
        <v>665</v>
      </c>
      <c r="H445" s="172">
        <v>352.4</v>
      </c>
      <c r="I445" s="173"/>
      <c r="L445" s="169"/>
      <c r="M445" s="174"/>
      <c r="N445" s="175"/>
      <c r="O445" s="175"/>
      <c r="P445" s="175"/>
      <c r="Q445" s="175"/>
      <c r="R445" s="175"/>
      <c r="S445" s="175"/>
      <c r="T445" s="176"/>
      <c r="AT445" s="170" t="s">
        <v>216</v>
      </c>
      <c r="AU445" s="170" t="s">
        <v>87</v>
      </c>
      <c r="AV445" s="13" t="s">
        <v>87</v>
      </c>
      <c r="AW445" s="13" t="s">
        <v>32</v>
      </c>
      <c r="AX445" s="13" t="s">
        <v>85</v>
      </c>
      <c r="AY445" s="170" t="s">
        <v>132</v>
      </c>
    </row>
    <row r="446" spans="1:65" s="2" customFormat="1" ht="24.2" customHeight="1">
      <c r="A446" s="32"/>
      <c r="B446" s="144"/>
      <c r="C446" s="145" t="s">
        <v>666</v>
      </c>
      <c r="D446" s="145" t="s">
        <v>135</v>
      </c>
      <c r="E446" s="146" t="s">
        <v>667</v>
      </c>
      <c r="F446" s="147" t="s">
        <v>668</v>
      </c>
      <c r="G446" s="148" t="s">
        <v>247</v>
      </c>
      <c r="H446" s="149">
        <v>354.64</v>
      </c>
      <c r="I446" s="150"/>
      <c r="J446" s="151">
        <f>ROUND(I446*H446,2)</f>
        <v>0</v>
      </c>
      <c r="K446" s="152"/>
      <c r="L446" s="33"/>
      <c r="M446" s="153" t="s">
        <v>1</v>
      </c>
      <c r="N446" s="154" t="s">
        <v>42</v>
      </c>
      <c r="O446" s="58"/>
      <c r="P446" s="155">
        <f>O446*H446</f>
        <v>0</v>
      </c>
      <c r="Q446" s="155">
        <v>0</v>
      </c>
      <c r="R446" s="155">
        <f>Q446*H446</f>
        <v>0</v>
      </c>
      <c r="S446" s="155">
        <v>0</v>
      </c>
      <c r="T446" s="156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57" t="s">
        <v>292</v>
      </c>
      <c r="AT446" s="157" t="s">
        <v>135</v>
      </c>
      <c r="AU446" s="157" t="s">
        <v>87</v>
      </c>
      <c r="AY446" s="17" t="s">
        <v>132</v>
      </c>
      <c r="BE446" s="158">
        <f>IF(N446="základní",J446,0)</f>
        <v>0</v>
      </c>
      <c r="BF446" s="158">
        <f>IF(N446="snížená",J446,0)</f>
        <v>0</v>
      </c>
      <c r="BG446" s="158">
        <f>IF(N446="zákl. přenesená",J446,0)</f>
        <v>0</v>
      </c>
      <c r="BH446" s="158">
        <f>IF(N446="sníž. přenesená",J446,0)</f>
        <v>0</v>
      </c>
      <c r="BI446" s="158">
        <f>IF(N446="nulová",J446,0)</f>
        <v>0</v>
      </c>
      <c r="BJ446" s="17" t="s">
        <v>85</v>
      </c>
      <c r="BK446" s="158">
        <f>ROUND(I446*H446,2)</f>
        <v>0</v>
      </c>
      <c r="BL446" s="17" t="s">
        <v>292</v>
      </c>
      <c r="BM446" s="157" t="s">
        <v>669</v>
      </c>
    </row>
    <row r="447" spans="2:51" s="13" customFormat="1" ht="12">
      <c r="B447" s="169"/>
      <c r="D447" s="159" t="s">
        <v>216</v>
      </c>
      <c r="E447" s="170" t="s">
        <v>1</v>
      </c>
      <c r="F447" s="171" t="s">
        <v>379</v>
      </c>
      <c r="H447" s="172">
        <v>325.4</v>
      </c>
      <c r="I447" s="173"/>
      <c r="L447" s="169"/>
      <c r="M447" s="174"/>
      <c r="N447" s="175"/>
      <c r="O447" s="175"/>
      <c r="P447" s="175"/>
      <c r="Q447" s="175"/>
      <c r="R447" s="175"/>
      <c r="S447" s="175"/>
      <c r="T447" s="176"/>
      <c r="AT447" s="170" t="s">
        <v>216</v>
      </c>
      <c r="AU447" s="170" t="s">
        <v>87</v>
      </c>
      <c r="AV447" s="13" t="s">
        <v>87</v>
      </c>
      <c r="AW447" s="13" t="s">
        <v>32</v>
      </c>
      <c r="AX447" s="13" t="s">
        <v>77</v>
      </c>
      <c r="AY447" s="170" t="s">
        <v>132</v>
      </c>
    </row>
    <row r="448" spans="2:51" s="13" customFormat="1" ht="12">
      <c r="B448" s="169"/>
      <c r="D448" s="159" t="s">
        <v>216</v>
      </c>
      <c r="E448" s="170" t="s">
        <v>1</v>
      </c>
      <c r="F448" s="171" t="s">
        <v>641</v>
      </c>
      <c r="H448" s="172">
        <v>27</v>
      </c>
      <c r="I448" s="173"/>
      <c r="L448" s="169"/>
      <c r="M448" s="174"/>
      <c r="N448" s="175"/>
      <c r="O448" s="175"/>
      <c r="P448" s="175"/>
      <c r="Q448" s="175"/>
      <c r="R448" s="175"/>
      <c r="S448" s="175"/>
      <c r="T448" s="176"/>
      <c r="AT448" s="170" t="s">
        <v>216</v>
      </c>
      <c r="AU448" s="170" t="s">
        <v>87</v>
      </c>
      <c r="AV448" s="13" t="s">
        <v>87</v>
      </c>
      <c r="AW448" s="13" t="s">
        <v>32</v>
      </c>
      <c r="AX448" s="13" t="s">
        <v>77</v>
      </c>
      <c r="AY448" s="170" t="s">
        <v>132</v>
      </c>
    </row>
    <row r="449" spans="2:51" s="13" customFormat="1" ht="12">
      <c r="B449" s="169"/>
      <c r="D449" s="159" t="s">
        <v>216</v>
      </c>
      <c r="E449" s="170" t="s">
        <v>1</v>
      </c>
      <c r="F449" s="171" t="s">
        <v>630</v>
      </c>
      <c r="H449" s="172">
        <v>2.24</v>
      </c>
      <c r="I449" s="173"/>
      <c r="L449" s="169"/>
      <c r="M449" s="174"/>
      <c r="N449" s="175"/>
      <c r="O449" s="175"/>
      <c r="P449" s="175"/>
      <c r="Q449" s="175"/>
      <c r="R449" s="175"/>
      <c r="S449" s="175"/>
      <c r="T449" s="176"/>
      <c r="AT449" s="170" t="s">
        <v>216</v>
      </c>
      <c r="AU449" s="170" t="s">
        <v>87</v>
      </c>
      <c r="AV449" s="13" t="s">
        <v>87</v>
      </c>
      <c r="AW449" s="13" t="s">
        <v>32</v>
      </c>
      <c r="AX449" s="13" t="s">
        <v>77</v>
      </c>
      <c r="AY449" s="170" t="s">
        <v>132</v>
      </c>
    </row>
    <row r="450" spans="2:51" s="14" customFormat="1" ht="12">
      <c r="B450" s="177"/>
      <c r="D450" s="159" t="s">
        <v>216</v>
      </c>
      <c r="E450" s="178" t="s">
        <v>1</v>
      </c>
      <c r="F450" s="179" t="s">
        <v>219</v>
      </c>
      <c r="H450" s="180">
        <v>354.64</v>
      </c>
      <c r="I450" s="181"/>
      <c r="L450" s="177"/>
      <c r="M450" s="182"/>
      <c r="N450" s="183"/>
      <c r="O450" s="183"/>
      <c r="P450" s="183"/>
      <c r="Q450" s="183"/>
      <c r="R450" s="183"/>
      <c r="S450" s="183"/>
      <c r="T450" s="184"/>
      <c r="AT450" s="178" t="s">
        <v>216</v>
      </c>
      <c r="AU450" s="178" t="s">
        <v>87</v>
      </c>
      <c r="AV450" s="14" t="s">
        <v>139</v>
      </c>
      <c r="AW450" s="14" t="s">
        <v>32</v>
      </c>
      <c r="AX450" s="14" t="s">
        <v>85</v>
      </c>
      <c r="AY450" s="178" t="s">
        <v>132</v>
      </c>
    </row>
    <row r="451" spans="1:65" s="2" customFormat="1" ht="16.5" customHeight="1">
      <c r="A451" s="32"/>
      <c r="B451" s="144"/>
      <c r="C451" s="185" t="s">
        <v>670</v>
      </c>
      <c r="D451" s="185" t="s">
        <v>315</v>
      </c>
      <c r="E451" s="186" t="s">
        <v>671</v>
      </c>
      <c r="F451" s="187" t="s">
        <v>672</v>
      </c>
      <c r="G451" s="188" t="s">
        <v>247</v>
      </c>
      <c r="H451" s="189">
        <v>31.185</v>
      </c>
      <c r="I451" s="190"/>
      <c r="J451" s="191">
        <f>ROUND(I451*H451,2)</f>
        <v>0</v>
      </c>
      <c r="K451" s="192"/>
      <c r="L451" s="193"/>
      <c r="M451" s="194" t="s">
        <v>1</v>
      </c>
      <c r="N451" s="195" t="s">
        <v>42</v>
      </c>
      <c r="O451" s="58"/>
      <c r="P451" s="155">
        <f>O451*H451</f>
        <v>0</v>
      </c>
      <c r="Q451" s="155">
        <v>0.0003</v>
      </c>
      <c r="R451" s="155">
        <f>Q451*H451</f>
        <v>0.0093555</v>
      </c>
      <c r="S451" s="155">
        <v>0</v>
      </c>
      <c r="T451" s="156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57" t="s">
        <v>380</v>
      </c>
      <c r="AT451" s="157" t="s">
        <v>315</v>
      </c>
      <c r="AU451" s="157" t="s">
        <v>87</v>
      </c>
      <c r="AY451" s="17" t="s">
        <v>132</v>
      </c>
      <c r="BE451" s="158">
        <f>IF(N451="základní",J451,0)</f>
        <v>0</v>
      </c>
      <c r="BF451" s="158">
        <f>IF(N451="snížená",J451,0)</f>
        <v>0</v>
      </c>
      <c r="BG451" s="158">
        <f>IF(N451="zákl. přenesená",J451,0)</f>
        <v>0</v>
      </c>
      <c r="BH451" s="158">
        <f>IF(N451="sníž. přenesená",J451,0)</f>
        <v>0</v>
      </c>
      <c r="BI451" s="158">
        <f>IF(N451="nulová",J451,0)</f>
        <v>0</v>
      </c>
      <c r="BJ451" s="17" t="s">
        <v>85</v>
      </c>
      <c r="BK451" s="158">
        <f>ROUND(I451*H451,2)</f>
        <v>0</v>
      </c>
      <c r="BL451" s="17" t="s">
        <v>292</v>
      </c>
      <c r="BM451" s="157" t="s">
        <v>673</v>
      </c>
    </row>
    <row r="452" spans="2:51" s="13" customFormat="1" ht="12">
      <c r="B452" s="169"/>
      <c r="D452" s="159" t="s">
        <v>216</v>
      </c>
      <c r="E452" s="170" t="s">
        <v>1</v>
      </c>
      <c r="F452" s="171" t="s">
        <v>641</v>
      </c>
      <c r="H452" s="172">
        <v>27</v>
      </c>
      <c r="I452" s="173"/>
      <c r="L452" s="169"/>
      <c r="M452" s="174"/>
      <c r="N452" s="175"/>
      <c r="O452" s="175"/>
      <c r="P452" s="175"/>
      <c r="Q452" s="175"/>
      <c r="R452" s="175"/>
      <c r="S452" s="175"/>
      <c r="T452" s="176"/>
      <c r="AT452" s="170" t="s">
        <v>216</v>
      </c>
      <c r="AU452" s="170" t="s">
        <v>87</v>
      </c>
      <c r="AV452" s="13" t="s">
        <v>87</v>
      </c>
      <c r="AW452" s="13" t="s">
        <v>32</v>
      </c>
      <c r="AX452" s="13" t="s">
        <v>77</v>
      </c>
      <c r="AY452" s="170" t="s">
        <v>132</v>
      </c>
    </row>
    <row r="453" spans="2:51" s="14" customFormat="1" ht="12">
      <c r="B453" s="177"/>
      <c r="D453" s="159" t="s">
        <v>216</v>
      </c>
      <c r="E453" s="178" t="s">
        <v>1</v>
      </c>
      <c r="F453" s="179" t="s">
        <v>219</v>
      </c>
      <c r="H453" s="180">
        <v>27</v>
      </c>
      <c r="I453" s="181"/>
      <c r="L453" s="177"/>
      <c r="M453" s="182"/>
      <c r="N453" s="183"/>
      <c r="O453" s="183"/>
      <c r="P453" s="183"/>
      <c r="Q453" s="183"/>
      <c r="R453" s="183"/>
      <c r="S453" s="183"/>
      <c r="T453" s="184"/>
      <c r="AT453" s="178" t="s">
        <v>216</v>
      </c>
      <c r="AU453" s="178" t="s">
        <v>87</v>
      </c>
      <c r="AV453" s="14" t="s">
        <v>139</v>
      </c>
      <c r="AW453" s="14" t="s">
        <v>32</v>
      </c>
      <c r="AX453" s="14" t="s">
        <v>85</v>
      </c>
      <c r="AY453" s="178" t="s">
        <v>132</v>
      </c>
    </row>
    <row r="454" spans="2:51" s="13" customFormat="1" ht="12">
      <c r="B454" s="169"/>
      <c r="D454" s="159" t="s">
        <v>216</v>
      </c>
      <c r="F454" s="171" t="s">
        <v>674</v>
      </c>
      <c r="H454" s="172">
        <v>31.185</v>
      </c>
      <c r="I454" s="173"/>
      <c r="L454" s="169"/>
      <c r="M454" s="174"/>
      <c r="N454" s="175"/>
      <c r="O454" s="175"/>
      <c r="P454" s="175"/>
      <c r="Q454" s="175"/>
      <c r="R454" s="175"/>
      <c r="S454" s="175"/>
      <c r="T454" s="176"/>
      <c r="AT454" s="170" t="s">
        <v>216</v>
      </c>
      <c r="AU454" s="170" t="s">
        <v>87</v>
      </c>
      <c r="AV454" s="13" t="s">
        <v>87</v>
      </c>
      <c r="AW454" s="13" t="s">
        <v>3</v>
      </c>
      <c r="AX454" s="13" t="s">
        <v>85</v>
      </c>
      <c r="AY454" s="170" t="s">
        <v>132</v>
      </c>
    </row>
    <row r="455" spans="1:65" s="2" customFormat="1" ht="24.2" customHeight="1">
      <c r="A455" s="32"/>
      <c r="B455" s="144"/>
      <c r="C455" s="185" t="s">
        <v>675</v>
      </c>
      <c r="D455" s="185" t="s">
        <v>315</v>
      </c>
      <c r="E455" s="186" t="s">
        <v>676</v>
      </c>
      <c r="F455" s="187" t="s">
        <v>677</v>
      </c>
      <c r="G455" s="188" t="s">
        <v>247</v>
      </c>
      <c r="H455" s="189">
        <v>378.424</v>
      </c>
      <c r="I455" s="190"/>
      <c r="J455" s="191">
        <f>ROUND(I455*H455,2)</f>
        <v>0</v>
      </c>
      <c r="K455" s="192"/>
      <c r="L455" s="193"/>
      <c r="M455" s="194" t="s">
        <v>1</v>
      </c>
      <c r="N455" s="195" t="s">
        <v>42</v>
      </c>
      <c r="O455" s="58"/>
      <c r="P455" s="155">
        <f>O455*H455</f>
        <v>0</v>
      </c>
      <c r="Q455" s="155">
        <v>0.00015</v>
      </c>
      <c r="R455" s="155">
        <f>Q455*H455</f>
        <v>0.05676359999999999</v>
      </c>
      <c r="S455" s="155">
        <v>0</v>
      </c>
      <c r="T455" s="156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57" t="s">
        <v>380</v>
      </c>
      <c r="AT455" s="157" t="s">
        <v>315</v>
      </c>
      <c r="AU455" s="157" t="s">
        <v>87</v>
      </c>
      <c r="AY455" s="17" t="s">
        <v>132</v>
      </c>
      <c r="BE455" s="158">
        <f>IF(N455="základní",J455,0)</f>
        <v>0</v>
      </c>
      <c r="BF455" s="158">
        <f>IF(N455="snížená",J455,0)</f>
        <v>0</v>
      </c>
      <c r="BG455" s="158">
        <f>IF(N455="zákl. přenesená",J455,0)</f>
        <v>0</v>
      </c>
      <c r="BH455" s="158">
        <f>IF(N455="sníž. přenesená",J455,0)</f>
        <v>0</v>
      </c>
      <c r="BI455" s="158">
        <f>IF(N455="nulová",J455,0)</f>
        <v>0</v>
      </c>
      <c r="BJ455" s="17" t="s">
        <v>85</v>
      </c>
      <c r="BK455" s="158">
        <f>ROUND(I455*H455,2)</f>
        <v>0</v>
      </c>
      <c r="BL455" s="17" t="s">
        <v>292</v>
      </c>
      <c r="BM455" s="157" t="s">
        <v>678</v>
      </c>
    </row>
    <row r="456" spans="2:51" s="13" customFormat="1" ht="12">
      <c r="B456" s="169"/>
      <c r="D456" s="159" t="s">
        <v>216</v>
      </c>
      <c r="E456" s="170" t="s">
        <v>1</v>
      </c>
      <c r="F456" s="171" t="s">
        <v>379</v>
      </c>
      <c r="H456" s="172">
        <v>325.4</v>
      </c>
      <c r="I456" s="173"/>
      <c r="L456" s="169"/>
      <c r="M456" s="174"/>
      <c r="N456" s="175"/>
      <c r="O456" s="175"/>
      <c r="P456" s="175"/>
      <c r="Q456" s="175"/>
      <c r="R456" s="175"/>
      <c r="S456" s="175"/>
      <c r="T456" s="176"/>
      <c r="AT456" s="170" t="s">
        <v>216</v>
      </c>
      <c r="AU456" s="170" t="s">
        <v>87</v>
      </c>
      <c r="AV456" s="13" t="s">
        <v>87</v>
      </c>
      <c r="AW456" s="13" t="s">
        <v>32</v>
      </c>
      <c r="AX456" s="13" t="s">
        <v>77</v>
      </c>
      <c r="AY456" s="170" t="s">
        <v>132</v>
      </c>
    </row>
    <row r="457" spans="2:51" s="13" customFormat="1" ht="12">
      <c r="B457" s="169"/>
      <c r="D457" s="159" t="s">
        <v>216</v>
      </c>
      <c r="E457" s="170" t="s">
        <v>1</v>
      </c>
      <c r="F457" s="171" t="s">
        <v>630</v>
      </c>
      <c r="H457" s="172">
        <v>2.24</v>
      </c>
      <c r="I457" s="173"/>
      <c r="L457" s="169"/>
      <c r="M457" s="174"/>
      <c r="N457" s="175"/>
      <c r="O457" s="175"/>
      <c r="P457" s="175"/>
      <c r="Q457" s="175"/>
      <c r="R457" s="175"/>
      <c r="S457" s="175"/>
      <c r="T457" s="176"/>
      <c r="AT457" s="170" t="s">
        <v>216</v>
      </c>
      <c r="AU457" s="170" t="s">
        <v>87</v>
      </c>
      <c r="AV457" s="13" t="s">
        <v>87</v>
      </c>
      <c r="AW457" s="13" t="s">
        <v>32</v>
      </c>
      <c r="AX457" s="13" t="s">
        <v>77</v>
      </c>
      <c r="AY457" s="170" t="s">
        <v>132</v>
      </c>
    </row>
    <row r="458" spans="2:51" s="14" customFormat="1" ht="12">
      <c r="B458" s="177"/>
      <c r="D458" s="159" t="s">
        <v>216</v>
      </c>
      <c r="E458" s="178" t="s">
        <v>1</v>
      </c>
      <c r="F458" s="179" t="s">
        <v>219</v>
      </c>
      <c r="H458" s="180">
        <v>327.64</v>
      </c>
      <c r="I458" s="181"/>
      <c r="L458" s="177"/>
      <c r="M458" s="182"/>
      <c r="N458" s="183"/>
      <c r="O458" s="183"/>
      <c r="P458" s="183"/>
      <c r="Q458" s="183"/>
      <c r="R458" s="183"/>
      <c r="S458" s="183"/>
      <c r="T458" s="184"/>
      <c r="AT458" s="178" t="s">
        <v>216</v>
      </c>
      <c r="AU458" s="178" t="s">
        <v>87</v>
      </c>
      <c r="AV458" s="14" t="s">
        <v>139</v>
      </c>
      <c r="AW458" s="14" t="s">
        <v>32</v>
      </c>
      <c r="AX458" s="14" t="s">
        <v>85</v>
      </c>
      <c r="AY458" s="178" t="s">
        <v>132</v>
      </c>
    </row>
    <row r="459" spans="2:51" s="13" customFormat="1" ht="12">
      <c r="B459" s="169"/>
      <c r="D459" s="159" t="s">
        <v>216</v>
      </c>
      <c r="F459" s="171" t="s">
        <v>679</v>
      </c>
      <c r="H459" s="172">
        <v>378.424</v>
      </c>
      <c r="I459" s="173"/>
      <c r="L459" s="169"/>
      <c r="M459" s="174"/>
      <c r="N459" s="175"/>
      <c r="O459" s="175"/>
      <c r="P459" s="175"/>
      <c r="Q459" s="175"/>
      <c r="R459" s="175"/>
      <c r="S459" s="175"/>
      <c r="T459" s="176"/>
      <c r="AT459" s="170" t="s">
        <v>216</v>
      </c>
      <c r="AU459" s="170" t="s">
        <v>87</v>
      </c>
      <c r="AV459" s="13" t="s">
        <v>87</v>
      </c>
      <c r="AW459" s="13" t="s">
        <v>3</v>
      </c>
      <c r="AX459" s="13" t="s">
        <v>85</v>
      </c>
      <c r="AY459" s="170" t="s">
        <v>132</v>
      </c>
    </row>
    <row r="460" spans="1:65" s="2" customFormat="1" ht="21.75" customHeight="1">
      <c r="A460" s="32"/>
      <c r="B460" s="144"/>
      <c r="C460" s="145" t="s">
        <v>680</v>
      </c>
      <c r="D460" s="145" t="s">
        <v>135</v>
      </c>
      <c r="E460" s="146" t="s">
        <v>681</v>
      </c>
      <c r="F460" s="147" t="s">
        <v>682</v>
      </c>
      <c r="G460" s="148" t="s">
        <v>247</v>
      </c>
      <c r="H460" s="149">
        <v>455.7</v>
      </c>
      <c r="I460" s="150"/>
      <c r="J460" s="151">
        <f>ROUND(I460*H460,2)</f>
        <v>0</v>
      </c>
      <c r="K460" s="152"/>
      <c r="L460" s="33"/>
      <c r="M460" s="153" t="s">
        <v>1</v>
      </c>
      <c r="N460" s="154" t="s">
        <v>42</v>
      </c>
      <c r="O460" s="58"/>
      <c r="P460" s="155">
        <f>O460*H460</f>
        <v>0</v>
      </c>
      <c r="Q460" s="155">
        <v>0.00058</v>
      </c>
      <c r="R460" s="155">
        <f>Q460*H460</f>
        <v>0.264306</v>
      </c>
      <c r="S460" s="155">
        <v>0</v>
      </c>
      <c r="T460" s="156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57" t="s">
        <v>292</v>
      </c>
      <c r="AT460" s="157" t="s">
        <v>135</v>
      </c>
      <c r="AU460" s="157" t="s">
        <v>87</v>
      </c>
      <c r="AY460" s="17" t="s">
        <v>132</v>
      </c>
      <c r="BE460" s="158">
        <f>IF(N460="základní",J460,0)</f>
        <v>0</v>
      </c>
      <c r="BF460" s="158">
        <f>IF(N460="snížená",J460,0)</f>
        <v>0</v>
      </c>
      <c r="BG460" s="158">
        <f>IF(N460="zákl. přenesená",J460,0)</f>
        <v>0</v>
      </c>
      <c r="BH460" s="158">
        <f>IF(N460="sníž. přenesená",J460,0)</f>
        <v>0</v>
      </c>
      <c r="BI460" s="158">
        <f>IF(N460="nulová",J460,0)</f>
        <v>0</v>
      </c>
      <c r="BJ460" s="17" t="s">
        <v>85</v>
      </c>
      <c r="BK460" s="158">
        <f>ROUND(I460*H460,2)</f>
        <v>0</v>
      </c>
      <c r="BL460" s="17" t="s">
        <v>292</v>
      </c>
      <c r="BM460" s="157" t="s">
        <v>683</v>
      </c>
    </row>
    <row r="461" spans="2:51" s="13" customFormat="1" ht="12">
      <c r="B461" s="169"/>
      <c r="D461" s="159" t="s">
        <v>216</v>
      </c>
      <c r="E461" s="170" t="s">
        <v>1</v>
      </c>
      <c r="F461" s="171" t="s">
        <v>379</v>
      </c>
      <c r="H461" s="172">
        <v>325.4</v>
      </c>
      <c r="I461" s="173"/>
      <c r="L461" s="169"/>
      <c r="M461" s="174"/>
      <c r="N461" s="175"/>
      <c r="O461" s="175"/>
      <c r="P461" s="175"/>
      <c r="Q461" s="175"/>
      <c r="R461" s="175"/>
      <c r="S461" s="175"/>
      <c r="T461" s="176"/>
      <c r="AT461" s="170" t="s">
        <v>216</v>
      </c>
      <c r="AU461" s="170" t="s">
        <v>87</v>
      </c>
      <c r="AV461" s="13" t="s">
        <v>87</v>
      </c>
      <c r="AW461" s="13" t="s">
        <v>32</v>
      </c>
      <c r="AX461" s="13" t="s">
        <v>77</v>
      </c>
      <c r="AY461" s="170" t="s">
        <v>132</v>
      </c>
    </row>
    <row r="462" spans="2:51" s="13" customFormat="1" ht="12">
      <c r="B462" s="169"/>
      <c r="D462" s="159" t="s">
        <v>216</v>
      </c>
      <c r="E462" s="170" t="s">
        <v>1</v>
      </c>
      <c r="F462" s="171" t="s">
        <v>641</v>
      </c>
      <c r="H462" s="172">
        <v>27</v>
      </c>
      <c r="I462" s="173"/>
      <c r="L462" s="169"/>
      <c r="M462" s="174"/>
      <c r="N462" s="175"/>
      <c r="O462" s="175"/>
      <c r="P462" s="175"/>
      <c r="Q462" s="175"/>
      <c r="R462" s="175"/>
      <c r="S462" s="175"/>
      <c r="T462" s="176"/>
      <c r="AT462" s="170" t="s">
        <v>216</v>
      </c>
      <c r="AU462" s="170" t="s">
        <v>87</v>
      </c>
      <c r="AV462" s="13" t="s">
        <v>87</v>
      </c>
      <c r="AW462" s="13" t="s">
        <v>32</v>
      </c>
      <c r="AX462" s="13" t="s">
        <v>77</v>
      </c>
      <c r="AY462" s="170" t="s">
        <v>132</v>
      </c>
    </row>
    <row r="463" spans="2:51" s="13" customFormat="1" ht="12">
      <c r="B463" s="169"/>
      <c r="D463" s="159" t="s">
        <v>216</v>
      </c>
      <c r="E463" s="170" t="s">
        <v>1</v>
      </c>
      <c r="F463" s="171" t="s">
        <v>496</v>
      </c>
      <c r="H463" s="172">
        <v>103.3</v>
      </c>
      <c r="I463" s="173"/>
      <c r="L463" s="169"/>
      <c r="M463" s="174"/>
      <c r="N463" s="175"/>
      <c r="O463" s="175"/>
      <c r="P463" s="175"/>
      <c r="Q463" s="175"/>
      <c r="R463" s="175"/>
      <c r="S463" s="175"/>
      <c r="T463" s="176"/>
      <c r="AT463" s="170" t="s">
        <v>216</v>
      </c>
      <c r="AU463" s="170" t="s">
        <v>87</v>
      </c>
      <c r="AV463" s="13" t="s">
        <v>87</v>
      </c>
      <c r="AW463" s="13" t="s">
        <v>32</v>
      </c>
      <c r="AX463" s="13" t="s">
        <v>77</v>
      </c>
      <c r="AY463" s="170" t="s">
        <v>132</v>
      </c>
    </row>
    <row r="464" spans="2:51" s="14" customFormat="1" ht="12">
      <c r="B464" s="177"/>
      <c r="D464" s="159" t="s">
        <v>216</v>
      </c>
      <c r="E464" s="178" t="s">
        <v>1</v>
      </c>
      <c r="F464" s="179" t="s">
        <v>219</v>
      </c>
      <c r="H464" s="180">
        <v>455.7</v>
      </c>
      <c r="I464" s="181"/>
      <c r="L464" s="177"/>
      <c r="M464" s="182"/>
      <c r="N464" s="183"/>
      <c r="O464" s="183"/>
      <c r="P464" s="183"/>
      <c r="Q464" s="183"/>
      <c r="R464" s="183"/>
      <c r="S464" s="183"/>
      <c r="T464" s="184"/>
      <c r="AT464" s="178" t="s">
        <v>216</v>
      </c>
      <c r="AU464" s="178" t="s">
        <v>87</v>
      </c>
      <c r="AV464" s="14" t="s">
        <v>139</v>
      </c>
      <c r="AW464" s="14" t="s">
        <v>32</v>
      </c>
      <c r="AX464" s="14" t="s">
        <v>85</v>
      </c>
      <c r="AY464" s="178" t="s">
        <v>132</v>
      </c>
    </row>
    <row r="465" spans="1:65" s="2" customFormat="1" ht="24.2" customHeight="1">
      <c r="A465" s="32"/>
      <c r="B465" s="144"/>
      <c r="C465" s="185" t="s">
        <v>684</v>
      </c>
      <c r="D465" s="185" t="s">
        <v>315</v>
      </c>
      <c r="E465" s="186" t="s">
        <v>685</v>
      </c>
      <c r="F465" s="187" t="s">
        <v>686</v>
      </c>
      <c r="G465" s="188" t="s">
        <v>247</v>
      </c>
      <c r="H465" s="189">
        <v>524.055</v>
      </c>
      <c r="I465" s="190"/>
      <c r="J465" s="191">
        <f>ROUND(I465*H465,2)</f>
        <v>0</v>
      </c>
      <c r="K465" s="192"/>
      <c r="L465" s="193"/>
      <c r="M465" s="194" t="s">
        <v>1</v>
      </c>
      <c r="N465" s="195" t="s">
        <v>42</v>
      </c>
      <c r="O465" s="58"/>
      <c r="P465" s="155">
        <f>O465*H465</f>
        <v>0</v>
      </c>
      <c r="Q465" s="155">
        <v>0.0019</v>
      </c>
      <c r="R465" s="155">
        <f>Q465*H465</f>
        <v>0.9957044999999999</v>
      </c>
      <c r="S465" s="155">
        <v>0</v>
      </c>
      <c r="T465" s="156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7" t="s">
        <v>380</v>
      </c>
      <c r="AT465" s="157" t="s">
        <v>315</v>
      </c>
      <c r="AU465" s="157" t="s">
        <v>87</v>
      </c>
      <c r="AY465" s="17" t="s">
        <v>132</v>
      </c>
      <c r="BE465" s="158">
        <f>IF(N465="základní",J465,0)</f>
        <v>0</v>
      </c>
      <c r="BF465" s="158">
        <f>IF(N465="snížená",J465,0)</f>
        <v>0</v>
      </c>
      <c r="BG465" s="158">
        <f>IF(N465="zákl. přenesená",J465,0)</f>
        <v>0</v>
      </c>
      <c r="BH465" s="158">
        <f>IF(N465="sníž. přenesená",J465,0)</f>
        <v>0</v>
      </c>
      <c r="BI465" s="158">
        <f>IF(N465="nulová",J465,0)</f>
        <v>0</v>
      </c>
      <c r="BJ465" s="17" t="s">
        <v>85</v>
      </c>
      <c r="BK465" s="158">
        <f>ROUND(I465*H465,2)</f>
        <v>0</v>
      </c>
      <c r="BL465" s="17" t="s">
        <v>292</v>
      </c>
      <c r="BM465" s="157" t="s">
        <v>687</v>
      </c>
    </row>
    <row r="466" spans="2:51" s="13" customFormat="1" ht="12">
      <c r="B466" s="169"/>
      <c r="D466" s="159" t="s">
        <v>216</v>
      </c>
      <c r="E466" s="170" t="s">
        <v>1</v>
      </c>
      <c r="F466" s="171" t="s">
        <v>379</v>
      </c>
      <c r="H466" s="172">
        <v>325.4</v>
      </c>
      <c r="I466" s="173"/>
      <c r="L466" s="169"/>
      <c r="M466" s="174"/>
      <c r="N466" s="175"/>
      <c r="O466" s="175"/>
      <c r="P466" s="175"/>
      <c r="Q466" s="175"/>
      <c r="R466" s="175"/>
      <c r="S466" s="175"/>
      <c r="T466" s="176"/>
      <c r="AT466" s="170" t="s">
        <v>216</v>
      </c>
      <c r="AU466" s="170" t="s">
        <v>87</v>
      </c>
      <c r="AV466" s="13" t="s">
        <v>87</v>
      </c>
      <c r="AW466" s="13" t="s">
        <v>32</v>
      </c>
      <c r="AX466" s="13" t="s">
        <v>77</v>
      </c>
      <c r="AY466" s="170" t="s">
        <v>132</v>
      </c>
    </row>
    <row r="467" spans="2:51" s="13" customFormat="1" ht="12">
      <c r="B467" s="169"/>
      <c r="D467" s="159" t="s">
        <v>216</v>
      </c>
      <c r="E467" s="170" t="s">
        <v>1</v>
      </c>
      <c r="F467" s="171" t="s">
        <v>641</v>
      </c>
      <c r="H467" s="172">
        <v>27</v>
      </c>
      <c r="I467" s="173"/>
      <c r="L467" s="169"/>
      <c r="M467" s="174"/>
      <c r="N467" s="175"/>
      <c r="O467" s="175"/>
      <c r="P467" s="175"/>
      <c r="Q467" s="175"/>
      <c r="R467" s="175"/>
      <c r="S467" s="175"/>
      <c r="T467" s="176"/>
      <c r="AT467" s="170" t="s">
        <v>216</v>
      </c>
      <c r="AU467" s="170" t="s">
        <v>87</v>
      </c>
      <c r="AV467" s="13" t="s">
        <v>87</v>
      </c>
      <c r="AW467" s="13" t="s">
        <v>32</v>
      </c>
      <c r="AX467" s="13" t="s">
        <v>77</v>
      </c>
      <c r="AY467" s="170" t="s">
        <v>132</v>
      </c>
    </row>
    <row r="468" spans="2:51" s="13" customFormat="1" ht="12">
      <c r="B468" s="169"/>
      <c r="D468" s="159" t="s">
        <v>216</v>
      </c>
      <c r="E468" s="170" t="s">
        <v>1</v>
      </c>
      <c r="F468" s="171" t="s">
        <v>496</v>
      </c>
      <c r="H468" s="172">
        <v>103.3</v>
      </c>
      <c r="I468" s="173"/>
      <c r="L468" s="169"/>
      <c r="M468" s="174"/>
      <c r="N468" s="175"/>
      <c r="O468" s="175"/>
      <c r="P468" s="175"/>
      <c r="Q468" s="175"/>
      <c r="R468" s="175"/>
      <c r="S468" s="175"/>
      <c r="T468" s="176"/>
      <c r="AT468" s="170" t="s">
        <v>216</v>
      </c>
      <c r="AU468" s="170" t="s">
        <v>87</v>
      </c>
      <c r="AV468" s="13" t="s">
        <v>87</v>
      </c>
      <c r="AW468" s="13" t="s">
        <v>32</v>
      </c>
      <c r="AX468" s="13" t="s">
        <v>77</v>
      </c>
      <c r="AY468" s="170" t="s">
        <v>132</v>
      </c>
    </row>
    <row r="469" spans="2:51" s="14" customFormat="1" ht="12">
      <c r="B469" s="177"/>
      <c r="D469" s="159" t="s">
        <v>216</v>
      </c>
      <c r="E469" s="178" t="s">
        <v>1</v>
      </c>
      <c r="F469" s="179" t="s">
        <v>219</v>
      </c>
      <c r="H469" s="180">
        <v>455.7</v>
      </c>
      <c r="I469" s="181"/>
      <c r="L469" s="177"/>
      <c r="M469" s="182"/>
      <c r="N469" s="183"/>
      <c r="O469" s="183"/>
      <c r="P469" s="183"/>
      <c r="Q469" s="183"/>
      <c r="R469" s="183"/>
      <c r="S469" s="183"/>
      <c r="T469" s="184"/>
      <c r="AT469" s="178" t="s">
        <v>216</v>
      </c>
      <c r="AU469" s="178" t="s">
        <v>87</v>
      </c>
      <c r="AV469" s="14" t="s">
        <v>139</v>
      </c>
      <c r="AW469" s="14" t="s">
        <v>32</v>
      </c>
      <c r="AX469" s="14" t="s">
        <v>85</v>
      </c>
      <c r="AY469" s="178" t="s">
        <v>132</v>
      </c>
    </row>
    <row r="470" spans="2:51" s="13" customFormat="1" ht="12">
      <c r="B470" s="169"/>
      <c r="D470" s="159" t="s">
        <v>216</v>
      </c>
      <c r="F470" s="171" t="s">
        <v>688</v>
      </c>
      <c r="H470" s="172">
        <v>524.055</v>
      </c>
      <c r="I470" s="173"/>
      <c r="L470" s="169"/>
      <c r="M470" s="174"/>
      <c r="N470" s="175"/>
      <c r="O470" s="175"/>
      <c r="P470" s="175"/>
      <c r="Q470" s="175"/>
      <c r="R470" s="175"/>
      <c r="S470" s="175"/>
      <c r="T470" s="176"/>
      <c r="AT470" s="170" t="s">
        <v>216</v>
      </c>
      <c r="AU470" s="170" t="s">
        <v>87</v>
      </c>
      <c r="AV470" s="13" t="s">
        <v>87</v>
      </c>
      <c r="AW470" s="13" t="s">
        <v>3</v>
      </c>
      <c r="AX470" s="13" t="s">
        <v>85</v>
      </c>
      <c r="AY470" s="170" t="s">
        <v>132</v>
      </c>
    </row>
    <row r="471" spans="1:65" s="2" customFormat="1" ht="24.2" customHeight="1">
      <c r="A471" s="32"/>
      <c r="B471" s="144"/>
      <c r="C471" s="145" t="s">
        <v>689</v>
      </c>
      <c r="D471" s="145" t="s">
        <v>135</v>
      </c>
      <c r="E471" s="146" t="s">
        <v>690</v>
      </c>
      <c r="F471" s="147" t="s">
        <v>691</v>
      </c>
      <c r="G471" s="148" t="s">
        <v>310</v>
      </c>
      <c r="H471" s="149">
        <v>0.567</v>
      </c>
      <c r="I471" s="150"/>
      <c r="J471" s="151">
        <f>ROUND(I471*H471,2)</f>
        <v>0</v>
      </c>
      <c r="K471" s="152"/>
      <c r="L471" s="33"/>
      <c r="M471" s="153" t="s">
        <v>1</v>
      </c>
      <c r="N471" s="154" t="s">
        <v>42</v>
      </c>
      <c r="O471" s="58"/>
      <c r="P471" s="155">
        <f>O471*H471</f>
        <v>0</v>
      </c>
      <c r="Q471" s="155">
        <v>0</v>
      </c>
      <c r="R471" s="155">
        <f>Q471*H471</f>
        <v>0</v>
      </c>
      <c r="S471" s="155">
        <v>0</v>
      </c>
      <c r="T471" s="156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57" t="s">
        <v>292</v>
      </c>
      <c r="AT471" s="157" t="s">
        <v>135</v>
      </c>
      <c r="AU471" s="157" t="s">
        <v>87</v>
      </c>
      <c r="AY471" s="17" t="s">
        <v>132</v>
      </c>
      <c r="BE471" s="158">
        <f>IF(N471="základní",J471,0)</f>
        <v>0</v>
      </c>
      <c r="BF471" s="158">
        <f>IF(N471="snížená",J471,0)</f>
        <v>0</v>
      </c>
      <c r="BG471" s="158">
        <f>IF(N471="zákl. přenesená",J471,0)</f>
        <v>0</v>
      </c>
      <c r="BH471" s="158">
        <f>IF(N471="sníž. přenesená",J471,0)</f>
        <v>0</v>
      </c>
      <c r="BI471" s="158">
        <f>IF(N471="nulová",J471,0)</f>
        <v>0</v>
      </c>
      <c r="BJ471" s="17" t="s">
        <v>85</v>
      </c>
      <c r="BK471" s="158">
        <f>ROUND(I471*H471,2)</f>
        <v>0</v>
      </c>
      <c r="BL471" s="17" t="s">
        <v>292</v>
      </c>
      <c r="BM471" s="157" t="s">
        <v>692</v>
      </c>
    </row>
    <row r="472" spans="2:63" s="12" customFormat="1" ht="22.9" customHeight="1">
      <c r="B472" s="131"/>
      <c r="D472" s="132" t="s">
        <v>76</v>
      </c>
      <c r="E472" s="142" t="s">
        <v>693</v>
      </c>
      <c r="F472" s="142" t="s">
        <v>694</v>
      </c>
      <c r="I472" s="134"/>
      <c r="J472" s="143">
        <f>BK472</f>
        <v>0</v>
      </c>
      <c r="L472" s="131"/>
      <c r="M472" s="136"/>
      <c r="N472" s="137"/>
      <c r="O472" s="137"/>
      <c r="P472" s="138">
        <f>SUM(P473:P504)</f>
        <v>0</v>
      </c>
      <c r="Q472" s="137"/>
      <c r="R472" s="138">
        <f>SUM(R473:R504)</f>
        <v>11.9509254</v>
      </c>
      <c r="S472" s="137"/>
      <c r="T472" s="139">
        <f>SUM(T473:T504)</f>
        <v>1.847862</v>
      </c>
      <c r="AR472" s="132" t="s">
        <v>87</v>
      </c>
      <c r="AT472" s="140" t="s">
        <v>76</v>
      </c>
      <c r="AU472" s="140" t="s">
        <v>85</v>
      </c>
      <c r="AY472" s="132" t="s">
        <v>132</v>
      </c>
      <c r="BK472" s="141">
        <f>SUM(BK473:BK504)</f>
        <v>0</v>
      </c>
    </row>
    <row r="473" spans="1:65" s="2" customFormat="1" ht="24.2" customHeight="1">
      <c r="A473" s="32"/>
      <c r="B473" s="144"/>
      <c r="C473" s="145" t="s">
        <v>695</v>
      </c>
      <c r="D473" s="145" t="s">
        <v>135</v>
      </c>
      <c r="E473" s="146" t="s">
        <v>696</v>
      </c>
      <c r="F473" s="147" t="s">
        <v>697</v>
      </c>
      <c r="G473" s="148" t="s">
        <v>247</v>
      </c>
      <c r="H473" s="149">
        <v>528.7</v>
      </c>
      <c r="I473" s="150"/>
      <c r="J473" s="151">
        <f>ROUND(I473*H473,2)</f>
        <v>0</v>
      </c>
      <c r="K473" s="152"/>
      <c r="L473" s="33"/>
      <c r="M473" s="153" t="s">
        <v>1</v>
      </c>
      <c r="N473" s="154" t="s">
        <v>42</v>
      </c>
      <c r="O473" s="58"/>
      <c r="P473" s="155">
        <f>O473*H473</f>
        <v>0</v>
      </c>
      <c r="Q473" s="155">
        <v>0</v>
      </c>
      <c r="R473" s="155">
        <f>Q473*H473</f>
        <v>0</v>
      </c>
      <c r="S473" s="155">
        <v>0</v>
      </c>
      <c r="T473" s="156">
        <f>S473*H473</f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57" t="s">
        <v>292</v>
      </c>
      <c r="AT473" s="157" t="s">
        <v>135</v>
      </c>
      <c r="AU473" s="157" t="s">
        <v>87</v>
      </c>
      <c r="AY473" s="17" t="s">
        <v>132</v>
      </c>
      <c r="BE473" s="158">
        <f>IF(N473="základní",J473,0)</f>
        <v>0</v>
      </c>
      <c r="BF473" s="158">
        <f>IF(N473="snížená",J473,0)</f>
        <v>0</v>
      </c>
      <c r="BG473" s="158">
        <f>IF(N473="zákl. přenesená",J473,0)</f>
        <v>0</v>
      </c>
      <c r="BH473" s="158">
        <f>IF(N473="sníž. přenesená",J473,0)</f>
        <v>0</v>
      </c>
      <c r="BI473" s="158">
        <f>IF(N473="nulová",J473,0)</f>
        <v>0</v>
      </c>
      <c r="BJ473" s="17" t="s">
        <v>85</v>
      </c>
      <c r="BK473" s="158">
        <f>ROUND(I473*H473,2)</f>
        <v>0</v>
      </c>
      <c r="BL473" s="17" t="s">
        <v>292</v>
      </c>
      <c r="BM473" s="157" t="s">
        <v>698</v>
      </c>
    </row>
    <row r="474" spans="2:51" s="13" customFormat="1" ht="12">
      <c r="B474" s="169"/>
      <c r="D474" s="159" t="s">
        <v>216</v>
      </c>
      <c r="E474" s="170" t="s">
        <v>1</v>
      </c>
      <c r="F474" s="171" t="s">
        <v>699</v>
      </c>
      <c r="H474" s="172">
        <v>489.58</v>
      </c>
      <c r="I474" s="173"/>
      <c r="L474" s="169"/>
      <c r="M474" s="174"/>
      <c r="N474" s="175"/>
      <c r="O474" s="175"/>
      <c r="P474" s="175"/>
      <c r="Q474" s="175"/>
      <c r="R474" s="175"/>
      <c r="S474" s="175"/>
      <c r="T474" s="176"/>
      <c r="AT474" s="170" t="s">
        <v>216</v>
      </c>
      <c r="AU474" s="170" t="s">
        <v>87</v>
      </c>
      <c r="AV474" s="13" t="s">
        <v>87</v>
      </c>
      <c r="AW474" s="13" t="s">
        <v>32</v>
      </c>
      <c r="AX474" s="13" t="s">
        <v>77</v>
      </c>
      <c r="AY474" s="170" t="s">
        <v>132</v>
      </c>
    </row>
    <row r="475" spans="2:51" s="13" customFormat="1" ht="12">
      <c r="B475" s="169"/>
      <c r="D475" s="159" t="s">
        <v>216</v>
      </c>
      <c r="E475" s="170" t="s">
        <v>1</v>
      </c>
      <c r="F475" s="171" t="s">
        <v>700</v>
      </c>
      <c r="H475" s="172">
        <v>39.12</v>
      </c>
      <c r="I475" s="173"/>
      <c r="L475" s="169"/>
      <c r="M475" s="174"/>
      <c r="N475" s="175"/>
      <c r="O475" s="175"/>
      <c r="P475" s="175"/>
      <c r="Q475" s="175"/>
      <c r="R475" s="175"/>
      <c r="S475" s="175"/>
      <c r="T475" s="176"/>
      <c r="AT475" s="170" t="s">
        <v>216</v>
      </c>
      <c r="AU475" s="170" t="s">
        <v>87</v>
      </c>
      <c r="AV475" s="13" t="s">
        <v>87</v>
      </c>
      <c r="AW475" s="13" t="s">
        <v>32</v>
      </c>
      <c r="AX475" s="13" t="s">
        <v>77</v>
      </c>
      <c r="AY475" s="170" t="s">
        <v>132</v>
      </c>
    </row>
    <row r="476" spans="2:51" s="14" customFormat="1" ht="12">
      <c r="B476" s="177"/>
      <c r="D476" s="159" t="s">
        <v>216</v>
      </c>
      <c r="E476" s="178" t="s">
        <v>1</v>
      </c>
      <c r="F476" s="179" t="s">
        <v>219</v>
      </c>
      <c r="H476" s="180">
        <v>528.7</v>
      </c>
      <c r="I476" s="181"/>
      <c r="L476" s="177"/>
      <c r="M476" s="182"/>
      <c r="N476" s="183"/>
      <c r="O476" s="183"/>
      <c r="P476" s="183"/>
      <c r="Q476" s="183"/>
      <c r="R476" s="183"/>
      <c r="S476" s="183"/>
      <c r="T476" s="184"/>
      <c r="AT476" s="178" t="s">
        <v>216</v>
      </c>
      <c r="AU476" s="178" t="s">
        <v>87</v>
      </c>
      <c r="AV476" s="14" t="s">
        <v>139</v>
      </c>
      <c r="AW476" s="14" t="s">
        <v>32</v>
      </c>
      <c r="AX476" s="14" t="s">
        <v>85</v>
      </c>
      <c r="AY476" s="178" t="s">
        <v>132</v>
      </c>
    </row>
    <row r="477" spans="1:65" s="2" customFormat="1" ht="24.2" customHeight="1">
      <c r="A477" s="32"/>
      <c r="B477" s="144"/>
      <c r="C477" s="185" t="s">
        <v>701</v>
      </c>
      <c r="D477" s="185" t="s">
        <v>315</v>
      </c>
      <c r="E477" s="186" t="s">
        <v>702</v>
      </c>
      <c r="F477" s="187" t="s">
        <v>703</v>
      </c>
      <c r="G477" s="188" t="s">
        <v>247</v>
      </c>
      <c r="H477" s="189">
        <v>269.637</v>
      </c>
      <c r="I477" s="190"/>
      <c r="J477" s="191">
        <f>ROUND(I477*H477,2)</f>
        <v>0</v>
      </c>
      <c r="K477" s="192"/>
      <c r="L477" s="193"/>
      <c r="M477" s="194" t="s">
        <v>1</v>
      </c>
      <c r="N477" s="195" t="s">
        <v>42</v>
      </c>
      <c r="O477" s="58"/>
      <c r="P477" s="155">
        <f>O477*H477</f>
        <v>0</v>
      </c>
      <c r="Q477" s="155">
        <v>0.0056</v>
      </c>
      <c r="R477" s="155">
        <f>Q477*H477</f>
        <v>1.5099672</v>
      </c>
      <c r="S477" s="155">
        <v>0</v>
      </c>
      <c r="T477" s="156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57" t="s">
        <v>380</v>
      </c>
      <c r="AT477" s="157" t="s">
        <v>315</v>
      </c>
      <c r="AU477" s="157" t="s">
        <v>87</v>
      </c>
      <c r="AY477" s="17" t="s">
        <v>132</v>
      </c>
      <c r="BE477" s="158">
        <f>IF(N477="základní",J477,0)</f>
        <v>0</v>
      </c>
      <c r="BF477" s="158">
        <f>IF(N477="snížená",J477,0)</f>
        <v>0</v>
      </c>
      <c r="BG477" s="158">
        <f>IF(N477="zákl. přenesená",J477,0)</f>
        <v>0</v>
      </c>
      <c r="BH477" s="158">
        <f>IF(N477="sníž. přenesená",J477,0)</f>
        <v>0</v>
      </c>
      <c r="BI477" s="158">
        <f>IF(N477="nulová",J477,0)</f>
        <v>0</v>
      </c>
      <c r="BJ477" s="17" t="s">
        <v>85</v>
      </c>
      <c r="BK477" s="158">
        <f>ROUND(I477*H477,2)</f>
        <v>0</v>
      </c>
      <c r="BL477" s="17" t="s">
        <v>292</v>
      </c>
      <c r="BM477" s="157" t="s">
        <v>704</v>
      </c>
    </row>
    <row r="478" spans="1:65" s="2" customFormat="1" ht="24.2" customHeight="1">
      <c r="A478" s="32"/>
      <c r="B478" s="144"/>
      <c r="C478" s="185" t="s">
        <v>705</v>
      </c>
      <c r="D478" s="185" t="s">
        <v>315</v>
      </c>
      <c r="E478" s="186" t="s">
        <v>706</v>
      </c>
      <c r="F478" s="187" t="s">
        <v>707</v>
      </c>
      <c r="G478" s="188" t="s">
        <v>247</v>
      </c>
      <c r="H478" s="189">
        <v>289.588</v>
      </c>
      <c r="I478" s="190"/>
      <c r="J478" s="191">
        <f>ROUND(I478*H478,2)</f>
        <v>0</v>
      </c>
      <c r="K478" s="192"/>
      <c r="L478" s="193"/>
      <c r="M478" s="194" t="s">
        <v>1</v>
      </c>
      <c r="N478" s="195" t="s">
        <v>42</v>
      </c>
      <c r="O478" s="58"/>
      <c r="P478" s="155">
        <f>O478*H478</f>
        <v>0</v>
      </c>
      <c r="Q478" s="155">
        <v>0.0063</v>
      </c>
      <c r="R478" s="155">
        <f>Q478*H478</f>
        <v>1.8244044000000001</v>
      </c>
      <c r="S478" s="155">
        <v>0</v>
      </c>
      <c r="T478" s="156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57" t="s">
        <v>380</v>
      </c>
      <c r="AT478" s="157" t="s">
        <v>315</v>
      </c>
      <c r="AU478" s="157" t="s">
        <v>87</v>
      </c>
      <c r="AY478" s="17" t="s">
        <v>132</v>
      </c>
      <c r="BE478" s="158">
        <f>IF(N478="základní",J478,0)</f>
        <v>0</v>
      </c>
      <c r="BF478" s="158">
        <f>IF(N478="snížená",J478,0)</f>
        <v>0</v>
      </c>
      <c r="BG478" s="158">
        <f>IF(N478="zákl. přenesená",J478,0)</f>
        <v>0</v>
      </c>
      <c r="BH478" s="158">
        <f>IF(N478="sníž. přenesená",J478,0)</f>
        <v>0</v>
      </c>
      <c r="BI478" s="158">
        <f>IF(N478="nulová",J478,0)</f>
        <v>0</v>
      </c>
      <c r="BJ478" s="17" t="s">
        <v>85</v>
      </c>
      <c r="BK478" s="158">
        <f>ROUND(I478*H478,2)</f>
        <v>0</v>
      </c>
      <c r="BL478" s="17" t="s">
        <v>292</v>
      </c>
      <c r="BM478" s="157" t="s">
        <v>708</v>
      </c>
    </row>
    <row r="479" spans="2:51" s="13" customFormat="1" ht="12">
      <c r="B479" s="169"/>
      <c r="D479" s="159" t="s">
        <v>216</v>
      </c>
      <c r="E479" s="170" t="s">
        <v>1</v>
      </c>
      <c r="F479" s="171" t="s">
        <v>709</v>
      </c>
      <c r="H479" s="172">
        <v>249.686</v>
      </c>
      <c r="I479" s="173"/>
      <c r="L479" s="169"/>
      <c r="M479" s="174"/>
      <c r="N479" s="175"/>
      <c r="O479" s="175"/>
      <c r="P479" s="175"/>
      <c r="Q479" s="175"/>
      <c r="R479" s="175"/>
      <c r="S479" s="175"/>
      <c r="T479" s="176"/>
      <c r="AT479" s="170" t="s">
        <v>216</v>
      </c>
      <c r="AU479" s="170" t="s">
        <v>87</v>
      </c>
      <c r="AV479" s="13" t="s">
        <v>87</v>
      </c>
      <c r="AW479" s="13" t="s">
        <v>32</v>
      </c>
      <c r="AX479" s="13" t="s">
        <v>77</v>
      </c>
      <c r="AY479" s="170" t="s">
        <v>132</v>
      </c>
    </row>
    <row r="480" spans="2:51" s="13" customFormat="1" ht="12">
      <c r="B480" s="169"/>
      <c r="D480" s="159" t="s">
        <v>216</v>
      </c>
      <c r="E480" s="170" t="s">
        <v>1</v>
      </c>
      <c r="F480" s="171" t="s">
        <v>710</v>
      </c>
      <c r="H480" s="172">
        <v>39.902</v>
      </c>
      <c r="I480" s="173"/>
      <c r="L480" s="169"/>
      <c r="M480" s="174"/>
      <c r="N480" s="175"/>
      <c r="O480" s="175"/>
      <c r="P480" s="175"/>
      <c r="Q480" s="175"/>
      <c r="R480" s="175"/>
      <c r="S480" s="175"/>
      <c r="T480" s="176"/>
      <c r="AT480" s="170" t="s">
        <v>216</v>
      </c>
      <c r="AU480" s="170" t="s">
        <v>87</v>
      </c>
      <c r="AV480" s="13" t="s">
        <v>87</v>
      </c>
      <c r="AW480" s="13" t="s">
        <v>32</v>
      </c>
      <c r="AX480" s="13" t="s">
        <v>77</v>
      </c>
      <c r="AY480" s="170" t="s">
        <v>132</v>
      </c>
    </row>
    <row r="481" spans="2:51" s="14" customFormat="1" ht="12">
      <c r="B481" s="177"/>
      <c r="D481" s="159" t="s">
        <v>216</v>
      </c>
      <c r="E481" s="178" t="s">
        <v>1</v>
      </c>
      <c r="F481" s="179" t="s">
        <v>219</v>
      </c>
      <c r="H481" s="180">
        <v>289.588</v>
      </c>
      <c r="I481" s="181"/>
      <c r="L481" s="177"/>
      <c r="M481" s="182"/>
      <c r="N481" s="183"/>
      <c r="O481" s="183"/>
      <c r="P481" s="183"/>
      <c r="Q481" s="183"/>
      <c r="R481" s="183"/>
      <c r="S481" s="183"/>
      <c r="T481" s="184"/>
      <c r="AT481" s="178" t="s">
        <v>216</v>
      </c>
      <c r="AU481" s="178" t="s">
        <v>87</v>
      </c>
      <c r="AV481" s="14" t="s">
        <v>139</v>
      </c>
      <c r="AW481" s="14" t="s">
        <v>32</v>
      </c>
      <c r="AX481" s="14" t="s">
        <v>85</v>
      </c>
      <c r="AY481" s="178" t="s">
        <v>132</v>
      </c>
    </row>
    <row r="482" spans="1:65" s="2" customFormat="1" ht="24.2" customHeight="1">
      <c r="A482" s="32"/>
      <c r="B482" s="144"/>
      <c r="C482" s="145" t="s">
        <v>711</v>
      </c>
      <c r="D482" s="145" t="s">
        <v>135</v>
      </c>
      <c r="E482" s="146" t="s">
        <v>712</v>
      </c>
      <c r="F482" s="147" t="s">
        <v>713</v>
      </c>
      <c r="G482" s="148" t="s">
        <v>247</v>
      </c>
      <c r="H482" s="149">
        <v>1026.59</v>
      </c>
      <c r="I482" s="150"/>
      <c r="J482" s="151">
        <f>ROUND(I482*H482,2)</f>
        <v>0</v>
      </c>
      <c r="K482" s="152"/>
      <c r="L482" s="33"/>
      <c r="M482" s="153" t="s">
        <v>1</v>
      </c>
      <c r="N482" s="154" t="s">
        <v>42</v>
      </c>
      <c r="O482" s="58"/>
      <c r="P482" s="155">
        <f>O482*H482</f>
        <v>0</v>
      </c>
      <c r="Q482" s="155">
        <v>0</v>
      </c>
      <c r="R482" s="155">
        <f>Q482*H482</f>
        <v>0</v>
      </c>
      <c r="S482" s="155">
        <v>0.0018</v>
      </c>
      <c r="T482" s="156">
        <f>S482*H482</f>
        <v>1.847862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57" t="s">
        <v>292</v>
      </c>
      <c r="AT482" s="157" t="s">
        <v>135</v>
      </c>
      <c r="AU482" s="157" t="s">
        <v>87</v>
      </c>
      <c r="AY482" s="17" t="s">
        <v>132</v>
      </c>
      <c r="BE482" s="158">
        <f>IF(N482="základní",J482,0)</f>
        <v>0</v>
      </c>
      <c r="BF482" s="158">
        <f>IF(N482="snížená",J482,0)</f>
        <v>0</v>
      </c>
      <c r="BG482" s="158">
        <f>IF(N482="zákl. přenesená",J482,0)</f>
        <v>0</v>
      </c>
      <c r="BH482" s="158">
        <f>IF(N482="sníž. přenesená",J482,0)</f>
        <v>0</v>
      </c>
      <c r="BI482" s="158">
        <f>IF(N482="nulová",J482,0)</f>
        <v>0</v>
      </c>
      <c r="BJ482" s="17" t="s">
        <v>85</v>
      </c>
      <c r="BK482" s="158">
        <f>ROUND(I482*H482,2)</f>
        <v>0</v>
      </c>
      <c r="BL482" s="17" t="s">
        <v>292</v>
      </c>
      <c r="BM482" s="157" t="s">
        <v>714</v>
      </c>
    </row>
    <row r="483" spans="2:51" s="13" customFormat="1" ht="22.5">
      <c r="B483" s="169"/>
      <c r="D483" s="159" t="s">
        <v>216</v>
      </c>
      <c r="E483" s="170" t="s">
        <v>1</v>
      </c>
      <c r="F483" s="171" t="s">
        <v>715</v>
      </c>
      <c r="H483" s="172">
        <v>1026.59</v>
      </c>
      <c r="I483" s="173"/>
      <c r="L483" s="169"/>
      <c r="M483" s="174"/>
      <c r="N483" s="175"/>
      <c r="O483" s="175"/>
      <c r="P483" s="175"/>
      <c r="Q483" s="175"/>
      <c r="R483" s="175"/>
      <c r="S483" s="175"/>
      <c r="T483" s="176"/>
      <c r="AT483" s="170" t="s">
        <v>216</v>
      </c>
      <c r="AU483" s="170" t="s">
        <v>87</v>
      </c>
      <c r="AV483" s="13" t="s">
        <v>87</v>
      </c>
      <c r="AW483" s="13" t="s">
        <v>32</v>
      </c>
      <c r="AX483" s="13" t="s">
        <v>85</v>
      </c>
      <c r="AY483" s="170" t="s">
        <v>132</v>
      </c>
    </row>
    <row r="484" spans="1:65" s="2" customFormat="1" ht="24.2" customHeight="1">
      <c r="A484" s="32"/>
      <c r="B484" s="144"/>
      <c r="C484" s="145" t="s">
        <v>716</v>
      </c>
      <c r="D484" s="145" t="s">
        <v>135</v>
      </c>
      <c r="E484" s="146" t="s">
        <v>717</v>
      </c>
      <c r="F484" s="147" t="s">
        <v>718</v>
      </c>
      <c r="G484" s="148" t="s">
        <v>247</v>
      </c>
      <c r="H484" s="149">
        <v>680.04</v>
      </c>
      <c r="I484" s="150"/>
      <c r="J484" s="151">
        <f>ROUND(I484*H484,2)</f>
        <v>0</v>
      </c>
      <c r="K484" s="152"/>
      <c r="L484" s="33"/>
      <c r="M484" s="153" t="s">
        <v>1</v>
      </c>
      <c r="N484" s="154" t="s">
        <v>42</v>
      </c>
      <c r="O484" s="58"/>
      <c r="P484" s="155">
        <f>O484*H484</f>
        <v>0</v>
      </c>
      <c r="Q484" s="155">
        <v>0</v>
      </c>
      <c r="R484" s="155">
        <f>Q484*H484</f>
        <v>0</v>
      </c>
      <c r="S484" s="155">
        <v>0</v>
      </c>
      <c r="T484" s="156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57" t="s">
        <v>292</v>
      </c>
      <c r="AT484" s="157" t="s">
        <v>135</v>
      </c>
      <c r="AU484" s="157" t="s">
        <v>87</v>
      </c>
      <c r="AY484" s="17" t="s">
        <v>132</v>
      </c>
      <c r="BE484" s="158">
        <f>IF(N484="základní",J484,0)</f>
        <v>0</v>
      </c>
      <c r="BF484" s="158">
        <f>IF(N484="snížená",J484,0)</f>
        <v>0</v>
      </c>
      <c r="BG484" s="158">
        <f>IF(N484="zákl. přenesená",J484,0)</f>
        <v>0</v>
      </c>
      <c r="BH484" s="158">
        <f>IF(N484="sníž. přenesená",J484,0)</f>
        <v>0</v>
      </c>
      <c r="BI484" s="158">
        <f>IF(N484="nulová",J484,0)</f>
        <v>0</v>
      </c>
      <c r="BJ484" s="17" t="s">
        <v>85</v>
      </c>
      <c r="BK484" s="158">
        <f>ROUND(I484*H484,2)</f>
        <v>0</v>
      </c>
      <c r="BL484" s="17" t="s">
        <v>292</v>
      </c>
      <c r="BM484" s="157" t="s">
        <v>719</v>
      </c>
    </row>
    <row r="485" spans="2:51" s="13" customFormat="1" ht="12">
      <c r="B485" s="169"/>
      <c r="D485" s="159" t="s">
        <v>216</v>
      </c>
      <c r="E485" s="170" t="s">
        <v>1</v>
      </c>
      <c r="F485" s="171" t="s">
        <v>720</v>
      </c>
      <c r="H485" s="172">
        <v>650.8</v>
      </c>
      <c r="I485" s="173"/>
      <c r="L485" s="169"/>
      <c r="M485" s="174"/>
      <c r="N485" s="175"/>
      <c r="O485" s="175"/>
      <c r="P485" s="175"/>
      <c r="Q485" s="175"/>
      <c r="R485" s="175"/>
      <c r="S485" s="175"/>
      <c r="T485" s="176"/>
      <c r="AT485" s="170" t="s">
        <v>216</v>
      </c>
      <c r="AU485" s="170" t="s">
        <v>87</v>
      </c>
      <c r="AV485" s="13" t="s">
        <v>87</v>
      </c>
      <c r="AW485" s="13" t="s">
        <v>32</v>
      </c>
      <c r="AX485" s="13" t="s">
        <v>77</v>
      </c>
      <c r="AY485" s="170" t="s">
        <v>132</v>
      </c>
    </row>
    <row r="486" spans="2:51" s="13" customFormat="1" ht="12">
      <c r="B486" s="169"/>
      <c r="D486" s="159" t="s">
        <v>216</v>
      </c>
      <c r="E486" s="170" t="s">
        <v>1</v>
      </c>
      <c r="F486" s="171" t="s">
        <v>641</v>
      </c>
      <c r="H486" s="172">
        <v>27</v>
      </c>
      <c r="I486" s="173"/>
      <c r="L486" s="169"/>
      <c r="M486" s="174"/>
      <c r="N486" s="175"/>
      <c r="O486" s="175"/>
      <c r="P486" s="175"/>
      <c r="Q486" s="175"/>
      <c r="R486" s="175"/>
      <c r="S486" s="175"/>
      <c r="T486" s="176"/>
      <c r="AT486" s="170" t="s">
        <v>216</v>
      </c>
      <c r="AU486" s="170" t="s">
        <v>87</v>
      </c>
      <c r="AV486" s="13" t="s">
        <v>87</v>
      </c>
      <c r="AW486" s="13" t="s">
        <v>32</v>
      </c>
      <c r="AX486" s="13" t="s">
        <v>77</v>
      </c>
      <c r="AY486" s="170" t="s">
        <v>132</v>
      </c>
    </row>
    <row r="487" spans="2:51" s="13" customFormat="1" ht="12">
      <c r="B487" s="169"/>
      <c r="D487" s="159" t="s">
        <v>216</v>
      </c>
      <c r="E487" s="170" t="s">
        <v>1</v>
      </c>
      <c r="F487" s="171" t="s">
        <v>630</v>
      </c>
      <c r="H487" s="172">
        <v>2.24</v>
      </c>
      <c r="I487" s="173"/>
      <c r="L487" s="169"/>
      <c r="M487" s="174"/>
      <c r="N487" s="175"/>
      <c r="O487" s="175"/>
      <c r="P487" s="175"/>
      <c r="Q487" s="175"/>
      <c r="R487" s="175"/>
      <c r="S487" s="175"/>
      <c r="T487" s="176"/>
      <c r="AT487" s="170" t="s">
        <v>216</v>
      </c>
      <c r="AU487" s="170" t="s">
        <v>87</v>
      </c>
      <c r="AV487" s="13" t="s">
        <v>87</v>
      </c>
      <c r="AW487" s="13" t="s">
        <v>32</v>
      </c>
      <c r="AX487" s="13" t="s">
        <v>77</v>
      </c>
      <c r="AY487" s="170" t="s">
        <v>132</v>
      </c>
    </row>
    <row r="488" spans="2:51" s="14" customFormat="1" ht="12">
      <c r="B488" s="177"/>
      <c r="D488" s="159" t="s">
        <v>216</v>
      </c>
      <c r="E488" s="178" t="s">
        <v>1</v>
      </c>
      <c r="F488" s="179" t="s">
        <v>219</v>
      </c>
      <c r="H488" s="180">
        <v>680.04</v>
      </c>
      <c r="I488" s="181"/>
      <c r="L488" s="177"/>
      <c r="M488" s="182"/>
      <c r="N488" s="183"/>
      <c r="O488" s="183"/>
      <c r="P488" s="183"/>
      <c r="Q488" s="183"/>
      <c r="R488" s="183"/>
      <c r="S488" s="183"/>
      <c r="T488" s="184"/>
      <c r="AT488" s="178" t="s">
        <v>216</v>
      </c>
      <c r="AU488" s="178" t="s">
        <v>87</v>
      </c>
      <c r="AV488" s="14" t="s">
        <v>139</v>
      </c>
      <c r="AW488" s="14" t="s">
        <v>32</v>
      </c>
      <c r="AX488" s="14" t="s">
        <v>85</v>
      </c>
      <c r="AY488" s="178" t="s">
        <v>132</v>
      </c>
    </row>
    <row r="489" spans="1:65" s="2" customFormat="1" ht="33" customHeight="1">
      <c r="A489" s="32"/>
      <c r="B489" s="144"/>
      <c r="C489" s="185" t="s">
        <v>721</v>
      </c>
      <c r="D489" s="185" t="s">
        <v>315</v>
      </c>
      <c r="E489" s="186" t="s">
        <v>722</v>
      </c>
      <c r="F489" s="187" t="s">
        <v>723</v>
      </c>
      <c r="G489" s="188" t="s">
        <v>247</v>
      </c>
      <c r="H489" s="189">
        <v>702.864</v>
      </c>
      <c r="I489" s="190"/>
      <c r="J489" s="191">
        <f>ROUND(I489*H489,2)</f>
        <v>0</v>
      </c>
      <c r="K489" s="192"/>
      <c r="L489" s="193"/>
      <c r="M489" s="194" t="s">
        <v>1</v>
      </c>
      <c r="N489" s="195" t="s">
        <v>42</v>
      </c>
      <c r="O489" s="58"/>
      <c r="P489" s="155">
        <f>O489*H489</f>
        <v>0</v>
      </c>
      <c r="Q489" s="155">
        <v>0.009</v>
      </c>
      <c r="R489" s="155">
        <f>Q489*H489</f>
        <v>6.325775999999999</v>
      </c>
      <c r="S489" s="155">
        <v>0</v>
      </c>
      <c r="T489" s="156">
        <f>S489*H489</f>
        <v>0</v>
      </c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R489" s="157" t="s">
        <v>380</v>
      </c>
      <c r="AT489" s="157" t="s">
        <v>315</v>
      </c>
      <c r="AU489" s="157" t="s">
        <v>87</v>
      </c>
      <c r="AY489" s="17" t="s">
        <v>132</v>
      </c>
      <c r="BE489" s="158">
        <f>IF(N489="základní",J489,0)</f>
        <v>0</v>
      </c>
      <c r="BF489" s="158">
        <f>IF(N489="snížená",J489,0)</f>
        <v>0</v>
      </c>
      <c r="BG489" s="158">
        <f>IF(N489="zákl. přenesená",J489,0)</f>
        <v>0</v>
      </c>
      <c r="BH489" s="158">
        <f>IF(N489="sníž. přenesená",J489,0)</f>
        <v>0</v>
      </c>
      <c r="BI489" s="158">
        <f>IF(N489="nulová",J489,0)</f>
        <v>0</v>
      </c>
      <c r="BJ489" s="17" t="s">
        <v>85</v>
      </c>
      <c r="BK489" s="158">
        <f>ROUND(I489*H489,2)</f>
        <v>0</v>
      </c>
      <c r="BL489" s="17" t="s">
        <v>292</v>
      </c>
      <c r="BM489" s="157" t="s">
        <v>724</v>
      </c>
    </row>
    <row r="490" spans="2:51" s="13" customFormat="1" ht="12">
      <c r="B490" s="169"/>
      <c r="D490" s="159" t="s">
        <v>216</v>
      </c>
      <c r="E490" s="170" t="s">
        <v>1</v>
      </c>
      <c r="F490" s="171" t="s">
        <v>725</v>
      </c>
      <c r="H490" s="172">
        <v>702.864</v>
      </c>
      <c r="I490" s="173"/>
      <c r="L490" s="169"/>
      <c r="M490" s="174"/>
      <c r="N490" s="175"/>
      <c r="O490" s="175"/>
      <c r="P490" s="175"/>
      <c r="Q490" s="175"/>
      <c r="R490" s="175"/>
      <c r="S490" s="175"/>
      <c r="T490" s="176"/>
      <c r="AT490" s="170" t="s">
        <v>216</v>
      </c>
      <c r="AU490" s="170" t="s">
        <v>87</v>
      </c>
      <c r="AV490" s="13" t="s">
        <v>87</v>
      </c>
      <c r="AW490" s="13" t="s">
        <v>32</v>
      </c>
      <c r="AX490" s="13" t="s">
        <v>77</v>
      </c>
      <c r="AY490" s="170" t="s">
        <v>132</v>
      </c>
    </row>
    <row r="491" spans="2:51" s="14" customFormat="1" ht="12">
      <c r="B491" s="177"/>
      <c r="D491" s="159" t="s">
        <v>216</v>
      </c>
      <c r="E491" s="178" t="s">
        <v>1</v>
      </c>
      <c r="F491" s="179" t="s">
        <v>219</v>
      </c>
      <c r="H491" s="180">
        <v>702.864</v>
      </c>
      <c r="I491" s="181"/>
      <c r="L491" s="177"/>
      <c r="M491" s="182"/>
      <c r="N491" s="183"/>
      <c r="O491" s="183"/>
      <c r="P491" s="183"/>
      <c r="Q491" s="183"/>
      <c r="R491" s="183"/>
      <c r="S491" s="183"/>
      <c r="T491" s="184"/>
      <c r="AT491" s="178" t="s">
        <v>216</v>
      </c>
      <c r="AU491" s="178" t="s">
        <v>87</v>
      </c>
      <c r="AV491" s="14" t="s">
        <v>139</v>
      </c>
      <c r="AW491" s="14" t="s">
        <v>32</v>
      </c>
      <c r="AX491" s="14" t="s">
        <v>85</v>
      </c>
      <c r="AY491" s="178" t="s">
        <v>132</v>
      </c>
    </row>
    <row r="492" spans="1:65" s="2" customFormat="1" ht="24.2" customHeight="1">
      <c r="A492" s="32"/>
      <c r="B492" s="144"/>
      <c r="C492" s="185" t="s">
        <v>726</v>
      </c>
      <c r="D492" s="185" t="s">
        <v>315</v>
      </c>
      <c r="E492" s="186" t="s">
        <v>727</v>
      </c>
      <c r="F492" s="187" t="s">
        <v>728</v>
      </c>
      <c r="G492" s="188" t="s">
        <v>247</v>
      </c>
      <c r="H492" s="189">
        <v>341.67</v>
      </c>
      <c r="I492" s="190"/>
      <c r="J492" s="191">
        <f>ROUND(I492*H492,2)</f>
        <v>0</v>
      </c>
      <c r="K492" s="192"/>
      <c r="L492" s="193"/>
      <c r="M492" s="194" t="s">
        <v>1</v>
      </c>
      <c r="N492" s="195" t="s">
        <v>42</v>
      </c>
      <c r="O492" s="58"/>
      <c r="P492" s="155">
        <f>O492*H492</f>
        <v>0</v>
      </c>
      <c r="Q492" s="155">
        <v>0.006</v>
      </c>
      <c r="R492" s="155">
        <f>Q492*H492</f>
        <v>2.05002</v>
      </c>
      <c r="S492" s="155">
        <v>0</v>
      </c>
      <c r="T492" s="156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57" t="s">
        <v>380</v>
      </c>
      <c r="AT492" s="157" t="s">
        <v>315</v>
      </c>
      <c r="AU492" s="157" t="s">
        <v>87</v>
      </c>
      <c r="AY492" s="17" t="s">
        <v>132</v>
      </c>
      <c r="BE492" s="158">
        <f>IF(N492="základní",J492,0)</f>
        <v>0</v>
      </c>
      <c r="BF492" s="158">
        <f>IF(N492="snížená",J492,0)</f>
        <v>0</v>
      </c>
      <c r="BG492" s="158">
        <f>IF(N492="zákl. přenesená",J492,0)</f>
        <v>0</v>
      </c>
      <c r="BH492" s="158">
        <f>IF(N492="sníž. přenesená",J492,0)</f>
        <v>0</v>
      </c>
      <c r="BI492" s="158">
        <f>IF(N492="nulová",J492,0)</f>
        <v>0</v>
      </c>
      <c r="BJ492" s="17" t="s">
        <v>85</v>
      </c>
      <c r="BK492" s="158">
        <f>ROUND(I492*H492,2)</f>
        <v>0</v>
      </c>
      <c r="BL492" s="17" t="s">
        <v>292</v>
      </c>
      <c r="BM492" s="157" t="s">
        <v>729</v>
      </c>
    </row>
    <row r="493" spans="2:51" s="13" customFormat="1" ht="12">
      <c r="B493" s="169"/>
      <c r="D493" s="159" t="s">
        <v>216</v>
      </c>
      <c r="E493" s="170" t="s">
        <v>1</v>
      </c>
      <c r="F493" s="171" t="s">
        <v>646</v>
      </c>
      <c r="H493" s="172">
        <v>341.67</v>
      </c>
      <c r="I493" s="173"/>
      <c r="L493" s="169"/>
      <c r="M493" s="174"/>
      <c r="N493" s="175"/>
      <c r="O493" s="175"/>
      <c r="P493" s="175"/>
      <c r="Q493" s="175"/>
      <c r="R493" s="175"/>
      <c r="S493" s="175"/>
      <c r="T493" s="176"/>
      <c r="AT493" s="170" t="s">
        <v>216</v>
      </c>
      <c r="AU493" s="170" t="s">
        <v>87</v>
      </c>
      <c r="AV493" s="13" t="s">
        <v>87</v>
      </c>
      <c r="AW493" s="13" t="s">
        <v>32</v>
      </c>
      <c r="AX493" s="13" t="s">
        <v>85</v>
      </c>
      <c r="AY493" s="170" t="s">
        <v>132</v>
      </c>
    </row>
    <row r="494" spans="1:65" s="2" customFormat="1" ht="24.2" customHeight="1">
      <c r="A494" s="32"/>
      <c r="B494" s="144"/>
      <c r="C494" s="185" t="s">
        <v>730</v>
      </c>
      <c r="D494" s="185" t="s">
        <v>315</v>
      </c>
      <c r="E494" s="186" t="s">
        <v>731</v>
      </c>
      <c r="F494" s="187" t="s">
        <v>732</v>
      </c>
      <c r="G494" s="188" t="s">
        <v>247</v>
      </c>
      <c r="H494" s="189">
        <v>28.35</v>
      </c>
      <c r="I494" s="190"/>
      <c r="J494" s="191">
        <f>ROUND(I494*H494,2)</f>
        <v>0</v>
      </c>
      <c r="K494" s="192"/>
      <c r="L494" s="193"/>
      <c r="M494" s="194" t="s">
        <v>1</v>
      </c>
      <c r="N494" s="195" t="s">
        <v>42</v>
      </c>
      <c r="O494" s="58"/>
      <c r="P494" s="155">
        <f>O494*H494</f>
        <v>0</v>
      </c>
      <c r="Q494" s="155">
        <v>0.0063</v>
      </c>
      <c r="R494" s="155">
        <f>Q494*H494</f>
        <v>0.178605</v>
      </c>
      <c r="S494" s="155">
        <v>0</v>
      </c>
      <c r="T494" s="156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57" t="s">
        <v>380</v>
      </c>
      <c r="AT494" s="157" t="s">
        <v>315</v>
      </c>
      <c r="AU494" s="157" t="s">
        <v>87</v>
      </c>
      <c r="AY494" s="17" t="s">
        <v>132</v>
      </c>
      <c r="BE494" s="158">
        <f>IF(N494="základní",J494,0)</f>
        <v>0</v>
      </c>
      <c r="BF494" s="158">
        <f>IF(N494="snížená",J494,0)</f>
        <v>0</v>
      </c>
      <c r="BG494" s="158">
        <f>IF(N494="zákl. přenesená",J494,0)</f>
        <v>0</v>
      </c>
      <c r="BH494" s="158">
        <f>IF(N494="sníž. přenesená",J494,0)</f>
        <v>0</v>
      </c>
      <c r="BI494" s="158">
        <f>IF(N494="nulová",J494,0)</f>
        <v>0</v>
      </c>
      <c r="BJ494" s="17" t="s">
        <v>85</v>
      </c>
      <c r="BK494" s="158">
        <f>ROUND(I494*H494,2)</f>
        <v>0</v>
      </c>
      <c r="BL494" s="17" t="s">
        <v>292</v>
      </c>
      <c r="BM494" s="157" t="s">
        <v>733</v>
      </c>
    </row>
    <row r="495" spans="2:51" s="13" customFormat="1" ht="12">
      <c r="B495" s="169"/>
      <c r="D495" s="159" t="s">
        <v>216</v>
      </c>
      <c r="E495" s="170" t="s">
        <v>1</v>
      </c>
      <c r="F495" s="171" t="s">
        <v>734</v>
      </c>
      <c r="H495" s="172">
        <v>28.35</v>
      </c>
      <c r="I495" s="173"/>
      <c r="L495" s="169"/>
      <c r="M495" s="174"/>
      <c r="N495" s="175"/>
      <c r="O495" s="175"/>
      <c r="P495" s="175"/>
      <c r="Q495" s="175"/>
      <c r="R495" s="175"/>
      <c r="S495" s="175"/>
      <c r="T495" s="176"/>
      <c r="AT495" s="170" t="s">
        <v>216</v>
      </c>
      <c r="AU495" s="170" t="s">
        <v>87</v>
      </c>
      <c r="AV495" s="13" t="s">
        <v>87</v>
      </c>
      <c r="AW495" s="13" t="s">
        <v>32</v>
      </c>
      <c r="AX495" s="13" t="s">
        <v>77</v>
      </c>
      <c r="AY495" s="170" t="s">
        <v>132</v>
      </c>
    </row>
    <row r="496" spans="2:51" s="14" customFormat="1" ht="12">
      <c r="B496" s="177"/>
      <c r="D496" s="159" t="s">
        <v>216</v>
      </c>
      <c r="E496" s="178" t="s">
        <v>1</v>
      </c>
      <c r="F496" s="179" t="s">
        <v>219</v>
      </c>
      <c r="H496" s="180">
        <v>28.35</v>
      </c>
      <c r="I496" s="181"/>
      <c r="L496" s="177"/>
      <c r="M496" s="182"/>
      <c r="N496" s="183"/>
      <c r="O496" s="183"/>
      <c r="P496" s="183"/>
      <c r="Q496" s="183"/>
      <c r="R496" s="183"/>
      <c r="S496" s="183"/>
      <c r="T496" s="184"/>
      <c r="AT496" s="178" t="s">
        <v>216</v>
      </c>
      <c r="AU496" s="178" t="s">
        <v>87</v>
      </c>
      <c r="AV496" s="14" t="s">
        <v>139</v>
      </c>
      <c r="AW496" s="14" t="s">
        <v>32</v>
      </c>
      <c r="AX496" s="14" t="s">
        <v>85</v>
      </c>
      <c r="AY496" s="178" t="s">
        <v>132</v>
      </c>
    </row>
    <row r="497" spans="1:65" s="2" customFormat="1" ht="24.2" customHeight="1">
      <c r="A497" s="32"/>
      <c r="B497" s="144"/>
      <c r="C497" s="185" t="s">
        <v>735</v>
      </c>
      <c r="D497" s="185" t="s">
        <v>315</v>
      </c>
      <c r="E497" s="186" t="s">
        <v>736</v>
      </c>
      <c r="F497" s="187" t="s">
        <v>737</v>
      </c>
      <c r="G497" s="188" t="s">
        <v>247</v>
      </c>
      <c r="H497" s="189">
        <v>2.352</v>
      </c>
      <c r="I497" s="190"/>
      <c r="J497" s="191">
        <f>ROUND(I497*H497,2)</f>
        <v>0</v>
      </c>
      <c r="K497" s="192"/>
      <c r="L497" s="193"/>
      <c r="M497" s="194" t="s">
        <v>1</v>
      </c>
      <c r="N497" s="195" t="s">
        <v>42</v>
      </c>
      <c r="O497" s="58"/>
      <c r="P497" s="155">
        <f>O497*H497</f>
        <v>0</v>
      </c>
      <c r="Q497" s="155">
        <v>0.0014</v>
      </c>
      <c r="R497" s="155">
        <f>Q497*H497</f>
        <v>0.0032928</v>
      </c>
      <c r="S497" s="155">
        <v>0</v>
      </c>
      <c r="T497" s="156">
        <f>S497*H497</f>
        <v>0</v>
      </c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R497" s="157" t="s">
        <v>380</v>
      </c>
      <c r="AT497" s="157" t="s">
        <v>315</v>
      </c>
      <c r="AU497" s="157" t="s">
        <v>87</v>
      </c>
      <c r="AY497" s="17" t="s">
        <v>132</v>
      </c>
      <c r="BE497" s="158">
        <f>IF(N497="základní",J497,0)</f>
        <v>0</v>
      </c>
      <c r="BF497" s="158">
        <f>IF(N497="snížená",J497,0)</f>
        <v>0</v>
      </c>
      <c r="BG497" s="158">
        <f>IF(N497="zákl. přenesená",J497,0)</f>
        <v>0</v>
      </c>
      <c r="BH497" s="158">
        <f>IF(N497="sníž. přenesená",J497,0)</f>
        <v>0</v>
      </c>
      <c r="BI497" s="158">
        <f>IF(N497="nulová",J497,0)</f>
        <v>0</v>
      </c>
      <c r="BJ497" s="17" t="s">
        <v>85</v>
      </c>
      <c r="BK497" s="158">
        <f>ROUND(I497*H497,2)</f>
        <v>0</v>
      </c>
      <c r="BL497" s="17" t="s">
        <v>292</v>
      </c>
      <c r="BM497" s="157" t="s">
        <v>738</v>
      </c>
    </row>
    <row r="498" spans="2:51" s="13" customFormat="1" ht="12">
      <c r="B498" s="169"/>
      <c r="D498" s="159" t="s">
        <v>216</v>
      </c>
      <c r="E498" s="170" t="s">
        <v>1</v>
      </c>
      <c r="F498" s="171" t="s">
        <v>651</v>
      </c>
      <c r="H498" s="172">
        <v>2.352</v>
      </c>
      <c r="I498" s="173"/>
      <c r="L498" s="169"/>
      <c r="M498" s="174"/>
      <c r="N498" s="175"/>
      <c r="O498" s="175"/>
      <c r="P498" s="175"/>
      <c r="Q498" s="175"/>
      <c r="R498" s="175"/>
      <c r="S498" s="175"/>
      <c r="T498" s="176"/>
      <c r="AT498" s="170" t="s">
        <v>216</v>
      </c>
      <c r="AU498" s="170" t="s">
        <v>87</v>
      </c>
      <c r="AV498" s="13" t="s">
        <v>87</v>
      </c>
      <c r="AW498" s="13" t="s">
        <v>32</v>
      </c>
      <c r="AX498" s="13" t="s">
        <v>85</v>
      </c>
      <c r="AY498" s="170" t="s">
        <v>132</v>
      </c>
    </row>
    <row r="499" spans="1:65" s="2" customFormat="1" ht="24.2" customHeight="1">
      <c r="A499" s="32"/>
      <c r="B499" s="144"/>
      <c r="C499" s="145" t="s">
        <v>739</v>
      </c>
      <c r="D499" s="145" t="s">
        <v>135</v>
      </c>
      <c r="E499" s="146" t="s">
        <v>740</v>
      </c>
      <c r="F499" s="147" t="s">
        <v>741</v>
      </c>
      <c r="G499" s="148" t="s">
        <v>247</v>
      </c>
      <c r="H499" s="149">
        <v>27</v>
      </c>
      <c r="I499" s="150"/>
      <c r="J499" s="151">
        <f>ROUND(I499*H499,2)</f>
        <v>0</v>
      </c>
      <c r="K499" s="152"/>
      <c r="L499" s="33"/>
      <c r="M499" s="153" t="s">
        <v>1</v>
      </c>
      <c r="N499" s="154" t="s">
        <v>42</v>
      </c>
      <c r="O499" s="58"/>
      <c r="P499" s="155">
        <f>O499*H499</f>
        <v>0</v>
      </c>
      <c r="Q499" s="155">
        <v>0.00058</v>
      </c>
      <c r="R499" s="155">
        <f>Q499*H499</f>
        <v>0.01566</v>
      </c>
      <c r="S499" s="155">
        <v>0</v>
      </c>
      <c r="T499" s="156">
        <f>S499*H499</f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57" t="s">
        <v>139</v>
      </c>
      <c r="AT499" s="157" t="s">
        <v>135</v>
      </c>
      <c r="AU499" s="157" t="s">
        <v>87</v>
      </c>
      <c r="AY499" s="17" t="s">
        <v>132</v>
      </c>
      <c r="BE499" s="158">
        <f>IF(N499="základní",J499,0)</f>
        <v>0</v>
      </c>
      <c r="BF499" s="158">
        <f>IF(N499="snížená",J499,0)</f>
        <v>0</v>
      </c>
      <c r="BG499" s="158">
        <f>IF(N499="zákl. přenesená",J499,0)</f>
        <v>0</v>
      </c>
      <c r="BH499" s="158">
        <f>IF(N499="sníž. přenesená",J499,0)</f>
        <v>0</v>
      </c>
      <c r="BI499" s="158">
        <f>IF(N499="nulová",J499,0)</f>
        <v>0</v>
      </c>
      <c r="BJ499" s="17" t="s">
        <v>85</v>
      </c>
      <c r="BK499" s="158">
        <f>ROUND(I499*H499,2)</f>
        <v>0</v>
      </c>
      <c r="BL499" s="17" t="s">
        <v>139</v>
      </c>
      <c r="BM499" s="157" t="s">
        <v>742</v>
      </c>
    </row>
    <row r="500" spans="2:51" s="13" customFormat="1" ht="12">
      <c r="B500" s="169"/>
      <c r="D500" s="159" t="s">
        <v>216</v>
      </c>
      <c r="E500" s="170" t="s">
        <v>1</v>
      </c>
      <c r="F500" s="171" t="s">
        <v>743</v>
      </c>
      <c r="H500" s="172">
        <v>27</v>
      </c>
      <c r="I500" s="173"/>
      <c r="L500" s="169"/>
      <c r="M500" s="174"/>
      <c r="N500" s="175"/>
      <c r="O500" s="175"/>
      <c r="P500" s="175"/>
      <c r="Q500" s="175"/>
      <c r="R500" s="175"/>
      <c r="S500" s="175"/>
      <c r="T500" s="176"/>
      <c r="AT500" s="170" t="s">
        <v>216</v>
      </c>
      <c r="AU500" s="170" t="s">
        <v>87</v>
      </c>
      <c r="AV500" s="13" t="s">
        <v>87</v>
      </c>
      <c r="AW500" s="13" t="s">
        <v>32</v>
      </c>
      <c r="AX500" s="13" t="s">
        <v>85</v>
      </c>
      <c r="AY500" s="170" t="s">
        <v>132</v>
      </c>
    </row>
    <row r="501" spans="1:65" s="2" customFormat="1" ht="16.5" customHeight="1">
      <c r="A501" s="32"/>
      <c r="B501" s="144"/>
      <c r="C501" s="185" t="s">
        <v>744</v>
      </c>
      <c r="D501" s="185" t="s">
        <v>315</v>
      </c>
      <c r="E501" s="186" t="s">
        <v>745</v>
      </c>
      <c r="F501" s="187" t="s">
        <v>746</v>
      </c>
      <c r="G501" s="188" t="s">
        <v>214</v>
      </c>
      <c r="H501" s="189">
        <v>2.16</v>
      </c>
      <c r="I501" s="190"/>
      <c r="J501" s="191">
        <f>ROUND(I501*H501,2)</f>
        <v>0</v>
      </c>
      <c r="K501" s="192"/>
      <c r="L501" s="193"/>
      <c r="M501" s="194" t="s">
        <v>1</v>
      </c>
      <c r="N501" s="195" t="s">
        <v>42</v>
      </c>
      <c r="O501" s="58"/>
      <c r="P501" s="155">
        <f>O501*H501</f>
        <v>0</v>
      </c>
      <c r="Q501" s="155">
        <v>0.02</v>
      </c>
      <c r="R501" s="155">
        <f>Q501*H501</f>
        <v>0.0432</v>
      </c>
      <c r="S501" s="155">
        <v>0</v>
      </c>
      <c r="T501" s="156">
        <f>S501*H501</f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57" t="s">
        <v>173</v>
      </c>
      <c r="AT501" s="157" t="s">
        <v>315</v>
      </c>
      <c r="AU501" s="157" t="s">
        <v>87</v>
      </c>
      <c r="AY501" s="17" t="s">
        <v>132</v>
      </c>
      <c r="BE501" s="158">
        <f>IF(N501="základní",J501,0)</f>
        <v>0</v>
      </c>
      <c r="BF501" s="158">
        <f>IF(N501="snížená",J501,0)</f>
        <v>0</v>
      </c>
      <c r="BG501" s="158">
        <f>IF(N501="zákl. přenesená",J501,0)</f>
        <v>0</v>
      </c>
      <c r="BH501" s="158">
        <f>IF(N501="sníž. přenesená",J501,0)</f>
        <v>0</v>
      </c>
      <c r="BI501" s="158">
        <f>IF(N501="nulová",J501,0)</f>
        <v>0</v>
      </c>
      <c r="BJ501" s="17" t="s">
        <v>85</v>
      </c>
      <c r="BK501" s="158">
        <f>ROUND(I501*H501,2)</f>
        <v>0</v>
      </c>
      <c r="BL501" s="17" t="s">
        <v>139</v>
      </c>
      <c r="BM501" s="157" t="s">
        <v>747</v>
      </c>
    </row>
    <row r="502" spans="2:51" s="13" customFormat="1" ht="12">
      <c r="B502" s="169"/>
      <c r="D502" s="159" t="s">
        <v>216</v>
      </c>
      <c r="E502" s="170" t="s">
        <v>1</v>
      </c>
      <c r="F502" s="171" t="s">
        <v>748</v>
      </c>
      <c r="H502" s="172">
        <v>2.16</v>
      </c>
      <c r="I502" s="173"/>
      <c r="L502" s="169"/>
      <c r="M502" s="174"/>
      <c r="N502" s="175"/>
      <c r="O502" s="175"/>
      <c r="P502" s="175"/>
      <c r="Q502" s="175"/>
      <c r="R502" s="175"/>
      <c r="S502" s="175"/>
      <c r="T502" s="176"/>
      <c r="AT502" s="170" t="s">
        <v>216</v>
      </c>
      <c r="AU502" s="170" t="s">
        <v>87</v>
      </c>
      <c r="AV502" s="13" t="s">
        <v>87</v>
      </c>
      <c r="AW502" s="13" t="s">
        <v>32</v>
      </c>
      <c r="AX502" s="13" t="s">
        <v>77</v>
      </c>
      <c r="AY502" s="170" t="s">
        <v>132</v>
      </c>
    </row>
    <row r="503" spans="2:51" s="14" customFormat="1" ht="12">
      <c r="B503" s="177"/>
      <c r="D503" s="159" t="s">
        <v>216</v>
      </c>
      <c r="E503" s="178" t="s">
        <v>1</v>
      </c>
      <c r="F503" s="179" t="s">
        <v>219</v>
      </c>
      <c r="H503" s="180">
        <v>2.16</v>
      </c>
      <c r="I503" s="181"/>
      <c r="L503" s="177"/>
      <c r="M503" s="182"/>
      <c r="N503" s="183"/>
      <c r="O503" s="183"/>
      <c r="P503" s="183"/>
      <c r="Q503" s="183"/>
      <c r="R503" s="183"/>
      <c r="S503" s="183"/>
      <c r="T503" s="184"/>
      <c r="AT503" s="178" t="s">
        <v>216</v>
      </c>
      <c r="AU503" s="178" t="s">
        <v>87</v>
      </c>
      <c r="AV503" s="14" t="s">
        <v>139</v>
      </c>
      <c r="AW503" s="14" t="s">
        <v>32</v>
      </c>
      <c r="AX503" s="14" t="s">
        <v>85</v>
      </c>
      <c r="AY503" s="178" t="s">
        <v>132</v>
      </c>
    </row>
    <row r="504" spans="1:65" s="2" customFormat="1" ht="24.2" customHeight="1">
      <c r="A504" s="32"/>
      <c r="B504" s="144"/>
      <c r="C504" s="145" t="s">
        <v>749</v>
      </c>
      <c r="D504" s="145" t="s">
        <v>135</v>
      </c>
      <c r="E504" s="146" t="s">
        <v>750</v>
      </c>
      <c r="F504" s="147" t="s">
        <v>751</v>
      </c>
      <c r="G504" s="148" t="s">
        <v>310</v>
      </c>
      <c r="H504" s="149">
        <v>11.324</v>
      </c>
      <c r="I504" s="150"/>
      <c r="J504" s="151">
        <f>ROUND(I504*H504,2)</f>
        <v>0</v>
      </c>
      <c r="K504" s="152"/>
      <c r="L504" s="33"/>
      <c r="M504" s="153" t="s">
        <v>1</v>
      </c>
      <c r="N504" s="154" t="s">
        <v>42</v>
      </c>
      <c r="O504" s="58"/>
      <c r="P504" s="155">
        <f>O504*H504</f>
        <v>0</v>
      </c>
      <c r="Q504" s="155">
        <v>0</v>
      </c>
      <c r="R504" s="155">
        <f>Q504*H504</f>
        <v>0</v>
      </c>
      <c r="S504" s="155">
        <v>0</v>
      </c>
      <c r="T504" s="156">
        <f>S504*H504</f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57" t="s">
        <v>292</v>
      </c>
      <c r="AT504" s="157" t="s">
        <v>135</v>
      </c>
      <c r="AU504" s="157" t="s">
        <v>87</v>
      </c>
      <c r="AY504" s="17" t="s">
        <v>132</v>
      </c>
      <c r="BE504" s="158">
        <f>IF(N504="základní",J504,0)</f>
        <v>0</v>
      </c>
      <c r="BF504" s="158">
        <f>IF(N504="snížená",J504,0)</f>
        <v>0</v>
      </c>
      <c r="BG504" s="158">
        <f>IF(N504="zákl. přenesená",J504,0)</f>
        <v>0</v>
      </c>
      <c r="BH504" s="158">
        <f>IF(N504="sníž. přenesená",J504,0)</f>
        <v>0</v>
      </c>
      <c r="BI504" s="158">
        <f>IF(N504="nulová",J504,0)</f>
        <v>0</v>
      </c>
      <c r="BJ504" s="17" t="s">
        <v>85</v>
      </c>
      <c r="BK504" s="158">
        <f>ROUND(I504*H504,2)</f>
        <v>0</v>
      </c>
      <c r="BL504" s="17" t="s">
        <v>292</v>
      </c>
      <c r="BM504" s="157" t="s">
        <v>752</v>
      </c>
    </row>
    <row r="505" spans="2:63" s="12" customFormat="1" ht="22.9" customHeight="1">
      <c r="B505" s="131"/>
      <c r="D505" s="132" t="s">
        <v>76</v>
      </c>
      <c r="E505" s="142" t="s">
        <v>753</v>
      </c>
      <c r="F505" s="142" t="s">
        <v>754</v>
      </c>
      <c r="I505" s="134"/>
      <c r="J505" s="143">
        <f>BK505</f>
        <v>0</v>
      </c>
      <c r="L505" s="131"/>
      <c r="M505" s="136"/>
      <c r="N505" s="137"/>
      <c r="O505" s="137"/>
      <c r="P505" s="138">
        <f>SUM(P506:P513)</f>
        <v>0</v>
      </c>
      <c r="Q505" s="137"/>
      <c r="R505" s="138">
        <f>SUM(R506:R513)</f>
        <v>0.00036</v>
      </c>
      <c r="S505" s="137"/>
      <c r="T505" s="139">
        <f>SUM(T506:T513)</f>
        <v>0</v>
      </c>
      <c r="AR505" s="132" t="s">
        <v>87</v>
      </c>
      <c r="AT505" s="140" t="s">
        <v>76</v>
      </c>
      <c r="AU505" s="140" t="s">
        <v>85</v>
      </c>
      <c r="AY505" s="132" t="s">
        <v>132</v>
      </c>
      <c r="BK505" s="141">
        <f>SUM(BK506:BK513)</f>
        <v>0</v>
      </c>
    </row>
    <row r="506" spans="1:65" s="2" customFormat="1" ht="16.5" customHeight="1">
      <c r="A506" s="32"/>
      <c r="B506" s="144"/>
      <c r="C506" s="145" t="s">
        <v>755</v>
      </c>
      <c r="D506" s="145" t="s">
        <v>135</v>
      </c>
      <c r="E506" s="146" t="s">
        <v>756</v>
      </c>
      <c r="F506" s="147" t="s">
        <v>757</v>
      </c>
      <c r="G506" s="148" t="s">
        <v>610</v>
      </c>
      <c r="H506" s="149">
        <v>1</v>
      </c>
      <c r="I506" s="150"/>
      <c r="J506" s="151">
        <f>ROUND(I506*H506,2)</f>
        <v>0</v>
      </c>
      <c r="K506" s="152"/>
      <c r="L506" s="33"/>
      <c r="M506" s="153" t="s">
        <v>1</v>
      </c>
      <c r="N506" s="154" t="s">
        <v>42</v>
      </c>
      <c r="O506" s="58"/>
      <c r="P506" s="155">
        <f>O506*H506</f>
        <v>0</v>
      </c>
      <c r="Q506" s="155">
        <v>4E-05</v>
      </c>
      <c r="R506" s="155">
        <f>Q506*H506</f>
        <v>4E-05</v>
      </c>
      <c r="S506" s="155">
        <v>0</v>
      </c>
      <c r="T506" s="156">
        <f>S506*H506</f>
        <v>0</v>
      </c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R506" s="157" t="s">
        <v>292</v>
      </c>
      <c r="AT506" s="157" t="s">
        <v>135</v>
      </c>
      <c r="AU506" s="157" t="s">
        <v>87</v>
      </c>
      <c r="AY506" s="17" t="s">
        <v>132</v>
      </c>
      <c r="BE506" s="158">
        <f>IF(N506="základní",J506,0)</f>
        <v>0</v>
      </c>
      <c r="BF506" s="158">
        <f>IF(N506="snížená",J506,0)</f>
        <v>0</v>
      </c>
      <c r="BG506" s="158">
        <f>IF(N506="zákl. přenesená",J506,0)</f>
        <v>0</v>
      </c>
      <c r="BH506" s="158">
        <f>IF(N506="sníž. přenesená",J506,0)</f>
        <v>0</v>
      </c>
      <c r="BI506" s="158">
        <f>IF(N506="nulová",J506,0)</f>
        <v>0</v>
      </c>
      <c r="BJ506" s="17" t="s">
        <v>85</v>
      </c>
      <c r="BK506" s="158">
        <f>ROUND(I506*H506,2)</f>
        <v>0</v>
      </c>
      <c r="BL506" s="17" t="s">
        <v>292</v>
      </c>
      <c r="BM506" s="157" t="s">
        <v>758</v>
      </c>
    </row>
    <row r="507" spans="1:47" s="2" customFormat="1" ht="29.25">
      <c r="A507" s="32"/>
      <c r="B507" s="33"/>
      <c r="C507" s="32"/>
      <c r="D507" s="159" t="s">
        <v>157</v>
      </c>
      <c r="E507" s="32"/>
      <c r="F507" s="160" t="s">
        <v>759</v>
      </c>
      <c r="G507" s="32"/>
      <c r="H507" s="32"/>
      <c r="I507" s="161"/>
      <c r="J507" s="32"/>
      <c r="K507" s="32"/>
      <c r="L507" s="33"/>
      <c r="M507" s="162"/>
      <c r="N507" s="163"/>
      <c r="O507" s="58"/>
      <c r="P507" s="58"/>
      <c r="Q507" s="58"/>
      <c r="R507" s="58"/>
      <c r="S507" s="58"/>
      <c r="T507" s="59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T507" s="17" t="s">
        <v>157</v>
      </c>
      <c r="AU507" s="17" t="s">
        <v>87</v>
      </c>
    </row>
    <row r="508" spans="2:51" s="13" customFormat="1" ht="12">
      <c r="B508" s="169"/>
      <c r="D508" s="159" t="s">
        <v>216</v>
      </c>
      <c r="E508" s="170" t="s">
        <v>1</v>
      </c>
      <c r="F508" s="171" t="s">
        <v>85</v>
      </c>
      <c r="H508" s="172">
        <v>1</v>
      </c>
      <c r="I508" s="173"/>
      <c r="L508" s="169"/>
      <c r="M508" s="174"/>
      <c r="N508" s="175"/>
      <c r="O508" s="175"/>
      <c r="P508" s="175"/>
      <c r="Q508" s="175"/>
      <c r="R508" s="175"/>
      <c r="S508" s="175"/>
      <c r="T508" s="176"/>
      <c r="AT508" s="170" t="s">
        <v>216</v>
      </c>
      <c r="AU508" s="170" t="s">
        <v>87</v>
      </c>
      <c r="AV508" s="13" t="s">
        <v>87</v>
      </c>
      <c r="AW508" s="13" t="s">
        <v>32</v>
      </c>
      <c r="AX508" s="13" t="s">
        <v>77</v>
      </c>
      <c r="AY508" s="170" t="s">
        <v>132</v>
      </c>
    </row>
    <row r="509" spans="2:51" s="14" customFormat="1" ht="12">
      <c r="B509" s="177"/>
      <c r="D509" s="159" t="s">
        <v>216</v>
      </c>
      <c r="E509" s="178" t="s">
        <v>1</v>
      </c>
      <c r="F509" s="179" t="s">
        <v>219</v>
      </c>
      <c r="H509" s="180">
        <v>1</v>
      </c>
      <c r="I509" s="181"/>
      <c r="L509" s="177"/>
      <c r="M509" s="182"/>
      <c r="N509" s="183"/>
      <c r="O509" s="183"/>
      <c r="P509" s="183"/>
      <c r="Q509" s="183"/>
      <c r="R509" s="183"/>
      <c r="S509" s="183"/>
      <c r="T509" s="184"/>
      <c r="AT509" s="178" t="s">
        <v>216</v>
      </c>
      <c r="AU509" s="178" t="s">
        <v>87</v>
      </c>
      <c r="AV509" s="14" t="s">
        <v>139</v>
      </c>
      <c r="AW509" s="14" t="s">
        <v>32</v>
      </c>
      <c r="AX509" s="14" t="s">
        <v>85</v>
      </c>
      <c r="AY509" s="178" t="s">
        <v>132</v>
      </c>
    </row>
    <row r="510" spans="1:65" s="2" customFormat="1" ht="16.5" customHeight="1">
      <c r="A510" s="32"/>
      <c r="B510" s="144"/>
      <c r="C510" s="145" t="s">
        <v>760</v>
      </c>
      <c r="D510" s="145" t="s">
        <v>135</v>
      </c>
      <c r="E510" s="146" t="s">
        <v>761</v>
      </c>
      <c r="F510" s="147" t="s">
        <v>762</v>
      </c>
      <c r="G510" s="148" t="s">
        <v>763</v>
      </c>
      <c r="H510" s="149">
        <v>8</v>
      </c>
      <c r="I510" s="150"/>
      <c r="J510" s="151">
        <f>ROUND(I510*H510,2)</f>
        <v>0</v>
      </c>
      <c r="K510" s="152"/>
      <c r="L510" s="33"/>
      <c r="M510" s="153" t="s">
        <v>1</v>
      </c>
      <c r="N510" s="154" t="s">
        <v>42</v>
      </c>
      <c r="O510" s="58"/>
      <c r="P510" s="155">
        <f>O510*H510</f>
        <v>0</v>
      </c>
      <c r="Q510" s="155">
        <v>4E-05</v>
      </c>
      <c r="R510" s="155">
        <f>Q510*H510</f>
        <v>0.00032</v>
      </c>
      <c r="S510" s="155">
        <v>0</v>
      </c>
      <c r="T510" s="156">
        <f>S510*H510</f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57" t="s">
        <v>292</v>
      </c>
      <c r="AT510" s="157" t="s">
        <v>135</v>
      </c>
      <c r="AU510" s="157" t="s">
        <v>87</v>
      </c>
      <c r="AY510" s="17" t="s">
        <v>132</v>
      </c>
      <c r="BE510" s="158">
        <f>IF(N510="základní",J510,0)</f>
        <v>0</v>
      </c>
      <c r="BF510" s="158">
        <f>IF(N510="snížená",J510,0)</f>
        <v>0</v>
      </c>
      <c r="BG510" s="158">
        <f>IF(N510="zákl. přenesená",J510,0)</f>
        <v>0</v>
      </c>
      <c r="BH510" s="158">
        <f>IF(N510="sníž. přenesená",J510,0)</f>
        <v>0</v>
      </c>
      <c r="BI510" s="158">
        <f>IF(N510="nulová",J510,0)</f>
        <v>0</v>
      </c>
      <c r="BJ510" s="17" t="s">
        <v>85</v>
      </c>
      <c r="BK510" s="158">
        <f>ROUND(I510*H510,2)</f>
        <v>0</v>
      </c>
      <c r="BL510" s="17" t="s">
        <v>292</v>
      </c>
      <c r="BM510" s="157" t="s">
        <v>764</v>
      </c>
    </row>
    <row r="511" spans="1:47" s="2" customFormat="1" ht="19.5">
      <c r="A511" s="32"/>
      <c r="B511" s="33"/>
      <c r="C511" s="32"/>
      <c r="D511" s="159" t="s">
        <v>157</v>
      </c>
      <c r="E511" s="32"/>
      <c r="F511" s="160" t="s">
        <v>765</v>
      </c>
      <c r="G511" s="32"/>
      <c r="H511" s="32"/>
      <c r="I511" s="161"/>
      <c r="J511" s="32"/>
      <c r="K511" s="32"/>
      <c r="L511" s="33"/>
      <c r="M511" s="162"/>
      <c r="N511" s="163"/>
      <c r="O511" s="58"/>
      <c r="P511" s="58"/>
      <c r="Q511" s="58"/>
      <c r="R511" s="58"/>
      <c r="S511" s="58"/>
      <c r="T511" s="59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T511" s="17" t="s">
        <v>157</v>
      </c>
      <c r="AU511" s="17" t="s">
        <v>87</v>
      </c>
    </row>
    <row r="512" spans="2:51" s="13" customFormat="1" ht="12">
      <c r="B512" s="169"/>
      <c r="D512" s="159" t="s">
        <v>216</v>
      </c>
      <c r="E512" s="170" t="s">
        <v>1</v>
      </c>
      <c r="F512" s="171">
        <v>8</v>
      </c>
      <c r="H512" s="172">
        <v>8</v>
      </c>
      <c r="I512" s="173"/>
      <c r="L512" s="169"/>
      <c r="M512" s="174"/>
      <c r="N512" s="175"/>
      <c r="O512" s="175"/>
      <c r="P512" s="175"/>
      <c r="Q512" s="175"/>
      <c r="R512" s="175"/>
      <c r="S512" s="175"/>
      <c r="T512" s="176"/>
      <c r="AT512" s="170" t="s">
        <v>216</v>
      </c>
      <c r="AU512" s="170" t="s">
        <v>87</v>
      </c>
      <c r="AV512" s="13" t="s">
        <v>87</v>
      </c>
      <c r="AW512" s="13" t="s">
        <v>32</v>
      </c>
      <c r="AX512" s="13" t="s">
        <v>77</v>
      </c>
      <c r="AY512" s="170" t="s">
        <v>132</v>
      </c>
    </row>
    <row r="513" spans="2:51" s="14" customFormat="1" ht="12">
      <c r="B513" s="177"/>
      <c r="D513" s="159" t="s">
        <v>216</v>
      </c>
      <c r="E513" s="178" t="s">
        <v>1</v>
      </c>
      <c r="F513" s="179" t="s">
        <v>219</v>
      </c>
      <c r="H513" s="180">
        <v>8</v>
      </c>
      <c r="I513" s="181"/>
      <c r="L513" s="177"/>
      <c r="M513" s="182"/>
      <c r="N513" s="183"/>
      <c r="O513" s="183"/>
      <c r="P513" s="183"/>
      <c r="Q513" s="183"/>
      <c r="R513" s="183"/>
      <c r="S513" s="183"/>
      <c r="T513" s="184"/>
      <c r="AT513" s="178" t="s">
        <v>216</v>
      </c>
      <c r="AU513" s="178" t="s">
        <v>87</v>
      </c>
      <c r="AV513" s="14" t="s">
        <v>139</v>
      </c>
      <c r="AW513" s="14" t="s">
        <v>32</v>
      </c>
      <c r="AX513" s="14" t="s">
        <v>85</v>
      </c>
      <c r="AY513" s="178" t="s">
        <v>132</v>
      </c>
    </row>
    <row r="514" spans="2:63" s="12" customFormat="1" ht="22.9" customHeight="1">
      <c r="B514" s="131"/>
      <c r="D514" s="132" t="s">
        <v>76</v>
      </c>
      <c r="E514" s="142" t="s">
        <v>766</v>
      </c>
      <c r="F514" s="142" t="s">
        <v>767</v>
      </c>
      <c r="I514" s="134"/>
      <c r="J514" s="143">
        <f>BK514</f>
        <v>0</v>
      </c>
      <c r="L514" s="131"/>
      <c r="M514" s="136"/>
      <c r="N514" s="137"/>
      <c r="O514" s="137"/>
      <c r="P514" s="138">
        <f>SUM(P515:P519)</f>
        <v>0</v>
      </c>
      <c r="Q514" s="137"/>
      <c r="R514" s="138">
        <f>SUM(R515:R519)</f>
        <v>3.792</v>
      </c>
      <c r="S514" s="137"/>
      <c r="T514" s="139">
        <f>SUM(T515:T519)</f>
        <v>0</v>
      </c>
      <c r="AR514" s="132" t="s">
        <v>87</v>
      </c>
      <c r="AT514" s="140" t="s">
        <v>76</v>
      </c>
      <c r="AU514" s="140" t="s">
        <v>85</v>
      </c>
      <c r="AY514" s="132" t="s">
        <v>132</v>
      </c>
      <c r="BK514" s="141">
        <f>SUM(BK515:BK519)</f>
        <v>0</v>
      </c>
    </row>
    <row r="515" spans="1:65" s="2" customFormat="1" ht="33" customHeight="1">
      <c r="A515" s="32"/>
      <c r="B515" s="144"/>
      <c r="C515" s="145" t="s">
        <v>768</v>
      </c>
      <c r="D515" s="145" t="s">
        <v>135</v>
      </c>
      <c r="E515" s="146" t="s">
        <v>769</v>
      </c>
      <c r="F515" s="147" t="s">
        <v>770</v>
      </c>
      <c r="G515" s="148" t="s">
        <v>247</v>
      </c>
      <c r="H515" s="149">
        <v>160</v>
      </c>
      <c r="I515" s="150"/>
      <c r="J515" s="151">
        <f>ROUND(I515*H515,2)</f>
        <v>0</v>
      </c>
      <c r="K515" s="152"/>
      <c r="L515" s="33"/>
      <c r="M515" s="153" t="s">
        <v>1</v>
      </c>
      <c r="N515" s="154" t="s">
        <v>42</v>
      </c>
      <c r="O515" s="58"/>
      <c r="P515" s="155">
        <f>O515*H515</f>
        <v>0</v>
      </c>
      <c r="Q515" s="155">
        <v>0.0237</v>
      </c>
      <c r="R515" s="155">
        <f>Q515*H515</f>
        <v>3.792</v>
      </c>
      <c r="S515" s="155">
        <v>0</v>
      </c>
      <c r="T515" s="156">
        <f>S515*H515</f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57" t="s">
        <v>292</v>
      </c>
      <c r="AT515" s="157" t="s">
        <v>135</v>
      </c>
      <c r="AU515" s="157" t="s">
        <v>87</v>
      </c>
      <c r="AY515" s="17" t="s">
        <v>132</v>
      </c>
      <c r="BE515" s="158">
        <f>IF(N515="základní",J515,0)</f>
        <v>0</v>
      </c>
      <c r="BF515" s="158">
        <f>IF(N515="snížená",J515,0)</f>
        <v>0</v>
      </c>
      <c r="BG515" s="158">
        <f>IF(N515="zákl. přenesená",J515,0)</f>
        <v>0</v>
      </c>
      <c r="BH515" s="158">
        <f>IF(N515="sníž. přenesená",J515,0)</f>
        <v>0</v>
      </c>
      <c r="BI515" s="158">
        <f>IF(N515="nulová",J515,0)</f>
        <v>0</v>
      </c>
      <c r="BJ515" s="17" t="s">
        <v>85</v>
      </c>
      <c r="BK515" s="158">
        <f>ROUND(I515*H515,2)</f>
        <v>0</v>
      </c>
      <c r="BL515" s="17" t="s">
        <v>292</v>
      </c>
      <c r="BM515" s="157" t="s">
        <v>771</v>
      </c>
    </row>
    <row r="516" spans="2:51" s="13" customFormat="1" ht="12">
      <c r="B516" s="169"/>
      <c r="D516" s="159" t="s">
        <v>216</v>
      </c>
      <c r="E516" s="170" t="s">
        <v>1</v>
      </c>
      <c r="F516" s="171" t="s">
        <v>772</v>
      </c>
      <c r="H516" s="172">
        <v>145</v>
      </c>
      <c r="I516" s="173"/>
      <c r="L516" s="169"/>
      <c r="M516" s="174"/>
      <c r="N516" s="175"/>
      <c r="O516" s="175"/>
      <c r="P516" s="175"/>
      <c r="Q516" s="175"/>
      <c r="R516" s="175"/>
      <c r="S516" s="175"/>
      <c r="T516" s="176"/>
      <c r="AT516" s="170" t="s">
        <v>216</v>
      </c>
      <c r="AU516" s="170" t="s">
        <v>87</v>
      </c>
      <c r="AV516" s="13" t="s">
        <v>87</v>
      </c>
      <c r="AW516" s="13" t="s">
        <v>32</v>
      </c>
      <c r="AX516" s="13" t="s">
        <v>77</v>
      </c>
      <c r="AY516" s="170" t="s">
        <v>132</v>
      </c>
    </row>
    <row r="517" spans="2:51" s="13" customFormat="1" ht="12">
      <c r="B517" s="169"/>
      <c r="D517" s="159" t="s">
        <v>216</v>
      </c>
      <c r="E517" s="170" t="s">
        <v>1</v>
      </c>
      <c r="F517" s="171" t="s">
        <v>773</v>
      </c>
      <c r="H517" s="172">
        <v>15</v>
      </c>
      <c r="I517" s="173"/>
      <c r="L517" s="169"/>
      <c r="M517" s="174"/>
      <c r="N517" s="175"/>
      <c r="O517" s="175"/>
      <c r="P517" s="175"/>
      <c r="Q517" s="175"/>
      <c r="R517" s="175"/>
      <c r="S517" s="175"/>
      <c r="T517" s="176"/>
      <c r="AT517" s="170" t="s">
        <v>216</v>
      </c>
      <c r="AU517" s="170" t="s">
        <v>87</v>
      </c>
      <c r="AV517" s="13" t="s">
        <v>87</v>
      </c>
      <c r="AW517" s="13" t="s">
        <v>32</v>
      </c>
      <c r="AX517" s="13" t="s">
        <v>77</v>
      </c>
      <c r="AY517" s="170" t="s">
        <v>132</v>
      </c>
    </row>
    <row r="518" spans="2:51" s="14" customFormat="1" ht="12">
      <c r="B518" s="177"/>
      <c r="D518" s="159" t="s">
        <v>216</v>
      </c>
      <c r="E518" s="178" t="s">
        <v>1</v>
      </c>
      <c r="F518" s="179" t="s">
        <v>219</v>
      </c>
      <c r="H518" s="180">
        <v>160</v>
      </c>
      <c r="I518" s="181"/>
      <c r="L518" s="177"/>
      <c r="M518" s="182"/>
      <c r="N518" s="183"/>
      <c r="O518" s="183"/>
      <c r="P518" s="183"/>
      <c r="Q518" s="183"/>
      <c r="R518" s="183"/>
      <c r="S518" s="183"/>
      <c r="T518" s="184"/>
      <c r="AT518" s="178" t="s">
        <v>216</v>
      </c>
      <c r="AU518" s="178" t="s">
        <v>87</v>
      </c>
      <c r="AV518" s="14" t="s">
        <v>139</v>
      </c>
      <c r="AW518" s="14" t="s">
        <v>32</v>
      </c>
      <c r="AX518" s="14" t="s">
        <v>85</v>
      </c>
      <c r="AY518" s="178" t="s">
        <v>132</v>
      </c>
    </row>
    <row r="519" spans="1:65" s="2" customFormat="1" ht="24.2" customHeight="1">
      <c r="A519" s="32"/>
      <c r="B519" s="144"/>
      <c r="C519" s="145" t="s">
        <v>774</v>
      </c>
      <c r="D519" s="145" t="s">
        <v>135</v>
      </c>
      <c r="E519" s="146" t="s">
        <v>775</v>
      </c>
      <c r="F519" s="147" t="s">
        <v>776</v>
      </c>
      <c r="G519" s="148" t="s">
        <v>310</v>
      </c>
      <c r="H519" s="149">
        <v>3.792</v>
      </c>
      <c r="I519" s="150"/>
      <c r="J519" s="151">
        <f>ROUND(I519*H519,2)</f>
        <v>0</v>
      </c>
      <c r="K519" s="152"/>
      <c r="L519" s="33"/>
      <c r="M519" s="153" t="s">
        <v>1</v>
      </c>
      <c r="N519" s="154" t="s">
        <v>42</v>
      </c>
      <c r="O519" s="58"/>
      <c r="P519" s="155">
        <f>O519*H519</f>
        <v>0</v>
      </c>
      <c r="Q519" s="155">
        <v>0</v>
      </c>
      <c r="R519" s="155">
        <f>Q519*H519</f>
        <v>0</v>
      </c>
      <c r="S519" s="155">
        <v>0</v>
      </c>
      <c r="T519" s="156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57" t="s">
        <v>292</v>
      </c>
      <c r="AT519" s="157" t="s">
        <v>135</v>
      </c>
      <c r="AU519" s="157" t="s">
        <v>87</v>
      </c>
      <c r="AY519" s="17" t="s">
        <v>132</v>
      </c>
      <c r="BE519" s="158">
        <f>IF(N519="základní",J519,0)</f>
        <v>0</v>
      </c>
      <c r="BF519" s="158">
        <f>IF(N519="snížená",J519,0)</f>
        <v>0</v>
      </c>
      <c r="BG519" s="158">
        <f>IF(N519="zákl. přenesená",J519,0)</f>
        <v>0</v>
      </c>
      <c r="BH519" s="158">
        <f>IF(N519="sníž. přenesená",J519,0)</f>
        <v>0</v>
      </c>
      <c r="BI519" s="158">
        <f>IF(N519="nulová",J519,0)</f>
        <v>0</v>
      </c>
      <c r="BJ519" s="17" t="s">
        <v>85</v>
      </c>
      <c r="BK519" s="158">
        <f>ROUND(I519*H519,2)</f>
        <v>0</v>
      </c>
      <c r="BL519" s="17" t="s">
        <v>292</v>
      </c>
      <c r="BM519" s="157" t="s">
        <v>777</v>
      </c>
    </row>
    <row r="520" spans="2:63" s="12" customFormat="1" ht="22.9" customHeight="1">
      <c r="B520" s="131"/>
      <c r="D520" s="132" t="s">
        <v>76</v>
      </c>
      <c r="E520" s="142" t="s">
        <v>778</v>
      </c>
      <c r="F520" s="142" t="s">
        <v>779</v>
      </c>
      <c r="I520" s="134"/>
      <c r="J520" s="143">
        <f>BK520</f>
        <v>0</v>
      </c>
      <c r="L520" s="131"/>
      <c r="M520" s="136"/>
      <c r="N520" s="137"/>
      <c r="O520" s="137"/>
      <c r="P520" s="138">
        <f>SUM(P521:P538)</f>
        <v>0</v>
      </c>
      <c r="Q520" s="137"/>
      <c r="R520" s="138">
        <f>SUM(R521:R538)</f>
        <v>9.987120800000001</v>
      </c>
      <c r="S520" s="137"/>
      <c r="T520" s="139">
        <f>SUM(T521:T538)</f>
        <v>0</v>
      </c>
      <c r="AR520" s="132" t="s">
        <v>87</v>
      </c>
      <c r="AT520" s="140" t="s">
        <v>76</v>
      </c>
      <c r="AU520" s="140" t="s">
        <v>85</v>
      </c>
      <c r="AY520" s="132" t="s">
        <v>132</v>
      </c>
      <c r="BK520" s="141">
        <f>SUM(BK521:BK538)</f>
        <v>0</v>
      </c>
    </row>
    <row r="521" spans="1:65" s="2" customFormat="1" ht="24.2" customHeight="1">
      <c r="A521" s="32"/>
      <c r="B521" s="144"/>
      <c r="C521" s="145" t="s">
        <v>780</v>
      </c>
      <c r="D521" s="145" t="s">
        <v>135</v>
      </c>
      <c r="E521" s="146" t="s">
        <v>781</v>
      </c>
      <c r="F521" s="147" t="s">
        <v>782</v>
      </c>
      <c r="G521" s="148" t="s">
        <v>247</v>
      </c>
      <c r="H521" s="149">
        <v>275</v>
      </c>
      <c r="I521" s="150"/>
      <c r="J521" s="151">
        <f>ROUND(I521*H521,2)</f>
        <v>0</v>
      </c>
      <c r="K521" s="152"/>
      <c r="L521" s="33"/>
      <c r="M521" s="153" t="s">
        <v>1</v>
      </c>
      <c r="N521" s="154" t="s">
        <v>42</v>
      </c>
      <c r="O521" s="58"/>
      <c r="P521" s="155">
        <f>O521*H521</f>
        <v>0</v>
      </c>
      <c r="Q521" s="155">
        <v>0.01732</v>
      </c>
      <c r="R521" s="155">
        <f>Q521*H521</f>
        <v>4.763</v>
      </c>
      <c r="S521" s="155">
        <v>0</v>
      </c>
      <c r="T521" s="156">
        <f>S521*H521</f>
        <v>0</v>
      </c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R521" s="157" t="s">
        <v>292</v>
      </c>
      <c r="AT521" s="157" t="s">
        <v>135</v>
      </c>
      <c r="AU521" s="157" t="s">
        <v>87</v>
      </c>
      <c r="AY521" s="17" t="s">
        <v>132</v>
      </c>
      <c r="BE521" s="158">
        <f>IF(N521="základní",J521,0)</f>
        <v>0</v>
      </c>
      <c r="BF521" s="158">
        <f>IF(N521="snížená",J521,0)</f>
        <v>0</v>
      </c>
      <c r="BG521" s="158">
        <f>IF(N521="zákl. přenesená",J521,0)</f>
        <v>0</v>
      </c>
      <c r="BH521" s="158">
        <f>IF(N521="sníž. přenesená",J521,0)</f>
        <v>0</v>
      </c>
      <c r="BI521" s="158">
        <f>IF(N521="nulová",J521,0)</f>
        <v>0</v>
      </c>
      <c r="BJ521" s="17" t="s">
        <v>85</v>
      </c>
      <c r="BK521" s="158">
        <f>ROUND(I521*H521,2)</f>
        <v>0</v>
      </c>
      <c r="BL521" s="17" t="s">
        <v>292</v>
      </c>
      <c r="BM521" s="157" t="s">
        <v>783</v>
      </c>
    </row>
    <row r="522" spans="2:51" s="13" customFormat="1" ht="12">
      <c r="B522" s="169"/>
      <c r="D522" s="159" t="s">
        <v>216</v>
      </c>
      <c r="E522" s="170" t="s">
        <v>1</v>
      </c>
      <c r="F522" s="171" t="s">
        <v>784</v>
      </c>
      <c r="H522" s="172">
        <v>275</v>
      </c>
      <c r="I522" s="173"/>
      <c r="L522" s="169"/>
      <c r="M522" s="174"/>
      <c r="N522" s="175"/>
      <c r="O522" s="175"/>
      <c r="P522" s="175"/>
      <c r="Q522" s="175"/>
      <c r="R522" s="175"/>
      <c r="S522" s="175"/>
      <c r="T522" s="176"/>
      <c r="AT522" s="170" t="s">
        <v>216</v>
      </c>
      <c r="AU522" s="170" t="s">
        <v>87</v>
      </c>
      <c r="AV522" s="13" t="s">
        <v>87</v>
      </c>
      <c r="AW522" s="13" t="s">
        <v>32</v>
      </c>
      <c r="AX522" s="13" t="s">
        <v>77</v>
      </c>
      <c r="AY522" s="170" t="s">
        <v>132</v>
      </c>
    </row>
    <row r="523" spans="2:51" s="14" customFormat="1" ht="12">
      <c r="B523" s="177"/>
      <c r="D523" s="159" t="s">
        <v>216</v>
      </c>
      <c r="E523" s="178" t="s">
        <v>1</v>
      </c>
      <c r="F523" s="179" t="s">
        <v>219</v>
      </c>
      <c r="H523" s="180">
        <v>275</v>
      </c>
      <c r="I523" s="181"/>
      <c r="L523" s="177"/>
      <c r="M523" s="182"/>
      <c r="N523" s="183"/>
      <c r="O523" s="183"/>
      <c r="P523" s="183"/>
      <c r="Q523" s="183"/>
      <c r="R523" s="183"/>
      <c r="S523" s="183"/>
      <c r="T523" s="184"/>
      <c r="AT523" s="178" t="s">
        <v>216</v>
      </c>
      <c r="AU523" s="178" t="s">
        <v>87</v>
      </c>
      <c r="AV523" s="14" t="s">
        <v>139</v>
      </c>
      <c r="AW523" s="14" t="s">
        <v>32</v>
      </c>
      <c r="AX523" s="14" t="s">
        <v>85</v>
      </c>
      <c r="AY523" s="178" t="s">
        <v>132</v>
      </c>
    </row>
    <row r="524" spans="1:65" s="2" customFormat="1" ht="37.9" customHeight="1">
      <c r="A524" s="32"/>
      <c r="B524" s="144"/>
      <c r="C524" s="145" t="s">
        <v>785</v>
      </c>
      <c r="D524" s="145" t="s">
        <v>135</v>
      </c>
      <c r="E524" s="146" t="s">
        <v>786</v>
      </c>
      <c r="F524" s="147" t="s">
        <v>787</v>
      </c>
      <c r="G524" s="148" t="s">
        <v>247</v>
      </c>
      <c r="H524" s="149">
        <v>160</v>
      </c>
      <c r="I524" s="150"/>
      <c r="J524" s="151">
        <f>ROUND(I524*H524,2)</f>
        <v>0</v>
      </c>
      <c r="K524" s="152"/>
      <c r="L524" s="33"/>
      <c r="M524" s="153" t="s">
        <v>1</v>
      </c>
      <c r="N524" s="154" t="s">
        <v>42</v>
      </c>
      <c r="O524" s="58"/>
      <c r="P524" s="155">
        <f>O524*H524</f>
        <v>0</v>
      </c>
      <c r="Q524" s="155">
        <v>0.02961</v>
      </c>
      <c r="R524" s="155">
        <f>Q524*H524</f>
        <v>4.7376000000000005</v>
      </c>
      <c r="S524" s="155">
        <v>0</v>
      </c>
      <c r="T524" s="156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57" t="s">
        <v>292</v>
      </c>
      <c r="AT524" s="157" t="s">
        <v>135</v>
      </c>
      <c r="AU524" s="157" t="s">
        <v>87</v>
      </c>
      <c r="AY524" s="17" t="s">
        <v>132</v>
      </c>
      <c r="BE524" s="158">
        <f>IF(N524="základní",J524,0)</f>
        <v>0</v>
      </c>
      <c r="BF524" s="158">
        <f>IF(N524="snížená",J524,0)</f>
        <v>0</v>
      </c>
      <c r="BG524" s="158">
        <f>IF(N524="zákl. přenesená",J524,0)</f>
        <v>0</v>
      </c>
      <c r="BH524" s="158">
        <f>IF(N524="sníž. přenesená",J524,0)</f>
        <v>0</v>
      </c>
      <c r="BI524" s="158">
        <f>IF(N524="nulová",J524,0)</f>
        <v>0</v>
      </c>
      <c r="BJ524" s="17" t="s">
        <v>85</v>
      </c>
      <c r="BK524" s="158">
        <f>ROUND(I524*H524,2)</f>
        <v>0</v>
      </c>
      <c r="BL524" s="17" t="s">
        <v>292</v>
      </c>
      <c r="BM524" s="157" t="s">
        <v>788</v>
      </c>
    </row>
    <row r="525" spans="2:51" s="13" customFormat="1" ht="12">
      <c r="B525" s="169"/>
      <c r="D525" s="159" t="s">
        <v>216</v>
      </c>
      <c r="E525" s="170" t="s">
        <v>1</v>
      </c>
      <c r="F525" s="171" t="s">
        <v>772</v>
      </c>
      <c r="H525" s="172">
        <v>145</v>
      </c>
      <c r="I525" s="173"/>
      <c r="L525" s="169"/>
      <c r="M525" s="174"/>
      <c r="N525" s="175"/>
      <c r="O525" s="175"/>
      <c r="P525" s="175"/>
      <c r="Q525" s="175"/>
      <c r="R525" s="175"/>
      <c r="S525" s="175"/>
      <c r="T525" s="176"/>
      <c r="AT525" s="170" t="s">
        <v>216</v>
      </c>
      <c r="AU525" s="170" t="s">
        <v>87</v>
      </c>
      <c r="AV525" s="13" t="s">
        <v>87</v>
      </c>
      <c r="AW525" s="13" t="s">
        <v>32</v>
      </c>
      <c r="AX525" s="13" t="s">
        <v>77</v>
      </c>
      <c r="AY525" s="170" t="s">
        <v>132</v>
      </c>
    </row>
    <row r="526" spans="2:51" s="13" customFormat="1" ht="12">
      <c r="B526" s="169"/>
      <c r="D526" s="159" t="s">
        <v>216</v>
      </c>
      <c r="E526" s="170" t="s">
        <v>1</v>
      </c>
      <c r="F526" s="171" t="s">
        <v>773</v>
      </c>
      <c r="H526" s="172">
        <v>15</v>
      </c>
      <c r="I526" s="173"/>
      <c r="L526" s="169"/>
      <c r="M526" s="174"/>
      <c r="N526" s="175"/>
      <c r="O526" s="175"/>
      <c r="P526" s="175"/>
      <c r="Q526" s="175"/>
      <c r="R526" s="175"/>
      <c r="S526" s="175"/>
      <c r="T526" s="176"/>
      <c r="AT526" s="170" t="s">
        <v>216</v>
      </c>
      <c r="AU526" s="170" t="s">
        <v>87</v>
      </c>
      <c r="AV526" s="13" t="s">
        <v>87</v>
      </c>
      <c r="AW526" s="13" t="s">
        <v>32</v>
      </c>
      <c r="AX526" s="13" t="s">
        <v>77</v>
      </c>
      <c r="AY526" s="170" t="s">
        <v>132</v>
      </c>
    </row>
    <row r="527" spans="2:51" s="14" customFormat="1" ht="12">
      <c r="B527" s="177"/>
      <c r="D527" s="159" t="s">
        <v>216</v>
      </c>
      <c r="E527" s="178" t="s">
        <v>1</v>
      </c>
      <c r="F527" s="179" t="s">
        <v>219</v>
      </c>
      <c r="H527" s="180">
        <v>160</v>
      </c>
      <c r="I527" s="181"/>
      <c r="L527" s="177"/>
      <c r="M527" s="182"/>
      <c r="N527" s="183"/>
      <c r="O527" s="183"/>
      <c r="P527" s="183"/>
      <c r="Q527" s="183"/>
      <c r="R527" s="183"/>
      <c r="S527" s="183"/>
      <c r="T527" s="184"/>
      <c r="AT527" s="178" t="s">
        <v>216</v>
      </c>
      <c r="AU527" s="178" t="s">
        <v>87</v>
      </c>
      <c r="AV527" s="14" t="s">
        <v>139</v>
      </c>
      <c r="AW527" s="14" t="s">
        <v>32</v>
      </c>
      <c r="AX527" s="14" t="s">
        <v>85</v>
      </c>
      <c r="AY527" s="178" t="s">
        <v>132</v>
      </c>
    </row>
    <row r="528" spans="1:65" s="2" customFormat="1" ht="24.2" customHeight="1">
      <c r="A528" s="32"/>
      <c r="B528" s="144"/>
      <c r="C528" s="145" t="s">
        <v>789</v>
      </c>
      <c r="D528" s="145" t="s">
        <v>135</v>
      </c>
      <c r="E528" s="146" t="s">
        <v>790</v>
      </c>
      <c r="F528" s="147" t="s">
        <v>791</v>
      </c>
      <c r="G528" s="148" t="s">
        <v>247</v>
      </c>
      <c r="H528" s="149">
        <v>21.42</v>
      </c>
      <c r="I528" s="150"/>
      <c r="J528" s="151">
        <f>ROUND(I528*H528,2)</f>
        <v>0</v>
      </c>
      <c r="K528" s="152"/>
      <c r="L528" s="33"/>
      <c r="M528" s="153" t="s">
        <v>1</v>
      </c>
      <c r="N528" s="154" t="s">
        <v>42</v>
      </c>
      <c r="O528" s="58"/>
      <c r="P528" s="155">
        <f>O528*H528</f>
        <v>0</v>
      </c>
      <c r="Q528" s="155">
        <v>0.01874</v>
      </c>
      <c r="R528" s="155">
        <f>Q528*H528</f>
        <v>0.4014108</v>
      </c>
      <c r="S528" s="155">
        <v>0</v>
      </c>
      <c r="T528" s="156">
        <f>S528*H528</f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57" t="s">
        <v>292</v>
      </c>
      <c r="AT528" s="157" t="s">
        <v>135</v>
      </c>
      <c r="AU528" s="157" t="s">
        <v>87</v>
      </c>
      <c r="AY528" s="17" t="s">
        <v>132</v>
      </c>
      <c r="BE528" s="158">
        <f>IF(N528="základní",J528,0)</f>
        <v>0</v>
      </c>
      <c r="BF528" s="158">
        <f>IF(N528="snížená",J528,0)</f>
        <v>0</v>
      </c>
      <c r="BG528" s="158">
        <f>IF(N528="zákl. přenesená",J528,0)</f>
        <v>0</v>
      </c>
      <c r="BH528" s="158">
        <f>IF(N528="sníž. přenesená",J528,0)</f>
        <v>0</v>
      </c>
      <c r="BI528" s="158">
        <f>IF(N528="nulová",J528,0)</f>
        <v>0</v>
      </c>
      <c r="BJ528" s="17" t="s">
        <v>85</v>
      </c>
      <c r="BK528" s="158">
        <f>ROUND(I528*H528,2)</f>
        <v>0</v>
      </c>
      <c r="BL528" s="17" t="s">
        <v>292</v>
      </c>
      <c r="BM528" s="157" t="s">
        <v>792</v>
      </c>
    </row>
    <row r="529" spans="2:51" s="13" customFormat="1" ht="12">
      <c r="B529" s="169"/>
      <c r="D529" s="159" t="s">
        <v>216</v>
      </c>
      <c r="E529" s="170" t="s">
        <v>1</v>
      </c>
      <c r="F529" s="171" t="s">
        <v>793</v>
      </c>
      <c r="H529" s="172">
        <v>5.4</v>
      </c>
      <c r="I529" s="173"/>
      <c r="L529" s="169"/>
      <c r="M529" s="174"/>
      <c r="N529" s="175"/>
      <c r="O529" s="175"/>
      <c r="P529" s="175"/>
      <c r="Q529" s="175"/>
      <c r="R529" s="175"/>
      <c r="S529" s="175"/>
      <c r="T529" s="176"/>
      <c r="AT529" s="170" t="s">
        <v>216</v>
      </c>
      <c r="AU529" s="170" t="s">
        <v>87</v>
      </c>
      <c r="AV529" s="13" t="s">
        <v>87</v>
      </c>
      <c r="AW529" s="13" t="s">
        <v>32</v>
      </c>
      <c r="AX529" s="13" t="s">
        <v>77</v>
      </c>
      <c r="AY529" s="170" t="s">
        <v>132</v>
      </c>
    </row>
    <row r="530" spans="2:51" s="13" customFormat="1" ht="12">
      <c r="B530" s="169"/>
      <c r="D530" s="159" t="s">
        <v>216</v>
      </c>
      <c r="E530" s="170" t="s">
        <v>1</v>
      </c>
      <c r="F530" s="171" t="s">
        <v>794</v>
      </c>
      <c r="H530" s="172">
        <v>1.8</v>
      </c>
      <c r="I530" s="173"/>
      <c r="L530" s="169"/>
      <c r="M530" s="174"/>
      <c r="N530" s="175"/>
      <c r="O530" s="175"/>
      <c r="P530" s="175"/>
      <c r="Q530" s="175"/>
      <c r="R530" s="175"/>
      <c r="S530" s="175"/>
      <c r="T530" s="176"/>
      <c r="AT530" s="170" t="s">
        <v>216</v>
      </c>
      <c r="AU530" s="170" t="s">
        <v>87</v>
      </c>
      <c r="AV530" s="13" t="s">
        <v>87</v>
      </c>
      <c r="AW530" s="13" t="s">
        <v>32</v>
      </c>
      <c r="AX530" s="13" t="s">
        <v>77</v>
      </c>
      <c r="AY530" s="170" t="s">
        <v>132</v>
      </c>
    </row>
    <row r="531" spans="2:51" s="13" customFormat="1" ht="12">
      <c r="B531" s="169"/>
      <c r="D531" s="159" t="s">
        <v>216</v>
      </c>
      <c r="E531" s="170" t="s">
        <v>1</v>
      </c>
      <c r="F531" s="171" t="s">
        <v>795</v>
      </c>
      <c r="H531" s="172">
        <v>14.22</v>
      </c>
      <c r="I531" s="173"/>
      <c r="L531" s="169"/>
      <c r="M531" s="174"/>
      <c r="N531" s="175"/>
      <c r="O531" s="175"/>
      <c r="P531" s="175"/>
      <c r="Q531" s="175"/>
      <c r="R531" s="175"/>
      <c r="S531" s="175"/>
      <c r="T531" s="176"/>
      <c r="AT531" s="170" t="s">
        <v>216</v>
      </c>
      <c r="AU531" s="170" t="s">
        <v>87</v>
      </c>
      <c r="AV531" s="13" t="s">
        <v>87</v>
      </c>
      <c r="AW531" s="13" t="s">
        <v>32</v>
      </c>
      <c r="AX531" s="13" t="s">
        <v>77</v>
      </c>
      <c r="AY531" s="170" t="s">
        <v>132</v>
      </c>
    </row>
    <row r="532" spans="2:51" s="14" customFormat="1" ht="12">
      <c r="B532" s="177"/>
      <c r="D532" s="159" t="s">
        <v>216</v>
      </c>
      <c r="E532" s="178" t="s">
        <v>1</v>
      </c>
      <c r="F532" s="179" t="s">
        <v>219</v>
      </c>
      <c r="H532" s="180">
        <v>21.42</v>
      </c>
      <c r="I532" s="181"/>
      <c r="L532" s="177"/>
      <c r="M532" s="182"/>
      <c r="N532" s="183"/>
      <c r="O532" s="183"/>
      <c r="P532" s="183"/>
      <c r="Q532" s="183"/>
      <c r="R532" s="183"/>
      <c r="S532" s="183"/>
      <c r="T532" s="184"/>
      <c r="AT532" s="178" t="s">
        <v>216</v>
      </c>
      <c r="AU532" s="178" t="s">
        <v>87</v>
      </c>
      <c r="AV532" s="14" t="s">
        <v>139</v>
      </c>
      <c r="AW532" s="14" t="s">
        <v>32</v>
      </c>
      <c r="AX532" s="14" t="s">
        <v>85</v>
      </c>
      <c r="AY532" s="178" t="s">
        <v>132</v>
      </c>
    </row>
    <row r="533" spans="1:65" s="2" customFormat="1" ht="33" customHeight="1">
      <c r="A533" s="32"/>
      <c r="B533" s="144"/>
      <c r="C533" s="145" t="s">
        <v>796</v>
      </c>
      <c r="D533" s="145" t="s">
        <v>135</v>
      </c>
      <c r="E533" s="146" t="s">
        <v>797</v>
      </c>
      <c r="F533" s="147" t="s">
        <v>798</v>
      </c>
      <c r="G533" s="148" t="s">
        <v>267</v>
      </c>
      <c r="H533" s="149">
        <v>3</v>
      </c>
      <c r="I533" s="150"/>
      <c r="J533" s="151">
        <f>ROUND(I533*H533,2)</f>
        <v>0</v>
      </c>
      <c r="K533" s="152"/>
      <c r="L533" s="33"/>
      <c r="M533" s="153" t="s">
        <v>1</v>
      </c>
      <c r="N533" s="154" t="s">
        <v>42</v>
      </c>
      <c r="O533" s="58"/>
      <c r="P533" s="155">
        <f>O533*H533</f>
        <v>0</v>
      </c>
      <c r="Q533" s="155">
        <v>0.02837</v>
      </c>
      <c r="R533" s="155">
        <f>Q533*H533</f>
        <v>0.08510999999999999</v>
      </c>
      <c r="S533" s="155">
        <v>0</v>
      </c>
      <c r="T533" s="156">
        <f>S533*H533</f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57" t="s">
        <v>292</v>
      </c>
      <c r="AT533" s="157" t="s">
        <v>135</v>
      </c>
      <c r="AU533" s="157" t="s">
        <v>87</v>
      </c>
      <c r="AY533" s="17" t="s">
        <v>132</v>
      </c>
      <c r="BE533" s="158">
        <f>IF(N533="základní",J533,0)</f>
        <v>0</v>
      </c>
      <c r="BF533" s="158">
        <f>IF(N533="snížená",J533,0)</f>
        <v>0</v>
      </c>
      <c r="BG533" s="158">
        <f>IF(N533="zákl. přenesená",J533,0)</f>
        <v>0</v>
      </c>
      <c r="BH533" s="158">
        <f>IF(N533="sníž. přenesená",J533,0)</f>
        <v>0</v>
      </c>
      <c r="BI533" s="158">
        <f>IF(N533="nulová",J533,0)</f>
        <v>0</v>
      </c>
      <c r="BJ533" s="17" t="s">
        <v>85</v>
      </c>
      <c r="BK533" s="158">
        <f>ROUND(I533*H533,2)</f>
        <v>0</v>
      </c>
      <c r="BL533" s="17" t="s">
        <v>292</v>
      </c>
      <c r="BM533" s="157" t="s">
        <v>799</v>
      </c>
    </row>
    <row r="534" spans="2:51" s="13" customFormat="1" ht="12">
      <c r="B534" s="169"/>
      <c r="D534" s="159" t="s">
        <v>216</v>
      </c>
      <c r="E534" s="170" t="s">
        <v>1</v>
      </c>
      <c r="F534" s="171" t="s">
        <v>800</v>
      </c>
      <c r="H534" s="172">
        <v>1</v>
      </c>
      <c r="I534" s="173"/>
      <c r="L534" s="169"/>
      <c r="M534" s="174"/>
      <c r="N534" s="175"/>
      <c r="O534" s="175"/>
      <c r="P534" s="175"/>
      <c r="Q534" s="175"/>
      <c r="R534" s="175"/>
      <c r="S534" s="175"/>
      <c r="T534" s="176"/>
      <c r="AT534" s="170" t="s">
        <v>216</v>
      </c>
      <c r="AU534" s="170" t="s">
        <v>87</v>
      </c>
      <c r="AV534" s="13" t="s">
        <v>87</v>
      </c>
      <c r="AW534" s="13" t="s">
        <v>32</v>
      </c>
      <c r="AX534" s="13" t="s">
        <v>77</v>
      </c>
      <c r="AY534" s="170" t="s">
        <v>132</v>
      </c>
    </row>
    <row r="535" spans="2:51" s="13" customFormat="1" ht="12">
      <c r="B535" s="169"/>
      <c r="D535" s="159" t="s">
        <v>216</v>
      </c>
      <c r="E535" s="170" t="s">
        <v>1</v>
      </c>
      <c r="F535" s="171" t="s">
        <v>801</v>
      </c>
      <c r="H535" s="172">
        <v>1</v>
      </c>
      <c r="I535" s="173"/>
      <c r="L535" s="169"/>
      <c r="M535" s="174"/>
      <c r="N535" s="175"/>
      <c r="O535" s="175"/>
      <c r="P535" s="175"/>
      <c r="Q535" s="175"/>
      <c r="R535" s="175"/>
      <c r="S535" s="175"/>
      <c r="T535" s="176"/>
      <c r="AT535" s="170" t="s">
        <v>216</v>
      </c>
      <c r="AU535" s="170" t="s">
        <v>87</v>
      </c>
      <c r="AV535" s="13" t="s">
        <v>87</v>
      </c>
      <c r="AW535" s="13" t="s">
        <v>32</v>
      </c>
      <c r="AX535" s="13" t="s">
        <v>77</v>
      </c>
      <c r="AY535" s="170" t="s">
        <v>132</v>
      </c>
    </row>
    <row r="536" spans="2:51" s="13" customFormat="1" ht="12">
      <c r="B536" s="169"/>
      <c r="D536" s="159" t="s">
        <v>216</v>
      </c>
      <c r="E536" s="170" t="s">
        <v>1</v>
      </c>
      <c r="F536" s="171" t="s">
        <v>802</v>
      </c>
      <c r="H536" s="172">
        <v>1</v>
      </c>
      <c r="I536" s="173"/>
      <c r="L536" s="169"/>
      <c r="M536" s="174"/>
      <c r="N536" s="175"/>
      <c r="O536" s="175"/>
      <c r="P536" s="175"/>
      <c r="Q536" s="175"/>
      <c r="R536" s="175"/>
      <c r="S536" s="175"/>
      <c r="T536" s="176"/>
      <c r="AT536" s="170" t="s">
        <v>216</v>
      </c>
      <c r="AU536" s="170" t="s">
        <v>87</v>
      </c>
      <c r="AV536" s="13" t="s">
        <v>87</v>
      </c>
      <c r="AW536" s="13" t="s">
        <v>32</v>
      </c>
      <c r="AX536" s="13" t="s">
        <v>77</v>
      </c>
      <c r="AY536" s="170" t="s">
        <v>132</v>
      </c>
    </row>
    <row r="537" spans="2:51" s="14" customFormat="1" ht="12">
      <c r="B537" s="177"/>
      <c r="D537" s="159" t="s">
        <v>216</v>
      </c>
      <c r="E537" s="178" t="s">
        <v>1</v>
      </c>
      <c r="F537" s="179" t="s">
        <v>219</v>
      </c>
      <c r="H537" s="180">
        <v>3</v>
      </c>
      <c r="I537" s="181"/>
      <c r="L537" s="177"/>
      <c r="M537" s="182"/>
      <c r="N537" s="183"/>
      <c r="O537" s="183"/>
      <c r="P537" s="183"/>
      <c r="Q537" s="183"/>
      <c r="R537" s="183"/>
      <c r="S537" s="183"/>
      <c r="T537" s="184"/>
      <c r="AT537" s="178" t="s">
        <v>216</v>
      </c>
      <c r="AU537" s="178" t="s">
        <v>87</v>
      </c>
      <c r="AV537" s="14" t="s">
        <v>139</v>
      </c>
      <c r="AW537" s="14" t="s">
        <v>32</v>
      </c>
      <c r="AX537" s="14" t="s">
        <v>85</v>
      </c>
      <c r="AY537" s="178" t="s">
        <v>132</v>
      </c>
    </row>
    <row r="538" spans="1:65" s="2" customFormat="1" ht="24.2" customHeight="1">
      <c r="A538" s="32"/>
      <c r="B538" s="144"/>
      <c r="C538" s="145" t="s">
        <v>803</v>
      </c>
      <c r="D538" s="145" t="s">
        <v>135</v>
      </c>
      <c r="E538" s="146" t="s">
        <v>804</v>
      </c>
      <c r="F538" s="147" t="s">
        <v>805</v>
      </c>
      <c r="G538" s="148" t="s">
        <v>310</v>
      </c>
      <c r="H538" s="149">
        <v>9.987</v>
      </c>
      <c r="I538" s="150"/>
      <c r="J538" s="151">
        <f>ROUND(I538*H538,2)</f>
        <v>0</v>
      </c>
      <c r="K538" s="152"/>
      <c r="L538" s="33"/>
      <c r="M538" s="153" t="s">
        <v>1</v>
      </c>
      <c r="N538" s="154" t="s">
        <v>42</v>
      </c>
      <c r="O538" s="58"/>
      <c r="P538" s="155">
        <f>O538*H538</f>
        <v>0</v>
      </c>
      <c r="Q538" s="155">
        <v>0</v>
      </c>
      <c r="R538" s="155">
        <f>Q538*H538</f>
        <v>0</v>
      </c>
      <c r="S538" s="155">
        <v>0</v>
      </c>
      <c r="T538" s="156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57" t="s">
        <v>292</v>
      </c>
      <c r="AT538" s="157" t="s">
        <v>135</v>
      </c>
      <c r="AU538" s="157" t="s">
        <v>87</v>
      </c>
      <c r="AY538" s="17" t="s">
        <v>132</v>
      </c>
      <c r="BE538" s="158">
        <f>IF(N538="základní",J538,0)</f>
        <v>0</v>
      </c>
      <c r="BF538" s="158">
        <f>IF(N538="snížená",J538,0)</f>
        <v>0</v>
      </c>
      <c r="BG538" s="158">
        <f>IF(N538="zákl. přenesená",J538,0)</f>
        <v>0</v>
      </c>
      <c r="BH538" s="158">
        <f>IF(N538="sníž. přenesená",J538,0)</f>
        <v>0</v>
      </c>
      <c r="BI538" s="158">
        <f>IF(N538="nulová",J538,0)</f>
        <v>0</v>
      </c>
      <c r="BJ538" s="17" t="s">
        <v>85</v>
      </c>
      <c r="BK538" s="158">
        <f>ROUND(I538*H538,2)</f>
        <v>0</v>
      </c>
      <c r="BL538" s="17" t="s">
        <v>292</v>
      </c>
      <c r="BM538" s="157" t="s">
        <v>806</v>
      </c>
    </row>
    <row r="539" spans="2:63" s="12" customFormat="1" ht="22.9" customHeight="1">
      <c r="B539" s="131"/>
      <c r="D539" s="132" t="s">
        <v>76</v>
      </c>
      <c r="E539" s="142" t="s">
        <v>807</v>
      </c>
      <c r="F539" s="142" t="s">
        <v>808</v>
      </c>
      <c r="I539" s="134"/>
      <c r="J539" s="143">
        <f>BK539</f>
        <v>0</v>
      </c>
      <c r="L539" s="131"/>
      <c r="M539" s="136"/>
      <c r="N539" s="137"/>
      <c r="O539" s="137"/>
      <c r="P539" s="138">
        <f>SUM(P540:P559)</f>
        <v>0</v>
      </c>
      <c r="Q539" s="137"/>
      <c r="R539" s="138">
        <f>SUM(R540:R559)</f>
        <v>0.5542330000000001</v>
      </c>
      <c r="S539" s="137"/>
      <c r="T539" s="139">
        <f>SUM(T540:T559)</f>
        <v>0</v>
      </c>
      <c r="AR539" s="132" t="s">
        <v>87</v>
      </c>
      <c r="AT539" s="140" t="s">
        <v>76</v>
      </c>
      <c r="AU539" s="140" t="s">
        <v>85</v>
      </c>
      <c r="AY539" s="132" t="s">
        <v>132</v>
      </c>
      <c r="BK539" s="141">
        <f>SUM(BK540:BK559)</f>
        <v>0</v>
      </c>
    </row>
    <row r="540" spans="1:65" s="2" customFormat="1" ht="24.2" customHeight="1">
      <c r="A540" s="32"/>
      <c r="B540" s="144"/>
      <c r="C540" s="145" t="s">
        <v>809</v>
      </c>
      <c r="D540" s="145" t="s">
        <v>135</v>
      </c>
      <c r="E540" s="146" t="s">
        <v>810</v>
      </c>
      <c r="F540" s="147" t="s">
        <v>811</v>
      </c>
      <c r="G540" s="148" t="s">
        <v>231</v>
      </c>
      <c r="H540" s="149">
        <v>6</v>
      </c>
      <c r="I540" s="150"/>
      <c r="J540" s="151">
        <f>ROUND(I540*H540,2)</f>
        <v>0</v>
      </c>
      <c r="K540" s="152"/>
      <c r="L540" s="33"/>
      <c r="M540" s="153" t="s">
        <v>1</v>
      </c>
      <c r="N540" s="154" t="s">
        <v>42</v>
      </c>
      <c r="O540" s="58"/>
      <c r="P540" s="155">
        <f>O540*H540</f>
        <v>0</v>
      </c>
      <c r="Q540" s="155">
        <v>0.00401</v>
      </c>
      <c r="R540" s="155">
        <f>Q540*H540</f>
        <v>0.024059999999999998</v>
      </c>
      <c r="S540" s="155">
        <v>0</v>
      </c>
      <c r="T540" s="156">
        <f>S540*H540</f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57" t="s">
        <v>292</v>
      </c>
      <c r="AT540" s="157" t="s">
        <v>135</v>
      </c>
      <c r="AU540" s="157" t="s">
        <v>87</v>
      </c>
      <c r="AY540" s="17" t="s">
        <v>132</v>
      </c>
      <c r="BE540" s="158">
        <f>IF(N540="základní",J540,0)</f>
        <v>0</v>
      </c>
      <c r="BF540" s="158">
        <f>IF(N540="snížená",J540,0)</f>
        <v>0</v>
      </c>
      <c r="BG540" s="158">
        <f>IF(N540="zákl. přenesená",J540,0)</f>
        <v>0</v>
      </c>
      <c r="BH540" s="158">
        <f>IF(N540="sníž. přenesená",J540,0)</f>
        <v>0</v>
      </c>
      <c r="BI540" s="158">
        <f>IF(N540="nulová",J540,0)</f>
        <v>0</v>
      </c>
      <c r="BJ540" s="17" t="s">
        <v>85</v>
      </c>
      <c r="BK540" s="158">
        <f>ROUND(I540*H540,2)</f>
        <v>0</v>
      </c>
      <c r="BL540" s="17" t="s">
        <v>292</v>
      </c>
      <c r="BM540" s="157" t="s">
        <v>812</v>
      </c>
    </row>
    <row r="541" spans="2:51" s="13" customFormat="1" ht="12">
      <c r="B541" s="169"/>
      <c r="D541" s="159" t="s">
        <v>216</v>
      </c>
      <c r="E541" s="170" t="s">
        <v>1</v>
      </c>
      <c r="F541" s="171" t="s">
        <v>813</v>
      </c>
      <c r="H541" s="172">
        <v>6</v>
      </c>
      <c r="I541" s="173"/>
      <c r="L541" s="169"/>
      <c r="M541" s="174"/>
      <c r="N541" s="175"/>
      <c r="O541" s="175"/>
      <c r="P541" s="175"/>
      <c r="Q541" s="175"/>
      <c r="R541" s="175"/>
      <c r="S541" s="175"/>
      <c r="T541" s="176"/>
      <c r="AT541" s="170" t="s">
        <v>216</v>
      </c>
      <c r="AU541" s="170" t="s">
        <v>87</v>
      </c>
      <c r="AV541" s="13" t="s">
        <v>87</v>
      </c>
      <c r="AW541" s="13" t="s">
        <v>32</v>
      </c>
      <c r="AX541" s="13" t="s">
        <v>85</v>
      </c>
      <c r="AY541" s="170" t="s">
        <v>132</v>
      </c>
    </row>
    <row r="542" spans="1:65" s="2" customFormat="1" ht="24.2" customHeight="1">
      <c r="A542" s="32"/>
      <c r="B542" s="144"/>
      <c r="C542" s="145" t="s">
        <v>814</v>
      </c>
      <c r="D542" s="145" t="s">
        <v>135</v>
      </c>
      <c r="E542" s="146" t="s">
        <v>815</v>
      </c>
      <c r="F542" s="147" t="s">
        <v>816</v>
      </c>
      <c r="G542" s="148" t="s">
        <v>231</v>
      </c>
      <c r="H542" s="149">
        <v>77</v>
      </c>
      <c r="I542" s="150"/>
      <c r="J542" s="151">
        <f>ROUND(I542*H542,2)</f>
        <v>0</v>
      </c>
      <c r="K542" s="152"/>
      <c r="L542" s="33"/>
      <c r="M542" s="153" t="s">
        <v>1</v>
      </c>
      <c r="N542" s="154" t="s">
        <v>42</v>
      </c>
      <c r="O542" s="58"/>
      <c r="P542" s="155">
        <f>O542*H542</f>
        <v>0</v>
      </c>
      <c r="Q542" s="155">
        <v>0.00448</v>
      </c>
      <c r="R542" s="155">
        <f>Q542*H542</f>
        <v>0.34496</v>
      </c>
      <c r="S542" s="155">
        <v>0</v>
      </c>
      <c r="T542" s="156">
        <f>S542*H542</f>
        <v>0</v>
      </c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R542" s="157" t="s">
        <v>292</v>
      </c>
      <c r="AT542" s="157" t="s">
        <v>135</v>
      </c>
      <c r="AU542" s="157" t="s">
        <v>87</v>
      </c>
      <c r="AY542" s="17" t="s">
        <v>132</v>
      </c>
      <c r="BE542" s="158">
        <f>IF(N542="základní",J542,0)</f>
        <v>0</v>
      </c>
      <c r="BF542" s="158">
        <f>IF(N542="snížená",J542,0)</f>
        <v>0</v>
      </c>
      <c r="BG542" s="158">
        <f>IF(N542="zákl. přenesená",J542,0)</f>
        <v>0</v>
      </c>
      <c r="BH542" s="158">
        <f>IF(N542="sníž. přenesená",J542,0)</f>
        <v>0</v>
      </c>
      <c r="BI542" s="158">
        <f>IF(N542="nulová",J542,0)</f>
        <v>0</v>
      </c>
      <c r="BJ542" s="17" t="s">
        <v>85</v>
      </c>
      <c r="BK542" s="158">
        <f>ROUND(I542*H542,2)</f>
        <v>0</v>
      </c>
      <c r="BL542" s="17" t="s">
        <v>292</v>
      </c>
      <c r="BM542" s="157" t="s">
        <v>817</v>
      </c>
    </row>
    <row r="543" spans="2:51" s="13" customFormat="1" ht="12">
      <c r="B543" s="169"/>
      <c r="D543" s="159" t="s">
        <v>216</v>
      </c>
      <c r="E543" s="170" t="s">
        <v>1</v>
      </c>
      <c r="F543" s="171" t="s">
        <v>818</v>
      </c>
      <c r="H543" s="172">
        <v>77</v>
      </c>
      <c r="I543" s="173"/>
      <c r="L543" s="169"/>
      <c r="M543" s="174"/>
      <c r="N543" s="175"/>
      <c r="O543" s="175"/>
      <c r="P543" s="175"/>
      <c r="Q543" s="175"/>
      <c r="R543" s="175"/>
      <c r="S543" s="175"/>
      <c r="T543" s="176"/>
      <c r="AT543" s="170" t="s">
        <v>216</v>
      </c>
      <c r="AU543" s="170" t="s">
        <v>87</v>
      </c>
      <c r="AV543" s="13" t="s">
        <v>87</v>
      </c>
      <c r="AW543" s="13" t="s">
        <v>32</v>
      </c>
      <c r="AX543" s="13" t="s">
        <v>85</v>
      </c>
      <c r="AY543" s="170" t="s">
        <v>132</v>
      </c>
    </row>
    <row r="544" spans="1:65" s="2" customFormat="1" ht="24.2" customHeight="1">
      <c r="A544" s="32"/>
      <c r="B544" s="144"/>
      <c r="C544" s="145" t="s">
        <v>819</v>
      </c>
      <c r="D544" s="145" t="s">
        <v>135</v>
      </c>
      <c r="E544" s="146" t="s">
        <v>820</v>
      </c>
      <c r="F544" s="147" t="s">
        <v>821</v>
      </c>
      <c r="G544" s="148" t="s">
        <v>247</v>
      </c>
      <c r="H544" s="149">
        <v>6</v>
      </c>
      <c r="I544" s="150"/>
      <c r="J544" s="151">
        <f>ROUND(I544*H544,2)</f>
        <v>0</v>
      </c>
      <c r="K544" s="152"/>
      <c r="L544" s="33"/>
      <c r="M544" s="153" t="s">
        <v>1</v>
      </c>
      <c r="N544" s="154" t="s">
        <v>42</v>
      </c>
      <c r="O544" s="58"/>
      <c r="P544" s="155">
        <f>O544*H544</f>
        <v>0</v>
      </c>
      <c r="Q544" s="155">
        <v>0.00537</v>
      </c>
      <c r="R544" s="155">
        <f>Q544*H544</f>
        <v>0.03222</v>
      </c>
      <c r="S544" s="155">
        <v>0</v>
      </c>
      <c r="T544" s="156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57" t="s">
        <v>292</v>
      </c>
      <c r="AT544" s="157" t="s">
        <v>135</v>
      </c>
      <c r="AU544" s="157" t="s">
        <v>87</v>
      </c>
      <c r="AY544" s="17" t="s">
        <v>132</v>
      </c>
      <c r="BE544" s="158">
        <f>IF(N544="základní",J544,0)</f>
        <v>0</v>
      </c>
      <c r="BF544" s="158">
        <f>IF(N544="snížená",J544,0)</f>
        <v>0</v>
      </c>
      <c r="BG544" s="158">
        <f>IF(N544="zákl. přenesená",J544,0)</f>
        <v>0</v>
      </c>
      <c r="BH544" s="158">
        <f>IF(N544="sníž. přenesená",J544,0)</f>
        <v>0</v>
      </c>
      <c r="BI544" s="158">
        <f>IF(N544="nulová",J544,0)</f>
        <v>0</v>
      </c>
      <c r="BJ544" s="17" t="s">
        <v>85</v>
      </c>
      <c r="BK544" s="158">
        <f>ROUND(I544*H544,2)</f>
        <v>0</v>
      </c>
      <c r="BL544" s="17" t="s">
        <v>292</v>
      </c>
      <c r="BM544" s="157" t="s">
        <v>822</v>
      </c>
    </row>
    <row r="545" spans="2:51" s="13" customFormat="1" ht="12">
      <c r="B545" s="169"/>
      <c r="D545" s="159" t="s">
        <v>216</v>
      </c>
      <c r="E545" s="170" t="s">
        <v>1</v>
      </c>
      <c r="F545" s="171" t="s">
        <v>823</v>
      </c>
      <c r="H545" s="172">
        <v>6</v>
      </c>
      <c r="I545" s="173"/>
      <c r="L545" s="169"/>
      <c r="M545" s="174"/>
      <c r="N545" s="175"/>
      <c r="O545" s="175"/>
      <c r="P545" s="175"/>
      <c r="Q545" s="175"/>
      <c r="R545" s="175"/>
      <c r="S545" s="175"/>
      <c r="T545" s="176"/>
      <c r="AT545" s="170" t="s">
        <v>216</v>
      </c>
      <c r="AU545" s="170" t="s">
        <v>87</v>
      </c>
      <c r="AV545" s="13" t="s">
        <v>87</v>
      </c>
      <c r="AW545" s="13" t="s">
        <v>32</v>
      </c>
      <c r="AX545" s="13" t="s">
        <v>85</v>
      </c>
      <c r="AY545" s="170" t="s">
        <v>132</v>
      </c>
    </row>
    <row r="546" spans="1:65" s="2" customFormat="1" ht="33" customHeight="1">
      <c r="A546" s="32"/>
      <c r="B546" s="144"/>
      <c r="C546" s="145" t="s">
        <v>824</v>
      </c>
      <c r="D546" s="145" t="s">
        <v>135</v>
      </c>
      <c r="E546" s="146" t="s">
        <v>825</v>
      </c>
      <c r="F546" s="147" t="s">
        <v>826</v>
      </c>
      <c r="G546" s="148" t="s">
        <v>231</v>
      </c>
      <c r="H546" s="149">
        <v>32.5</v>
      </c>
      <c r="I546" s="150"/>
      <c r="J546" s="151">
        <f>ROUND(I546*H546,2)</f>
        <v>0</v>
      </c>
      <c r="K546" s="152"/>
      <c r="L546" s="33"/>
      <c r="M546" s="153" t="s">
        <v>1</v>
      </c>
      <c r="N546" s="154" t="s">
        <v>42</v>
      </c>
      <c r="O546" s="58"/>
      <c r="P546" s="155">
        <f>O546*H546</f>
        <v>0</v>
      </c>
      <c r="Q546" s="155">
        <v>0.00238</v>
      </c>
      <c r="R546" s="155">
        <f>Q546*H546</f>
        <v>0.07735</v>
      </c>
      <c r="S546" s="155">
        <v>0</v>
      </c>
      <c r="T546" s="156">
        <f>S546*H546</f>
        <v>0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57" t="s">
        <v>292</v>
      </c>
      <c r="AT546" s="157" t="s">
        <v>135</v>
      </c>
      <c r="AU546" s="157" t="s">
        <v>87</v>
      </c>
      <c r="AY546" s="17" t="s">
        <v>132</v>
      </c>
      <c r="BE546" s="158">
        <f>IF(N546="základní",J546,0)</f>
        <v>0</v>
      </c>
      <c r="BF546" s="158">
        <f>IF(N546="snížená",J546,0)</f>
        <v>0</v>
      </c>
      <c r="BG546" s="158">
        <f>IF(N546="zákl. přenesená",J546,0)</f>
        <v>0</v>
      </c>
      <c r="BH546" s="158">
        <f>IF(N546="sníž. přenesená",J546,0)</f>
        <v>0</v>
      </c>
      <c r="BI546" s="158">
        <f>IF(N546="nulová",J546,0)</f>
        <v>0</v>
      </c>
      <c r="BJ546" s="17" t="s">
        <v>85</v>
      </c>
      <c r="BK546" s="158">
        <f>ROUND(I546*H546,2)</f>
        <v>0</v>
      </c>
      <c r="BL546" s="17" t="s">
        <v>292</v>
      </c>
      <c r="BM546" s="157" t="s">
        <v>827</v>
      </c>
    </row>
    <row r="547" spans="2:51" s="13" customFormat="1" ht="12">
      <c r="B547" s="169"/>
      <c r="D547" s="159" t="s">
        <v>216</v>
      </c>
      <c r="E547" s="170" t="s">
        <v>1</v>
      </c>
      <c r="F547" s="171" t="s">
        <v>828</v>
      </c>
      <c r="H547" s="172">
        <v>32.5</v>
      </c>
      <c r="I547" s="173"/>
      <c r="L547" s="169"/>
      <c r="M547" s="174"/>
      <c r="N547" s="175"/>
      <c r="O547" s="175"/>
      <c r="P547" s="175"/>
      <c r="Q547" s="175"/>
      <c r="R547" s="175"/>
      <c r="S547" s="175"/>
      <c r="T547" s="176"/>
      <c r="AT547" s="170" t="s">
        <v>216</v>
      </c>
      <c r="AU547" s="170" t="s">
        <v>87</v>
      </c>
      <c r="AV547" s="13" t="s">
        <v>87</v>
      </c>
      <c r="AW547" s="13" t="s">
        <v>32</v>
      </c>
      <c r="AX547" s="13" t="s">
        <v>85</v>
      </c>
      <c r="AY547" s="170" t="s">
        <v>132</v>
      </c>
    </row>
    <row r="548" spans="1:65" s="2" customFormat="1" ht="24.2" customHeight="1">
      <c r="A548" s="32"/>
      <c r="B548" s="144"/>
      <c r="C548" s="145" t="s">
        <v>829</v>
      </c>
      <c r="D548" s="145" t="s">
        <v>135</v>
      </c>
      <c r="E548" s="146" t="s">
        <v>830</v>
      </c>
      <c r="F548" s="147" t="s">
        <v>831</v>
      </c>
      <c r="G548" s="148" t="s">
        <v>231</v>
      </c>
      <c r="H548" s="149">
        <v>4.6</v>
      </c>
      <c r="I548" s="150"/>
      <c r="J548" s="151">
        <f>ROUND(I548*H548,2)</f>
        <v>0</v>
      </c>
      <c r="K548" s="152"/>
      <c r="L548" s="33"/>
      <c r="M548" s="153" t="s">
        <v>1</v>
      </c>
      <c r="N548" s="154" t="s">
        <v>42</v>
      </c>
      <c r="O548" s="58"/>
      <c r="P548" s="155">
        <f>O548*H548</f>
        <v>0</v>
      </c>
      <c r="Q548" s="155">
        <v>0.00547</v>
      </c>
      <c r="R548" s="155">
        <f>Q548*H548</f>
        <v>0.025161999999999997</v>
      </c>
      <c r="S548" s="155">
        <v>0</v>
      </c>
      <c r="T548" s="156">
        <f>S548*H548</f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57" t="s">
        <v>292</v>
      </c>
      <c r="AT548" s="157" t="s">
        <v>135</v>
      </c>
      <c r="AU548" s="157" t="s">
        <v>87</v>
      </c>
      <c r="AY548" s="17" t="s">
        <v>132</v>
      </c>
      <c r="BE548" s="158">
        <f>IF(N548="základní",J548,0)</f>
        <v>0</v>
      </c>
      <c r="BF548" s="158">
        <f>IF(N548="snížená",J548,0)</f>
        <v>0</v>
      </c>
      <c r="BG548" s="158">
        <f>IF(N548="zákl. přenesená",J548,0)</f>
        <v>0</v>
      </c>
      <c r="BH548" s="158">
        <f>IF(N548="sníž. přenesená",J548,0)</f>
        <v>0</v>
      </c>
      <c r="BI548" s="158">
        <f>IF(N548="nulová",J548,0)</f>
        <v>0</v>
      </c>
      <c r="BJ548" s="17" t="s">
        <v>85</v>
      </c>
      <c r="BK548" s="158">
        <f>ROUND(I548*H548,2)</f>
        <v>0</v>
      </c>
      <c r="BL548" s="17" t="s">
        <v>292</v>
      </c>
      <c r="BM548" s="157" t="s">
        <v>832</v>
      </c>
    </row>
    <row r="549" spans="2:51" s="13" customFormat="1" ht="12">
      <c r="B549" s="169"/>
      <c r="D549" s="159" t="s">
        <v>216</v>
      </c>
      <c r="E549" s="170" t="s">
        <v>1</v>
      </c>
      <c r="F549" s="171" t="s">
        <v>833</v>
      </c>
      <c r="H549" s="172">
        <v>4.6</v>
      </c>
      <c r="I549" s="173"/>
      <c r="L549" s="169"/>
      <c r="M549" s="174"/>
      <c r="N549" s="175"/>
      <c r="O549" s="175"/>
      <c r="P549" s="175"/>
      <c r="Q549" s="175"/>
      <c r="R549" s="175"/>
      <c r="S549" s="175"/>
      <c r="T549" s="176"/>
      <c r="AT549" s="170" t="s">
        <v>216</v>
      </c>
      <c r="AU549" s="170" t="s">
        <v>87</v>
      </c>
      <c r="AV549" s="13" t="s">
        <v>87</v>
      </c>
      <c r="AW549" s="13" t="s">
        <v>32</v>
      </c>
      <c r="AX549" s="13" t="s">
        <v>85</v>
      </c>
      <c r="AY549" s="170" t="s">
        <v>132</v>
      </c>
    </row>
    <row r="550" spans="1:65" s="2" customFormat="1" ht="24.2" customHeight="1">
      <c r="A550" s="32"/>
      <c r="B550" s="144"/>
      <c r="C550" s="145" t="s">
        <v>834</v>
      </c>
      <c r="D550" s="145" t="s">
        <v>135</v>
      </c>
      <c r="E550" s="146" t="s">
        <v>835</v>
      </c>
      <c r="F550" s="147" t="s">
        <v>836</v>
      </c>
      <c r="G550" s="148" t="s">
        <v>231</v>
      </c>
      <c r="H550" s="149">
        <v>10.8</v>
      </c>
      <c r="I550" s="150"/>
      <c r="J550" s="151">
        <f>ROUND(I550*H550,2)</f>
        <v>0</v>
      </c>
      <c r="K550" s="152"/>
      <c r="L550" s="33"/>
      <c r="M550" s="153" t="s">
        <v>1</v>
      </c>
      <c r="N550" s="154" t="s">
        <v>42</v>
      </c>
      <c r="O550" s="58"/>
      <c r="P550" s="155">
        <f>O550*H550</f>
        <v>0</v>
      </c>
      <c r="Q550" s="155">
        <v>0.00393</v>
      </c>
      <c r="R550" s="155">
        <f>Q550*H550</f>
        <v>0.04244400000000001</v>
      </c>
      <c r="S550" s="155">
        <v>0</v>
      </c>
      <c r="T550" s="156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57" t="s">
        <v>292</v>
      </c>
      <c r="AT550" s="157" t="s">
        <v>135</v>
      </c>
      <c r="AU550" s="157" t="s">
        <v>87</v>
      </c>
      <c r="AY550" s="17" t="s">
        <v>132</v>
      </c>
      <c r="BE550" s="158">
        <f>IF(N550="základní",J550,0)</f>
        <v>0</v>
      </c>
      <c r="BF550" s="158">
        <f>IF(N550="snížená",J550,0)</f>
        <v>0</v>
      </c>
      <c r="BG550" s="158">
        <f>IF(N550="zákl. přenesená",J550,0)</f>
        <v>0</v>
      </c>
      <c r="BH550" s="158">
        <f>IF(N550="sníž. přenesená",J550,0)</f>
        <v>0</v>
      </c>
      <c r="BI550" s="158">
        <f>IF(N550="nulová",J550,0)</f>
        <v>0</v>
      </c>
      <c r="BJ550" s="17" t="s">
        <v>85</v>
      </c>
      <c r="BK550" s="158">
        <f>ROUND(I550*H550,2)</f>
        <v>0</v>
      </c>
      <c r="BL550" s="17" t="s">
        <v>292</v>
      </c>
      <c r="BM550" s="157" t="s">
        <v>837</v>
      </c>
    </row>
    <row r="551" spans="2:51" s="13" customFormat="1" ht="12">
      <c r="B551" s="169"/>
      <c r="D551" s="159" t="s">
        <v>216</v>
      </c>
      <c r="E551" s="170" t="s">
        <v>1</v>
      </c>
      <c r="F551" s="171" t="s">
        <v>838</v>
      </c>
      <c r="H551" s="172">
        <v>10.8</v>
      </c>
      <c r="I551" s="173"/>
      <c r="L551" s="169"/>
      <c r="M551" s="174"/>
      <c r="N551" s="175"/>
      <c r="O551" s="175"/>
      <c r="P551" s="175"/>
      <c r="Q551" s="175"/>
      <c r="R551" s="175"/>
      <c r="S551" s="175"/>
      <c r="T551" s="176"/>
      <c r="AT551" s="170" t="s">
        <v>216</v>
      </c>
      <c r="AU551" s="170" t="s">
        <v>87</v>
      </c>
      <c r="AV551" s="13" t="s">
        <v>87</v>
      </c>
      <c r="AW551" s="13" t="s">
        <v>32</v>
      </c>
      <c r="AX551" s="13" t="s">
        <v>85</v>
      </c>
      <c r="AY551" s="170" t="s">
        <v>132</v>
      </c>
    </row>
    <row r="552" spans="1:65" s="2" customFormat="1" ht="24.2" customHeight="1">
      <c r="A552" s="32"/>
      <c r="B552" s="144"/>
      <c r="C552" s="145" t="s">
        <v>839</v>
      </c>
      <c r="D552" s="145" t="s">
        <v>135</v>
      </c>
      <c r="E552" s="146" t="s">
        <v>840</v>
      </c>
      <c r="F552" s="147" t="s">
        <v>841</v>
      </c>
      <c r="G552" s="148" t="s">
        <v>231</v>
      </c>
      <c r="H552" s="149">
        <v>2.7</v>
      </c>
      <c r="I552" s="150"/>
      <c r="J552" s="151">
        <f>ROUND(I552*H552,2)</f>
        <v>0</v>
      </c>
      <c r="K552" s="152"/>
      <c r="L552" s="33"/>
      <c r="M552" s="153" t="s">
        <v>1</v>
      </c>
      <c r="N552" s="154" t="s">
        <v>42</v>
      </c>
      <c r="O552" s="58"/>
      <c r="P552" s="155">
        <f>O552*H552</f>
        <v>0</v>
      </c>
      <c r="Q552" s="155">
        <v>0.00171</v>
      </c>
      <c r="R552" s="155">
        <f>Q552*H552</f>
        <v>0.0046170000000000004</v>
      </c>
      <c r="S552" s="155">
        <v>0</v>
      </c>
      <c r="T552" s="156">
        <f>S552*H552</f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57" t="s">
        <v>292</v>
      </c>
      <c r="AT552" s="157" t="s">
        <v>135</v>
      </c>
      <c r="AU552" s="157" t="s">
        <v>87</v>
      </c>
      <c r="AY552" s="17" t="s">
        <v>132</v>
      </c>
      <c r="BE552" s="158">
        <f>IF(N552="základní",J552,0)</f>
        <v>0</v>
      </c>
      <c r="BF552" s="158">
        <f>IF(N552="snížená",J552,0)</f>
        <v>0</v>
      </c>
      <c r="BG552" s="158">
        <f>IF(N552="zákl. přenesená",J552,0)</f>
        <v>0</v>
      </c>
      <c r="BH552" s="158">
        <f>IF(N552="sníž. přenesená",J552,0)</f>
        <v>0</v>
      </c>
      <c r="BI552" s="158">
        <f>IF(N552="nulová",J552,0)</f>
        <v>0</v>
      </c>
      <c r="BJ552" s="17" t="s">
        <v>85</v>
      </c>
      <c r="BK552" s="158">
        <f>ROUND(I552*H552,2)</f>
        <v>0</v>
      </c>
      <c r="BL552" s="17" t="s">
        <v>292</v>
      </c>
      <c r="BM552" s="157" t="s">
        <v>842</v>
      </c>
    </row>
    <row r="553" spans="2:51" s="13" customFormat="1" ht="12">
      <c r="B553" s="169"/>
      <c r="D553" s="159" t="s">
        <v>216</v>
      </c>
      <c r="E553" s="170" t="s">
        <v>1</v>
      </c>
      <c r="F553" s="171" t="s">
        <v>843</v>
      </c>
      <c r="H553" s="172">
        <v>2.7</v>
      </c>
      <c r="I553" s="173"/>
      <c r="L553" s="169"/>
      <c r="M553" s="174"/>
      <c r="N553" s="175"/>
      <c r="O553" s="175"/>
      <c r="P553" s="175"/>
      <c r="Q553" s="175"/>
      <c r="R553" s="175"/>
      <c r="S553" s="175"/>
      <c r="T553" s="176"/>
      <c r="AT553" s="170" t="s">
        <v>216</v>
      </c>
      <c r="AU553" s="170" t="s">
        <v>87</v>
      </c>
      <c r="AV553" s="13" t="s">
        <v>87</v>
      </c>
      <c r="AW553" s="13" t="s">
        <v>32</v>
      </c>
      <c r="AX553" s="13" t="s">
        <v>85</v>
      </c>
      <c r="AY553" s="170" t="s">
        <v>132</v>
      </c>
    </row>
    <row r="554" spans="1:65" s="2" customFormat="1" ht="16.5" customHeight="1">
      <c r="A554" s="32"/>
      <c r="B554" s="144"/>
      <c r="C554" s="145" t="s">
        <v>844</v>
      </c>
      <c r="D554" s="145" t="s">
        <v>135</v>
      </c>
      <c r="E554" s="146" t="s">
        <v>845</v>
      </c>
      <c r="F554" s="147" t="s">
        <v>846</v>
      </c>
      <c r="G554" s="148" t="s">
        <v>763</v>
      </c>
      <c r="H554" s="149">
        <v>2</v>
      </c>
      <c r="I554" s="150"/>
      <c r="J554" s="151">
        <f>ROUND(I554*H554,2)</f>
        <v>0</v>
      </c>
      <c r="K554" s="152"/>
      <c r="L554" s="33"/>
      <c r="M554" s="153" t="s">
        <v>1</v>
      </c>
      <c r="N554" s="154" t="s">
        <v>42</v>
      </c>
      <c r="O554" s="58"/>
      <c r="P554" s="155">
        <f>O554*H554</f>
        <v>0</v>
      </c>
      <c r="Q554" s="155">
        <v>0.00171</v>
      </c>
      <c r="R554" s="155">
        <f>Q554*H554</f>
        <v>0.00342</v>
      </c>
      <c r="S554" s="155">
        <v>0</v>
      </c>
      <c r="T554" s="156">
        <f>S554*H554</f>
        <v>0</v>
      </c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R554" s="157" t="s">
        <v>292</v>
      </c>
      <c r="AT554" s="157" t="s">
        <v>135</v>
      </c>
      <c r="AU554" s="157" t="s">
        <v>87</v>
      </c>
      <c r="AY554" s="17" t="s">
        <v>132</v>
      </c>
      <c r="BE554" s="158">
        <f>IF(N554="základní",J554,0)</f>
        <v>0</v>
      </c>
      <c r="BF554" s="158">
        <f>IF(N554="snížená",J554,0)</f>
        <v>0</v>
      </c>
      <c r="BG554" s="158">
        <f>IF(N554="zákl. přenesená",J554,0)</f>
        <v>0</v>
      </c>
      <c r="BH554" s="158">
        <f>IF(N554="sníž. přenesená",J554,0)</f>
        <v>0</v>
      </c>
      <c r="BI554" s="158">
        <f>IF(N554="nulová",J554,0)</f>
        <v>0</v>
      </c>
      <c r="BJ554" s="17" t="s">
        <v>85</v>
      </c>
      <c r="BK554" s="158">
        <f>ROUND(I554*H554,2)</f>
        <v>0</v>
      </c>
      <c r="BL554" s="17" t="s">
        <v>292</v>
      </c>
      <c r="BM554" s="157" t="s">
        <v>847</v>
      </c>
    </row>
    <row r="555" spans="1:47" s="2" customFormat="1" ht="39">
      <c r="A555" s="32"/>
      <c r="B555" s="33"/>
      <c r="C555" s="32"/>
      <c r="D555" s="159" t="s">
        <v>157</v>
      </c>
      <c r="E555" s="32"/>
      <c r="F555" s="160" t="s">
        <v>848</v>
      </c>
      <c r="G555" s="32"/>
      <c r="H555" s="32"/>
      <c r="I555" s="161"/>
      <c r="J555" s="32"/>
      <c r="K555" s="32"/>
      <c r="L555" s="33"/>
      <c r="M555" s="162"/>
      <c r="N555" s="163"/>
      <c r="O555" s="58"/>
      <c r="P555" s="58"/>
      <c r="Q555" s="58"/>
      <c r="R555" s="58"/>
      <c r="S555" s="58"/>
      <c r="T555" s="59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T555" s="17" t="s">
        <v>157</v>
      </c>
      <c r="AU555" s="17" t="s">
        <v>87</v>
      </c>
    </row>
    <row r="556" spans="2:51" s="15" customFormat="1" ht="12">
      <c r="B556" s="196"/>
      <c r="D556" s="159" t="s">
        <v>216</v>
      </c>
      <c r="E556" s="197" t="s">
        <v>1</v>
      </c>
      <c r="F556" s="198" t="s">
        <v>849</v>
      </c>
      <c r="H556" s="197" t="s">
        <v>1</v>
      </c>
      <c r="I556" s="199"/>
      <c r="L556" s="196"/>
      <c r="M556" s="200"/>
      <c r="N556" s="201"/>
      <c r="O556" s="201"/>
      <c r="P556" s="201"/>
      <c r="Q556" s="201"/>
      <c r="R556" s="201"/>
      <c r="S556" s="201"/>
      <c r="T556" s="202"/>
      <c r="AT556" s="197" t="s">
        <v>216</v>
      </c>
      <c r="AU556" s="197" t="s">
        <v>87</v>
      </c>
      <c r="AV556" s="15" t="s">
        <v>85</v>
      </c>
      <c r="AW556" s="15" t="s">
        <v>32</v>
      </c>
      <c r="AX556" s="15" t="s">
        <v>77</v>
      </c>
      <c r="AY556" s="197" t="s">
        <v>132</v>
      </c>
    </row>
    <row r="557" spans="2:51" s="13" customFormat="1" ht="12">
      <c r="B557" s="169"/>
      <c r="D557" s="159" t="s">
        <v>216</v>
      </c>
      <c r="E557" s="170" t="s">
        <v>1</v>
      </c>
      <c r="F557" s="171" t="s">
        <v>87</v>
      </c>
      <c r="H557" s="172">
        <v>2</v>
      </c>
      <c r="I557" s="173"/>
      <c r="L557" s="169"/>
      <c r="M557" s="174"/>
      <c r="N557" s="175"/>
      <c r="O557" s="175"/>
      <c r="P557" s="175"/>
      <c r="Q557" s="175"/>
      <c r="R557" s="175"/>
      <c r="S557" s="175"/>
      <c r="T557" s="176"/>
      <c r="AT557" s="170" t="s">
        <v>216</v>
      </c>
      <c r="AU557" s="170" t="s">
        <v>87</v>
      </c>
      <c r="AV557" s="13" t="s">
        <v>87</v>
      </c>
      <c r="AW557" s="13" t="s">
        <v>32</v>
      </c>
      <c r="AX557" s="13" t="s">
        <v>77</v>
      </c>
      <c r="AY557" s="170" t="s">
        <v>132</v>
      </c>
    </row>
    <row r="558" spans="2:51" s="14" customFormat="1" ht="12">
      <c r="B558" s="177"/>
      <c r="D558" s="159" t="s">
        <v>216</v>
      </c>
      <c r="E558" s="178" t="s">
        <v>1</v>
      </c>
      <c r="F558" s="179" t="s">
        <v>219</v>
      </c>
      <c r="H558" s="180">
        <v>2</v>
      </c>
      <c r="I558" s="181"/>
      <c r="L558" s="177"/>
      <c r="M558" s="182"/>
      <c r="N558" s="183"/>
      <c r="O558" s="183"/>
      <c r="P558" s="183"/>
      <c r="Q558" s="183"/>
      <c r="R558" s="183"/>
      <c r="S558" s="183"/>
      <c r="T558" s="184"/>
      <c r="AT558" s="178" t="s">
        <v>216</v>
      </c>
      <c r="AU558" s="178" t="s">
        <v>87</v>
      </c>
      <c r="AV558" s="14" t="s">
        <v>139</v>
      </c>
      <c r="AW558" s="14" t="s">
        <v>32</v>
      </c>
      <c r="AX558" s="14" t="s">
        <v>85</v>
      </c>
      <c r="AY558" s="178" t="s">
        <v>132</v>
      </c>
    </row>
    <row r="559" spans="1:65" s="2" customFormat="1" ht="24.2" customHeight="1">
      <c r="A559" s="32"/>
      <c r="B559" s="144"/>
      <c r="C559" s="145" t="s">
        <v>850</v>
      </c>
      <c r="D559" s="145" t="s">
        <v>135</v>
      </c>
      <c r="E559" s="146" t="s">
        <v>851</v>
      </c>
      <c r="F559" s="147" t="s">
        <v>852</v>
      </c>
      <c r="G559" s="148" t="s">
        <v>310</v>
      </c>
      <c r="H559" s="149">
        <v>0.551</v>
      </c>
      <c r="I559" s="150"/>
      <c r="J559" s="151">
        <f>ROUND(I559*H559,2)</f>
        <v>0</v>
      </c>
      <c r="K559" s="152"/>
      <c r="L559" s="33"/>
      <c r="M559" s="153" t="s">
        <v>1</v>
      </c>
      <c r="N559" s="154" t="s">
        <v>42</v>
      </c>
      <c r="O559" s="58"/>
      <c r="P559" s="155">
        <f>O559*H559</f>
        <v>0</v>
      </c>
      <c r="Q559" s="155">
        <v>0</v>
      </c>
      <c r="R559" s="155">
        <f>Q559*H559</f>
        <v>0</v>
      </c>
      <c r="S559" s="155">
        <v>0</v>
      </c>
      <c r="T559" s="156">
        <f>S559*H559</f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57" t="s">
        <v>292</v>
      </c>
      <c r="AT559" s="157" t="s">
        <v>135</v>
      </c>
      <c r="AU559" s="157" t="s">
        <v>87</v>
      </c>
      <c r="AY559" s="17" t="s">
        <v>132</v>
      </c>
      <c r="BE559" s="158">
        <f>IF(N559="základní",J559,0)</f>
        <v>0</v>
      </c>
      <c r="BF559" s="158">
        <f>IF(N559="snížená",J559,0)</f>
        <v>0</v>
      </c>
      <c r="BG559" s="158">
        <f>IF(N559="zákl. přenesená",J559,0)</f>
        <v>0</v>
      </c>
      <c r="BH559" s="158">
        <f>IF(N559="sníž. přenesená",J559,0)</f>
        <v>0</v>
      </c>
      <c r="BI559" s="158">
        <f>IF(N559="nulová",J559,0)</f>
        <v>0</v>
      </c>
      <c r="BJ559" s="17" t="s">
        <v>85</v>
      </c>
      <c r="BK559" s="158">
        <f>ROUND(I559*H559,2)</f>
        <v>0</v>
      </c>
      <c r="BL559" s="17" t="s">
        <v>292</v>
      </c>
      <c r="BM559" s="157" t="s">
        <v>853</v>
      </c>
    </row>
    <row r="560" spans="2:63" s="12" customFormat="1" ht="22.9" customHeight="1">
      <c r="B560" s="131"/>
      <c r="D560" s="132" t="s">
        <v>76</v>
      </c>
      <c r="E560" s="142" t="s">
        <v>854</v>
      </c>
      <c r="F560" s="142" t="s">
        <v>855</v>
      </c>
      <c r="I560" s="134"/>
      <c r="J560" s="143">
        <f>BK560</f>
        <v>0</v>
      </c>
      <c r="L560" s="131"/>
      <c r="M560" s="136"/>
      <c r="N560" s="137"/>
      <c r="O560" s="137"/>
      <c r="P560" s="138">
        <f>SUM(P561:P565)</f>
        <v>0</v>
      </c>
      <c r="Q560" s="137"/>
      <c r="R560" s="138">
        <f>SUM(R561:R565)</f>
        <v>0</v>
      </c>
      <c r="S560" s="137"/>
      <c r="T560" s="139">
        <f>SUM(T561:T565)</f>
        <v>3.33984259</v>
      </c>
      <c r="AR560" s="132" t="s">
        <v>87</v>
      </c>
      <c r="AT560" s="140" t="s">
        <v>76</v>
      </c>
      <c r="AU560" s="140" t="s">
        <v>85</v>
      </c>
      <c r="AY560" s="132" t="s">
        <v>132</v>
      </c>
      <c r="BK560" s="141">
        <f>SUM(BK561:BK565)</f>
        <v>0</v>
      </c>
    </row>
    <row r="561" spans="1:65" s="2" customFormat="1" ht="21.75" customHeight="1">
      <c r="A561" s="32"/>
      <c r="B561" s="144"/>
      <c r="C561" s="145" t="s">
        <v>856</v>
      </c>
      <c r="D561" s="145" t="s">
        <v>135</v>
      </c>
      <c r="E561" s="146" t="s">
        <v>857</v>
      </c>
      <c r="F561" s="147" t="s">
        <v>858</v>
      </c>
      <c r="G561" s="148" t="s">
        <v>247</v>
      </c>
      <c r="H561" s="149">
        <v>342.197</v>
      </c>
      <c r="I561" s="150"/>
      <c r="J561" s="151">
        <f>ROUND(I561*H561,2)</f>
        <v>0</v>
      </c>
      <c r="K561" s="152"/>
      <c r="L561" s="33"/>
      <c r="M561" s="153" t="s">
        <v>1</v>
      </c>
      <c r="N561" s="154" t="s">
        <v>42</v>
      </c>
      <c r="O561" s="58"/>
      <c r="P561" s="155">
        <f>O561*H561</f>
        <v>0</v>
      </c>
      <c r="Q561" s="155">
        <v>0</v>
      </c>
      <c r="R561" s="155">
        <f>Q561*H561</f>
        <v>0</v>
      </c>
      <c r="S561" s="155">
        <v>0.0095</v>
      </c>
      <c r="T561" s="156">
        <f>S561*H561</f>
        <v>3.2508715</v>
      </c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R561" s="157" t="s">
        <v>292</v>
      </c>
      <c r="AT561" s="157" t="s">
        <v>135</v>
      </c>
      <c r="AU561" s="157" t="s">
        <v>87</v>
      </c>
      <c r="AY561" s="17" t="s">
        <v>132</v>
      </c>
      <c r="BE561" s="158">
        <f>IF(N561="základní",J561,0)</f>
        <v>0</v>
      </c>
      <c r="BF561" s="158">
        <f>IF(N561="snížená",J561,0)</f>
        <v>0</v>
      </c>
      <c r="BG561" s="158">
        <f>IF(N561="zákl. přenesená",J561,0)</f>
        <v>0</v>
      </c>
      <c r="BH561" s="158">
        <f>IF(N561="sníž. přenesená",J561,0)</f>
        <v>0</v>
      </c>
      <c r="BI561" s="158">
        <f>IF(N561="nulová",J561,0)</f>
        <v>0</v>
      </c>
      <c r="BJ561" s="17" t="s">
        <v>85</v>
      </c>
      <c r="BK561" s="158">
        <f>ROUND(I561*H561,2)</f>
        <v>0</v>
      </c>
      <c r="BL561" s="17" t="s">
        <v>292</v>
      </c>
      <c r="BM561" s="157" t="s">
        <v>859</v>
      </c>
    </row>
    <row r="562" spans="2:51" s="13" customFormat="1" ht="12">
      <c r="B562" s="169"/>
      <c r="D562" s="159" t="s">
        <v>216</v>
      </c>
      <c r="E562" s="170" t="s">
        <v>1</v>
      </c>
      <c r="F562" s="171" t="s">
        <v>860</v>
      </c>
      <c r="H562" s="172">
        <v>342.197</v>
      </c>
      <c r="I562" s="173"/>
      <c r="L562" s="169"/>
      <c r="M562" s="174"/>
      <c r="N562" s="175"/>
      <c r="O562" s="175"/>
      <c r="P562" s="175"/>
      <c r="Q562" s="175"/>
      <c r="R562" s="175"/>
      <c r="S562" s="175"/>
      <c r="T562" s="176"/>
      <c r="AT562" s="170" t="s">
        <v>216</v>
      </c>
      <c r="AU562" s="170" t="s">
        <v>87</v>
      </c>
      <c r="AV562" s="13" t="s">
        <v>87</v>
      </c>
      <c r="AW562" s="13" t="s">
        <v>32</v>
      </c>
      <c r="AX562" s="13" t="s">
        <v>85</v>
      </c>
      <c r="AY562" s="170" t="s">
        <v>132</v>
      </c>
    </row>
    <row r="563" spans="1:65" s="2" customFormat="1" ht="24.2" customHeight="1">
      <c r="A563" s="32"/>
      <c r="B563" s="144"/>
      <c r="C563" s="145" t="s">
        <v>861</v>
      </c>
      <c r="D563" s="145" t="s">
        <v>135</v>
      </c>
      <c r="E563" s="146" t="s">
        <v>862</v>
      </c>
      <c r="F563" s="147" t="s">
        <v>863</v>
      </c>
      <c r="G563" s="148" t="s">
        <v>247</v>
      </c>
      <c r="H563" s="149">
        <v>684.393</v>
      </c>
      <c r="I563" s="150"/>
      <c r="J563" s="151">
        <f>ROUND(I563*H563,2)</f>
        <v>0</v>
      </c>
      <c r="K563" s="152"/>
      <c r="L563" s="33"/>
      <c r="M563" s="153" t="s">
        <v>1</v>
      </c>
      <c r="N563" s="154" t="s">
        <v>42</v>
      </c>
      <c r="O563" s="58"/>
      <c r="P563" s="155">
        <f>O563*H563</f>
        <v>0</v>
      </c>
      <c r="Q563" s="155">
        <v>0</v>
      </c>
      <c r="R563" s="155">
        <f>Q563*H563</f>
        <v>0</v>
      </c>
      <c r="S563" s="155">
        <v>0.00013</v>
      </c>
      <c r="T563" s="156">
        <f>S563*H563</f>
        <v>0.08897109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57" t="s">
        <v>292</v>
      </c>
      <c r="AT563" s="157" t="s">
        <v>135</v>
      </c>
      <c r="AU563" s="157" t="s">
        <v>87</v>
      </c>
      <c r="AY563" s="17" t="s">
        <v>132</v>
      </c>
      <c r="BE563" s="158">
        <f>IF(N563="základní",J563,0)</f>
        <v>0</v>
      </c>
      <c r="BF563" s="158">
        <f>IF(N563="snížená",J563,0)</f>
        <v>0</v>
      </c>
      <c r="BG563" s="158">
        <f>IF(N563="zákl. přenesená",J563,0)</f>
        <v>0</v>
      </c>
      <c r="BH563" s="158">
        <f>IF(N563="sníž. přenesená",J563,0)</f>
        <v>0</v>
      </c>
      <c r="BI563" s="158">
        <f>IF(N563="nulová",J563,0)</f>
        <v>0</v>
      </c>
      <c r="BJ563" s="17" t="s">
        <v>85</v>
      </c>
      <c r="BK563" s="158">
        <f>ROUND(I563*H563,2)</f>
        <v>0</v>
      </c>
      <c r="BL563" s="17" t="s">
        <v>292</v>
      </c>
      <c r="BM563" s="157" t="s">
        <v>864</v>
      </c>
    </row>
    <row r="564" spans="2:51" s="13" customFormat="1" ht="12">
      <c r="B564" s="169"/>
      <c r="D564" s="159" t="s">
        <v>216</v>
      </c>
      <c r="E564" s="170" t="s">
        <v>1</v>
      </c>
      <c r="F564" s="171" t="s">
        <v>865</v>
      </c>
      <c r="H564" s="172">
        <v>684.393</v>
      </c>
      <c r="I564" s="173"/>
      <c r="L564" s="169"/>
      <c r="M564" s="174"/>
      <c r="N564" s="175"/>
      <c r="O564" s="175"/>
      <c r="P564" s="175"/>
      <c r="Q564" s="175"/>
      <c r="R564" s="175"/>
      <c r="S564" s="175"/>
      <c r="T564" s="176"/>
      <c r="AT564" s="170" t="s">
        <v>216</v>
      </c>
      <c r="AU564" s="170" t="s">
        <v>87</v>
      </c>
      <c r="AV564" s="13" t="s">
        <v>87</v>
      </c>
      <c r="AW564" s="13" t="s">
        <v>32</v>
      </c>
      <c r="AX564" s="13" t="s">
        <v>85</v>
      </c>
      <c r="AY564" s="170" t="s">
        <v>132</v>
      </c>
    </row>
    <row r="565" spans="1:65" s="2" customFormat="1" ht="24.2" customHeight="1">
      <c r="A565" s="32"/>
      <c r="B565" s="144"/>
      <c r="C565" s="145" t="s">
        <v>866</v>
      </c>
      <c r="D565" s="145" t="s">
        <v>135</v>
      </c>
      <c r="E565" s="146" t="s">
        <v>867</v>
      </c>
      <c r="F565" s="147" t="s">
        <v>868</v>
      </c>
      <c r="G565" s="148" t="s">
        <v>310</v>
      </c>
      <c r="H565" s="149">
        <v>0.255</v>
      </c>
      <c r="I565" s="150"/>
      <c r="J565" s="151">
        <f>ROUND(I565*H565,2)</f>
        <v>0</v>
      </c>
      <c r="K565" s="152"/>
      <c r="L565" s="33"/>
      <c r="M565" s="153" t="s">
        <v>1</v>
      </c>
      <c r="N565" s="154" t="s">
        <v>42</v>
      </c>
      <c r="O565" s="58"/>
      <c r="P565" s="155">
        <f>O565*H565</f>
        <v>0</v>
      </c>
      <c r="Q565" s="155">
        <v>0</v>
      </c>
      <c r="R565" s="155">
        <f>Q565*H565</f>
        <v>0</v>
      </c>
      <c r="S565" s="155">
        <v>0</v>
      </c>
      <c r="T565" s="156">
        <f>S565*H565</f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57" t="s">
        <v>292</v>
      </c>
      <c r="AT565" s="157" t="s">
        <v>135</v>
      </c>
      <c r="AU565" s="157" t="s">
        <v>87</v>
      </c>
      <c r="AY565" s="17" t="s">
        <v>132</v>
      </c>
      <c r="BE565" s="158">
        <f>IF(N565="základní",J565,0)</f>
        <v>0</v>
      </c>
      <c r="BF565" s="158">
        <f>IF(N565="snížená",J565,0)</f>
        <v>0</v>
      </c>
      <c r="BG565" s="158">
        <f>IF(N565="zákl. přenesená",J565,0)</f>
        <v>0</v>
      </c>
      <c r="BH565" s="158">
        <f>IF(N565="sníž. přenesená",J565,0)</f>
        <v>0</v>
      </c>
      <c r="BI565" s="158">
        <f>IF(N565="nulová",J565,0)</f>
        <v>0</v>
      </c>
      <c r="BJ565" s="17" t="s">
        <v>85</v>
      </c>
      <c r="BK565" s="158">
        <f>ROUND(I565*H565,2)</f>
        <v>0</v>
      </c>
      <c r="BL565" s="17" t="s">
        <v>292</v>
      </c>
      <c r="BM565" s="157" t="s">
        <v>869</v>
      </c>
    </row>
    <row r="566" spans="2:63" s="12" customFormat="1" ht="22.9" customHeight="1">
      <c r="B566" s="131"/>
      <c r="D566" s="132" t="s">
        <v>76</v>
      </c>
      <c r="E566" s="142" t="s">
        <v>870</v>
      </c>
      <c r="F566" s="142" t="s">
        <v>871</v>
      </c>
      <c r="I566" s="134"/>
      <c r="J566" s="143">
        <f>BK566</f>
        <v>0</v>
      </c>
      <c r="L566" s="131"/>
      <c r="M566" s="136"/>
      <c r="N566" s="137"/>
      <c r="O566" s="137"/>
      <c r="P566" s="138">
        <f>SUM(P567:P613)</f>
        <v>0</v>
      </c>
      <c r="Q566" s="137"/>
      <c r="R566" s="138">
        <f>SUM(R567:R613)</f>
        <v>0</v>
      </c>
      <c r="S566" s="137"/>
      <c r="T566" s="139">
        <f>SUM(T567:T613)</f>
        <v>0</v>
      </c>
      <c r="AR566" s="132" t="s">
        <v>87</v>
      </c>
      <c r="AT566" s="140" t="s">
        <v>76</v>
      </c>
      <c r="AU566" s="140" t="s">
        <v>85</v>
      </c>
      <c r="AY566" s="132" t="s">
        <v>132</v>
      </c>
      <c r="BK566" s="141">
        <f>SUM(BK567:BK613)</f>
        <v>0</v>
      </c>
    </row>
    <row r="567" spans="1:65" s="2" customFormat="1" ht="37.9" customHeight="1">
      <c r="A567" s="32"/>
      <c r="B567" s="144"/>
      <c r="C567" s="145" t="s">
        <v>872</v>
      </c>
      <c r="D567" s="145" t="s">
        <v>135</v>
      </c>
      <c r="E567" s="146" t="s">
        <v>873</v>
      </c>
      <c r="F567" s="147" t="s">
        <v>874</v>
      </c>
      <c r="G567" s="148" t="s">
        <v>247</v>
      </c>
      <c r="H567" s="149">
        <v>28</v>
      </c>
      <c r="I567" s="150"/>
      <c r="J567" s="151">
        <f>ROUND(I567*H567,2)</f>
        <v>0</v>
      </c>
      <c r="K567" s="152"/>
      <c r="L567" s="33"/>
      <c r="M567" s="153" t="s">
        <v>1</v>
      </c>
      <c r="N567" s="154" t="s">
        <v>42</v>
      </c>
      <c r="O567" s="58"/>
      <c r="P567" s="155">
        <f>O567*H567</f>
        <v>0</v>
      </c>
      <c r="Q567" s="155">
        <v>0</v>
      </c>
      <c r="R567" s="155">
        <f>Q567*H567</f>
        <v>0</v>
      </c>
      <c r="S567" s="155">
        <v>0</v>
      </c>
      <c r="T567" s="156">
        <f>S567*H567</f>
        <v>0</v>
      </c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R567" s="157" t="s">
        <v>292</v>
      </c>
      <c r="AT567" s="157" t="s">
        <v>135</v>
      </c>
      <c r="AU567" s="157" t="s">
        <v>87</v>
      </c>
      <c r="AY567" s="17" t="s">
        <v>132</v>
      </c>
      <c r="BE567" s="158">
        <f>IF(N567="základní",J567,0)</f>
        <v>0</v>
      </c>
      <c r="BF567" s="158">
        <f>IF(N567="snížená",J567,0)</f>
        <v>0</v>
      </c>
      <c r="BG567" s="158">
        <f>IF(N567="zákl. přenesená",J567,0)</f>
        <v>0</v>
      </c>
      <c r="BH567" s="158">
        <f>IF(N567="sníž. přenesená",J567,0)</f>
        <v>0</v>
      </c>
      <c r="BI567" s="158">
        <f>IF(N567="nulová",J567,0)</f>
        <v>0</v>
      </c>
      <c r="BJ567" s="17" t="s">
        <v>85</v>
      </c>
      <c r="BK567" s="158">
        <f>ROUND(I567*H567,2)</f>
        <v>0</v>
      </c>
      <c r="BL567" s="17" t="s">
        <v>292</v>
      </c>
      <c r="BM567" s="157" t="s">
        <v>875</v>
      </c>
    </row>
    <row r="568" spans="2:51" s="13" customFormat="1" ht="12">
      <c r="B568" s="169"/>
      <c r="D568" s="159" t="s">
        <v>216</v>
      </c>
      <c r="E568" s="170" t="s">
        <v>1</v>
      </c>
      <c r="F568" s="171" t="s">
        <v>876</v>
      </c>
      <c r="H568" s="172">
        <v>28</v>
      </c>
      <c r="I568" s="173"/>
      <c r="L568" s="169"/>
      <c r="M568" s="174"/>
      <c r="N568" s="175"/>
      <c r="O568" s="175"/>
      <c r="P568" s="175"/>
      <c r="Q568" s="175"/>
      <c r="R568" s="175"/>
      <c r="S568" s="175"/>
      <c r="T568" s="176"/>
      <c r="AT568" s="170" t="s">
        <v>216</v>
      </c>
      <c r="AU568" s="170" t="s">
        <v>87</v>
      </c>
      <c r="AV568" s="13" t="s">
        <v>87</v>
      </c>
      <c r="AW568" s="13" t="s">
        <v>32</v>
      </c>
      <c r="AX568" s="13" t="s">
        <v>85</v>
      </c>
      <c r="AY568" s="170" t="s">
        <v>132</v>
      </c>
    </row>
    <row r="569" spans="1:65" s="2" customFormat="1" ht="37.9" customHeight="1">
      <c r="A569" s="32"/>
      <c r="B569" s="144"/>
      <c r="C569" s="185" t="s">
        <v>877</v>
      </c>
      <c r="D569" s="185" t="s">
        <v>315</v>
      </c>
      <c r="E569" s="186" t="s">
        <v>878</v>
      </c>
      <c r="F569" s="187" t="s">
        <v>879</v>
      </c>
      <c r="G569" s="188" t="s">
        <v>267</v>
      </c>
      <c r="H569" s="189">
        <v>1</v>
      </c>
      <c r="I569" s="190"/>
      <c r="J569" s="191">
        <f>ROUND(I569*H569,2)</f>
        <v>0</v>
      </c>
      <c r="K569" s="192"/>
      <c r="L569" s="193"/>
      <c r="M569" s="194" t="s">
        <v>1</v>
      </c>
      <c r="N569" s="195" t="s">
        <v>42</v>
      </c>
      <c r="O569" s="58"/>
      <c r="P569" s="155">
        <f>O569*H569</f>
        <v>0</v>
      </c>
      <c r="Q569" s="155">
        <v>0</v>
      </c>
      <c r="R569" s="155">
        <f>Q569*H569</f>
        <v>0</v>
      </c>
      <c r="S569" s="155">
        <v>0</v>
      </c>
      <c r="T569" s="156">
        <f>S569*H569</f>
        <v>0</v>
      </c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R569" s="157" t="s">
        <v>380</v>
      </c>
      <c r="AT569" s="157" t="s">
        <v>315</v>
      </c>
      <c r="AU569" s="157" t="s">
        <v>87</v>
      </c>
      <c r="AY569" s="17" t="s">
        <v>132</v>
      </c>
      <c r="BE569" s="158">
        <f>IF(N569="základní",J569,0)</f>
        <v>0</v>
      </c>
      <c r="BF569" s="158">
        <f>IF(N569="snížená",J569,0)</f>
        <v>0</v>
      </c>
      <c r="BG569" s="158">
        <f>IF(N569="zákl. přenesená",J569,0)</f>
        <v>0</v>
      </c>
      <c r="BH569" s="158">
        <f>IF(N569="sníž. přenesená",J569,0)</f>
        <v>0</v>
      </c>
      <c r="BI569" s="158">
        <f>IF(N569="nulová",J569,0)</f>
        <v>0</v>
      </c>
      <c r="BJ569" s="17" t="s">
        <v>85</v>
      </c>
      <c r="BK569" s="158">
        <f>ROUND(I569*H569,2)</f>
        <v>0</v>
      </c>
      <c r="BL569" s="17" t="s">
        <v>292</v>
      </c>
      <c r="BM569" s="157" t="s">
        <v>880</v>
      </c>
    </row>
    <row r="570" spans="2:51" s="13" customFormat="1" ht="12">
      <c r="B570" s="169"/>
      <c r="D570" s="159" t="s">
        <v>216</v>
      </c>
      <c r="E570" s="170" t="s">
        <v>1</v>
      </c>
      <c r="F570" s="171" t="s">
        <v>881</v>
      </c>
      <c r="H570" s="172">
        <v>1</v>
      </c>
      <c r="I570" s="173"/>
      <c r="L570" s="169"/>
      <c r="M570" s="174"/>
      <c r="N570" s="175"/>
      <c r="O570" s="175"/>
      <c r="P570" s="175"/>
      <c r="Q570" s="175"/>
      <c r="R570" s="175"/>
      <c r="S570" s="175"/>
      <c r="T570" s="176"/>
      <c r="AT570" s="170" t="s">
        <v>216</v>
      </c>
      <c r="AU570" s="170" t="s">
        <v>87</v>
      </c>
      <c r="AV570" s="13" t="s">
        <v>87</v>
      </c>
      <c r="AW570" s="13" t="s">
        <v>32</v>
      </c>
      <c r="AX570" s="13" t="s">
        <v>85</v>
      </c>
      <c r="AY570" s="170" t="s">
        <v>132</v>
      </c>
    </row>
    <row r="571" spans="1:65" s="2" customFormat="1" ht="37.9" customHeight="1">
      <c r="A571" s="32"/>
      <c r="B571" s="144"/>
      <c r="C571" s="185" t="s">
        <v>882</v>
      </c>
      <c r="D571" s="185" t="s">
        <v>315</v>
      </c>
      <c r="E571" s="186" t="s">
        <v>883</v>
      </c>
      <c r="F571" s="187" t="s">
        <v>884</v>
      </c>
      <c r="G571" s="188" t="s">
        <v>267</v>
      </c>
      <c r="H571" s="189">
        <v>1</v>
      </c>
      <c r="I571" s="190"/>
      <c r="J571" s="191">
        <f>ROUND(I571*H571,2)</f>
        <v>0</v>
      </c>
      <c r="K571" s="192"/>
      <c r="L571" s="193"/>
      <c r="M571" s="194" t="s">
        <v>1</v>
      </c>
      <c r="N571" s="195" t="s">
        <v>42</v>
      </c>
      <c r="O571" s="58"/>
      <c r="P571" s="155">
        <f>O571*H571</f>
        <v>0</v>
      </c>
      <c r="Q571" s="155">
        <v>0</v>
      </c>
      <c r="R571" s="155">
        <f>Q571*H571</f>
        <v>0</v>
      </c>
      <c r="S571" s="155">
        <v>0</v>
      </c>
      <c r="T571" s="156">
        <f>S571*H571</f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57" t="s">
        <v>380</v>
      </c>
      <c r="AT571" s="157" t="s">
        <v>315</v>
      </c>
      <c r="AU571" s="157" t="s">
        <v>87</v>
      </c>
      <c r="AY571" s="17" t="s">
        <v>132</v>
      </c>
      <c r="BE571" s="158">
        <f>IF(N571="základní",J571,0)</f>
        <v>0</v>
      </c>
      <c r="BF571" s="158">
        <f>IF(N571="snížená",J571,0)</f>
        <v>0</v>
      </c>
      <c r="BG571" s="158">
        <f>IF(N571="zákl. přenesená",J571,0)</f>
        <v>0</v>
      </c>
      <c r="BH571" s="158">
        <f>IF(N571="sníž. přenesená",J571,0)</f>
        <v>0</v>
      </c>
      <c r="BI571" s="158">
        <f>IF(N571="nulová",J571,0)</f>
        <v>0</v>
      </c>
      <c r="BJ571" s="17" t="s">
        <v>85</v>
      </c>
      <c r="BK571" s="158">
        <f>ROUND(I571*H571,2)</f>
        <v>0</v>
      </c>
      <c r="BL571" s="17" t="s">
        <v>292</v>
      </c>
      <c r="BM571" s="157" t="s">
        <v>885</v>
      </c>
    </row>
    <row r="572" spans="2:51" s="13" customFormat="1" ht="12">
      <c r="B572" s="169"/>
      <c r="D572" s="159" t="s">
        <v>216</v>
      </c>
      <c r="E572" s="170" t="s">
        <v>1</v>
      </c>
      <c r="F572" s="171" t="s">
        <v>886</v>
      </c>
      <c r="H572" s="172">
        <v>1</v>
      </c>
      <c r="I572" s="173"/>
      <c r="L572" s="169"/>
      <c r="M572" s="174"/>
      <c r="N572" s="175"/>
      <c r="O572" s="175"/>
      <c r="P572" s="175"/>
      <c r="Q572" s="175"/>
      <c r="R572" s="175"/>
      <c r="S572" s="175"/>
      <c r="T572" s="176"/>
      <c r="AT572" s="170" t="s">
        <v>216</v>
      </c>
      <c r="AU572" s="170" t="s">
        <v>87</v>
      </c>
      <c r="AV572" s="13" t="s">
        <v>87</v>
      </c>
      <c r="AW572" s="13" t="s">
        <v>32</v>
      </c>
      <c r="AX572" s="13" t="s">
        <v>85</v>
      </c>
      <c r="AY572" s="170" t="s">
        <v>132</v>
      </c>
    </row>
    <row r="573" spans="1:65" s="2" customFormat="1" ht="37.9" customHeight="1">
      <c r="A573" s="32"/>
      <c r="B573" s="144"/>
      <c r="C573" s="185" t="s">
        <v>887</v>
      </c>
      <c r="D573" s="185" t="s">
        <v>315</v>
      </c>
      <c r="E573" s="186" t="s">
        <v>888</v>
      </c>
      <c r="F573" s="187" t="s">
        <v>889</v>
      </c>
      <c r="G573" s="188" t="s">
        <v>267</v>
      </c>
      <c r="H573" s="189">
        <v>5</v>
      </c>
      <c r="I573" s="190"/>
      <c r="J573" s="191">
        <f>ROUND(I573*H573,2)</f>
        <v>0</v>
      </c>
      <c r="K573" s="192"/>
      <c r="L573" s="193"/>
      <c r="M573" s="194" t="s">
        <v>1</v>
      </c>
      <c r="N573" s="195" t="s">
        <v>42</v>
      </c>
      <c r="O573" s="58"/>
      <c r="P573" s="155">
        <f>O573*H573</f>
        <v>0</v>
      </c>
      <c r="Q573" s="155">
        <v>0</v>
      </c>
      <c r="R573" s="155">
        <f>Q573*H573</f>
        <v>0</v>
      </c>
      <c r="S573" s="155">
        <v>0</v>
      </c>
      <c r="T573" s="156">
        <f>S573*H573</f>
        <v>0</v>
      </c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R573" s="157" t="s">
        <v>380</v>
      </c>
      <c r="AT573" s="157" t="s">
        <v>315</v>
      </c>
      <c r="AU573" s="157" t="s">
        <v>87</v>
      </c>
      <c r="AY573" s="17" t="s">
        <v>132</v>
      </c>
      <c r="BE573" s="158">
        <f>IF(N573="základní",J573,0)</f>
        <v>0</v>
      </c>
      <c r="BF573" s="158">
        <f>IF(N573="snížená",J573,0)</f>
        <v>0</v>
      </c>
      <c r="BG573" s="158">
        <f>IF(N573="zákl. přenesená",J573,0)</f>
        <v>0</v>
      </c>
      <c r="BH573" s="158">
        <f>IF(N573="sníž. přenesená",J573,0)</f>
        <v>0</v>
      </c>
      <c r="BI573" s="158">
        <f>IF(N573="nulová",J573,0)</f>
        <v>0</v>
      </c>
      <c r="BJ573" s="17" t="s">
        <v>85</v>
      </c>
      <c r="BK573" s="158">
        <f>ROUND(I573*H573,2)</f>
        <v>0</v>
      </c>
      <c r="BL573" s="17" t="s">
        <v>292</v>
      </c>
      <c r="BM573" s="157" t="s">
        <v>890</v>
      </c>
    </row>
    <row r="574" spans="2:51" s="13" customFormat="1" ht="12">
      <c r="B574" s="169"/>
      <c r="D574" s="159" t="s">
        <v>216</v>
      </c>
      <c r="E574" s="170" t="s">
        <v>1</v>
      </c>
      <c r="F574" s="171" t="s">
        <v>891</v>
      </c>
      <c r="H574" s="172">
        <v>5</v>
      </c>
      <c r="I574" s="173"/>
      <c r="L574" s="169"/>
      <c r="M574" s="174"/>
      <c r="N574" s="175"/>
      <c r="O574" s="175"/>
      <c r="P574" s="175"/>
      <c r="Q574" s="175"/>
      <c r="R574" s="175"/>
      <c r="S574" s="175"/>
      <c r="T574" s="176"/>
      <c r="AT574" s="170" t="s">
        <v>216</v>
      </c>
      <c r="AU574" s="170" t="s">
        <v>87</v>
      </c>
      <c r="AV574" s="13" t="s">
        <v>87</v>
      </c>
      <c r="AW574" s="13" t="s">
        <v>32</v>
      </c>
      <c r="AX574" s="13" t="s">
        <v>85</v>
      </c>
      <c r="AY574" s="170" t="s">
        <v>132</v>
      </c>
    </row>
    <row r="575" spans="1:65" s="2" customFormat="1" ht="37.9" customHeight="1">
      <c r="A575" s="32"/>
      <c r="B575" s="144"/>
      <c r="C575" s="185" t="s">
        <v>892</v>
      </c>
      <c r="D575" s="185" t="s">
        <v>315</v>
      </c>
      <c r="E575" s="186" t="s">
        <v>893</v>
      </c>
      <c r="F575" s="187" t="s">
        <v>894</v>
      </c>
      <c r="G575" s="188" t="s">
        <v>267</v>
      </c>
      <c r="H575" s="189">
        <v>20</v>
      </c>
      <c r="I575" s="190"/>
      <c r="J575" s="191">
        <f>ROUND(I575*H575,2)</f>
        <v>0</v>
      </c>
      <c r="K575" s="192"/>
      <c r="L575" s="193"/>
      <c r="M575" s="194" t="s">
        <v>1</v>
      </c>
      <c r="N575" s="195" t="s">
        <v>42</v>
      </c>
      <c r="O575" s="58"/>
      <c r="P575" s="155">
        <f>O575*H575</f>
        <v>0</v>
      </c>
      <c r="Q575" s="155">
        <v>0</v>
      </c>
      <c r="R575" s="155">
        <f>Q575*H575</f>
        <v>0</v>
      </c>
      <c r="S575" s="155">
        <v>0</v>
      </c>
      <c r="T575" s="156">
        <f>S575*H575</f>
        <v>0</v>
      </c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R575" s="157" t="s">
        <v>380</v>
      </c>
      <c r="AT575" s="157" t="s">
        <v>315</v>
      </c>
      <c r="AU575" s="157" t="s">
        <v>87</v>
      </c>
      <c r="AY575" s="17" t="s">
        <v>132</v>
      </c>
      <c r="BE575" s="158">
        <f>IF(N575="základní",J575,0)</f>
        <v>0</v>
      </c>
      <c r="BF575" s="158">
        <f>IF(N575="snížená",J575,0)</f>
        <v>0</v>
      </c>
      <c r="BG575" s="158">
        <f>IF(N575="zákl. přenesená",J575,0)</f>
        <v>0</v>
      </c>
      <c r="BH575" s="158">
        <f>IF(N575="sníž. přenesená",J575,0)</f>
        <v>0</v>
      </c>
      <c r="BI575" s="158">
        <f>IF(N575="nulová",J575,0)</f>
        <v>0</v>
      </c>
      <c r="BJ575" s="17" t="s">
        <v>85</v>
      </c>
      <c r="BK575" s="158">
        <f>ROUND(I575*H575,2)</f>
        <v>0</v>
      </c>
      <c r="BL575" s="17" t="s">
        <v>292</v>
      </c>
      <c r="BM575" s="157" t="s">
        <v>895</v>
      </c>
    </row>
    <row r="576" spans="1:47" s="2" customFormat="1" ht="19.5">
      <c r="A576" s="32"/>
      <c r="B576" s="33"/>
      <c r="C576" s="32"/>
      <c r="D576" s="159" t="s">
        <v>157</v>
      </c>
      <c r="E576" s="32"/>
      <c r="F576" s="160" t="s">
        <v>896</v>
      </c>
      <c r="G576" s="32"/>
      <c r="H576" s="32"/>
      <c r="I576" s="161"/>
      <c r="J576" s="32"/>
      <c r="K576" s="32"/>
      <c r="L576" s="33"/>
      <c r="M576" s="162"/>
      <c r="N576" s="163"/>
      <c r="O576" s="58"/>
      <c r="P576" s="58"/>
      <c r="Q576" s="58"/>
      <c r="R576" s="58"/>
      <c r="S576" s="58"/>
      <c r="T576" s="59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T576" s="17" t="s">
        <v>157</v>
      </c>
      <c r="AU576" s="17" t="s">
        <v>87</v>
      </c>
    </row>
    <row r="577" spans="2:51" s="13" customFormat="1" ht="12">
      <c r="B577" s="169"/>
      <c r="D577" s="159" t="s">
        <v>216</v>
      </c>
      <c r="E577" s="170" t="s">
        <v>1</v>
      </c>
      <c r="F577" s="171" t="s">
        <v>897</v>
      </c>
      <c r="H577" s="172">
        <v>20</v>
      </c>
      <c r="I577" s="173"/>
      <c r="L577" s="169"/>
      <c r="M577" s="174"/>
      <c r="N577" s="175"/>
      <c r="O577" s="175"/>
      <c r="P577" s="175"/>
      <c r="Q577" s="175"/>
      <c r="R577" s="175"/>
      <c r="S577" s="175"/>
      <c r="T577" s="176"/>
      <c r="AT577" s="170" t="s">
        <v>216</v>
      </c>
      <c r="AU577" s="170" t="s">
        <v>87</v>
      </c>
      <c r="AV577" s="13" t="s">
        <v>87</v>
      </c>
      <c r="AW577" s="13" t="s">
        <v>32</v>
      </c>
      <c r="AX577" s="13" t="s">
        <v>85</v>
      </c>
      <c r="AY577" s="170" t="s">
        <v>132</v>
      </c>
    </row>
    <row r="578" spans="1:65" s="2" customFormat="1" ht="37.9" customHeight="1">
      <c r="A578" s="32"/>
      <c r="B578" s="144"/>
      <c r="C578" s="185" t="s">
        <v>898</v>
      </c>
      <c r="D578" s="185" t="s">
        <v>315</v>
      </c>
      <c r="E578" s="186" t="s">
        <v>899</v>
      </c>
      <c r="F578" s="187" t="s">
        <v>900</v>
      </c>
      <c r="G578" s="188" t="s">
        <v>267</v>
      </c>
      <c r="H578" s="189">
        <v>1</v>
      </c>
      <c r="I578" s="190"/>
      <c r="J578" s="191">
        <f>ROUND(I578*H578,2)</f>
        <v>0</v>
      </c>
      <c r="K578" s="192"/>
      <c r="L578" s="193"/>
      <c r="M578" s="194" t="s">
        <v>1</v>
      </c>
      <c r="N578" s="195" t="s">
        <v>42</v>
      </c>
      <c r="O578" s="58"/>
      <c r="P578" s="155">
        <f>O578*H578</f>
        <v>0</v>
      </c>
      <c r="Q578" s="155">
        <v>0</v>
      </c>
      <c r="R578" s="155">
        <f>Q578*H578</f>
        <v>0</v>
      </c>
      <c r="S578" s="155">
        <v>0</v>
      </c>
      <c r="T578" s="156">
        <f>S578*H578</f>
        <v>0</v>
      </c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R578" s="157" t="s">
        <v>380</v>
      </c>
      <c r="AT578" s="157" t="s">
        <v>315</v>
      </c>
      <c r="AU578" s="157" t="s">
        <v>87</v>
      </c>
      <c r="AY578" s="17" t="s">
        <v>132</v>
      </c>
      <c r="BE578" s="158">
        <f>IF(N578="základní",J578,0)</f>
        <v>0</v>
      </c>
      <c r="BF578" s="158">
        <f>IF(N578="snížená",J578,0)</f>
        <v>0</v>
      </c>
      <c r="BG578" s="158">
        <f>IF(N578="zákl. přenesená",J578,0)</f>
        <v>0</v>
      </c>
      <c r="BH578" s="158">
        <f>IF(N578="sníž. přenesená",J578,0)</f>
        <v>0</v>
      </c>
      <c r="BI578" s="158">
        <f>IF(N578="nulová",J578,0)</f>
        <v>0</v>
      </c>
      <c r="BJ578" s="17" t="s">
        <v>85</v>
      </c>
      <c r="BK578" s="158">
        <f>ROUND(I578*H578,2)</f>
        <v>0</v>
      </c>
      <c r="BL578" s="17" t="s">
        <v>292</v>
      </c>
      <c r="BM578" s="157" t="s">
        <v>901</v>
      </c>
    </row>
    <row r="579" spans="2:51" s="13" customFormat="1" ht="12">
      <c r="B579" s="169"/>
      <c r="D579" s="159" t="s">
        <v>216</v>
      </c>
      <c r="E579" s="170" t="s">
        <v>1</v>
      </c>
      <c r="F579" s="171" t="s">
        <v>902</v>
      </c>
      <c r="H579" s="172">
        <v>1</v>
      </c>
      <c r="I579" s="173"/>
      <c r="L579" s="169"/>
      <c r="M579" s="174"/>
      <c r="N579" s="175"/>
      <c r="O579" s="175"/>
      <c r="P579" s="175"/>
      <c r="Q579" s="175"/>
      <c r="R579" s="175"/>
      <c r="S579" s="175"/>
      <c r="T579" s="176"/>
      <c r="AT579" s="170" t="s">
        <v>216</v>
      </c>
      <c r="AU579" s="170" t="s">
        <v>87</v>
      </c>
      <c r="AV579" s="13" t="s">
        <v>87</v>
      </c>
      <c r="AW579" s="13" t="s">
        <v>32</v>
      </c>
      <c r="AX579" s="13" t="s">
        <v>85</v>
      </c>
      <c r="AY579" s="170" t="s">
        <v>132</v>
      </c>
    </row>
    <row r="580" spans="1:65" s="2" customFormat="1" ht="24.2" customHeight="1">
      <c r="A580" s="32"/>
      <c r="B580" s="144"/>
      <c r="C580" s="145" t="s">
        <v>903</v>
      </c>
      <c r="D580" s="145" t="s">
        <v>135</v>
      </c>
      <c r="E580" s="146" t="s">
        <v>904</v>
      </c>
      <c r="F580" s="147" t="s">
        <v>905</v>
      </c>
      <c r="G580" s="148" t="s">
        <v>247</v>
      </c>
      <c r="H580" s="149">
        <v>13.885</v>
      </c>
      <c r="I580" s="150"/>
      <c r="J580" s="151">
        <f>ROUND(I580*H580,2)</f>
        <v>0</v>
      </c>
      <c r="K580" s="152"/>
      <c r="L580" s="33"/>
      <c r="M580" s="153" t="s">
        <v>1</v>
      </c>
      <c r="N580" s="154" t="s">
        <v>42</v>
      </c>
      <c r="O580" s="58"/>
      <c r="P580" s="155">
        <f>O580*H580</f>
        <v>0</v>
      </c>
      <c r="Q580" s="155">
        <v>0</v>
      </c>
      <c r="R580" s="155">
        <f>Q580*H580</f>
        <v>0</v>
      </c>
      <c r="S580" s="155">
        <v>0</v>
      </c>
      <c r="T580" s="156">
        <f>S580*H580</f>
        <v>0</v>
      </c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R580" s="157" t="s">
        <v>292</v>
      </c>
      <c r="AT580" s="157" t="s">
        <v>135</v>
      </c>
      <c r="AU580" s="157" t="s">
        <v>87</v>
      </c>
      <c r="AY580" s="17" t="s">
        <v>132</v>
      </c>
      <c r="BE580" s="158">
        <f>IF(N580="základní",J580,0)</f>
        <v>0</v>
      </c>
      <c r="BF580" s="158">
        <f>IF(N580="snížená",J580,0)</f>
        <v>0</v>
      </c>
      <c r="BG580" s="158">
        <f>IF(N580="zákl. přenesená",J580,0)</f>
        <v>0</v>
      </c>
      <c r="BH580" s="158">
        <f>IF(N580="sníž. přenesená",J580,0)</f>
        <v>0</v>
      </c>
      <c r="BI580" s="158">
        <f>IF(N580="nulová",J580,0)</f>
        <v>0</v>
      </c>
      <c r="BJ580" s="17" t="s">
        <v>85</v>
      </c>
      <c r="BK580" s="158">
        <f>ROUND(I580*H580,2)</f>
        <v>0</v>
      </c>
      <c r="BL580" s="17" t="s">
        <v>292</v>
      </c>
      <c r="BM580" s="157" t="s">
        <v>906</v>
      </c>
    </row>
    <row r="581" spans="2:51" s="13" customFormat="1" ht="12">
      <c r="B581" s="169"/>
      <c r="D581" s="159" t="s">
        <v>216</v>
      </c>
      <c r="E581" s="170" t="s">
        <v>1</v>
      </c>
      <c r="F581" s="171" t="s">
        <v>907</v>
      </c>
      <c r="H581" s="172">
        <v>13.885</v>
      </c>
      <c r="I581" s="173"/>
      <c r="L581" s="169"/>
      <c r="M581" s="174"/>
      <c r="N581" s="175"/>
      <c r="O581" s="175"/>
      <c r="P581" s="175"/>
      <c r="Q581" s="175"/>
      <c r="R581" s="175"/>
      <c r="S581" s="175"/>
      <c r="T581" s="176"/>
      <c r="AT581" s="170" t="s">
        <v>216</v>
      </c>
      <c r="AU581" s="170" t="s">
        <v>87</v>
      </c>
      <c r="AV581" s="13" t="s">
        <v>87</v>
      </c>
      <c r="AW581" s="13" t="s">
        <v>32</v>
      </c>
      <c r="AX581" s="13" t="s">
        <v>77</v>
      </c>
      <c r="AY581" s="170" t="s">
        <v>132</v>
      </c>
    </row>
    <row r="582" spans="2:51" s="14" customFormat="1" ht="12">
      <c r="B582" s="177"/>
      <c r="D582" s="159" t="s">
        <v>216</v>
      </c>
      <c r="E582" s="178" t="s">
        <v>1</v>
      </c>
      <c r="F582" s="179" t="s">
        <v>219</v>
      </c>
      <c r="H582" s="180">
        <v>13.885</v>
      </c>
      <c r="I582" s="181"/>
      <c r="L582" s="177"/>
      <c r="M582" s="182"/>
      <c r="N582" s="183"/>
      <c r="O582" s="183"/>
      <c r="P582" s="183"/>
      <c r="Q582" s="183"/>
      <c r="R582" s="183"/>
      <c r="S582" s="183"/>
      <c r="T582" s="184"/>
      <c r="AT582" s="178" t="s">
        <v>216</v>
      </c>
      <c r="AU582" s="178" t="s">
        <v>87</v>
      </c>
      <c r="AV582" s="14" t="s">
        <v>139</v>
      </c>
      <c r="AW582" s="14" t="s">
        <v>32</v>
      </c>
      <c r="AX582" s="14" t="s">
        <v>85</v>
      </c>
      <c r="AY582" s="178" t="s">
        <v>132</v>
      </c>
    </row>
    <row r="583" spans="1:65" s="2" customFormat="1" ht="33" customHeight="1">
      <c r="A583" s="32"/>
      <c r="B583" s="144"/>
      <c r="C583" s="185" t="s">
        <v>908</v>
      </c>
      <c r="D583" s="185" t="s">
        <v>315</v>
      </c>
      <c r="E583" s="186" t="s">
        <v>909</v>
      </c>
      <c r="F583" s="187" t="s">
        <v>910</v>
      </c>
      <c r="G583" s="188" t="s">
        <v>267</v>
      </c>
      <c r="H583" s="189">
        <v>4</v>
      </c>
      <c r="I583" s="190"/>
      <c r="J583" s="191">
        <f>ROUND(I583*H583,2)</f>
        <v>0</v>
      </c>
      <c r="K583" s="192"/>
      <c r="L583" s="193"/>
      <c r="M583" s="194" t="s">
        <v>1</v>
      </c>
      <c r="N583" s="195" t="s">
        <v>42</v>
      </c>
      <c r="O583" s="58"/>
      <c r="P583" s="155">
        <f>O583*H583</f>
        <v>0</v>
      </c>
      <c r="Q583" s="155">
        <v>0</v>
      </c>
      <c r="R583" s="155">
        <f>Q583*H583</f>
        <v>0</v>
      </c>
      <c r="S583" s="155">
        <v>0</v>
      </c>
      <c r="T583" s="156">
        <f>S583*H583</f>
        <v>0</v>
      </c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R583" s="157" t="s">
        <v>380</v>
      </c>
      <c r="AT583" s="157" t="s">
        <v>315</v>
      </c>
      <c r="AU583" s="157" t="s">
        <v>87</v>
      </c>
      <c r="AY583" s="17" t="s">
        <v>132</v>
      </c>
      <c r="BE583" s="158">
        <f>IF(N583="základní",J583,0)</f>
        <v>0</v>
      </c>
      <c r="BF583" s="158">
        <f>IF(N583="snížená",J583,0)</f>
        <v>0</v>
      </c>
      <c r="BG583" s="158">
        <f>IF(N583="zákl. přenesená",J583,0)</f>
        <v>0</v>
      </c>
      <c r="BH583" s="158">
        <f>IF(N583="sníž. přenesená",J583,0)</f>
        <v>0</v>
      </c>
      <c r="BI583" s="158">
        <f>IF(N583="nulová",J583,0)</f>
        <v>0</v>
      </c>
      <c r="BJ583" s="17" t="s">
        <v>85</v>
      </c>
      <c r="BK583" s="158">
        <f>ROUND(I583*H583,2)</f>
        <v>0</v>
      </c>
      <c r="BL583" s="17" t="s">
        <v>292</v>
      </c>
      <c r="BM583" s="157" t="s">
        <v>911</v>
      </c>
    </row>
    <row r="584" spans="2:51" s="13" customFormat="1" ht="12">
      <c r="B584" s="169"/>
      <c r="D584" s="159" t="s">
        <v>216</v>
      </c>
      <c r="E584" s="170" t="s">
        <v>1</v>
      </c>
      <c r="F584" s="171" t="s">
        <v>912</v>
      </c>
      <c r="H584" s="172">
        <v>2</v>
      </c>
      <c r="I584" s="173"/>
      <c r="L584" s="169"/>
      <c r="M584" s="174"/>
      <c r="N584" s="175"/>
      <c r="O584" s="175"/>
      <c r="P584" s="175"/>
      <c r="Q584" s="175"/>
      <c r="R584" s="175"/>
      <c r="S584" s="175"/>
      <c r="T584" s="176"/>
      <c r="AT584" s="170" t="s">
        <v>216</v>
      </c>
      <c r="AU584" s="170" t="s">
        <v>87</v>
      </c>
      <c r="AV584" s="13" t="s">
        <v>87</v>
      </c>
      <c r="AW584" s="13" t="s">
        <v>32</v>
      </c>
      <c r="AX584" s="13" t="s">
        <v>77</v>
      </c>
      <c r="AY584" s="170" t="s">
        <v>132</v>
      </c>
    </row>
    <row r="585" spans="2:51" s="13" customFormat="1" ht="12">
      <c r="B585" s="169"/>
      <c r="D585" s="159" t="s">
        <v>216</v>
      </c>
      <c r="E585" s="170" t="s">
        <v>1</v>
      </c>
      <c r="F585" s="171" t="s">
        <v>913</v>
      </c>
      <c r="H585" s="172">
        <v>2</v>
      </c>
      <c r="I585" s="173"/>
      <c r="L585" s="169"/>
      <c r="M585" s="174"/>
      <c r="N585" s="175"/>
      <c r="O585" s="175"/>
      <c r="P585" s="175"/>
      <c r="Q585" s="175"/>
      <c r="R585" s="175"/>
      <c r="S585" s="175"/>
      <c r="T585" s="176"/>
      <c r="AT585" s="170" t="s">
        <v>216</v>
      </c>
      <c r="AU585" s="170" t="s">
        <v>87</v>
      </c>
      <c r="AV585" s="13" t="s">
        <v>87</v>
      </c>
      <c r="AW585" s="13" t="s">
        <v>32</v>
      </c>
      <c r="AX585" s="13" t="s">
        <v>77</v>
      </c>
      <c r="AY585" s="170" t="s">
        <v>132</v>
      </c>
    </row>
    <row r="586" spans="2:51" s="14" customFormat="1" ht="12">
      <c r="B586" s="177"/>
      <c r="D586" s="159" t="s">
        <v>216</v>
      </c>
      <c r="E586" s="178" t="s">
        <v>1</v>
      </c>
      <c r="F586" s="179" t="s">
        <v>219</v>
      </c>
      <c r="H586" s="180">
        <v>4</v>
      </c>
      <c r="I586" s="181"/>
      <c r="L586" s="177"/>
      <c r="M586" s="182"/>
      <c r="N586" s="183"/>
      <c r="O586" s="183"/>
      <c r="P586" s="183"/>
      <c r="Q586" s="183"/>
      <c r="R586" s="183"/>
      <c r="S586" s="183"/>
      <c r="T586" s="184"/>
      <c r="AT586" s="178" t="s">
        <v>216</v>
      </c>
      <c r="AU586" s="178" t="s">
        <v>87</v>
      </c>
      <c r="AV586" s="14" t="s">
        <v>139</v>
      </c>
      <c r="AW586" s="14" t="s">
        <v>32</v>
      </c>
      <c r="AX586" s="14" t="s">
        <v>85</v>
      </c>
      <c r="AY586" s="178" t="s">
        <v>132</v>
      </c>
    </row>
    <row r="587" spans="1:65" s="2" customFormat="1" ht="33" customHeight="1">
      <c r="A587" s="32"/>
      <c r="B587" s="144"/>
      <c r="C587" s="185" t="s">
        <v>914</v>
      </c>
      <c r="D587" s="185" t="s">
        <v>315</v>
      </c>
      <c r="E587" s="186" t="s">
        <v>915</v>
      </c>
      <c r="F587" s="187" t="s">
        <v>916</v>
      </c>
      <c r="G587" s="188" t="s">
        <v>267</v>
      </c>
      <c r="H587" s="189">
        <v>1</v>
      </c>
      <c r="I587" s="190"/>
      <c r="J587" s="191">
        <f>ROUND(I587*H587,2)</f>
        <v>0</v>
      </c>
      <c r="K587" s="192"/>
      <c r="L587" s="193"/>
      <c r="M587" s="194" t="s">
        <v>1</v>
      </c>
      <c r="N587" s="195" t="s">
        <v>42</v>
      </c>
      <c r="O587" s="58"/>
      <c r="P587" s="155">
        <f>O587*H587</f>
        <v>0</v>
      </c>
      <c r="Q587" s="155">
        <v>0</v>
      </c>
      <c r="R587" s="155">
        <f>Q587*H587</f>
        <v>0</v>
      </c>
      <c r="S587" s="155">
        <v>0</v>
      </c>
      <c r="T587" s="156">
        <f>S587*H587</f>
        <v>0</v>
      </c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R587" s="157" t="s">
        <v>380</v>
      </c>
      <c r="AT587" s="157" t="s">
        <v>315</v>
      </c>
      <c r="AU587" s="157" t="s">
        <v>87</v>
      </c>
      <c r="AY587" s="17" t="s">
        <v>132</v>
      </c>
      <c r="BE587" s="158">
        <f>IF(N587="základní",J587,0)</f>
        <v>0</v>
      </c>
      <c r="BF587" s="158">
        <f>IF(N587="snížená",J587,0)</f>
        <v>0</v>
      </c>
      <c r="BG587" s="158">
        <f>IF(N587="zákl. přenesená",J587,0)</f>
        <v>0</v>
      </c>
      <c r="BH587" s="158">
        <f>IF(N587="sníž. přenesená",J587,0)</f>
        <v>0</v>
      </c>
      <c r="BI587" s="158">
        <f>IF(N587="nulová",J587,0)</f>
        <v>0</v>
      </c>
      <c r="BJ587" s="17" t="s">
        <v>85</v>
      </c>
      <c r="BK587" s="158">
        <f>ROUND(I587*H587,2)</f>
        <v>0</v>
      </c>
      <c r="BL587" s="17" t="s">
        <v>292</v>
      </c>
      <c r="BM587" s="157" t="s">
        <v>917</v>
      </c>
    </row>
    <row r="588" spans="2:51" s="13" customFormat="1" ht="12">
      <c r="B588" s="169"/>
      <c r="D588" s="159" t="s">
        <v>216</v>
      </c>
      <c r="E588" s="170" t="s">
        <v>1</v>
      </c>
      <c r="F588" s="171" t="s">
        <v>918</v>
      </c>
      <c r="H588" s="172">
        <v>1</v>
      </c>
      <c r="I588" s="173"/>
      <c r="L588" s="169"/>
      <c r="M588" s="174"/>
      <c r="N588" s="175"/>
      <c r="O588" s="175"/>
      <c r="P588" s="175"/>
      <c r="Q588" s="175"/>
      <c r="R588" s="175"/>
      <c r="S588" s="175"/>
      <c r="T588" s="176"/>
      <c r="AT588" s="170" t="s">
        <v>216</v>
      </c>
      <c r="AU588" s="170" t="s">
        <v>87</v>
      </c>
      <c r="AV588" s="13" t="s">
        <v>87</v>
      </c>
      <c r="AW588" s="13" t="s">
        <v>32</v>
      </c>
      <c r="AX588" s="13" t="s">
        <v>85</v>
      </c>
      <c r="AY588" s="170" t="s">
        <v>132</v>
      </c>
    </row>
    <row r="589" spans="1:65" s="2" customFormat="1" ht="33" customHeight="1">
      <c r="A589" s="32"/>
      <c r="B589" s="144"/>
      <c r="C589" s="185" t="s">
        <v>919</v>
      </c>
      <c r="D589" s="185" t="s">
        <v>315</v>
      </c>
      <c r="E589" s="186" t="s">
        <v>920</v>
      </c>
      <c r="F589" s="187" t="s">
        <v>921</v>
      </c>
      <c r="G589" s="188" t="s">
        <v>267</v>
      </c>
      <c r="H589" s="189">
        <v>2</v>
      </c>
      <c r="I589" s="190"/>
      <c r="J589" s="191">
        <f>ROUND(I589*H589,2)</f>
        <v>0</v>
      </c>
      <c r="K589" s="192"/>
      <c r="L589" s="193"/>
      <c r="M589" s="194" t="s">
        <v>1</v>
      </c>
      <c r="N589" s="195" t="s">
        <v>42</v>
      </c>
      <c r="O589" s="58"/>
      <c r="P589" s="155">
        <f>O589*H589</f>
        <v>0</v>
      </c>
      <c r="Q589" s="155">
        <v>0</v>
      </c>
      <c r="R589" s="155">
        <f>Q589*H589</f>
        <v>0</v>
      </c>
      <c r="S589" s="155">
        <v>0</v>
      </c>
      <c r="T589" s="156">
        <f>S589*H589</f>
        <v>0</v>
      </c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R589" s="157" t="s">
        <v>380</v>
      </c>
      <c r="AT589" s="157" t="s">
        <v>315</v>
      </c>
      <c r="AU589" s="157" t="s">
        <v>87</v>
      </c>
      <c r="AY589" s="17" t="s">
        <v>132</v>
      </c>
      <c r="BE589" s="158">
        <f>IF(N589="základní",J589,0)</f>
        <v>0</v>
      </c>
      <c r="BF589" s="158">
        <f>IF(N589="snížená",J589,0)</f>
        <v>0</v>
      </c>
      <c r="BG589" s="158">
        <f>IF(N589="zákl. přenesená",J589,0)</f>
        <v>0</v>
      </c>
      <c r="BH589" s="158">
        <f>IF(N589="sníž. přenesená",J589,0)</f>
        <v>0</v>
      </c>
      <c r="BI589" s="158">
        <f>IF(N589="nulová",J589,0)</f>
        <v>0</v>
      </c>
      <c r="BJ589" s="17" t="s">
        <v>85</v>
      </c>
      <c r="BK589" s="158">
        <f>ROUND(I589*H589,2)</f>
        <v>0</v>
      </c>
      <c r="BL589" s="17" t="s">
        <v>292</v>
      </c>
      <c r="BM589" s="157" t="s">
        <v>922</v>
      </c>
    </row>
    <row r="590" spans="2:51" s="13" customFormat="1" ht="12">
      <c r="B590" s="169"/>
      <c r="D590" s="159" t="s">
        <v>216</v>
      </c>
      <c r="E590" s="170" t="s">
        <v>1</v>
      </c>
      <c r="F590" s="171" t="s">
        <v>923</v>
      </c>
      <c r="H590" s="172">
        <v>2</v>
      </c>
      <c r="I590" s="173"/>
      <c r="L590" s="169"/>
      <c r="M590" s="174"/>
      <c r="N590" s="175"/>
      <c r="O590" s="175"/>
      <c r="P590" s="175"/>
      <c r="Q590" s="175"/>
      <c r="R590" s="175"/>
      <c r="S590" s="175"/>
      <c r="T590" s="176"/>
      <c r="AT590" s="170" t="s">
        <v>216</v>
      </c>
      <c r="AU590" s="170" t="s">
        <v>87</v>
      </c>
      <c r="AV590" s="13" t="s">
        <v>87</v>
      </c>
      <c r="AW590" s="13" t="s">
        <v>32</v>
      </c>
      <c r="AX590" s="13" t="s">
        <v>85</v>
      </c>
      <c r="AY590" s="170" t="s">
        <v>132</v>
      </c>
    </row>
    <row r="591" spans="1:65" s="2" customFormat="1" ht="33" customHeight="1">
      <c r="A591" s="32"/>
      <c r="B591" s="144"/>
      <c r="C591" s="185" t="s">
        <v>924</v>
      </c>
      <c r="D591" s="185" t="s">
        <v>315</v>
      </c>
      <c r="E591" s="186" t="s">
        <v>925</v>
      </c>
      <c r="F591" s="187" t="s">
        <v>926</v>
      </c>
      <c r="G591" s="188" t="s">
        <v>267</v>
      </c>
      <c r="H591" s="189">
        <v>1</v>
      </c>
      <c r="I591" s="190"/>
      <c r="J591" s="191">
        <f>ROUND(I591*H591,2)</f>
        <v>0</v>
      </c>
      <c r="K591" s="192"/>
      <c r="L591" s="193"/>
      <c r="M591" s="194" t="s">
        <v>1</v>
      </c>
      <c r="N591" s="195" t="s">
        <v>42</v>
      </c>
      <c r="O591" s="58"/>
      <c r="P591" s="155">
        <f>O591*H591</f>
        <v>0</v>
      </c>
      <c r="Q591" s="155">
        <v>0</v>
      </c>
      <c r="R591" s="155">
        <f>Q591*H591</f>
        <v>0</v>
      </c>
      <c r="S591" s="155">
        <v>0</v>
      </c>
      <c r="T591" s="156">
        <f>S591*H591</f>
        <v>0</v>
      </c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R591" s="157" t="s">
        <v>380</v>
      </c>
      <c r="AT591" s="157" t="s">
        <v>315</v>
      </c>
      <c r="AU591" s="157" t="s">
        <v>87</v>
      </c>
      <c r="AY591" s="17" t="s">
        <v>132</v>
      </c>
      <c r="BE591" s="158">
        <f>IF(N591="základní",J591,0)</f>
        <v>0</v>
      </c>
      <c r="BF591" s="158">
        <f>IF(N591="snížená",J591,0)</f>
        <v>0</v>
      </c>
      <c r="BG591" s="158">
        <f>IF(N591="zákl. přenesená",J591,0)</f>
        <v>0</v>
      </c>
      <c r="BH591" s="158">
        <f>IF(N591="sníž. přenesená",J591,0)</f>
        <v>0</v>
      </c>
      <c r="BI591" s="158">
        <f>IF(N591="nulová",J591,0)</f>
        <v>0</v>
      </c>
      <c r="BJ591" s="17" t="s">
        <v>85</v>
      </c>
      <c r="BK591" s="158">
        <f>ROUND(I591*H591,2)</f>
        <v>0</v>
      </c>
      <c r="BL591" s="17" t="s">
        <v>292</v>
      </c>
      <c r="BM591" s="157" t="s">
        <v>927</v>
      </c>
    </row>
    <row r="592" spans="2:51" s="13" customFormat="1" ht="12">
      <c r="B592" s="169"/>
      <c r="D592" s="159" t="s">
        <v>216</v>
      </c>
      <c r="E592" s="170" t="s">
        <v>1</v>
      </c>
      <c r="F592" s="171" t="s">
        <v>928</v>
      </c>
      <c r="H592" s="172">
        <v>1</v>
      </c>
      <c r="I592" s="173"/>
      <c r="L592" s="169"/>
      <c r="M592" s="174"/>
      <c r="N592" s="175"/>
      <c r="O592" s="175"/>
      <c r="P592" s="175"/>
      <c r="Q592" s="175"/>
      <c r="R592" s="175"/>
      <c r="S592" s="175"/>
      <c r="T592" s="176"/>
      <c r="AT592" s="170" t="s">
        <v>216</v>
      </c>
      <c r="AU592" s="170" t="s">
        <v>87</v>
      </c>
      <c r="AV592" s="13" t="s">
        <v>87</v>
      </c>
      <c r="AW592" s="13" t="s">
        <v>32</v>
      </c>
      <c r="AX592" s="13" t="s">
        <v>85</v>
      </c>
      <c r="AY592" s="170" t="s">
        <v>132</v>
      </c>
    </row>
    <row r="593" spans="1:65" s="2" customFormat="1" ht="33" customHeight="1">
      <c r="A593" s="32"/>
      <c r="B593" s="144"/>
      <c r="C593" s="185" t="s">
        <v>929</v>
      </c>
      <c r="D593" s="185" t="s">
        <v>315</v>
      </c>
      <c r="E593" s="186" t="s">
        <v>930</v>
      </c>
      <c r="F593" s="187" t="s">
        <v>931</v>
      </c>
      <c r="G593" s="188" t="s">
        <v>267</v>
      </c>
      <c r="H593" s="189">
        <v>1</v>
      </c>
      <c r="I593" s="190"/>
      <c r="J593" s="191">
        <f>ROUND(I593*H593,2)</f>
        <v>0</v>
      </c>
      <c r="K593" s="192"/>
      <c r="L593" s="193"/>
      <c r="M593" s="194" t="s">
        <v>1</v>
      </c>
      <c r="N593" s="195" t="s">
        <v>42</v>
      </c>
      <c r="O593" s="58"/>
      <c r="P593" s="155">
        <f>O593*H593</f>
        <v>0</v>
      </c>
      <c r="Q593" s="155">
        <v>0</v>
      </c>
      <c r="R593" s="155">
        <f>Q593*H593</f>
        <v>0</v>
      </c>
      <c r="S593" s="155">
        <v>0</v>
      </c>
      <c r="T593" s="156">
        <f>S593*H593</f>
        <v>0</v>
      </c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R593" s="157" t="s">
        <v>380</v>
      </c>
      <c r="AT593" s="157" t="s">
        <v>315</v>
      </c>
      <c r="AU593" s="157" t="s">
        <v>87</v>
      </c>
      <c r="AY593" s="17" t="s">
        <v>132</v>
      </c>
      <c r="BE593" s="158">
        <f>IF(N593="základní",J593,0)</f>
        <v>0</v>
      </c>
      <c r="BF593" s="158">
        <f>IF(N593="snížená",J593,0)</f>
        <v>0</v>
      </c>
      <c r="BG593" s="158">
        <f>IF(N593="zákl. přenesená",J593,0)</f>
        <v>0</v>
      </c>
      <c r="BH593" s="158">
        <f>IF(N593="sníž. přenesená",J593,0)</f>
        <v>0</v>
      </c>
      <c r="BI593" s="158">
        <f>IF(N593="nulová",J593,0)</f>
        <v>0</v>
      </c>
      <c r="BJ593" s="17" t="s">
        <v>85</v>
      </c>
      <c r="BK593" s="158">
        <f>ROUND(I593*H593,2)</f>
        <v>0</v>
      </c>
      <c r="BL593" s="17" t="s">
        <v>292</v>
      </c>
      <c r="BM593" s="157" t="s">
        <v>932</v>
      </c>
    </row>
    <row r="594" spans="2:51" s="13" customFormat="1" ht="12">
      <c r="B594" s="169"/>
      <c r="D594" s="159" t="s">
        <v>216</v>
      </c>
      <c r="E594" s="170" t="s">
        <v>1</v>
      </c>
      <c r="F594" s="171" t="s">
        <v>933</v>
      </c>
      <c r="H594" s="172">
        <v>1</v>
      </c>
      <c r="I594" s="173"/>
      <c r="L594" s="169"/>
      <c r="M594" s="174"/>
      <c r="N594" s="175"/>
      <c r="O594" s="175"/>
      <c r="P594" s="175"/>
      <c r="Q594" s="175"/>
      <c r="R594" s="175"/>
      <c r="S594" s="175"/>
      <c r="T594" s="176"/>
      <c r="AT594" s="170" t="s">
        <v>216</v>
      </c>
      <c r="AU594" s="170" t="s">
        <v>87</v>
      </c>
      <c r="AV594" s="13" t="s">
        <v>87</v>
      </c>
      <c r="AW594" s="13" t="s">
        <v>32</v>
      </c>
      <c r="AX594" s="13" t="s">
        <v>85</v>
      </c>
      <c r="AY594" s="170" t="s">
        <v>132</v>
      </c>
    </row>
    <row r="595" spans="1:65" s="2" customFormat="1" ht="24.2" customHeight="1">
      <c r="A595" s="32"/>
      <c r="B595" s="144"/>
      <c r="C595" s="145" t="s">
        <v>934</v>
      </c>
      <c r="D595" s="145" t="s">
        <v>135</v>
      </c>
      <c r="E595" s="146" t="s">
        <v>935</v>
      </c>
      <c r="F595" s="147" t="s">
        <v>936</v>
      </c>
      <c r="G595" s="148" t="s">
        <v>267</v>
      </c>
      <c r="H595" s="149">
        <v>5</v>
      </c>
      <c r="I595" s="150"/>
      <c r="J595" s="151">
        <f>ROUND(I595*H595,2)</f>
        <v>0</v>
      </c>
      <c r="K595" s="152"/>
      <c r="L595" s="33"/>
      <c r="M595" s="153" t="s">
        <v>1</v>
      </c>
      <c r="N595" s="154" t="s">
        <v>42</v>
      </c>
      <c r="O595" s="58"/>
      <c r="P595" s="155">
        <f>O595*H595</f>
        <v>0</v>
      </c>
      <c r="Q595" s="155">
        <v>0</v>
      </c>
      <c r="R595" s="155">
        <f>Q595*H595</f>
        <v>0</v>
      </c>
      <c r="S595" s="155">
        <v>0</v>
      </c>
      <c r="T595" s="156">
        <f>S595*H595</f>
        <v>0</v>
      </c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R595" s="157" t="s">
        <v>292</v>
      </c>
      <c r="AT595" s="157" t="s">
        <v>135</v>
      </c>
      <c r="AU595" s="157" t="s">
        <v>87</v>
      </c>
      <c r="AY595" s="17" t="s">
        <v>132</v>
      </c>
      <c r="BE595" s="158">
        <f>IF(N595="základní",J595,0)</f>
        <v>0</v>
      </c>
      <c r="BF595" s="158">
        <f>IF(N595="snížená",J595,0)</f>
        <v>0</v>
      </c>
      <c r="BG595" s="158">
        <f>IF(N595="zákl. přenesená",J595,0)</f>
        <v>0</v>
      </c>
      <c r="BH595" s="158">
        <f>IF(N595="sníž. přenesená",J595,0)</f>
        <v>0</v>
      </c>
      <c r="BI595" s="158">
        <f>IF(N595="nulová",J595,0)</f>
        <v>0</v>
      </c>
      <c r="BJ595" s="17" t="s">
        <v>85</v>
      </c>
      <c r="BK595" s="158">
        <f>ROUND(I595*H595,2)</f>
        <v>0</v>
      </c>
      <c r="BL595" s="17" t="s">
        <v>292</v>
      </c>
      <c r="BM595" s="157" t="s">
        <v>937</v>
      </c>
    </row>
    <row r="596" spans="2:51" s="13" customFormat="1" ht="12">
      <c r="B596" s="169"/>
      <c r="D596" s="159" t="s">
        <v>216</v>
      </c>
      <c r="E596" s="170" t="s">
        <v>1</v>
      </c>
      <c r="F596" s="171" t="s">
        <v>912</v>
      </c>
      <c r="H596" s="172">
        <v>2</v>
      </c>
      <c r="I596" s="173"/>
      <c r="L596" s="169"/>
      <c r="M596" s="174"/>
      <c r="N596" s="175"/>
      <c r="O596" s="175"/>
      <c r="P596" s="175"/>
      <c r="Q596" s="175"/>
      <c r="R596" s="175"/>
      <c r="S596" s="175"/>
      <c r="T596" s="176"/>
      <c r="AT596" s="170" t="s">
        <v>216</v>
      </c>
      <c r="AU596" s="170" t="s">
        <v>87</v>
      </c>
      <c r="AV596" s="13" t="s">
        <v>87</v>
      </c>
      <c r="AW596" s="13" t="s">
        <v>32</v>
      </c>
      <c r="AX596" s="13" t="s">
        <v>77</v>
      </c>
      <c r="AY596" s="170" t="s">
        <v>132</v>
      </c>
    </row>
    <row r="597" spans="2:51" s="13" customFormat="1" ht="12">
      <c r="B597" s="169"/>
      <c r="D597" s="159" t="s">
        <v>216</v>
      </c>
      <c r="E597" s="170" t="s">
        <v>1</v>
      </c>
      <c r="F597" s="171" t="s">
        <v>913</v>
      </c>
      <c r="H597" s="172">
        <v>2</v>
      </c>
      <c r="I597" s="173"/>
      <c r="L597" s="169"/>
      <c r="M597" s="174"/>
      <c r="N597" s="175"/>
      <c r="O597" s="175"/>
      <c r="P597" s="175"/>
      <c r="Q597" s="175"/>
      <c r="R597" s="175"/>
      <c r="S597" s="175"/>
      <c r="T597" s="176"/>
      <c r="AT597" s="170" t="s">
        <v>216</v>
      </c>
      <c r="AU597" s="170" t="s">
        <v>87</v>
      </c>
      <c r="AV597" s="13" t="s">
        <v>87</v>
      </c>
      <c r="AW597" s="13" t="s">
        <v>32</v>
      </c>
      <c r="AX597" s="13" t="s">
        <v>77</v>
      </c>
      <c r="AY597" s="170" t="s">
        <v>132</v>
      </c>
    </row>
    <row r="598" spans="2:51" s="13" customFormat="1" ht="12">
      <c r="B598" s="169"/>
      <c r="D598" s="159" t="s">
        <v>216</v>
      </c>
      <c r="E598" s="170" t="s">
        <v>1</v>
      </c>
      <c r="F598" s="171" t="s">
        <v>938</v>
      </c>
      <c r="H598" s="172">
        <v>1</v>
      </c>
      <c r="I598" s="173"/>
      <c r="L598" s="169"/>
      <c r="M598" s="174"/>
      <c r="N598" s="175"/>
      <c r="O598" s="175"/>
      <c r="P598" s="175"/>
      <c r="Q598" s="175"/>
      <c r="R598" s="175"/>
      <c r="S598" s="175"/>
      <c r="T598" s="176"/>
      <c r="AT598" s="170" t="s">
        <v>216</v>
      </c>
      <c r="AU598" s="170" t="s">
        <v>87</v>
      </c>
      <c r="AV598" s="13" t="s">
        <v>87</v>
      </c>
      <c r="AW598" s="13" t="s">
        <v>32</v>
      </c>
      <c r="AX598" s="13" t="s">
        <v>77</v>
      </c>
      <c r="AY598" s="170" t="s">
        <v>132</v>
      </c>
    </row>
    <row r="599" spans="2:51" s="14" customFormat="1" ht="12">
      <c r="B599" s="177"/>
      <c r="D599" s="159" t="s">
        <v>216</v>
      </c>
      <c r="E599" s="178" t="s">
        <v>1</v>
      </c>
      <c r="F599" s="179" t="s">
        <v>219</v>
      </c>
      <c r="H599" s="180">
        <v>5</v>
      </c>
      <c r="I599" s="181"/>
      <c r="L599" s="177"/>
      <c r="M599" s="182"/>
      <c r="N599" s="183"/>
      <c r="O599" s="183"/>
      <c r="P599" s="183"/>
      <c r="Q599" s="183"/>
      <c r="R599" s="183"/>
      <c r="S599" s="183"/>
      <c r="T599" s="184"/>
      <c r="AT599" s="178" t="s">
        <v>216</v>
      </c>
      <c r="AU599" s="178" t="s">
        <v>87</v>
      </c>
      <c r="AV599" s="14" t="s">
        <v>139</v>
      </c>
      <c r="AW599" s="14" t="s">
        <v>32</v>
      </c>
      <c r="AX599" s="14" t="s">
        <v>85</v>
      </c>
      <c r="AY599" s="178" t="s">
        <v>132</v>
      </c>
    </row>
    <row r="600" spans="1:65" s="2" customFormat="1" ht="24.2" customHeight="1">
      <c r="A600" s="32"/>
      <c r="B600" s="144"/>
      <c r="C600" s="145" t="s">
        <v>939</v>
      </c>
      <c r="D600" s="145" t="s">
        <v>135</v>
      </c>
      <c r="E600" s="146" t="s">
        <v>940</v>
      </c>
      <c r="F600" s="147" t="s">
        <v>941</v>
      </c>
      <c r="G600" s="148" t="s">
        <v>267</v>
      </c>
      <c r="H600" s="149">
        <v>4</v>
      </c>
      <c r="I600" s="150"/>
      <c r="J600" s="151">
        <f>ROUND(I600*H600,2)</f>
        <v>0</v>
      </c>
      <c r="K600" s="152"/>
      <c r="L600" s="33"/>
      <c r="M600" s="153" t="s">
        <v>1</v>
      </c>
      <c r="N600" s="154" t="s">
        <v>42</v>
      </c>
      <c r="O600" s="58"/>
      <c r="P600" s="155">
        <f>O600*H600</f>
        <v>0</v>
      </c>
      <c r="Q600" s="155">
        <v>0</v>
      </c>
      <c r="R600" s="155">
        <f>Q600*H600</f>
        <v>0</v>
      </c>
      <c r="S600" s="155">
        <v>0</v>
      </c>
      <c r="T600" s="156">
        <f>S600*H600</f>
        <v>0</v>
      </c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R600" s="157" t="s">
        <v>292</v>
      </c>
      <c r="AT600" s="157" t="s">
        <v>135</v>
      </c>
      <c r="AU600" s="157" t="s">
        <v>87</v>
      </c>
      <c r="AY600" s="17" t="s">
        <v>132</v>
      </c>
      <c r="BE600" s="158">
        <f>IF(N600="základní",J600,0)</f>
        <v>0</v>
      </c>
      <c r="BF600" s="158">
        <f>IF(N600="snížená",J600,0)</f>
        <v>0</v>
      </c>
      <c r="BG600" s="158">
        <f>IF(N600="zákl. přenesená",J600,0)</f>
        <v>0</v>
      </c>
      <c r="BH600" s="158">
        <f>IF(N600="sníž. přenesená",J600,0)</f>
        <v>0</v>
      </c>
      <c r="BI600" s="158">
        <f>IF(N600="nulová",J600,0)</f>
        <v>0</v>
      </c>
      <c r="BJ600" s="17" t="s">
        <v>85</v>
      </c>
      <c r="BK600" s="158">
        <f>ROUND(I600*H600,2)</f>
        <v>0</v>
      </c>
      <c r="BL600" s="17" t="s">
        <v>292</v>
      </c>
      <c r="BM600" s="157" t="s">
        <v>942</v>
      </c>
    </row>
    <row r="601" spans="2:51" s="13" customFormat="1" ht="12">
      <c r="B601" s="169"/>
      <c r="D601" s="159" t="s">
        <v>216</v>
      </c>
      <c r="E601" s="170" t="s">
        <v>1</v>
      </c>
      <c r="F601" s="171" t="s">
        <v>943</v>
      </c>
      <c r="H601" s="172">
        <v>1</v>
      </c>
      <c r="I601" s="173"/>
      <c r="L601" s="169"/>
      <c r="M601" s="174"/>
      <c r="N601" s="175"/>
      <c r="O601" s="175"/>
      <c r="P601" s="175"/>
      <c r="Q601" s="175"/>
      <c r="R601" s="175"/>
      <c r="S601" s="175"/>
      <c r="T601" s="176"/>
      <c r="AT601" s="170" t="s">
        <v>216</v>
      </c>
      <c r="AU601" s="170" t="s">
        <v>87</v>
      </c>
      <c r="AV601" s="13" t="s">
        <v>87</v>
      </c>
      <c r="AW601" s="13" t="s">
        <v>32</v>
      </c>
      <c r="AX601" s="13" t="s">
        <v>77</v>
      </c>
      <c r="AY601" s="170" t="s">
        <v>132</v>
      </c>
    </row>
    <row r="602" spans="2:51" s="13" customFormat="1" ht="12">
      <c r="B602" s="169"/>
      <c r="D602" s="159" t="s">
        <v>216</v>
      </c>
      <c r="E602" s="170" t="s">
        <v>1</v>
      </c>
      <c r="F602" s="171" t="s">
        <v>944</v>
      </c>
      <c r="H602" s="172">
        <v>1</v>
      </c>
      <c r="I602" s="173"/>
      <c r="L602" s="169"/>
      <c r="M602" s="174"/>
      <c r="N602" s="175"/>
      <c r="O602" s="175"/>
      <c r="P602" s="175"/>
      <c r="Q602" s="175"/>
      <c r="R602" s="175"/>
      <c r="S602" s="175"/>
      <c r="T602" s="176"/>
      <c r="AT602" s="170" t="s">
        <v>216</v>
      </c>
      <c r="AU602" s="170" t="s">
        <v>87</v>
      </c>
      <c r="AV602" s="13" t="s">
        <v>87</v>
      </c>
      <c r="AW602" s="13" t="s">
        <v>32</v>
      </c>
      <c r="AX602" s="13" t="s">
        <v>77</v>
      </c>
      <c r="AY602" s="170" t="s">
        <v>132</v>
      </c>
    </row>
    <row r="603" spans="2:51" s="13" customFormat="1" ht="12">
      <c r="B603" s="169"/>
      <c r="D603" s="159" t="s">
        <v>216</v>
      </c>
      <c r="E603" s="170" t="s">
        <v>1</v>
      </c>
      <c r="F603" s="171" t="s">
        <v>945</v>
      </c>
      <c r="H603" s="172">
        <v>1</v>
      </c>
      <c r="I603" s="173"/>
      <c r="L603" s="169"/>
      <c r="M603" s="174"/>
      <c r="N603" s="175"/>
      <c r="O603" s="175"/>
      <c r="P603" s="175"/>
      <c r="Q603" s="175"/>
      <c r="R603" s="175"/>
      <c r="S603" s="175"/>
      <c r="T603" s="176"/>
      <c r="AT603" s="170" t="s">
        <v>216</v>
      </c>
      <c r="AU603" s="170" t="s">
        <v>87</v>
      </c>
      <c r="AV603" s="13" t="s">
        <v>87</v>
      </c>
      <c r="AW603" s="13" t="s">
        <v>32</v>
      </c>
      <c r="AX603" s="13" t="s">
        <v>77</v>
      </c>
      <c r="AY603" s="170" t="s">
        <v>132</v>
      </c>
    </row>
    <row r="604" spans="2:51" s="13" customFormat="1" ht="12">
      <c r="B604" s="169"/>
      <c r="D604" s="159" t="s">
        <v>216</v>
      </c>
      <c r="E604" s="170" t="s">
        <v>1</v>
      </c>
      <c r="F604" s="171" t="s">
        <v>946</v>
      </c>
      <c r="H604" s="172">
        <v>1</v>
      </c>
      <c r="I604" s="173"/>
      <c r="L604" s="169"/>
      <c r="M604" s="174"/>
      <c r="N604" s="175"/>
      <c r="O604" s="175"/>
      <c r="P604" s="175"/>
      <c r="Q604" s="175"/>
      <c r="R604" s="175"/>
      <c r="S604" s="175"/>
      <c r="T604" s="176"/>
      <c r="AT604" s="170" t="s">
        <v>216</v>
      </c>
      <c r="AU604" s="170" t="s">
        <v>87</v>
      </c>
      <c r="AV604" s="13" t="s">
        <v>87</v>
      </c>
      <c r="AW604" s="13" t="s">
        <v>32</v>
      </c>
      <c r="AX604" s="13" t="s">
        <v>77</v>
      </c>
      <c r="AY604" s="170" t="s">
        <v>132</v>
      </c>
    </row>
    <row r="605" spans="2:51" s="14" customFormat="1" ht="12">
      <c r="B605" s="177"/>
      <c r="D605" s="159" t="s">
        <v>216</v>
      </c>
      <c r="E605" s="178" t="s">
        <v>1</v>
      </c>
      <c r="F605" s="179" t="s">
        <v>219</v>
      </c>
      <c r="H605" s="180">
        <v>4</v>
      </c>
      <c r="I605" s="181"/>
      <c r="L605" s="177"/>
      <c r="M605" s="182"/>
      <c r="N605" s="183"/>
      <c r="O605" s="183"/>
      <c r="P605" s="183"/>
      <c r="Q605" s="183"/>
      <c r="R605" s="183"/>
      <c r="S605" s="183"/>
      <c r="T605" s="184"/>
      <c r="AT605" s="178" t="s">
        <v>216</v>
      </c>
      <c r="AU605" s="178" t="s">
        <v>87</v>
      </c>
      <c r="AV605" s="14" t="s">
        <v>139</v>
      </c>
      <c r="AW605" s="14" t="s">
        <v>32</v>
      </c>
      <c r="AX605" s="14" t="s">
        <v>85</v>
      </c>
      <c r="AY605" s="178" t="s">
        <v>132</v>
      </c>
    </row>
    <row r="606" spans="1:65" s="2" customFormat="1" ht="24.2" customHeight="1">
      <c r="A606" s="32"/>
      <c r="B606" s="144"/>
      <c r="C606" s="145" t="s">
        <v>947</v>
      </c>
      <c r="D606" s="145" t="s">
        <v>135</v>
      </c>
      <c r="E606" s="146" t="s">
        <v>948</v>
      </c>
      <c r="F606" s="147" t="s">
        <v>949</v>
      </c>
      <c r="G606" s="148" t="s">
        <v>267</v>
      </c>
      <c r="H606" s="149">
        <v>1</v>
      </c>
      <c r="I606" s="150"/>
      <c r="J606" s="151">
        <f>ROUND(I606*H606,2)</f>
        <v>0</v>
      </c>
      <c r="K606" s="152"/>
      <c r="L606" s="33"/>
      <c r="M606" s="153" t="s">
        <v>1</v>
      </c>
      <c r="N606" s="154" t="s">
        <v>42</v>
      </c>
      <c r="O606" s="58"/>
      <c r="P606" s="155">
        <f>O606*H606</f>
        <v>0</v>
      </c>
      <c r="Q606" s="155">
        <v>0</v>
      </c>
      <c r="R606" s="155">
        <f>Q606*H606</f>
        <v>0</v>
      </c>
      <c r="S606" s="155">
        <v>0</v>
      </c>
      <c r="T606" s="156">
        <f>S606*H606</f>
        <v>0</v>
      </c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R606" s="157" t="s">
        <v>292</v>
      </c>
      <c r="AT606" s="157" t="s">
        <v>135</v>
      </c>
      <c r="AU606" s="157" t="s">
        <v>87</v>
      </c>
      <c r="AY606" s="17" t="s">
        <v>132</v>
      </c>
      <c r="BE606" s="158">
        <f>IF(N606="základní",J606,0)</f>
        <v>0</v>
      </c>
      <c r="BF606" s="158">
        <f>IF(N606="snížená",J606,0)</f>
        <v>0</v>
      </c>
      <c r="BG606" s="158">
        <f>IF(N606="zákl. přenesená",J606,0)</f>
        <v>0</v>
      </c>
      <c r="BH606" s="158">
        <f>IF(N606="sníž. přenesená",J606,0)</f>
        <v>0</v>
      </c>
      <c r="BI606" s="158">
        <f>IF(N606="nulová",J606,0)</f>
        <v>0</v>
      </c>
      <c r="BJ606" s="17" t="s">
        <v>85</v>
      </c>
      <c r="BK606" s="158">
        <f>ROUND(I606*H606,2)</f>
        <v>0</v>
      </c>
      <c r="BL606" s="17" t="s">
        <v>292</v>
      </c>
      <c r="BM606" s="157" t="s">
        <v>950</v>
      </c>
    </row>
    <row r="607" spans="2:51" s="13" customFormat="1" ht="12">
      <c r="B607" s="169"/>
      <c r="D607" s="159" t="s">
        <v>216</v>
      </c>
      <c r="E607" s="170" t="s">
        <v>1</v>
      </c>
      <c r="F607" s="171" t="s">
        <v>951</v>
      </c>
      <c r="H607" s="172">
        <v>1</v>
      </c>
      <c r="I607" s="173"/>
      <c r="L607" s="169"/>
      <c r="M607" s="174"/>
      <c r="N607" s="175"/>
      <c r="O607" s="175"/>
      <c r="P607" s="175"/>
      <c r="Q607" s="175"/>
      <c r="R607" s="175"/>
      <c r="S607" s="175"/>
      <c r="T607" s="176"/>
      <c r="AT607" s="170" t="s">
        <v>216</v>
      </c>
      <c r="AU607" s="170" t="s">
        <v>87</v>
      </c>
      <c r="AV607" s="13" t="s">
        <v>87</v>
      </c>
      <c r="AW607" s="13" t="s">
        <v>32</v>
      </c>
      <c r="AX607" s="13" t="s">
        <v>85</v>
      </c>
      <c r="AY607" s="170" t="s">
        <v>132</v>
      </c>
    </row>
    <row r="608" spans="1:65" s="2" customFormat="1" ht="16.5" customHeight="1">
      <c r="A608" s="32"/>
      <c r="B608" s="144"/>
      <c r="C608" s="145" t="s">
        <v>952</v>
      </c>
      <c r="D608" s="145" t="s">
        <v>135</v>
      </c>
      <c r="E608" s="146" t="s">
        <v>953</v>
      </c>
      <c r="F608" s="147" t="s">
        <v>954</v>
      </c>
      <c r="G608" s="148" t="s">
        <v>247</v>
      </c>
      <c r="H608" s="149">
        <v>62.37</v>
      </c>
      <c r="I608" s="150"/>
      <c r="J608" s="151">
        <f>ROUND(I608*H608,2)</f>
        <v>0</v>
      </c>
      <c r="K608" s="152"/>
      <c r="L608" s="33"/>
      <c r="M608" s="153" t="s">
        <v>1</v>
      </c>
      <c r="N608" s="154" t="s">
        <v>42</v>
      </c>
      <c r="O608" s="58"/>
      <c r="P608" s="155">
        <f>O608*H608</f>
        <v>0</v>
      </c>
      <c r="Q608" s="155">
        <v>0</v>
      </c>
      <c r="R608" s="155">
        <f>Q608*H608</f>
        <v>0</v>
      </c>
      <c r="S608" s="155">
        <v>0</v>
      </c>
      <c r="T608" s="156">
        <f>S608*H608</f>
        <v>0</v>
      </c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R608" s="157" t="s">
        <v>292</v>
      </c>
      <c r="AT608" s="157" t="s">
        <v>135</v>
      </c>
      <c r="AU608" s="157" t="s">
        <v>87</v>
      </c>
      <c r="AY608" s="17" t="s">
        <v>132</v>
      </c>
      <c r="BE608" s="158">
        <f>IF(N608="základní",J608,0)</f>
        <v>0</v>
      </c>
      <c r="BF608" s="158">
        <f>IF(N608="snížená",J608,0)</f>
        <v>0</v>
      </c>
      <c r="BG608" s="158">
        <f>IF(N608="zákl. přenesená",J608,0)</f>
        <v>0</v>
      </c>
      <c r="BH608" s="158">
        <f>IF(N608="sníž. přenesená",J608,0)</f>
        <v>0</v>
      </c>
      <c r="BI608" s="158">
        <f>IF(N608="nulová",J608,0)</f>
        <v>0</v>
      </c>
      <c r="BJ608" s="17" t="s">
        <v>85</v>
      </c>
      <c r="BK608" s="158">
        <f>ROUND(I608*H608,2)</f>
        <v>0</v>
      </c>
      <c r="BL608" s="17" t="s">
        <v>292</v>
      </c>
      <c r="BM608" s="157" t="s">
        <v>955</v>
      </c>
    </row>
    <row r="609" spans="1:47" s="2" customFormat="1" ht="29.25">
      <c r="A609" s="32"/>
      <c r="B609" s="33"/>
      <c r="C609" s="32"/>
      <c r="D609" s="159" t="s">
        <v>157</v>
      </c>
      <c r="E609" s="32"/>
      <c r="F609" s="160" t="s">
        <v>956</v>
      </c>
      <c r="G609" s="32"/>
      <c r="H609" s="32"/>
      <c r="I609" s="161"/>
      <c r="J609" s="32"/>
      <c r="K609" s="32"/>
      <c r="L609" s="33"/>
      <c r="M609" s="162"/>
      <c r="N609" s="163"/>
      <c r="O609" s="58"/>
      <c r="P609" s="58"/>
      <c r="Q609" s="58"/>
      <c r="R609" s="58"/>
      <c r="S609" s="58"/>
      <c r="T609" s="59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T609" s="17" t="s">
        <v>157</v>
      </c>
      <c r="AU609" s="17" t="s">
        <v>87</v>
      </c>
    </row>
    <row r="610" spans="2:51" s="13" customFormat="1" ht="12">
      <c r="B610" s="169"/>
      <c r="D610" s="159" t="s">
        <v>216</v>
      </c>
      <c r="E610" s="170" t="s">
        <v>1</v>
      </c>
      <c r="F610" s="171" t="s">
        <v>957</v>
      </c>
      <c r="H610" s="172">
        <v>12.32</v>
      </c>
      <c r="I610" s="173"/>
      <c r="L610" s="169"/>
      <c r="M610" s="174"/>
      <c r="N610" s="175"/>
      <c r="O610" s="175"/>
      <c r="P610" s="175"/>
      <c r="Q610" s="175"/>
      <c r="R610" s="175"/>
      <c r="S610" s="175"/>
      <c r="T610" s="176"/>
      <c r="AT610" s="170" t="s">
        <v>216</v>
      </c>
      <c r="AU610" s="170" t="s">
        <v>87</v>
      </c>
      <c r="AV610" s="13" t="s">
        <v>87</v>
      </c>
      <c r="AW610" s="13" t="s">
        <v>32</v>
      </c>
      <c r="AX610" s="13" t="s">
        <v>77</v>
      </c>
      <c r="AY610" s="170" t="s">
        <v>132</v>
      </c>
    </row>
    <row r="611" spans="2:51" s="13" customFormat="1" ht="12">
      <c r="B611" s="169"/>
      <c r="D611" s="159" t="s">
        <v>216</v>
      </c>
      <c r="E611" s="170" t="s">
        <v>1</v>
      </c>
      <c r="F611" s="171" t="s">
        <v>958</v>
      </c>
      <c r="H611" s="172">
        <v>50.05</v>
      </c>
      <c r="I611" s="173"/>
      <c r="L611" s="169"/>
      <c r="M611" s="174"/>
      <c r="N611" s="175"/>
      <c r="O611" s="175"/>
      <c r="P611" s="175"/>
      <c r="Q611" s="175"/>
      <c r="R611" s="175"/>
      <c r="S611" s="175"/>
      <c r="T611" s="176"/>
      <c r="AT611" s="170" t="s">
        <v>216</v>
      </c>
      <c r="AU611" s="170" t="s">
        <v>87</v>
      </c>
      <c r="AV611" s="13" t="s">
        <v>87</v>
      </c>
      <c r="AW611" s="13" t="s">
        <v>32</v>
      </c>
      <c r="AX611" s="13" t="s">
        <v>77</v>
      </c>
      <c r="AY611" s="170" t="s">
        <v>132</v>
      </c>
    </row>
    <row r="612" spans="2:51" s="14" customFormat="1" ht="12">
      <c r="B612" s="177"/>
      <c r="D612" s="159" t="s">
        <v>216</v>
      </c>
      <c r="E612" s="178" t="s">
        <v>1</v>
      </c>
      <c r="F612" s="179" t="s">
        <v>219</v>
      </c>
      <c r="H612" s="180">
        <v>62.37</v>
      </c>
      <c r="I612" s="181"/>
      <c r="L612" s="177"/>
      <c r="M612" s="182"/>
      <c r="N612" s="183"/>
      <c r="O612" s="183"/>
      <c r="P612" s="183"/>
      <c r="Q612" s="183"/>
      <c r="R612" s="183"/>
      <c r="S612" s="183"/>
      <c r="T612" s="184"/>
      <c r="AT612" s="178" t="s">
        <v>216</v>
      </c>
      <c r="AU612" s="178" t="s">
        <v>87</v>
      </c>
      <c r="AV612" s="14" t="s">
        <v>139</v>
      </c>
      <c r="AW612" s="14" t="s">
        <v>32</v>
      </c>
      <c r="AX612" s="14" t="s">
        <v>85</v>
      </c>
      <c r="AY612" s="178" t="s">
        <v>132</v>
      </c>
    </row>
    <row r="613" spans="1:65" s="2" customFormat="1" ht="24.2" customHeight="1">
      <c r="A613" s="32"/>
      <c r="B613" s="144"/>
      <c r="C613" s="145" t="s">
        <v>959</v>
      </c>
      <c r="D613" s="145" t="s">
        <v>135</v>
      </c>
      <c r="E613" s="146" t="s">
        <v>960</v>
      </c>
      <c r="F613" s="147" t="s">
        <v>961</v>
      </c>
      <c r="G613" s="148" t="s">
        <v>310</v>
      </c>
      <c r="H613" s="149">
        <v>2.336</v>
      </c>
      <c r="I613" s="150"/>
      <c r="J613" s="151">
        <f>ROUND(I613*H613,2)</f>
        <v>0</v>
      </c>
      <c r="K613" s="152"/>
      <c r="L613" s="33"/>
      <c r="M613" s="153" t="s">
        <v>1</v>
      </c>
      <c r="N613" s="154" t="s">
        <v>42</v>
      </c>
      <c r="O613" s="58"/>
      <c r="P613" s="155">
        <f>O613*H613</f>
        <v>0</v>
      </c>
      <c r="Q613" s="155">
        <v>0</v>
      </c>
      <c r="R613" s="155">
        <f>Q613*H613</f>
        <v>0</v>
      </c>
      <c r="S613" s="155">
        <v>0</v>
      </c>
      <c r="T613" s="156">
        <f>S613*H613</f>
        <v>0</v>
      </c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R613" s="157" t="s">
        <v>292</v>
      </c>
      <c r="AT613" s="157" t="s">
        <v>135</v>
      </c>
      <c r="AU613" s="157" t="s">
        <v>87</v>
      </c>
      <c r="AY613" s="17" t="s">
        <v>132</v>
      </c>
      <c r="BE613" s="158">
        <f>IF(N613="základní",J613,0)</f>
        <v>0</v>
      </c>
      <c r="BF613" s="158">
        <f>IF(N613="snížená",J613,0)</f>
        <v>0</v>
      </c>
      <c r="BG613" s="158">
        <f>IF(N613="zákl. přenesená",J613,0)</f>
        <v>0</v>
      </c>
      <c r="BH613" s="158">
        <f>IF(N613="sníž. přenesená",J613,0)</f>
        <v>0</v>
      </c>
      <c r="BI613" s="158">
        <f>IF(N613="nulová",J613,0)</f>
        <v>0</v>
      </c>
      <c r="BJ613" s="17" t="s">
        <v>85</v>
      </c>
      <c r="BK613" s="158">
        <f>ROUND(I613*H613,2)</f>
        <v>0</v>
      </c>
      <c r="BL613" s="17" t="s">
        <v>292</v>
      </c>
      <c r="BM613" s="157" t="s">
        <v>962</v>
      </c>
    </row>
    <row r="614" spans="2:63" s="12" customFormat="1" ht="22.9" customHeight="1">
      <c r="B614" s="131"/>
      <c r="D614" s="132" t="s">
        <v>76</v>
      </c>
      <c r="E614" s="142" t="s">
        <v>963</v>
      </c>
      <c r="F614" s="142" t="s">
        <v>964</v>
      </c>
      <c r="I614" s="134"/>
      <c r="J614" s="143">
        <f>BK614</f>
        <v>0</v>
      </c>
      <c r="L614" s="131"/>
      <c r="M614" s="136"/>
      <c r="N614" s="137"/>
      <c r="O614" s="137"/>
      <c r="P614" s="138">
        <f>SUM(P615:P630)</f>
        <v>0</v>
      </c>
      <c r="Q614" s="137"/>
      <c r="R614" s="138">
        <f>SUM(R615:R630)</f>
        <v>0.00265884</v>
      </c>
      <c r="S614" s="137"/>
      <c r="T614" s="139">
        <f>SUM(T615:T630)</f>
        <v>0</v>
      </c>
      <c r="AR614" s="132" t="s">
        <v>87</v>
      </c>
      <c r="AT614" s="140" t="s">
        <v>76</v>
      </c>
      <c r="AU614" s="140" t="s">
        <v>85</v>
      </c>
      <c r="AY614" s="132" t="s">
        <v>132</v>
      </c>
      <c r="BK614" s="141">
        <f>SUM(BK615:BK630)</f>
        <v>0</v>
      </c>
    </row>
    <row r="615" spans="1:65" s="2" customFormat="1" ht="24.2" customHeight="1">
      <c r="A615" s="32"/>
      <c r="B615" s="144"/>
      <c r="C615" s="145" t="s">
        <v>965</v>
      </c>
      <c r="D615" s="145" t="s">
        <v>135</v>
      </c>
      <c r="E615" s="146" t="s">
        <v>966</v>
      </c>
      <c r="F615" s="147" t="s">
        <v>967</v>
      </c>
      <c r="G615" s="148" t="s">
        <v>231</v>
      </c>
      <c r="H615" s="149">
        <v>44.314</v>
      </c>
      <c r="I615" s="150"/>
      <c r="J615" s="151">
        <f>ROUND(I615*H615,2)</f>
        <v>0</v>
      </c>
      <c r="K615" s="152"/>
      <c r="L615" s="33"/>
      <c r="M615" s="153" t="s">
        <v>1</v>
      </c>
      <c r="N615" s="154" t="s">
        <v>42</v>
      </c>
      <c r="O615" s="58"/>
      <c r="P615" s="155">
        <f>O615*H615</f>
        <v>0</v>
      </c>
      <c r="Q615" s="155">
        <v>6E-05</v>
      </c>
      <c r="R615" s="155">
        <f>Q615*H615</f>
        <v>0.00265884</v>
      </c>
      <c r="S615" s="155">
        <v>0</v>
      </c>
      <c r="T615" s="156">
        <f>S615*H615</f>
        <v>0</v>
      </c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R615" s="157" t="s">
        <v>292</v>
      </c>
      <c r="AT615" s="157" t="s">
        <v>135</v>
      </c>
      <c r="AU615" s="157" t="s">
        <v>87</v>
      </c>
      <c r="AY615" s="17" t="s">
        <v>132</v>
      </c>
      <c r="BE615" s="158">
        <f>IF(N615="základní",J615,0)</f>
        <v>0</v>
      </c>
      <c r="BF615" s="158">
        <f>IF(N615="snížená",J615,0)</f>
        <v>0</v>
      </c>
      <c r="BG615" s="158">
        <f>IF(N615="zákl. přenesená",J615,0)</f>
        <v>0</v>
      </c>
      <c r="BH615" s="158">
        <f>IF(N615="sníž. přenesená",J615,0)</f>
        <v>0</v>
      </c>
      <c r="BI615" s="158">
        <f>IF(N615="nulová",J615,0)</f>
        <v>0</v>
      </c>
      <c r="BJ615" s="17" t="s">
        <v>85</v>
      </c>
      <c r="BK615" s="158">
        <f>ROUND(I615*H615,2)</f>
        <v>0</v>
      </c>
      <c r="BL615" s="17" t="s">
        <v>292</v>
      </c>
      <c r="BM615" s="157" t="s">
        <v>968</v>
      </c>
    </row>
    <row r="616" spans="2:51" s="13" customFormat="1" ht="12">
      <c r="B616" s="169"/>
      <c r="D616" s="159" t="s">
        <v>216</v>
      </c>
      <c r="E616" s="170" t="s">
        <v>1</v>
      </c>
      <c r="F616" s="171" t="s">
        <v>969</v>
      </c>
      <c r="H616" s="172">
        <v>5.006</v>
      </c>
      <c r="I616" s="173"/>
      <c r="L616" s="169"/>
      <c r="M616" s="174"/>
      <c r="N616" s="175"/>
      <c r="O616" s="175"/>
      <c r="P616" s="175"/>
      <c r="Q616" s="175"/>
      <c r="R616" s="175"/>
      <c r="S616" s="175"/>
      <c r="T616" s="176"/>
      <c r="AT616" s="170" t="s">
        <v>216</v>
      </c>
      <c r="AU616" s="170" t="s">
        <v>87</v>
      </c>
      <c r="AV616" s="13" t="s">
        <v>87</v>
      </c>
      <c r="AW616" s="13" t="s">
        <v>32</v>
      </c>
      <c r="AX616" s="13" t="s">
        <v>77</v>
      </c>
      <c r="AY616" s="170" t="s">
        <v>132</v>
      </c>
    </row>
    <row r="617" spans="2:51" s="13" customFormat="1" ht="12">
      <c r="B617" s="169"/>
      <c r="D617" s="159" t="s">
        <v>216</v>
      </c>
      <c r="E617" s="170" t="s">
        <v>1</v>
      </c>
      <c r="F617" s="171" t="s">
        <v>969</v>
      </c>
      <c r="H617" s="172">
        <v>5.006</v>
      </c>
      <c r="I617" s="173"/>
      <c r="L617" s="169"/>
      <c r="M617" s="174"/>
      <c r="N617" s="175"/>
      <c r="O617" s="175"/>
      <c r="P617" s="175"/>
      <c r="Q617" s="175"/>
      <c r="R617" s="175"/>
      <c r="S617" s="175"/>
      <c r="T617" s="176"/>
      <c r="AT617" s="170" t="s">
        <v>216</v>
      </c>
      <c r="AU617" s="170" t="s">
        <v>87</v>
      </c>
      <c r="AV617" s="13" t="s">
        <v>87</v>
      </c>
      <c r="AW617" s="13" t="s">
        <v>32</v>
      </c>
      <c r="AX617" s="13" t="s">
        <v>77</v>
      </c>
      <c r="AY617" s="170" t="s">
        <v>132</v>
      </c>
    </row>
    <row r="618" spans="2:51" s="13" customFormat="1" ht="12">
      <c r="B618" s="169"/>
      <c r="D618" s="159" t="s">
        <v>216</v>
      </c>
      <c r="E618" s="170" t="s">
        <v>1</v>
      </c>
      <c r="F618" s="171" t="s">
        <v>969</v>
      </c>
      <c r="H618" s="172">
        <v>5.006</v>
      </c>
      <c r="I618" s="173"/>
      <c r="L618" s="169"/>
      <c r="M618" s="174"/>
      <c r="N618" s="175"/>
      <c r="O618" s="175"/>
      <c r="P618" s="175"/>
      <c r="Q618" s="175"/>
      <c r="R618" s="175"/>
      <c r="S618" s="175"/>
      <c r="T618" s="176"/>
      <c r="AT618" s="170" t="s">
        <v>216</v>
      </c>
      <c r="AU618" s="170" t="s">
        <v>87</v>
      </c>
      <c r="AV618" s="13" t="s">
        <v>87</v>
      </c>
      <c r="AW618" s="13" t="s">
        <v>32</v>
      </c>
      <c r="AX618" s="13" t="s">
        <v>77</v>
      </c>
      <c r="AY618" s="170" t="s">
        <v>132</v>
      </c>
    </row>
    <row r="619" spans="2:51" s="13" customFormat="1" ht="12">
      <c r="B619" s="169"/>
      <c r="D619" s="159" t="s">
        <v>216</v>
      </c>
      <c r="E619" s="170" t="s">
        <v>1</v>
      </c>
      <c r="F619" s="171" t="s">
        <v>969</v>
      </c>
      <c r="H619" s="172">
        <v>5.006</v>
      </c>
      <c r="I619" s="173"/>
      <c r="L619" s="169"/>
      <c r="M619" s="174"/>
      <c r="N619" s="175"/>
      <c r="O619" s="175"/>
      <c r="P619" s="175"/>
      <c r="Q619" s="175"/>
      <c r="R619" s="175"/>
      <c r="S619" s="175"/>
      <c r="T619" s="176"/>
      <c r="AT619" s="170" t="s">
        <v>216</v>
      </c>
      <c r="AU619" s="170" t="s">
        <v>87</v>
      </c>
      <c r="AV619" s="13" t="s">
        <v>87</v>
      </c>
      <c r="AW619" s="13" t="s">
        <v>32</v>
      </c>
      <c r="AX619" s="13" t="s">
        <v>77</v>
      </c>
      <c r="AY619" s="170" t="s">
        <v>132</v>
      </c>
    </row>
    <row r="620" spans="2:51" s="13" customFormat="1" ht="12">
      <c r="B620" s="169"/>
      <c r="D620" s="159" t="s">
        <v>216</v>
      </c>
      <c r="E620" s="170" t="s">
        <v>1</v>
      </c>
      <c r="F620" s="171" t="s">
        <v>970</v>
      </c>
      <c r="H620" s="172">
        <v>1.66</v>
      </c>
      <c r="I620" s="173"/>
      <c r="L620" s="169"/>
      <c r="M620" s="174"/>
      <c r="N620" s="175"/>
      <c r="O620" s="175"/>
      <c r="P620" s="175"/>
      <c r="Q620" s="175"/>
      <c r="R620" s="175"/>
      <c r="S620" s="175"/>
      <c r="T620" s="176"/>
      <c r="AT620" s="170" t="s">
        <v>216</v>
      </c>
      <c r="AU620" s="170" t="s">
        <v>87</v>
      </c>
      <c r="AV620" s="13" t="s">
        <v>87</v>
      </c>
      <c r="AW620" s="13" t="s">
        <v>32</v>
      </c>
      <c r="AX620" s="13" t="s">
        <v>77</v>
      </c>
      <c r="AY620" s="170" t="s">
        <v>132</v>
      </c>
    </row>
    <row r="621" spans="2:51" s="13" customFormat="1" ht="12">
      <c r="B621" s="169"/>
      <c r="D621" s="159" t="s">
        <v>216</v>
      </c>
      <c r="E621" s="170" t="s">
        <v>1</v>
      </c>
      <c r="F621" s="171" t="s">
        <v>971</v>
      </c>
      <c r="H621" s="172">
        <v>1.45</v>
      </c>
      <c r="I621" s="173"/>
      <c r="L621" s="169"/>
      <c r="M621" s="174"/>
      <c r="N621" s="175"/>
      <c r="O621" s="175"/>
      <c r="P621" s="175"/>
      <c r="Q621" s="175"/>
      <c r="R621" s="175"/>
      <c r="S621" s="175"/>
      <c r="T621" s="176"/>
      <c r="AT621" s="170" t="s">
        <v>216</v>
      </c>
      <c r="AU621" s="170" t="s">
        <v>87</v>
      </c>
      <c r="AV621" s="13" t="s">
        <v>87</v>
      </c>
      <c r="AW621" s="13" t="s">
        <v>32</v>
      </c>
      <c r="AX621" s="13" t="s">
        <v>77</v>
      </c>
      <c r="AY621" s="170" t="s">
        <v>132</v>
      </c>
    </row>
    <row r="622" spans="2:51" s="13" customFormat="1" ht="12">
      <c r="B622" s="169"/>
      <c r="D622" s="159" t="s">
        <v>216</v>
      </c>
      <c r="E622" s="170" t="s">
        <v>1</v>
      </c>
      <c r="F622" s="171" t="s">
        <v>972</v>
      </c>
      <c r="H622" s="172">
        <v>3.57</v>
      </c>
      <c r="I622" s="173"/>
      <c r="L622" s="169"/>
      <c r="M622" s="174"/>
      <c r="N622" s="175"/>
      <c r="O622" s="175"/>
      <c r="P622" s="175"/>
      <c r="Q622" s="175"/>
      <c r="R622" s="175"/>
      <c r="S622" s="175"/>
      <c r="T622" s="176"/>
      <c r="AT622" s="170" t="s">
        <v>216</v>
      </c>
      <c r="AU622" s="170" t="s">
        <v>87</v>
      </c>
      <c r="AV622" s="13" t="s">
        <v>87</v>
      </c>
      <c r="AW622" s="13" t="s">
        <v>32</v>
      </c>
      <c r="AX622" s="13" t="s">
        <v>77</v>
      </c>
      <c r="AY622" s="170" t="s">
        <v>132</v>
      </c>
    </row>
    <row r="623" spans="2:51" s="13" customFormat="1" ht="12">
      <c r="B623" s="169"/>
      <c r="D623" s="159" t="s">
        <v>216</v>
      </c>
      <c r="E623" s="170" t="s">
        <v>1</v>
      </c>
      <c r="F623" s="171" t="s">
        <v>973</v>
      </c>
      <c r="H623" s="172">
        <v>2.412</v>
      </c>
      <c r="I623" s="173"/>
      <c r="L623" s="169"/>
      <c r="M623" s="174"/>
      <c r="N623" s="175"/>
      <c r="O623" s="175"/>
      <c r="P623" s="175"/>
      <c r="Q623" s="175"/>
      <c r="R623" s="175"/>
      <c r="S623" s="175"/>
      <c r="T623" s="176"/>
      <c r="AT623" s="170" t="s">
        <v>216</v>
      </c>
      <c r="AU623" s="170" t="s">
        <v>87</v>
      </c>
      <c r="AV623" s="13" t="s">
        <v>87</v>
      </c>
      <c r="AW623" s="13" t="s">
        <v>32</v>
      </c>
      <c r="AX623" s="13" t="s">
        <v>77</v>
      </c>
      <c r="AY623" s="170" t="s">
        <v>132</v>
      </c>
    </row>
    <row r="624" spans="2:51" s="13" customFormat="1" ht="12">
      <c r="B624" s="169"/>
      <c r="D624" s="159" t="s">
        <v>216</v>
      </c>
      <c r="E624" s="170" t="s">
        <v>1</v>
      </c>
      <c r="F624" s="171" t="s">
        <v>974</v>
      </c>
      <c r="H624" s="172">
        <v>4.439</v>
      </c>
      <c r="I624" s="173"/>
      <c r="L624" s="169"/>
      <c r="M624" s="174"/>
      <c r="N624" s="175"/>
      <c r="O624" s="175"/>
      <c r="P624" s="175"/>
      <c r="Q624" s="175"/>
      <c r="R624" s="175"/>
      <c r="S624" s="175"/>
      <c r="T624" s="176"/>
      <c r="AT624" s="170" t="s">
        <v>216</v>
      </c>
      <c r="AU624" s="170" t="s">
        <v>87</v>
      </c>
      <c r="AV624" s="13" t="s">
        <v>87</v>
      </c>
      <c r="AW624" s="13" t="s">
        <v>32</v>
      </c>
      <c r="AX624" s="13" t="s">
        <v>77</v>
      </c>
      <c r="AY624" s="170" t="s">
        <v>132</v>
      </c>
    </row>
    <row r="625" spans="2:51" s="13" customFormat="1" ht="12">
      <c r="B625" s="169"/>
      <c r="D625" s="159" t="s">
        <v>216</v>
      </c>
      <c r="E625" s="170" t="s">
        <v>1</v>
      </c>
      <c r="F625" s="171" t="s">
        <v>975</v>
      </c>
      <c r="H625" s="172">
        <v>5.574</v>
      </c>
      <c r="I625" s="173"/>
      <c r="L625" s="169"/>
      <c r="M625" s="174"/>
      <c r="N625" s="175"/>
      <c r="O625" s="175"/>
      <c r="P625" s="175"/>
      <c r="Q625" s="175"/>
      <c r="R625" s="175"/>
      <c r="S625" s="175"/>
      <c r="T625" s="176"/>
      <c r="AT625" s="170" t="s">
        <v>216</v>
      </c>
      <c r="AU625" s="170" t="s">
        <v>87</v>
      </c>
      <c r="AV625" s="13" t="s">
        <v>87</v>
      </c>
      <c r="AW625" s="13" t="s">
        <v>32</v>
      </c>
      <c r="AX625" s="13" t="s">
        <v>77</v>
      </c>
      <c r="AY625" s="170" t="s">
        <v>132</v>
      </c>
    </row>
    <row r="626" spans="2:51" s="13" customFormat="1" ht="12">
      <c r="B626" s="169"/>
      <c r="D626" s="159" t="s">
        <v>216</v>
      </c>
      <c r="E626" s="170" t="s">
        <v>1</v>
      </c>
      <c r="F626" s="171" t="s">
        <v>976</v>
      </c>
      <c r="H626" s="172">
        <v>1.2</v>
      </c>
      <c r="I626" s="173"/>
      <c r="L626" s="169"/>
      <c r="M626" s="174"/>
      <c r="N626" s="175"/>
      <c r="O626" s="175"/>
      <c r="P626" s="175"/>
      <c r="Q626" s="175"/>
      <c r="R626" s="175"/>
      <c r="S626" s="175"/>
      <c r="T626" s="176"/>
      <c r="AT626" s="170" t="s">
        <v>216</v>
      </c>
      <c r="AU626" s="170" t="s">
        <v>87</v>
      </c>
      <c r="AV626" s="13" t="s">
        <v>87</v>
      </c>
      <c r="AW626" s="13" t="s">
        <v>32</v>
      </c>
      <c r="AX626" s="13" t="s">
        <v>77</v>
      </c>
      <c r="AY626" s="170" t="s">
        <v>132</v>
      </c>
    </row>
    <row r="627" spans="2:51" s="13" customFormat="1" ht="12">
      <c r="B627" s="169"/>
      <c r="D627" s="159" t="s">
        <v>216</v>
      </c>
      <c r="E627" s="170" t="s">
        <v>1</v>
      </c>
      <c r="F627" s="171" t="s">
        <v>977</v>
      </c>
      <c r="H627" s="172">
        <v>1.7</v>
      </c>
      <c r="I627" s="173"/>
      <c r="L627" s="169"/>
      <c r="M627" s="174"/>
      <c r="N627" s="175"/>
      <c r="O627" s="175"/>
      <c r="P627" s="175"/>
      <c r="Q627" s="175"/>
      <c r="R627" s="175"/>
      <c r="S627" s="175"/>
      <c r="T627" s="176"/>
      <c r="AT627" s="170" t="s">
        <v>216</v>
      </c>
      <c r="AU627" s="170" t="s">
        <v>87</v>
      </c>
      <c r="AV627" s="13" t="s">
        <v>87</v>
      </c>
      <c r="AW627" s="13" t="s">
        <v>32</v>
      </c>
      <c r="AX627" s="13" t="s">
        <v>77</v>
      </c>
      <c r="AY627" s="170" t="s">
        <v>132</v>
      </c>
    </row>
    <row r="628" spans="2:51" s="13" customFormat="1" ht="12">
      <c r="B628" s="169"/>
      <c r="D628" s="159" t="s">
        <v>216</v>
      </c>
      <c r="E628" s="170" t="s">
        <v>1</v>
      </c>
      <c r="F628" s="171" t="s">
        <v>978</v>
      </c>
      <c r="H628" s="172">
        <v>2.285</v>
      </c>
      <c r="I628" s="173"/>
      <c r="L628" s="169"/>
      <c r="M628" s="174"/>
      <c r="N628" s="175"/>
      <c r="O628" s="175"/>
      <c r="P628" s="175"/>
      <c r="Q628" s="175"/>
      <c r="R628" s="175"/>
      <c r="S628" s="175"/>
      <c r="T628" s="176"/>
      <c r="AT628" s="170" t="s">
        <v>216</v>
      </c>
      <c r="AU628" s="170" t="s">
        <v>87</v>
      </c>
      <c r="AV628" s="13" t="s">
        <v>87</v>
      </c>
      <c r="AW628" s="13" t="s">
        <v>32</v>
      </c>
      <c r="AX628" s="13" t="s">
        <v>77</v>
      </c>
      <c r="AY628" s="170" t="s">
        <v>132</v>
      </c>
    </row>
    <row r="629" spans="2:51" s="14" customFormat="1" ht="12">
      <c r="B629" s="177"/>
      <c r="D629" s="159" t="s">
        <v>216</v>
      </c>
      <c r="E629" s="178" t="s">
        <v>1</v>
      </c>
      <c r="F629" s="179" t="s">
        <v>219</v>
      </c>
      <c r="H629" s="180">
        <v>44.314</v>
      </c>
      <c r="I629" s="181"/>
      <c r="L629" s="177"/>
      <c r="M629" s="182"/>
      <c r="N629" s="183"/>
      <c r="O629" s="183"/>
      <c r="P629" s="183"/>
      <c r="Q629" s="183"/>
      <c r="R629" s="183"/>
      <c r="S629" s="183"/>
      <c r="T629" s="184"/>
      <c r="AT629" s="178" t="s">
        <v>216</v>
      </c>
      <c r="AU629" s="178" t="s">
        <v>87</v>
      </c>
      <c r="AV629" s="14" t="s">
        <v>139</v>
      </c>
      <c r="AW629" s="14" t="s">
        <v>32</v>
      </c>
      <c r="AX629" s="14" t="s">
        <v>85</v>
      </c>
      <c r="AY629" s="178" t="s">
        <v>132</v>
      </c>
    </row>
    <row r="630" spans="1:65" s="2" customFormat="1" ht="24.2" customHeight="1">
      <c r="A630" s="32"/>
      <c r="B630" s="144"/>
      <c r="C630" s="145" t="s">
        <v>979</v>
      </c>
      <c r="D630" s="145" t="s">
        <v>135</v>
      </c>
      <c r="E630" s="146" t="s">
        <v>980</v>
      </c>
      <c r="F630" s="147" t="s">
        <v>981</v>
      </c>
      <c r="G630" s="148" t="s">
        <v>310</v>
      </c>
      <c r="H630" s="149">
        <v>0.003</v>
      </c>
      <c r="I630" s="150"/>
      <c r="J630" s="151">
        <f>ROUND(I630*H630,2)</f>
        <v>0</v>
      </c>
      <c r="K630" s="152"/>
      <c r="L630" s="33"/>
      <c r="M630" s="153" t="s">
        <v>1</v>
      </c>
      <c r="N630" s="154" t="s">
        <v>42</v>
      </c>
      <c r="O630" s="58"/>
      <c r="P630" s="155">
        <f>O630*H630</f>
        <v>0</v>
      </c>
      <c r="Q630" s="155">
        <v>0</v>
      </c>
      <c r="R630" s="155">
        <f>Q630*H630</f>
        <v>0</v>
      </c>
      <c r="S630" s="155">
        <v>0</v>
      </c>
      <c r="T630" s="156">
        <f>S630*H630</f>
        <v>0</v>
      </c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R630" s="157" t="s">
        <v>292</v>
      </c>
      <c r="AT630" s="157" t="s">
        <v>135</v>
      </c>
      <c r="AU630" s="157" t="s">
        <v>87</v>
      </c>
      <c r="AY630" s="17" t="s">
        <v>132</v>
      </c>
      <c r="BE630" s="158">
        <f>IF(N630="základní",J630,0)</f>
        <v>0</v>
      </c>
      <c r="BF630" s="158">
        <f>IF(N630="snížená",J630,0)</f>
        <v>0</v>
      </c>
      <c r="BG630" s="158">
        <f>IF(N630="zákl. přenesená",J630,0)</f>
        <v>0</v>
      </c>
      <c r="BH630" s="158">
        <f>IF(N630="sníž. přenesená",J630,0)</f>
        <v>0</v>
      </c>
      <c r="BI630" s="158">
        <f>IF(N630="nulová",J630,0)</f>
        <v>0</v>
      </c>
      <c r="BJ630" s="17" t="s">
        <v>85</v>
      </c>
      <c r="BK630" s="158">
        <f>ROUND(I630*H630,2)</f>
        <v>0</v>
      </c>
      <c r="BL630" s="17" t="s">
        <v>292</v>
      </c>
      <c r="BM630" s="157" t="s">
        <v>982</v>
      </c>
    </row>
    <row r="631" spans="2:63" s="12" customFormat="1" ht="22.9" customHeight="1">
      <c r="B631" s="131"/>
      <c r="D631" s="132" t="s">
        <v>76</v>
      </c>
      <c r="E631" s="142" t="s">
        <v>983</v>
      </c>
      <c r="F631" s="142" t="s">
        <v>984</v>
      </c>
      <c r="I631" s="134"/>
      <c r="J631" s="143">
        <f>BK631</f>
        <v>0</v>
      </c>
      <c r="L631" s="131"/>
      <c r="M631" s="136"/>
      <c r="N631" s="137"/>
      <c r="O631" s="137"/>
      <c r="P631" s="138">
        <f>SUM(P632:P653)</f>
        <v>0</v>
      </c>
      <c r="Q631" s="137"/>
      <c r="R631" s="138">
        <f>SUM(R632:R653)</f>
        <v>3.0584043999999997</v>
      </c>
      <c r="S631" s="137"/>
      <c r="T631" s="139">
        <f>SUM(T632:T653)</f>
        <v>0</v>
      </c>
      <c r="AR631" s="132" t="s">
        <v>87</v>
      </c>
      <c r="AT631" s="140" t="s">
        <v>76</v>
      </c>
      <c r="AU631" s="140" t="s">
        <v>85</v>
      </c>
      <c r="AY631" s="132" t="s">
        <v>132</v>
      </c>
      <c r="BK631" s="141">
        <f>SUM(BK632:BK653)</f>
        <v>0</v>
      </c>
    </row>
    <row r="632" spans="1:65" s="2" customFormat="1" ht="16.5" customHeight="1">
      <c r="A632" s="32"/>
      <c r="B632" s="144"/>
      <c r="C632" s="145" t="s">
        <v>985</v>
      </c>
      <c r="D632" s="145" t="s">
        <v>135</v>
      </c>
      <c r="E632" s="146" t="s">
        <v>986</v>
      </c>
      <c r="F632" s="147" t="s">
        <v>987</v>
      </c>
      <c r="G632" s="148" t="s">
        <v>247</v>
      </c>
      <c r="H632" s="149">
        <v>63.78</v>
      </c>
      <c r="I632" s="150"/>
      <c r="J632" s="151">
        <f>ROUND(I632*H632,2)</f>
        <v>0</v>
      </c>
      <c r="K632" s="152"/>
      <c r="L632" s="33"/>
      <c r="M632" s="153" t="s">
        <v>1</v>
      </c>
      <c r="N632" s="154" t="s">
        <v>42</v>
      </c>
      <c r="O632" s="58"/>
      <c r="P632" s="155">
        <f>O632*H632</f>
        <v>0</v>
      </c>
      <c r="Q632" s="155">
        <v>0.0003</v>
      </c>
      <c r="R632" s="155">
        <f>Q632*H632</f>
        <v>0.019133999999999998</v>
      </c>
      <c r="S632" s="155">
        <v>0</v>
      </c>
      <c r="T632" s="156">
        <f>S632*H632</f>
        <v>0</v>
      </c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R632" s="157" t="s">
        <v>292</v>
      </c>
      <c r="AT632" s="157" t="s">
        <v>135</v>
      </c>
      <c r="AU632" s="157" t="s">
        <v>87</v>
      </c>
      <c r="AY632" s="17" t="s">
        <v>132</v>
      </c>
      <c r="BE632" s="158">
        <f>IF(N632="základní",J632,0)</f>
        <v>0</v>
      </c>
      <c r="BF632" s="158">
        <f>IF(N632="snížená",J632,0)</f>
        <v>0</v>
      </c>
      <c r="BG632" s="158">
        <f>IF(N632="zákl. přenesená",J632,0)</f>
        <v>0</v>
      </c>
      <c r="BH632" s="158">
        <f>IF(N632="sníž. přenesená",J632,0)</f>
        <v>0</v>
      </c>
      <c r="BI632" s="158">
        <f>IF(N632="nulová",J632,0)</f>
        <v>0</v>
      </c>
      <c r="BJ632" s="17" t="s">
        <v>85</v>
      </c>
      <c r="BK632" s="158">
        <f>ROUND(I632*H632,2)</f>
        <v>0</v>
      </c>
      <c r="BL632" s="17" t="s">
        <v>292</v>
      </c>
      <c r="BM632" s="157" t="s">
        <v>988</v>
      </c>
    </row>
    <row r="633" spans="2:51" s="13" customFormat="1" ht="12">
      <c r="B633" s="169"/>
      <c r="D633" s="159" t="s">
        <v>216</v>
      </c>
      <c r="E633" s="170" t="s">
        <v>1</v>
      </c>
      <c r="F633" s="171" t="s">
        <v>366</v>
      </c>
      <c r="H633" s="172">
        <v>24.66</v>
      </c>
      <c r="I633" s="173"/>
      <c r="L633" s="169"/>
      <c r="M633" s="174"/>
      <c r="N633" s="175"/>
      <c r="O633" s="175"/>
      <c r="P633" s="175"/>
      <c r="Q633" s="175"/>
      <c r="R633" s="175"/>
      <c r="S633" s="175"/>
      <c r="T633" s="176"/>
      <c r="AT633" s="170" t="s">
        <v>216</v>
      </c>
      <c r="AU633" s="170" t="s">
        <v>87</v>
      </c>
      <c r="AV633" s="13" t="s">
        <v>87</v>
      </c>
      <c r="AW633" s="13" t="s">
        <v>32</v>
      </c>
      <c r="AX633" s="13" t="s">
        <v>77</v>
      </c>
      <c r="AY633" s="170" t="s">
        <v>132</v>
      </c>
    </row>
    <row r="634" spans="2:51" s="13" customFormat="1" ht="12">
      <c r="B634" s="169"/>
      <c r="D634" s="159" t="s">
        <v>216</v>
      </c>
      <c r="E634" s="170" t="s">
        <v>1</v>
      </c>
      <c r="F634" s="171" t="s">
        <v>631</v>
      </c>
      <c r="H634" s="172">
        <v>39.12</v>
      </c>
      <c r="I634" s="173"/>
      <c r="L634" s="169"/>
      <c r="M634" s="174"/>
      <c r="N634" s="175"/>
      <c r="O634" s="175"/>
      <c r="P634" s="175"/>
      <c r="Q634" s="175"/>
      <c r="R634" s="175"/>
      <c r="S634" s="175"/>
      <c r="T634" s="176"/>
      <c r="AT634" s="170" t="s">
        <v>216</v>
      </c>
      <c r="AU634" s="170" t="s">
        <v>87</v>
      </c>
      <c r="AV634" s="13" t="s">
        <v>87</v>
      </c>
      <c r="AW634" s="13" t="s">
        <v>32</v>
      </c>
      <c r="AX634" s="13" t="s">
        <v>77</v>
      </c>
      <c r="AY634" s="170" t="s">
        <v>132</v>
      </c>
    </row>
    <row r="635" spans="2:51" s="14" customFormat="1" ht="12">
      <c r="B635" s="177"/>
      <c r="D635" s="159" t="s">
        <v>216</v>
      </c>
      <c r="E635" s="178" t="s">
        <v>1</v>
      </c>
      <c r="F635" s="179" t="s">
        <v>219</v>
      </c>
      <c r="H635" s="180">
        <v>63.78</v>
      </c>
      <c r="I635" s="181"/>
      <c r="L635" s="177"/>
      <c r="M635" s="182"/>
      <c r="N635" s="183"/>
      <c r="O635" s="183"/>
      <c r="P635" s="183"/>
      <c r="Q635" s="183"/>
      <c r="R635" s="183"/>
      <c r="S635" s="183"/>
      <c r="T635" s="184"/>
      <c r="AT635" s="178" t="s">
        <v>216</v>
      </c>
      <c r="AU635" s="178" t="s">
        <v>87</v>
      </c>
      <c r="AV635" s="14" t="s">
        <v>139</v>
      </c>
      <c r="AW635" s="14" t="s">
        <v>32</v>
      </c>
      <c r="AX635" s="14" t="s">
        <v>85</v>
      </c>
      <c r="AY635" s="178" t="s">
        <v>132</v>
      </c>
    </row>
    <row r="636" spans="1:65" s="2" customFormat="1" ht="24.2" customHeight="1">
      <c r="A636" s="32"/>
      <c r="B636" s="144"/>
      <c r="C636" s="145" t="s">
        <v>989</v>
      </c>
      <c r="D636" s="145" t="s">
        <v>135</v>
      </c>
      <c r="E636" s="146" t="s">
        <v>990</v>
      </c>
      <c r="F636" s="147" t="s">
        <v>991</v>
      </c>
      <c r="G636" s="148" t="s">
        <v>231</v>
      </c>
      <c r="H636" s="149">
        <v>3.1</v>
      </c>
      <c r="I636" s="150"/>
      <c r="J636" s="151">
        <f>ROUND(I636*H636,2)</f>
        <v>0</v>
      </c>
      <c r="K636" s="152"/>
      <c r="L636" s="33"/>
      <c r="M636" s="153" t="s">
        <v>1</v>
      </c>
      <c r="N636" s="154" t="s">
        <v>42</v>
      </c>
      <c r="O636" s="58"/>
      <c r="P636" s="155">
        <f>O636*H636</f>
        <v>0</v>
      </c>
      <c r="Q636" s="155">
        <v>0.00123</v>
      </c>
      <c r="R636" s="155">
        <f>Q636*H636</f>
        <v>0.003813</v>
      </c>
      <c r="S636" s="155">
        <v>0</v>
      </c>
      <c r="T636" s="156">
        <f>S636*H636</f>
        <v>0</v>
      </c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R636" s="157" t="s">
        <v>292</v>
      </c>
      <c r="AT636" s="157" t="s">
        <v>135</v>
      </c>
      <c r="AU636" s="157" t="s">
        <v>87</v>
      </c>
      <c r="AY636" s="17" t="s">
        <v>132</v>
      </c>
      <c r="BE636" s="158">
        <f>IF(N636="základní",J636,0)</f>
        <v>0</v>
      </c>
      <c r="BF636" s="158">
        <f>IF(N636="snížená",J636,0)</f>
        <v>0</v>
      </c>
      <c r="BG636" s="158">
        <f>IF(N636="zákl. přenesená",J636,0)</f>
        <v>0</v>
      </c>
      <c r="BH636" s="158">
        <f>IF(N636="sníž. přenesená",J636,0)</f>
        <v>0</v>
      </c>
      <c r="BI636" s="158">
        <f>IF(N636="nulová",J636,0)</f>
        <v>0</v>
      </c>
      <c r="BJ636" s="17" t="s">
        <v>85</v>
      </c>
      <c r="BK636" s="158">
        <f>ROUND(I636*H636,2)</f>
        <v>0</v>
      </c>
      <c r="BL636" s="17" t="s">
        <v>292</v>
      </c>
      <c r="BM636" s="157" t="s">
        <v>992</v>
      </c>
    </row>
    <row r="637" spans="2:51" s="13" customFormat="1" ht="12">
      <c r="B637" s="169"/>
      <c r="D637" s="159" t="s">
        <v>216</v>
      </c>
      <c r="E637" s="170" t="s">
        <v>1</v>
      </c>
      <c r="F637" s="171" t="s">
        <v>993</v>
      </c>
      <c r="H637" s="172">
        <v>3.1</v>
      </c>
      <c r="I637" s="173"/>
      <c r="L637" s="169"/>
      <c r="M637" s="174"/>
      <c r="N637" s="175"/>
      <c r="O637" s="175"/>
      <c r="P637" s="175"/>
      <c r="Q637" s="175"/>
      <c r="R637" s="175"/>
      <c r="S637" s="175"/>
      <c r="T637" s="176"/>
      <c r="AT637" s="170" t="s">
        <v>216</v>
      </c>
      <c r="AU637" s="170" t="s">
        <v>87</v>
      </c>
      <c r="AV637" s="13" t="s">
        <v>87</v>
      </c>
      <c r="AW637" s="13" t="s">
        <v>32</v>
      </c>
      <c r="AX637" s="13" t="s">
        <v>85</v>
      </c>
      <c r="AY637" s="170" t="s">
        <v>132</v>
      </c>
    </row>
    <row r="638" spans="1:65" s="2" customFormat="1" ht="24.2" customHeight="1">
      <c r="A638" s="32"/>
      <c r="B638" s="144"/>
      <c r="C638" s="185" t="s">
        <v>994</v>
      </c>
      <c r="D638" s="185" t="s">
        <v>315</v>
      </c>
      <c r="E638" s="186" t="s">
        <v>995</v>
      </c>
      <c r="F638" s="187" t="s">
        <v>996</v>
      </c>
      <c r="G638" s="188" t="s">
        <v>247</v>
      </c>
      <c r="H638" s="189">
        <v>3.41</v>
      </c>
      <c r="I638" s="190"/>
      <c r="J638" s="191">
        <f>ROUND(I638*H638,2)</f>
        <v>0</v>
      </c>
      <c r="K638" s="192"/>
      <c r="L638" s="193"/>
      <c r="M638" s="194" t="s">
        <v>1</v>
      </c>
      <c r="N638" s="195" t="s">
        <v>42</v>
      </c>
      <c r="O638" s="58"/>
      <c r="P638" s="155">
        <f>O638*H638</f>
        <v>0</v>
      </c>
      <c r="Q638" s="155">
        <v>0.0192</v>
      </c>
      <c r="R638" s="155">
        <f>Q638*H638</f>
        <v>0.065472</v>
      </c>
      <c r="S638" s="155">
        <v>0</v>
      </c>
      <c r="T638" s="156">
        <f>S638*H638</f>
        <v>0</v>
      </c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R638" s="157" t="s">
        <v>380</v>
      </c>
      <c r="AT638" s="157" t="s">
        <v>315</v>
      </c>
      <c r="AU638" s="157" t="s">
        <v>87</v>
      </c>
      <c r="AY638" s="17" t="s">
        <v>132</v>
      </c>
      <c r="BE638" s="158">
        <f>IF(N638="základní",J638,0)</f>
        <v>0</v>
      </c>
      <c r="BF638" s="158">
        <f>IF(N638="snížená",J638,0)</f>
        <v>0</v>
      </c>
      <c r="BG638" s="158">
        <f>IF(N638="zákl. přenesená",J638,0)</f>
        <v>0</v>
      </c>
      <c r="BH638" s="158">
        <f>IF(N638="sníž. přenesená",J638,0)</f>
        <v>0</v>
      </c>
      <c r="BI638" s="158">
        <f>IF(N638="nulová",J638,0)</f>
        <v>0</v>
      </c>
      <c r="BJ638" s="17" t="s">
        <v>85</v>
      </c>
      <c r="BK638" s="158">
        <f>ROUND(I638*H638,2)</f>
        <v>0</v>
      </c>
      <c r="BL638" s="17" t="s">
        <v>292</v>
      </c>
      <c r="BM638" s="157" t="s">
        <v>997</v>
      </c>
    </row>
    <row r="639" spans="2:51" s="13" customFormat="1" ht="12">
      <c r="B639" s="169"/>
      <c r="D639" s="159" t="s">
        <v>216</v>
      </c>
      <c r="E639" s="170" t="s">
        <v>1</v>
      </c>
      <c r="F639" s="171" t="s">
        <v>998</v>
      </c>
      <c r="H639" s="172">
        <v>3.41</v>
      </c>
      <c r="I639" s="173"/>
      <c r="L639" s="169"/>
      <c r="M639" s="174"/>
      <c r="N639" s="175"/>
      <c r="O639" s="175"/>
      <c r="P639" s="175"/>
      <c r="Q639" s="175"/>
      <c r="R639" s="175"/>
      <c r="S639" s="175"/>
      <c r="T639" s="176"/>
      <c r="AT639" s="170" t="s">
        <v>216</v>
      </c>
      <c r="AU639" s="170" t="s">
        <v>87</v>
      </c>
      <c r="AV639" s="13" t="s">
        <v>87</v>
      </c>
      <c r="AW639" s="13" t="s">
        <v>32</v>
      </c>
      <c r="AX639" s="13" t="s">
        <v>85</v>
      </c>
      <c r="AY639" s="170" t="s">
        <v>132</v>
      </c>
    </row>
    <row r="640" spans="1:65" s="2" customFormat="1" ht="37.9" customHeight="1">
      <c r="A640" s="32"/>
      <c r="B640" s="144"/>
      <c r="C640" s="145" t="s">
        <v>999</v>
      </c>
      <c r="D640" s="145" t="s">
        <v>135</v>
      </c>
      <c r="E640" s="146" t="s">
        <v>1000</v>
      </c>
      <c r="F640" s="147" t="s">
        <v>1001</v>
      </c>
      <c r="G640" s="148" t="s">
        <v>247</v>
      </c>
      <c r="H640" s="149">
        <v>63.78</v>
      </c>
      <c r="I640" s="150"/>
      <c r="J640" s="151">
        <f>ROUND(I640*H640,2)</f>
        <v>0</v>
      </c>
      <c r="K640" s="152"/>
      <c r="L640" s="33"/>
      <c r="M640" s="153" t="s">
        <v>1</v>
      </c>
      <c r="N640" s="154" t="s">
        <v>42</v>
      </c>
      <c r="O640" s="58"/>
      <c r="P640" s="155">
        <f>O640*H640</f>
        <v>0</v>
      </c>
      <c r="Q640" s="155">
        <v>0.0026</v>
      </c>
      <c r="R640" s="155">
        <f>Q640*H640</f>
        <v>0.165828</v>
      </c>
      <c r="S640" s="155">
        <v>0</v>
      </c>
      <c r="T640" s="156">
        <f>S640*H640</f>
        <v>0</v>
      </c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R640" s="157" t="s">
        <v>292</v>
      </c>
      <c r="AT640" s="157" t="s">
        <v>135</v>
      </c>
      <c r="AU640" s="157" t="s">
        <v>87</v>
      </c>
      <c r="AY640" s="17" t="s">
        <v>132</v>
      </c>
      <c r="BE640" s="158">
        <f>IF(N640="základní",J640,0)</f>
        <v>0</v>
      </c>
      <c r="BF640" s="158">
        <f>IF(N640="snížená",J640,0)</f>
        <v>0</v>
      </c>
      <c r="BG640" s="158">
        <f>IF(N640="zákl. přenesená",J640,0)</f>
        <v>0</v>
      </c>
      <c r="BH640" s="158">
        <f>IF(N640="sníž. přenesená",J640,0)</f>
        <v>0</v>
      </c>
      <c r="BI640" s="158">
        <f>IF(N640="nulová",J640,0)</f>
        <v>0</v>
      </c>
      <c r="BJ640" s="17" t="s">
        <v>85</v>
      </c>
      <c r="BK640" s="158">
        <f>ROUND(I640*H640,2)</f>
        <v>0</v>
      </c>
      <c r="BL640" s="17" t="s">
        <v>292</v>
      </c>
      <c r="BM640" s="157" t="s">
        <v>1002</v>
      </c>
    </row>
    <row r="641" spans="2:51" s="13" customFormat="1" ht="12">
      <c r="B641" s="169"/>
      <c r="D641" s="159" t="s">
        <v>216</v>
      </c>
      <c r="E641" s="170" t="s">
        <v>1</v>
      </c>
      <c r="F641" s="171" t="s">
        <v>366</v>
      </c>
      <c r="H641" s="172">
        <v>24.66</v>
      </c>
      <c r="I641" s="173"/>
      <c r="L641" s="169"/>
      <c r="M641" s="174"/>
      <c r="N641" s="175"/>
      <c r="O641" s="175"/>
      <c r="P641" s="175"/>
      <c r="Q641" s="175"/>
      <c r="R641" s="175"/>
      <c r="S641" s="175"/>
      <c r="T641" s="176"/>
      <c r="AT641" s="170" t="s">
        <v>216</v>
      </c>
      <c r="AU641" s="170" t="s">
        <v>87</v>
      </c>
      <c r="AV641" s="13" t="s">
        <v>87</v>
      </c>
      <c r="AW641" s="13" t="s">
        <v>32</v>
      </c>
      <c r="AX641" s="13" t="s">
        <v>77</v>
      </c>
      <c r="AY641" s="170" t="s">
        <v>132</v>
      </c>
    </row>
    <row r="642" spans="2:51" s="13" customFormat="1" ht="12">
      <c r="B642" s="169"/>
      <c r="D642" s="159" t="s">
        <v>216</v>
      </c>
      <c r="E642" s="170" t="s">
        <v>1</v>
      </c>
      <c r="F642" s="171" t="s">
        <v>631</v>
      </c>
      <c r="H642" s="172">
        <v>39.12</v>
      </c>
      <c r="I642" s="173"/>
      <c r="L642" s="169"/>
      <c r="M642" s="174"/>
      <c r="N642" s="175"/>
      <c r="O642" s="175"/>
      <c r="P642" s="175"/>
      <c r="Q642" s="175"/>
      <c r="R642" s="175"/>
      <c r="S642" s="175"/>
      <c r="T642" s="176"/>
      <c r="AT642" s="170" t="s">
        <v>216</v>
      </c>
      <c r="AU642" s="170" t="s">
        <v>87</v>
      </c>
      <c r="AV642" s="13" t="s">
        <v>87</v>
      </c>
      <c r="AW642" s="13" t="s">
        <v>32</v>
      </c>
      <c r="AX642" s="13" t="s">
        <v>77</v>
      </c>
      <c r="AY642" s="170" t="s">
        <v>132</v>
      </c>
    </row>
    <row r="643" spans="2:51" s="14" customFormat="1" ht="12">
      <c r="B643" s="177"/>
      <c r="D643" s="159" t="s">
        <v>216</v>
      </c>
      <c r="E643" s="178" t="s">
        <v>1</v>
      </c>
      <c r="F643" s="179" t="s">
        <v>219</v>
      </c>
      <c r="H643" s="180">
        <v>63.78</v>
      </c>
      <c r="I643" s="181"/>
      <c r="L643" s="177"/>
      <c r="M643" s="182"/>
      <c r="N643" s="183"/>
      <c r="O643" s="183"/>
      <c r="P643" s="183"/>
      <c r="Q643" s="183"/>
      <c r="R643" s="183"/>
      <c r="S643" s="183"/>
      <c r="T643" s="184"/>
      <c r="AT643" s="178" t="s">
        <v>216</v>
      </c>
      <c r="AU643" s="178" t="s">
        <v>87</v>
      </c>
      <c r="AV643" s="14" t="s">
        <v>139</v>
      </c>
      <c r="AW643" s="14" t="s">
        <v>32</v>
      </c>
      <c r="AX643" s="14" t="s">
        <v>85</v>
      </c>
      <c r="AY643" s="178" t="s">
        <v>132</v>
      </c>
    </row>
    <row r="644" spans="1:65" s="2" customFormat="1" ht="16.5" customHeight="1">
      <c r="A644" s="32"/>
      <c r="B644" s="144"/>
      <c r="C644" s="185" t="s">
        <v>1003</v>
      </c>
      <c r="D644" s="185" t="s">
        <v>315</v>
      </c>
      <c r="E644" s="186" t="s">
        <v>1004</v>
      </c>
      <c r="F644" s="187" t="s">
        <v>1005</v>
      </c>
      <c r="G644" s="188" t="s">
        <v>247</v>
      </c>
      <c r="H644" s="189">
        <v>76.536</v>
      </c>
      <c r="I644" s="190"/>
      <c r="J644" s="191">
        <f>ROUND(I644*H644,2)</f>
        <v>0</v>
      </c>
      <c r="K644" s="192"/>
      <c r="L644" s="193"/>
      <c r="M644" s="194" t="s">
        <v>1</v>
      </c>
      <c r="N644" s="195" t="s">
        <v>42</v>
      </c>
      <c r="O644" s="58"/>
      <c r="P644" s="155">
        <f>O644*H644</f>
        <v>0</v>
      </c>
      <c r="Q644" s="155">
        <v>0.007</v>
      </c>
      <c r="R644" s="155">
        <f>Q644*H644</f>
        <v>0.535752</v>
      </c>
      <c r="S644" s="155">
        <v>0</v>
      </c>
      <c r="T644" s="156">
        <f>S644*H644</f>
        <v>0</v>
      </c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R644" s="157" t="s">
        <v>380</v>
      </c>
      <c r="AT644" s="157" t="s">
        <v>315</v>
      </c>
      <c r="AU644" s="157" t="s">
        <v>87</v>
      </c>
      <c r="AY644" s="17" t="s">
        <v>132</v>
      </c>
      <c r="BE644" s="158">
        <f>IF(N644="základní",J644,0)</f>
        <v>0</v>
      </c>
      <c r="BF644" s="158">
        <f>IF(N644="snížená",J644,0)</f>
        <v>0</v>
      </c>
      <c r="BG644" s="158">
        <f>IF(N644="zákl. přenesená",J644,0)</f>
        <v>0</v>
      </c>
      <c r="BH644" s="158">
        <f>IF(N644="sníž. přenesená",J644,0)</f>
        <v>0</v>
      </c>
      <c r="BI644" s="158">
        <f>IF(N644="nulová",J644,0)</f>
        <v>0</v>
      </c>
      <c r="BJ644" s="17" t="s">
        <v>85</v>
      </c>
      <c r="BK644" s="158">
        <f>ROUND(I644*H644,2)</f>
        <v>0</v>
      </c>
      <c r="BL644" s="17" t="s">
        <v>292</v>
      </c>
      <c r="BM644" s="157" t="s">
        <v>1006</v>
      </c>
    </row>
    <row r="645" spans="1:65" s="2" customFormat="1" ht="16.5" customHeight="1">
      <c r="A645" s="32"/>
      <c r="B645" s="144"/>
      <c r="C645" s="145" t="s">
        <v>1007</v>
      </c>
      <c r="D645" s="145" t="s">
        <v>135</v>
      </c>
      <c r="E645" s="146" t="s">
        <v>1008</v>
      </c>
      <c r="F645" s="147" t="s">
        <v>1009</v>
      </c>
      <c r="G645" s="148" t="s">
        <v>247</v>
      </c>
      <c r="H645" s="149">
        <v>489.58</v>
      </c>
      <c r="I645" s="150"/>
      <c r="J645" s="151">
        <f>ROUND(I645*H645,2)</f>
        <v>0</v>
      </c>
      <c r="K645" s="152"/>
      <c r="L645" s="33"/>
      <c r="M645" s="153" t="s">
        <v>1</v>
      </c>
      <c r="N645" s="154" t="s">
        <v>42</v>
      </c>
      <c r="O645" s="58"/>
      <c r="P645" s="155">
        <f>O645*H645</f>
        <v>0</v>
      </c>
      <c r="Q645" s="155">
        <v>0.00463</v>
      </c>
      <c r="R645" s="155">
        <f>Q645*H645</f>
        <v>2.2667553999999996</v>
      </c>
      <c r="S645" s="155">
        <v>0</v>
      </c>
      <c r="T645" s="156">
        <f>S645*H645</f>
        <v>0</v>
      </c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R645" s="157" t="s">
        <v>292</v>
      </c>
      <c r="AT645" s="157" t="s">
        <v>135</v>
      </c>
      <c r="AU645" s="157" t="s">
        <v>87</v>
      </c>
      <c r="AY645" s="17" t="s">
        <v>132</v>
      </c>
      <c r="BE645" s="158">
        <f>IF(N645="základní",J645,0)</f>
        <v>0</v>
      </c>
      <c r="BF645" s="158">
        <f>IF(N645="snížená",J645,0)</f>
        <v>0</v>
      </c>
      <c r="BG645" s="158">
        <f>IF(N645="zákl. přenesená",J645,0)</f>
        <v>0</v>
      </c>
      <c r="BH645" s="158">
        <f>IF(N645="sníž. přenesená",J645,0)</f>
        <v>0</v>
      </c>
      <c r="BI645" s="158">
        <f>IF(N645="nulová",J645,0)</f>
        <v>0</v>
      </c>
      <c r="BJ645" s="17" t="s">
        <v>85</v>
      </c>
      <c r="BK645" s="158">
        <f>ROUND(I645*H645,2)</f>
        <v>0</v>
      </c>
      <c r="BL645" s="17" t="s">
        <v>292</v>
      </c>
      <c r="BM645" s="157" t="s">
        <v>1010</v>
      </c>
    </row>
    <row r="646" spans="2:51" s="13" customFormat="1" ht="12">
      <c r="B646" s="169"/>
      <c r="D646" s="159" t="s">
        <v>216</v>
      </c>
      <c r="E646" s="170" t="s">
        <v>1</v>
      </c>
      <c r="F646" s="171" t="s">
        <v>1011</v>
      </c>
      <c r="H646" s="172">
        <v>244.79</v>
      </c>
      <c r="I646" s="173"/>
      <c r="L646" s="169"/>
      <c r="M646" s="174"/>
      <c r="N646" s="175"/>
      <c r="O646" s="175"/>
      <c r="P646" s="175"/>
      <c r="Q646" s="175"/>
      <c r="R646" s="175"/>
      <c r="S646" s="175"/>
      <c r="T646" s="176"/>
      <c r="AT646" s="170" t="s">
        <v>216</v>
      </c>
      <c r="AU646" s="170" t="s">
        <v>87</v>
      </c>
      <c r="AV646" s="13" t="s">
        <v>87</v>
      </c>
      <c r="AW646" s="13" t="s">
        <v>32</v>
      </c>
      <c r="AX646" s="13" t="s">
        <v>77</v>
      </c>
      <c r="AY646" s="170" t="s">
        <v>132</v>
      </c>
    </row>
    <row r="647" spans="2:51" s="13" customFormat="1" ht="12">
      <c r="B647" s="169"/>
      <c r="D647" s="159" t="s">
        <v>216</v>
      </c>
      <c r="E647" s="170" t="s">
        <v>1</v>
      </c>
      <c r="F647" s="171" t="s">
        <v>1012</v>
      </c>
      <c r="H647" s="172">
        <v>244.79</v>
      </c>
      <c r="I647" s="173"/>
      <c r="L647" s="169"/>
      <c r="M647" s="174"/>
      <c r="N647" s="175"/>
      <c r="O647" s="175"/>
      <c r="P647" s="175"/>
      <c r="Q647" s="175"/>
      <c r="R647" s="175"/>
      <c r="S647" s="175"/>
      <c r="T647" s="176"/>
      <c r="AT647" s="170" t="s">
        <v>216</v>
      </c>
      <c r="AU647" s="170" t="s">
        <v>87</v>
      </c>
      <c r="AV647" s="13" t="s">
        <v>87</v>
      </c>
      <c r="AW647" s="13" t="s">
        <v>32</v>
      </c>
      <c r="AX647" s="13" t="s">
        <v>77</v>
      </c>
      <c r="AY647" s="170" t="s">
        <v>132</v>
      </c>
    </row>
    <row r="648" spans="2:51" s="14" customFormat="1" ht="12">
      <c r="B648" s="177"/>
      <c r="D648" s="159" t="s">
        <v>216</v>
      </c>
      <c r="E648" s="178" t="s">
        <v>1</v>
      </c>
      <c r="F648" s="179" t="s">
        <v>219</v>
      </c>
      <c r="H648" s="180">
        <v>489.58</v>
      </c>
      <c r="I648" s="181"/>
      <c r="L648" s="177"/>
      <c r="M648" s="182"/>
      <c r="N648" s="183"/>
      <c r="O648" s="183"/>
      <c r="P648" s="183"/>
      <c r="Q648" s="183"/>
      <c r="R648" s="183"/>
      <c r="S648" s="183"/>
      <c r="T648" s="184"/>
      <c r="AT648" s="178" t="s">
        <v>216</v>
      </c>
      <c r="AU648" s="178" t="s">
        <v>87</v>
      </c>
      <c r="AV648" s="14" t="s">
        <v>139</v>
      </c>
      <c r="AW648" s="14" t="s">
        <v>32</v>
      </c>
      <c r="AX648" s="14" t="s">
        <v>85</v>
      </c>
      <c r="AY648" s="178" t="s">
        <v>132</v>
      </c>
    </row>
    <row r="649" spans="1:65" s="2" customFormat="1" ht="24.2" customHeight="1">
      <c r="A649" s="32"/>
      <c r="B649" s="144"/>
      <c r="C649" s="145" t="s">
        <v>1013</v>
      </c>
      <c r="D649" s="145" t="s">
        <v>135</v>
      </c>
      <c r="E649" s="146" t="s">
        <v>1014</v>
      </c>
      <c r="F649" s="147" t="s">
        <v>1015</v>
      </c>
      <c r="G649" s="148" t="s">
        <v>267</v>
      </c>
      <c r="H649" s="149">
        <v>3</v>
      </c>
      <c r="I649" s="150"/>
      <c r="J649" s="151">
        <f>ROUND(I649*H649,2)</f>
        <v>0</v>
      </c>
      <c r="K649" s="152"/>
      <c r="L649" s="33"/>
      <c r="M649" s="153" t="s">
        <v>1</v>
      </c>
      <c r="N649" s="154" t="s">
        <v>42</v>
      </c>
      <c r="O649" s="58"/>
      <c r="P649" s="155">
        <f>O649*H649</f>
        <v>0</v>
      </c>
      <c r="Q649" s="155">
        <v>0</v>
      </c>
      <c r="R649" s="155">
        <f>Q649*H649</f>
        <v>0</v>
      </c>
      <c r="S649" s="155">
        <v>0</v>
      </c>
      <c r="T649" s="156">
        <f>S649*H649</f>
        <v>0</v>
      </c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R649" s="157" t="s">
        <v>292</v>
      </c>
      <c r="AT649" s="157" t="s">
        <v>135</v>
      </c>
      <c r="AU649" s="157" t="s">
        <v>87</v>
      </c>
      <c r="AY649" s="17" t="s">
        <v>132</v>
      </c>
      <c r="BE649" s="158">
        <f>IF(N649="základní",J649,0)</f>
        <v>0</v>
      </c>
      <c r="BF649" s="158">
        <f>IF(N649="snížená",J649,0)</f>
        <v>0</v>
      </c>
      <c r="BG649" s="158">
        <f>IF(N649="zákl. přenesená",J649,0)</f>
        <v>0</v>
      </c>
      <c r="BH649" s="158">
        <f>IF(N649="sníž. přenesená",J649,0)</f>
        <v>0</v>
      </c>
      <c r="BI649" s="158">
        <f>IF(N649="nulová",J649,0)</f>
        <v>0</v>
      </c>
      <c r="BJ649" s="17" t="s">
        <v>85</v>
      </c>
      <c r="BK649" s="158">
        <f>ROUND(I649*H649,2)</f>
        <v>0</v>
      </c>
      <c r="BL649" s="17" t="s">
        <v>292</v>
      </c>
      <c r="BM649" s="157" t="s">
        <v>1016</v>
      </c>
    </row>
    <row r="650" spans="2:51" s="13" customFormat="1" ht="12">
      <c r="B650" s="169"/>
      <c r="D650" s="159" t="s">
        <v>216</v>
      </c>
      <c r="E650" s="170" t="s">
        <v>1</v>
      </c>
      <c r="F650" s="171" t="s">
        <v>1017</v>
      </c>
      <c r="H650" s="172">
        <v>3</v>
      </c>
      <c r="I650" s="173"/>
      <c r="L650" s="169"/>
      <c r="M650" s="174"/>
      <c r="N650" s="175"/>
      <c r="O650" s="175"/>
      <c r="P650" s="175"/>
      <c r="Q650" s="175"/>
      <c r="R650" s="175"/>
      <c r="S650" s="175"/>
      <c r="T650" s="176"/>
      <c r="AT650" s="170" t="s">
        <v>216</v>
      </c>
      <c r="AU650" s="170" t="s">
        <v>87</v>
      </c>
      <c r="AV650" s="13" t="s">
        <v>87</v>
      </c>
      <c r="AW650" s="13" t="s">
        <v>32</v>
      </c>
      <c r="AX650" s="13" t="s">
        <v>85</v>
      </c>
      <c r="AY650" s="170" t="s">
        <v>132</v>
      </c>
    </row>
    <row r="651" spans="1:65" s="2" customFormat="1" ht="24.2" customHeight="1">
      <c r="A651" s="32"/>
      <c r="B651" s="144"/>
      <c r="C651" s="185" t="s">
        <v>1018</v>
      </c>
      <c r="D651" s="185" t="s">
        <v>315</v>
      </c>
      <c r="E651" s="186" t="s">
        <v>1019</v>
      </c>
      <c r="F651" s="187" t="s">
        <v>1020</v>
      </c>
      <c r="G651" s="188" t="s">
        <v>267</v>
      </c>
      <c r="H651" s="189">
        <v>3</v>
      </c>
      <c r="I651" s="190"/>
      <c r="J651" s="191">
        <f>ROUND(I651*H651,2)</f>
        <v>0</v>
      </c>
      <c r="K651" s="192"/>
      <c r="L651" s="193"/>
      <c r="M651" s="194" t="s">
        <v>1</v>
      </c>
      <c r="N651" s="195" t="s">
        <v>42</v>
      </c>
      <c r="O651" s="58"/>
      <c r="P651" s="155">
        <f>O651*H651</f>
        <v>0</v>
      </c>
      <c r="Q651" s="155">
        <v>0.00055</v>
      </c>
      <c r="R651" s="155">
        <f>Q651*H651</f>
        <v>0.00165</v>
      </c>
      <c r="S651" s="155">
        <v>0</v>
      </c>
      <c r="T651" s="156">
        <f>S651*H651</f>
        <v>0</v>
      </c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R651" s="157" t="s">
        <v>380</v>
      </c>
      <c r="AT651" s="157" t="s">
        <v>315</v>
      </c>
      <c r="AU651" s="157" t="s">
        <v>87</v>
      </c>
      <c r="AY651" s="17" t="s">
        <v>132</v>
      </c>
      <c r="BE651" s="158">
        <f>IF(N651="základní",J651,0)</f>
        <v>0</v>
      </c>
      <c r="BF651" s="158">
        <f>IF(N651="snížená",J651,0)</f>
        <v>0</v>
      </c>
      <c r="BG651" s="158">
        <f>IF(N651="zákl. přenesená",J651,0)</f>
        <v>0</v>
      </c>
      <c r="BH651" s="158">
        <f>IF(N651="sníž. přenesená",J651,0)</f>
        <v>0</v>
      </c>
      <c r="BI651" s="158">
        <f>IF(N651="nulová",J651,0)</f>
        <v>0</v>
      </c>
      <c r="BJ651" s="17" t="s">
        <v>85</v>
      </c>
      <c r="BK651" s="158">
        <f>ROUND(I651*H651,2)</f>
        <v>0</v>
      </c>
      <c r="BL651" s="17" t="s">
        <v>292</v>
      </c>
      <c r="BM651" s="157" t="s">
        <v>1021</v>
      </c>
    </row>
    <row r="652" spans="2:51" s="13" customFormat="1" ht="12">
      <c r="B652" s="169"/>
      <c r="D652" s="159" t="s">
        <v>216</v>
      </c>
      <c r="E652" s="170" t="s">
        <v>1</v>
      </c>
      <c r="F652" s="171" t="s">
        <v>1017</v>
      </c>
      <c r="H652" s="172">
        <v>3</v>
      </c>
      <c r="I652" s="173"/>
      <c r="L652" s="169"/>
      <c r="M652" s="174"/>
      <c r="N652" s="175"/>
      <c r="O652" s="175"/>
      <c r="P652" s="175"/>
      <c r="Q652" s="175"/>
      <c r="R652" s="175"/>
      <c r="S652" s="175"/>
      <c r="T652" s="176"/>
      <c r="AT652" s="170" t="s">
        <v>216</v>
      </c>
      <c r="AU652" s="170" t="s">
        <v>87</v>
      </c>
      <c r="AV652" s="13" t="s">
        <v>87</v>
      </c>
      <c r="AW652" s="13" t="s">
        <v>32</v>
      </c>
      <c r="AX652" s="13" t="s">
        <v>85</v>
      </c>
      <c r="AY652" s="170" t="s">
        <v>132</v>
      </c>
    </row>
    <row r="653" spans="1:65" s="2" customFormat="1" ht="24.2" customHeight="1">
      <c r="A653" s="32"/>
      <c r="B653" s="144"/>
      <c r="C653" s="145" t="s">
        <v>1022</v>
      </c>
      <c r="D653" s="145" t="s">
        <v>135</v>
      </c>
      <c r="E653" s="146" t="s">
        <v>1023</v>
      </c>
      <c r="F653" s="147" t="s">
        <v>1024</v>
      </c>
      <c r="G653" s="148" t="s">
        <v>310</v>
      </c>
      <c r="H653" s="149">
        <v>3.058</v>
      </c>
      <c r="I653" s="150"/>
      <c r="J653" s="151">
        <f>ROUND(I653*H653,2)</f>
        <v>0</v>
      </c>
      <c r="K653" s="152"/>
      <c r="L653" s="33"/>
      <c r="M653" s="153" t="s">
        <v>1</v>
      </c>
      <c r="N653" s="154" t="s">
        <v>42</v>
      </c>
      <c r="O653" s="58"/>
      <c r="P653" s="155">
        <f>O653*H653</f>
        <v>0</v>
      </c>
      <c r="Q653" s="155">
        <v>0</v>
      </c>
      <c r="R653" s="155">
        <f>Q653*H653</f>
        <v>0</v>
      </c>
      <c r="S653" s="155">
        <v>0</v>
      </c>
      <c r="T653" s="156">
        <f>S653*H653</f>
        <v>0</v>
      </c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R653" s="157" t="s">
        <v>292</v>
      </c>
      <c r="AT653" s="157" t="s">
        <v>135</v>
      </c>
      <c r="AU653" s="157" t="s">
        <v>87</v>
      </c>
      <c r="AY653" s="17" t="s">
        <v>132</v>
      </c>
      <c r="BE653" s="158">
        <f>IF(N653="základní",J653,0)</f>
        <v>0</v>
      </c>
      <c r="BF653" s="158">
        <f>IF(N653="snížená",J653,0)</f>
        <v>0</v>
      </c>
      <c r="BG653" s="158">
        <f>IF(N653="zákl. přenesená",J653,0)</f>
        <v>0</v>
      </c>
      <c r="BH653" s="158">
        <f>IF(N653="sníž. přenesená",J653,0)</f>
        <v>0</v>
      </c>
      <c r="BI653" s="158">
        <f>IF(N653="nulová",J653,0)</f>
        <v>0</v>
      </c>
      <c r="BJ653" s="17" t="s">
        <v>85</v>
      </c>
      <c r="BK653" s="158">
        <f>ROUND(I653*H653,2)</f>
        <v>0</v>
      </c>
      <c r="BL653" s="17" t="s">
        <v>292</v>
      </c>
      <c r="BM653" s="157" t="s">
        <v>1025</v>
      </c>
    </row>
    <row r="654" spans="2:63" s="12" customFormat="1" ht="22.9" customHeight="1">
      <c r="B654" s="131"/>
      <c r="D654" s="132" t="s">
        <v>76</v>
      </c>
      <c r="E654" s="142" t="s">
        <v>1026</v>
      </c>
      <c r="F654" s="142" t="s">
        <v>1027</v>
      </c>
      <c r="I654" s="134"/>
      <c r="J654" s="143">
        <f>BK654</f>
        <v>0</v>
      </c>
      <c r="L654" s="131"/>
      <c r="M654" s="136"/>
      <c r="N654" s="137"/>
      <c r="O654" s="137"/>
      <c r="P654" s="138">
        <f>SUM(P655:P661)</f>
        <v>0</v>
      </c>
      <c r="Q654" s="137"/>
      <c r="R654" s="138">
        <f>SUM(R655:R661)</f>
        <v>4.8064555</v>
      </c>
      <c r="S654" s="137"/>
      <c r="T654" s="139">
        <f>SUM(T655:T661)</f>
        <v>0</v>
      </c>
      <c r="AR654" s="132" t="s">
        <v>87</v>
      </c>
      <c r="AT654" s="140" t="s">
        <v>76</v>
      </c>
      <c r="AU654" s="140" t="s">
        <v>85</v>
      </c>
      <c r="AY654" s="132" t="s">
        <v>132</v>
      </c>
      <c r="BK654" s="141">
        <f>SUM(BK655:BK661)</f>
        <v>0</v>
      </c>
    </row>
    <row r="655" spans="1:65" s="2" customFormat="1" ht="21.75" customHeight="1">
      <c r="A655" s="32"/>
      <c r="B655" s="144"/>
      <c r="C655" s="145" t="s">
        <v>1028</v>
      </c>
      <c r="D655" s="145" t="s">
        <v>135</v>
      </c>
      <c r="E655" s="146" t="s">
        <v>1029</v>
      </c>
      <c r="F655" s="147" t="s">
        <v>1030</v>
      </c>
      <c r="G655" s="148" t="s">
        <v>138</v>
      </c>
      <c r="H655" s="149">
        <v>1</v>
      </c>
      <c r="I655" s="150"/>
      <c r="J655" s="151">
        <f>ROUND(I655*H655,2)</f>
        <v>0</v>
      </c>
      <c r="K655" s="152"/>
      <c r="L655" s="33"/>
      <c r="M655" s="153" t="s">
        <v>1</v>
      </c>
      <c r="N655" s="154" t="s">
        <v>42</v>
      </c>
      <c r="O655" s="58"/>
      <c r="P655" s="155">
        <f>O655*H655</f>
        <v>0</v>
      </c>
      <c r="Q655" s="155">
        <v>0</v>
      </c>
      <c r="R655" s="155">
        <f>Q655*H655</f>
        <v>0</v>
      </c>
      <c r="S655" s="155">
        <v>0</v>
      </c>
      <c r="T655" s="156">
        <f>S655*H655</f>
        <v>0</v>
      </c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R655" s="157" t="s">
        <v>292</v>
      </c>
      <c r="AT655" s="157" t="s">
        <v>135</v>
      </c>
      <c r="AU655" s="157" t="s">
        <v>87</v>
      </c>
      <c r="AY655" s="17" t="s">
        <v>132</v>
      </c>
      <c r="BE655" s="158">
        <f>IF(N655="základní",J655,0)</f>
        <v>0</v>
      </c>
      <c r="BF655" s="158">
        <f>IF(N655="snížená",J655,0)</f>
        <v>0</v>
      </c>
      <c r="BG655" s="158">
        <f>IF(N655="zákl. přenesená",J655,0)</f>
        <v>0</v>
      </c>
      <c r="BH655" s="158">
        <f>IF(N655="sníž. přenesená",J655,0)</f>
        <v>0</v>
      </c>
      <c r="BI655" s="158">
        <f>IF(N655="nulová",J655,0)</f>
        <v>0</v>
      </c>
      <c r="BJ655" s="17" t="s">
        <v>85</v>
      </c>
      <c r="BK655" s="158">
        <f>ROUND(I655*H655,2)</f>
        <v>0</v>
      </c>
      <c r="BL655" s="17" t="s">
        <v>292</v>
      </c>
      <c r="BM655" s="157" t="s">
        <v>1031</v>
      </c>
    </row>
    <row r="656" spans="2:51" s="13" customFormat="1" ht="12">
      <c r="B656" s="169"/>
      <c r="D656" s="159" t="s">
        <v>216</v>
      </c>
      <c r="E656" s="170" t="s">
        <v>1</v>
      </c>
      <c r="F656" s="171" t="s">
        <v>1032</v>
      </c>
      <c r="H656" s="172">
        <v>1</v>
      </c>
      <c r="I656" s="173"/>
      <c r="L656" s="169"/>
      <c r="M656" s="174"/>
      <c r="N656" s="175"/>
      <c r="O656" s="175"/>
      <c r="P656" s="175"/>
      <c r="Q656" s="175"/>
      <c r="R656" s="175"/>
      <c r="S656" s="175"/>
      <c r="T656" s="176"/>
      <c r="AT656" s="170" t="s">
        <v>216</v>
      </c>
      <c r="AU656" s="170" t="s">
        <v>87</v>
      </c>
      <c r="AV656" s="13" t="s">
        <v>87</v>
      </c>
      <c r="AW656" s="13" t="s">
        <v>32</v>
      </c>
      <c r="AX656" s="13" t="s">
        <v>85</v>
      </c>
      <c r="AY656" s="170" t="s">
        <v>132</v>
      </c>
    </row>
    <row r="657" spans="1:65" s="2" customFormat="1" ht="16.5" customHeight="1">
      <c r="A657" s="32"/>
      <c r="B657" s="144"/>
      <c r="C657" s="145" t="s">
        <v>1033</v>
      </c>
      <c r="D657" s="145" t="s">
        <v>135</v>
      </c>
      <c r="E657" s="146" t="s">
        <v>1034</v>
      </c>
      <c r="F657" s="147" t="s">
        <v>1035</v>
      </c>
      <c r="G657" s="148" t="s">
        <v>247</v>
      </c>
      <c r="H657" s="149">
        <v>244.79</v>
      </c>
      <c r="I657" s="150"/>
      <c r="J657" s="151">
        <f>ROUND(I657*H657,2)</f>
        <v>0</v>
      </c>
      <c r="K657" s="152"/>
      <c r="L657" s="33"/>
      <c r="M657" s="153" t="s">
        <v>1</v>
      </c>
      <c r="N657" s="154" t="s">
        <v>42</v>
      </c>
      <c r="O657" s="58"/>
      <c r="P657" s="155">
        <f>O657*H657</f>
        <v>0</v>
      </c>
      <c r="Q657" s="155">
        <v>0</v>
      </c>
      <c r="R657" s="155">
        <f>Q657*H657</f>
        <v>0</v>
      </c>
      <c r="S657" s="155">
        <v>0</v>
      </c>
      <c r="T657" s="156">
        <f>S657*H657</f>
        <v>0</v>
      </c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R657" s="157" t="s">
        <v>292</v>
      </c>
      <c r="AT657" s="157" t="s">
        <v>135</v>
      </c>
      <c r="AU657" s="157" t="s">
        <v>87</v>
      </c>
      <c r="AY657" s="17" t="s">
        <v>132</v>
      </c>
      <c r="BE657" s="158">
        <f>IF(N657="základní",J657,0)</f>
        <v>0</v>
      </c>
      <c r="BF657" s="158">
        <f>IF(N657="snížená",J657,0)</f>
        <v>0</v>
      </c>
      <c r="BG657" s="158">
        <f>IF(N657="zákl. přenesená",J657,0)</f>
        <v>0</v>
      </c>
      <c r="BH657" s="158">
        <f>IF(N657="sníž. přenesená",J657,0)</f>
        <v>0</v>
      </c>
      <c r="BI657" s="158">
        <f>IF(N657="nulová",J657,0)</f>
        <v>0</v>
      </c>
      <c r="BJ657" s="17" t="s">
        <v>85</v>
      </c>
      <c r="BK657" s="158">
        <f>ROUND(I657*H657,2)</f>
        <v>0</v>
      </c>
      <c r="BL657" s="17" t="s">
        <v>292</v>
      </c>
      <c r="BM657" s="157" t="s">
        <v>1036</v>
      </c>
    </row>
    <row r="658" spans="2:51" s="13" customFormat="1" ht="12">
      <c r="B658" s="169"/>
      <c r="D658" s="159" t="s">
        <v>216</v>
      </c>
      <c r="E658" s="170" t="s">
        <v>1</v>
      </c>
      <c r="F658" s="171" t="s">
        <v>1037</v>
      </c>
      <c r="H658" s="172">
        <v>244.79</v>
      </c>
      <c r="I658" s="173"/>
      <c r="L658" s="169"/>
      <c r="M658" s="174"/>
      <c r="N658" s="175"/>
      <c r="O658" s="175"/>
      <c r="P658" s="175"/>
      <c r="Q658" s="175"/>
      <c r="R658" s="175"/>
      <c r="S658" s="175"/>
      <c r="T658" s="176"/>
      <c r="AT658" s="170" t="s">
        <v>216</v>
      </c>
      <c r="AU658" s="170" t="s">
        <v>87</v>
      </c>
      <c r="AV658" s="13" t="s">
        <v>87</v>
      </c>
      <c r="AW658" s="13" t="s">
        <v>32</v>
      </c>
      <c r="AX658" s="13" t="s">
        <v>85</v>
      </c>
      <c r="AY658" s="170" t="s">
        <v>132</v>
      </c>
    </row>
    <row r="659" spans="1:65" s="2" customFormat="1" ht="16.5" customHeight="1">
      <c r="A659" s="32"/>
      <c r="B659" s="144"/>
      <c r="C659" s="185" t="s">
        <v>1038</v>
      </c>
      <c r="D659" s="185" t="s">
        <v>315</v>
      </c>
      <c r="E659" s="186" t="s">
        <v>1039</v>
      </c>
      <c r="F659" s="187" t="s">
        <v>1040</v>
      </c>
      <c r="G659" s="188" t="s">
        <v>247</v>
      </c>
      <c r="H659" s="189">
        <v>249.686</v>
      </c>
      <c r="I659" s="190"/>
      <c r="J659" s="191">
        <f>ROUND(I659*H659,2)</f>
        <v>0</v>
      </c>
      <c r="K659" s="192"/>
      <c r="L659" s="193"/>
      <c r="M659" s="194" t="s">
        <v>1</v>
      </c>
      <c r="N659" s="195" t="s">
        <v>42</v>
      </c>
      <c r="O659" s="58"/>
      <c r="P659" s="155">
        <f>O659*H659</f>
        <v>0</v>
      </c>
      <c r="Q659" s="155">
        <v>0.01925</v>
      </c>
      <c r="R659" s="155">
        <f>Q659*H659</f>
        <v>4.8064555</v>
      </c>
      <c r="S659" s="155">
        <v>0</v>
      </c>
      <c r="T659" s="156">
        <f>S659*H659</f>
        <v>0</v>
      </c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R659" s="157" t="s">
        <v>380</v>
      </c>
      <c r="AT659" s="157" t="s">
        <v>315</v>
      </c>
      <c r="AU659" s="157" t="s">
        <v>87</v>
      </c>
      <c r="AY659" s="17" t="s">
        <v>132</v>
      </c>
      <c r="BE659" s="158">
        <f>IF(N659="základní",J659,0)</f>
        <v>0</v>
      </c>
      <c r="BF659" s="158">
        <f>IF(N659="snížená",J659,0)</f>
        <v>0</v>
      </c>
      <c r="BG659" s="158">
        <f>IF(N659="zákl. přenesená",J659,0)</f>
        <v>0</v>
      </c>
      <c r="BH659" s="158">
        <f>IF(N659="sníž. přenesená",J659,0)</f>
        <v>0</v>
      </c>
      <c r="BI659" s="158">
        <f>IF(N659="nulová",J659,0)</f>
        <v>0</v>
      </c>
      <c r="BJ659" s="17" t="s">
        <v>85</v>
      </c>
      <c r="BK659" s="158">
        <f>ROUND(I659*H659,2)</f>
        <v>0</v>
      </c>
      <c r="BL659" s="17" t="s">
        <v>292</v>
      </c>
      <c r="BM659" s="157" t="s">
        <v>1041</v>
      </c>
    </row>
    <row r="660" spans="2:51" s="13" customFormat="1" ht="12">
      <c r="B660" s="169"/>
      <c r="D660" s="159" t="s">
        <v>216</v>
      </c>
      <c r="E660" s="170" t="s">
        <v>1</v>
      </c>
      <c r="F660" s="171" t="s">
        <v>1042</v>
      </c>
      <c r="H660" s="172">
        <v>249.686</v>
      </c>
      <c r="I660" s="173"/>
      <c r="L660" s="169"/>
      <c r="M660" s="174"/>
      <c r="N660" s="175"/>
      <c r="O660" s="175"/>
      <c r="P660" s="175"/>
      <c r="Q660" s="175"/>
      <c r="R660" s="175"/>
      <c r="S660" s="175"/>
      <c r="T660" s="176"/>
      <c r="AT660" s="170" t="s">
        <v>216</v>
      </c>
      <c r="AU660" s="170" t="s">
        <v>87</v>
      </c>
      <c r="AV660" s="13" t="s">
        <v>87</v>
      </c>
      <c r="AW660" s="13" t="s">
        <v>32</v>
      </c>
      <c r="AX660" s="13" t="s">
        <v>85</v>
      </c>
      <c r="AY660" s="170" t="s">
        <v>132</v>
      </c>
    </row>
    <row r="661" spans="1:65" s="2" customFormat="1" ht="24.2" customHeight="1">
      <c r="A661" s="32"/>
      <c r="B661" s="144"/>
      <c r="C661" s="145" t="s">
        <v>1043</v>
      </c>
      <c r="D661" s="145" t="s">
        <v>135</v>
      </c>
      <c r="E661" s="146" t="s">
        <v>1044</v>
      </c>
      <c r="F661" s="147" t="s">
        <v>1045</v>
      </c>
      <c r="G661" s="148" t="s">
        <v>310</v>
      </c>
      <c r="H661" s="149">
        <v>4.806</v>
      </c>
      <c r="I661" s="150"/>
      <c r="J661" s="151">
        <f>ROUND(I661*H661,2)</f>
        <v>0</v>
      </c>
      <c r="K661" s="152"/>
      <c r="L661" s="33"/>
      <c r="M661" s="153" t="s">
        <v>1</v>
      </c>
      <c r="N661" s="154" t="s">
        <v>42</v>
      </c>
      <c r="O661" s="58"/>
      <c r="P661" s="155">
        <f>O661*H661</f>
        <v>0</v>
      </c>
      <c r="Q661" s="155">
        <v>0</v>
      </c>
      <c r="R661" s="155">
        <f>Q661*H661</f>
        <v>0</v>
      </c>
      <c r="S661" s="155">
        <v>0</v>
      </c>
      <c r="T661" s="156">
        <f>S661*H661</f>
        <v>0</v>
      </c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R661" s="157" t="s">
        <v>292</v>
      </c>
      <c r="AT661" s="157" t="s">
        <v>135</v>
      </c>
      <c r="AU661" s="157" t="s">
        <v>87</v>
      </c>
      <c r="AY661" s="17" t="s">
        <v>132</v>
      </c>
      <c r="BE661" s="158">
        <f>IF(N661="základní",J661,0)</f>
        <v>0</v>
      </c>
      <c r="BF661" s="158">
        <f>IF(N661="snížená",J661,0)</f>
        <v>0</v>
      </c>
      <c r="BG661" s="158">
        <f>IF(N661="zákl. přenesená",J661,0)</f>
        <v>0</v>
      </c>
      <c r="BH661" s="158">
        <f>IF(N661="sníž. přenesená",J661,0)</f>
        <v>0</v>
      </c>
      <c r="BI661" s="158">
        <f>IF(N661="nulová",J661,0)</f>
        <v>0</v>
      </c>
      <c r="BJ661" s="17" t="s">
        <v>85</v>
      </c>
      <c r="BK661" s="158">
        <f>ROUND(I661*H661,2)</f>
        <v>0</v>
      </c>
      <c r="BL661" s="17" t="s">
        <v>292</v>
      </c>
      <c r="BM661" s="157" t="s">
        <v>1046</v>
      </c>
    </row>
    <row r="662" spans="2:63" s="12" customFormat="1" ht="22.9" customHeight="1">
      <c r="B662" s="131"/>
      <c r="D662" s="132" t="s">
        <v>76</v>
      </c>
      <c r="E662" s="142" t="s">
        <v>1047</v>
      </c>
      <c r="F662" s="142" t="s">
        <v>1048</v>
      </c>
      <c r="I662" s="134"/>
      <c r="J662" s="143">
        <f>BK662</f>
        <v>0</v>
      </c>
      <c r="L662" s="131"/>
      <c r="M662" s="136"/>
      <c r="N662" s="137"/>
      <c r="O662" s="137"/>
      <c r="P662" s="138">
        <f>SUM(P663:P671)</f>
        <v>0</v>
      </c>
      <c r="Q662" s="137"/>
      <c r="R662" s="138">
        <f>SUM(R663:R671)</f>
        <v>3.0258738</v>
      </c>
      <c r="S662" s="137"/>
      <c r="T662" s="139">
        <f>SUM(T663:T671)</f>
        <v>0</v>
      </c>
      <c r="AR662" s="132" t="s">
        <v>87</v>
      </c>
      <c r="AT662" s="140" t="s">
        <v>76</v>
      </c>
      <c r="AU662" s="140" t="s">
        <v>85</v>
      </c>
      <c r="AY662" s="132" t="s">
        <v>132</v>
      </c>
      <c r="BK662" s="141">
        <f>SUM(BK663:BK671)</f>
        <v>0</v>
      </c>
    </row>
    <row r="663" spans="1:65" s="2" customFormat="1" ht="37.9" customHeight="1">
      <c r="A663" s="32"/>
      <c r="B663" s="144"/>
      <c r="C663" s="145" t="s">
        <v>1049</v>
      </c>
      <c r="D663" s="145" t="s">
        <v>135</v>
      </c>
      <c r="E663" s="146" t="s">
        <v>1050</v>
      </c>
      <c r="F663" s="147" t="s">
        <v>1051</v>
      </c>
      <c r="G663" s="148" t="s">
        <v>247</v>
      </c>
      <c r="H663" s="149">
        <v>170.06</v>
      </c>
      <c r="I663" s="150"/>
      <c r="J663" s="151">
        <f>ROUND(I663*H663,2)</f>
        <v>0</v>
      </c>
      <c r="K663" s="152"/>
      <c r="L663" s="33"/>
      <c r="M663" s="153" t="s">
        <v>1</v>
      </c>
      <c r="N663" s="154" t="s">
        <v>42</v>
      </c>
      <c r="O663" s="58"/>
      <c r="P663" s="155">
        <f>O663*H663</f>
        <v>0</v>
      </c>
      <c r="Q663" s="155">
        <v>0.003</v>
      </c>
      <c r="R663" s="155">
        <f>Q663*H663</f>
        <v>0.51018</v>
      </c>
      <c r="S663" s="155">
        <v>0</v>
      </c>
      <c r="T663" s="156">
        <f>S663*H663</f>
        <v>0</v>
      </c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R663" s="157" t="s">
        <v>292</v>
      </c>
      <c r="AT663" s="157" t="s">
        <v>135</v>
      </c>
      <c r="AU663" s="157" t="s">
        <v>87</v>
      </c>
      <c r="AY663" s="17" t="s">
        <v>132</v>
      </c>
      <c r="BE663" s="158">
        <f>IF(N663="základní",J663,0)</f>
        <v>0</v>
      </c>
      <c r="BF663" s="158">
        <f>IF(N663="snížená",J663,0)</f>
        <v>0</v>
      </c>
      <c r="BG663" s="158">
        <f>IF(N663="zákl. přenesená",J663,0)</f>
        <v>0</v>
      </c>
      <c r="BH663" s="158">
        <f>IF(N663="sníž. přenesená",J663,0)</f>
        <v>0</v>
      </c>
      <c r="BI663" s="158">
        <f>IF(N663="nulová",J663,0)</f>
        <v>0</v>
      </c>
      <c r="BJ663" s="17" t="s">
        <v>85</v>
      </c>
      <c r="BK663" s="158">
        <f>ROUND(I663*H663,2)</f>
        <v>0</v>
      </c>
      <c r="BL663" s="17" t="s">
        <v>292</v>
      </c>
      <c r="BM663" s="157" t="s">
        <v>1052</v>
      </c>
    </row>
    <row r="664" spans="2:51" s="13" customFormat="1" ht="12">
      <c r="B664" s="169"/>
      <c r="D664" s="159" t="s">
        <v>216</v>
      </c>
      <c r="E664" s="170" t="s">
        <v>1</v>
      </c>
      <c r="F664" s="171" t="s">
        <v>1053</v>
      </c>
      <c r="H664" s="172">
        <v>170.06</v>
      </c>
      <c r="I664" s="173"/>
      <c r="L664" s="169"/>
      <c r="M664" s="174"/>
      <c r="N664" s="175"/>
      <c r="O664" s="175"/>
      <c r="P664" s="175"/>
      <c r="Q664" s="175"/>
      <c r="R664" s="175"/>
      <c r="S664" s="175"/>
      <c r="T664" s="176"/>
      <c r="AT664" s="170" t="s">
        <v>216</v>
      </c>
      <c r="AU664" s="170" t="s">
        <v>87</v>
      </c>
      <c r="AV664" s="13" t="s">
        <v>87</v>
      </c>
      <c r="AW664" s="13" t="s">
        <v>32</v>
      </c>
      <c r="AX664" s="13" t="s">
        <v>85</v>
      </c>
      <c r="AY664" s="170" t="s">
        <v>132</v>
      </c>
    </row>
    <row r="665" spans="1:65" s="2" customFormat="1" ht="33" customHeight="1">
      <c r="A665" s="32"/>
      <c r="B665" s="144"/>
      <c r="C665" s="185" t="s">
        <v>1054</v>
      </c>
      <c r="D665" s="185" t="s">
        <v>315</v>
      </c>
      <c r="E665" s="186" t="s">
        <v>1055</v>
      </c>
      <c r="F665" s="187" t="s">
        <v>1056</v>
      </c>
      <c r="G665" s="188" t="s">
        <v>247</v>
      </c>
      <c r="H665" s="189">
        <v>187.066</v>
      </c>
      <c r="I665" s="190"/>
      <c r="J665" s="191">
        <f>ROUND(I665*H665,2)</f>
        <v>0</v>
      </c>
      <c r="K665" s="192"/>
      <c r="L665" s="193"/>
      <c r="M665" s="194" t="s">
        <v>1</v>
      </c>
      <c r="N665" s="195" t="s">
        <v>42</v>
      </c>
      <c r="O665" s="58"/>
      <c r="P665" s="155">
        <f>O665*H665</f>
        <v>0</v>
      </c>
      <c r="Q665" s="155">
        <v>0.0118</v>
      </c>
      <c r="R665" s="155">
        <f>Q665*H665</f>
        <v>2.2073788</v>
      </c>
      <c r="S665" s="155">
        <v>0</v>
      </c>
      <c r="T665" s="156">
        <f>S665*H665</f>
        <v>0</v>
      </c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R665" s="157" t="s">
        <v>380</v>
      </c>
      <c r="AT665" s="157" t="s">
        <v>315</v>
      </c>
      <c r="AU665" s="157" t="s">
        <v>87</v>
      </c>
      <c r="AY665" s="17" t="s">
        <v>132</v>
      </c>
      <c r="BE665" s="158">
        <f>IF(N665="základní",J665,0)</f>
        <v>0</v>
      </c>
      <c r="BF665" s="158">
        <f>IF(N665="snížená",J665,0)</f>
        <v>0</v>
      </c>
      <c r="BG665" s="158">
        <f>IF(N665="zákl. přenesená",J665,0)</f>
        <v>0</v>
      </c>
      <c r="BH665" s="158">
        <f>IF(N665="sníž. přenesená",J665,0)</f>
        <v>0</v>
      </c>
      <c r="BI665" s="158">
        <f>IF(N665="nulová",J665,0)</f>
        <v>0</v>
      </c>
      <c r="BJ665" s="17" t="s">
        <v>85</v>
      </c>
      <c r="BK665" s="158">
        <f>ROUND(I665*H665,2)</f>
        <v>0</v>
      </c>
      <c r="BL665" s="17" t="s">
        <v>292</v>
      </c>
      <c r="BM665" s="157" t="s">
        <v>1057</v>
      </c>
    </row>
    <row r="666" spans="2:51" s="13" customFormat="1" ht="12">
      <c r="B666" s="169"/>
      <c r="D666" s="159" t="s">
        <v>216</v>
      </c>
      <c r="E666" s="170" t="s">
        <v>1</v>
      </c>
      <c r="F666" s="171" t="s">
        <v>1058</v>
      </c>
      <c r="H666" s="172">
        <v>187.066</v>
      </c>
      <c r="I666" s="173"/>
      <c r="L666" s="169"/>
      <c r="M666" s="174"/>
      <c r="N666" s="175"/>
      <c r="O666" s="175"/>
      <c r="P666" s="175"/>
      <c r="Q666" s="175"/>
      <c r="R666" s="175"/>
      <c r="S666" s="175"/>
      <c r="T666" s="176"/>
      <c r="AT666" s="170" t="s">
        <v>216</v>
      </c>
      <c r="AU666" s="170" t="s">
        <v>87</v>
      </c>
      <c r="AV666" s="13" t="s">
        <v>87</v>
      </c>
      <c r="AW666" s="13" t="s">
        <v>32</v>
      </c>
      <c r="AX666" s="13" t="s">
        <v>85</v>
      </c>
      <c r="AY666" s="170" t="s">
        <v>132</v>
      </c>
    </row>
    <row r="667" spans="1:65" s="2" customFormat="1" ht="24.2" customHeight="1">
      <c r="A667" s="32"/>
      <c r="B667" s="144"/>
      <c r="C667" s="145" t="s">
        <v>1059</v>
      </c>
      <c r="D667" s="145" t="s">
        <v>135</v>
      </c>
      <c r="E667" s="146" t="s">
        <v>1060</v>
      </c>
      <c r="F667" s="147" t="s">
        <v>1061</v>
      </c>
      <c r="G667" s="148" t="s">
        <v>247</v>
      </c>
      <c r="H667" s="149">
        <v>880.9</v>
      </c>
      <c r="I667" s="150"/>
      <c r="J667" s="151">
        <f>ROUND(I667*H667,2)</f>
        <v>0</v>
      </c>
      <c r="K667" s="152"/>
      <c r="L667" s="33"/>
      <c r="M667" s="153" t="s">
        <v>1</v>
      </c>
      <c r="N667" s="154" t="s">
        <v>42</v>
      </c>
      <c r="O667" s="58"/>
      <c r="P667" s="155">
        <f>O667*H667</f>
        <v>0</v>
      </c>
      <c r="Q667" s="155">
        <v>0.0002</v>
      </c>
      <c r="R667" s="155">
        <f>Q667*H667</f>
        <v>0.17618</v>
      </c>
      <c r="S667" s="155">
        <v>0</v>
      </c>
      <c r="T667" s="156">
        <f>S667*H667</f>
        <v>0</v>
      </c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R667" s="157" t="s">
        <v>292</v>
      </c>
      <c r="AT667" s="157" t="s">
        <v>135</v>
      </c>
      <c r="AU667" s="157" t="s">
        <v>87</v>
      </c>
      <c r="AY667" s="17" t="s">
        <v>132</v>
      </c>
      <c r="BE667" s="158">
        <f>IF(N667="základní",J667,0)</f>
        <v>0</v>
      </c>
      <c r="BF667" s="158">
        <f>IF(N667="snížená",J667,0)</f>
        <v>0</v>
      </c>
      <c r="BG667" s="158">
        <f>IF(N667="zákl. přenesená",J667,0)</f>
        <v>0</v>
      </c>
      <c r="BH667" s="158">
        <f>IF(N667="sníž. přenesená",J667,0)</f>
        <v>0</v>
      </c>
      <c r="BI667" s="158">
        <f>IF(N667="nulová",J667,0)</f>
        <v>0</v>
      </c>
      <c r="BJ667" s="17" t="s">
        <v>85</v>
      </c>
      <c r="BK667" s="158">
        <f>ROUND(I667*H667,2)</f>
        <v>0</v>
      </c>
      <c r="BL667" s="17" t="s">
        <v>292</v>
      </c>
      <c r="BM667" s="157" t="s">
        <v>1062</v>
      </c>
    </row>
    <row r="668" spans="2:51" s="13" customFormat="1" ht="22.5">
      <c r="B668" s="169"/>
      <c r="D668" s="159" t="s">
        <v>216</v>
      </c>
      <c r="E668" s="170" t="s">
        <v>1</v>
      </c>
      <c r="F668" s="171" t="s">
        <v>1063</v>
      </c>
      <c r="H668" s="172">
        <v>880.9</v>
      </c>
      <c r="I668" s="173"/>
      <c r="L668" s="169"/>
      <c r="M668" s="174"/>
      <c r="N668" s="175"/>
      <c r="O668" s="175"/>
      <c r="P668" s="175"/>
      <c r="Q668" s="175"/>
      <c r="R668" s="175"/>
      <c r="S668" s="175"/>
      <c r="T668" s="176"/>
      <c r="AT668" s="170" t="s">
        <v>216</v>
      </c>
      <c r="AU668" s="170" t="s">
        <v>87</v>
      </c>
      <c r="AV668" s="13" t="s">
        <v>87</v>
      </c>
      <c r="AW668" s="13" t="s">
        <v>32</v>
      </c>
      <c r="AX668" s="13" t="s">
        <v>85</v>
      </c>
      <c r="AY668" s="170" t="s">
        <v>132</v>
      </c>
    </row>
    <row r="669" spans="1:65" s="2" customFormat="1" ht="33" customHeight="1">
      <c r="A669" s="32"/>
      <c r="B669" s="144"/>
      <c r="C669" s="145" t="s">
        <v>1064</v>
      </c>
      <c r="D669" s="145" t="s">
        <v>135</v>
      </c>
      <c r="E669" s="146" t="s">
        <v>1065</v>
      </c>
      <c r="F669" s="147" t="s">
        <v>1066</v>
      </c>
      <c r="G669" s="148" t="s">
        <v>247</v>
      </c>
      <c r="H669" s="149">
        <v>880.9</v>
      </c>
      <c r="I669" s="150"/>
      <c r="J669" s="151">
        <f>ROUND(I669*H669,2)</f>
        <v>0</v>
      </c>
      <c r="K669" s="152"/>
      <c r="L669" s="33"/>
      <c r="M669" s="153" t="s">
        <v>1</v>
      </c>
      <c r="N669" s="154" t="s">
        <v>42</v>
      </c>
      <c r="O669" s="58"/>
      <c r="P669" s="155">
        <f>O669*H669</f>
        <v>0</v>
      </c>
      <c r="Q669" s="155">
        <v>0.00015</v>
      </c>
      <c r="R669" s="155">
        <f>Q669*H669</f>
        <v>0.13213499999999997</v>
      </c>
      <c r="S669" s="155">
        <v>0</v>
      </c>
      <c r="T669" s="156">
        <f>S669*H669</f>
        <v>0</v>
      </c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R669" s="157" t="s">
        <v>292</v>
      </c>
      <c r="AT669" s="157" t="s">
        <v>135</v>
      </c>
      <c r="AU669" s="157" t="s">
        <v>87</v>
      </c>
      <c r="AY669" s="17" t="s">
        <v>132</v>
      </c>
      <c r="BE669" s="158">
        <f>IF(N669="základní",J669,0)</f>
        <v>0</v>
      </c>
      <c r="BF669" s="158">
        <f>IF(N669="snížená",J669,0)</f>
        <v>0</v>
      </c>
      <c r="BG669" s="158">
        <f>IF(N669="zákl. přenesená",J669,0)</f>
        <v>0</v>
      </c>
      <c r="BH669" s="158">
        <f>IF(N669="sníž. přenesená",J669,0)</f>
        <v>0</v>
      </c>
      <c r="BI669" s="158">
        <f>IF(N669="nulová",J669,0)</f>
        <v>0</v>
      </c>
      <c r="BJ669" s="17" t="s">
        <v>85</v>
      </c>
      <c r="BK669" s="158">
        <f>ROUND(I669*H669,2)</f>
        <v>0</v>
      </c>
      <c r="BL669" s="17" t="s">
        <v>292</v>
      </c>
      <c r="BM669" s="157" t="s">
        <v>1067</v>
      </c>
    </row>
    <row r="670" spans="2:51" s="13" customFormat="1" ht="22.5">
      <c r="B670" s="169"/>
      <c r="D670" s="159" t="s">
        <v>216</v>
      </c>
      <c r="E670" s="170" t="s">
        <v>1</v>
      </c>
      <c r="F670" s="171" t="s">
        <v>1063</v>
      </c>
      <c r="H670" s="172">
        <v>880.9</v>
      </c>
      <c r="I670" s="173"/>
      <c r="L670" s="169"/>
      <c r="M670" s="174"/>
      <c r="N670" s="175"/>
      <c r="O670" s="175"/>
      <c r="P670" s="175"/>
      <c r="Q670" s="175"/>
      <c r="R670" s="175"/>
      <c r="S670" s="175"/>
      <c r="T670" s="176"/>
      <c r="AT670" s="170" t="s">
        <v>216</v>
      </c>
      <c r="AU670" s="170" t="s">
        <v>87</v>
      </c>
      <c r="AV670" s="13" t="s">
        <v>87</v>
      </c>
      <c r="AW670" s="13" t="s">
        <v>32</v>
      </c>
      <c r="AX670" s="13" t="s">
        <v>85</v>
      </c>
      <c r="AY670" s="170" t="s">
        <v>132</v>
      </c>
    </row>
    <row r="671" spans="1:65" s="2" customFormat="1" ht="24.2" customHeight="1">
      <c r="A671" s="32"/>
      <c r="B671" s="144"/>
      <c r="C671" s="145" t="s">
        <v>1068</v>
      </c>
      <c r="D671" s="145" t="s">
        <v>135</v>
      </c>
      <c r="E671" s="146" t="s">
        <v>1069</v>
      </c>
      <c r="F671" s="147" t="s">
        <v>1070</v>
      </c>
      <c r="G671" s="148" t="s">
        <v>310</v>
      </c>
      <c r="H671" s="149">
        <v>3.026</v>
      </c>
      <c r="I671" s="150"/>
      <c r="J671" s="151">
        <f>ROUND(I671*H671,2)</f>
        <v>0</v>
      </c>
      <c r="K671" s="152"/>
      <c r="L671" s="33"/>
      <c r="M671" s="153" t="s">
        <v>1</v>
      </c>
      <c r="N671" s="154" t="s">
        <v>42</v>
      </c>
      <c r="O671" s="58"/>
      <c r="P671" s="155">
        <f>O671*H671</f>
        <v>0</v>
      </c>
      <c r="Q671" s="155">
        <v>0</v>
      </c>
      <c r="R671" s="155">
        <f>Q671*H671</f>
        <v>0</v>
      </c>
      <c r="S671" s="155">
        <v>0</v>
      </c>
      <c r="T671" s="156">
        <f>S671*H671</f>
        <v>0</v>
      </c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R671" s="157" t="s">
        <v>292</v>
      </c>
      <c r="AT671" s="157" t="s">
        <v>135</v>
      </c>
      <c r="AU671" s="157" t="s">
        <v>87</v>
      </c>
      <c r="AY671" s="17" t="s">
        <v>132</v>
      </c>
      <c r="BE671" s="158">
        <f>IF(N671="základní",J671,0)</f>
        <v>0</v>
      </c>
      <c r="BF671" s="158">
        <f>IF(N671="snížená",J671,0)</f>
        <v>0</v>
      </c>
      <c r="BG671" s="158">
        <f>IF(N671="zákl. přenesená",J671,0)</f>
        <v>0</v>
      </c>
      <c r="BH671" s="158">
        <f>IF(N671="sníž. přenesená",J671,0)</f>
        <v>0</v>
      </c>
      <c r="BI671" s="158">
        <f>IF(N671="nulová",J671,0)</f>
        <v>0</v>
      </c>
      <c r="BJ671" s="17" t="s">
        <v>85</v>
      </c>
      <c r="BK671" s="158">
        <f>ROUND(I671*H671,2)</f>
        <v>0</v>
      </c>
      <c r="BL671" s="17" t="s">
        <v>292</v>
      </c>
      <c r="BM671" s="157" t="s">
        <v>1071</v>
      </c>
    </row>
    <row r="672" spans="2:63" s="12" customFormat="1" ht="22.9" customHeight="1">
      <c r="B672" s="131"/>
      <c r="D672" s="132" t="s">
        <v>76</v>
      </c>
      <c r="E672" s="142" t="s">
        <v>1072</v>
      </c>
      <c r="F672" s="142" t="s">
        <v>1073</v>
      </c>
      <c r="I672" s="134"/>
      <c r="J672" s="143">
        <f>BK672</f>
        <v>0</v>
      </c>
      <c r="L672" s="131"/>
      <c r="M672" s="136"/>
      <c r="N672" s="137"/>
      <c r="O672" s="137"/>
      <c r="P672" s="138">
        <f>SUM(P673:P674)</f>
        <v>0</v>
      </c>
      <c r="Q672" s="137"/>
      <c r="R672" s="138">
        <f>SUM(R673:R674)</f>
        <v>0.0014784000000000002</v>
      </c>
      <c r="S672" s="137"/>
      <c r="T672" s="139">
        <f>SUM(T673:T674)</f>
        <v>0</v>
      </c>
      <c r="AR672" s="132" t="s">
        <v>87</v>
      </c>
      <c r="AT672" s="140" t="s">
        <v>76</v>
      </c>
      <c r="AU672" s="140" t="s">
        <v>85</v>
      </c>
      <c r="AY672" s="132" t="s">
        <v>132</v>
      </c>
      <c r="BK672" s="141">
        <f>SUM(BK673:BK674)</f>
        <v>0</v>
      </c>
    </row>
    <row r="673" spans="1:65" s="2" customFormat="1" ht="24.2" customHeight="1">
      <c r="A673" s="32"/>
      <c r="B673" s="144"/>
      <c r="C673" s="145" t="s">
        <v>1074</v>
      </c>
      <c r="D673" s="145" t="s">
        <v>135</v>
      </c>
      <c r="E673" s="146" t="s">
        <v>1075</v>
      </c>
      <c r="F673" s="147" t="s">
        <v>1076</v>
      </c>
      <c r="G673" s="148" t="s">
        <v>247</v>
      </c>
      <c r="H673" s="149">
        <v>2.24</v>
      </c>
      <c r="I673" s="150"/>
      <c r="J673" s="151">
        <f>ROUND(I673*H673,2)</f>
        <v>0</v>
      </c>
      <c r="K673" s="152"/>
      <c r="L673" s="33"/>
      <c r="M673" s="153" t="s">
        <v>1</v>
      </c>
      <c r="N673" s="154" t="s">
        <v>42</v>
      </c>
      <c r="O673" s="58"/>
      <c r="P673" s="155">
        <f>O673*H673</f>
        <v>0</v>
      </c>
      <c r="Q673" s="155">
        <v>0.00066</v>
      </c>
      <c r="R673" s="155">
        <f>Q673*H673</f>
        <v>0.0014784000000000002</v>
      </c>
      <c r="S673" s="155">
        <v>0</v>
      </c>
      <c r="T673" s="156">
        <f>S673*H673</f>
        <v>0</v>
      </c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R673" s="157" t="s">
        <v>292</v>
      </c>
      <c r="AT673" s="157" t="s">
        <v>135</v>
      </c>
      <c r="AU673" s="157" t="s">
        <v>87</v>
      </c>
      <c r="AY673" s="17" t="s">
        <v>132</v>
      </c>
      <c r="BE673" s="158">
        <f>IF(N673="základní",J673,0)</f>
        <v>0</v>
      </c>
      <c r="BF673" s="158">
        <f>IF(N673="snížená",J673,0)</f>
        <v>0</v>
      </c>
      <c r="BG673" s="158">
        <f>IF(N673="zákl. přenesená",J673,0)</f>
        <v>0</v>
      </c>
      <c r="BH673" s="158">
        <f>IF(N673="sníž. přenesená",J673,0)</f>
        <v>0</v>
      </c>
      <c r="BI673" s="158">
        <f>IF(N673="nulová",J673,0)</f>
        <v>0</v>
      </c>
      <c r="BJ673" s="17" t="s">
        <v>85</v>
      </c>
      <c r="BK673" s="158">
        <f>ROUND(I673*H673,2)</f>
        <v>0</v>
      </c>
      <c r="BL673" s="17" t="s">
        <v>292</v>
      </c>
      <c r="BM673" s="157" t="s">
        <v>1077</v>
      </c>
    </row>
    <row r="674" spans="2:51" s="13" customFormat="1" ht="12">
      <c r="B674" s="169"/>
      <c r="D674" s="159" t="s">
        <v>216</v>
      </c>
      <c r="E674" s="170" t="s">
        <v>1</v>
      </c>
      <c r="F674" s="171" t="s">
        <v>630</v>
      </c>
      <c r="H674" s="172">
        <v>2.24</v>
      </c>
      <c r="I674" s="173"/>
      <c r="L674" s="169"/>
      <c r="M674" s="203"/>
      <c r="N674" s="204"/>
      <c r="O674" s="204"/>
      <c r="P674" s="204"/>
      <c r="Q674" s="204"/>
      <c r="R674" s="204"/>
      <c r="S674" s="204"/>
      <c r="T674" s="205"/>
      <c r="AT674" s="170" t="s">
        <v>216</v>
      </c>
      <c r="AU674" s="170" t="s">
        <v>87</v>
      </c>
      <c r="AV674" s="13" t="s">
        <v>87</v>
      </c>
      <c r="AW674" s="13" t="s">
        <v>32</v>
      </c>
      <c r="AX674" s="13" t="s">
        <v>85</v>
      </c>
      <c r="AY674" s="170" t="s">
        <v>132</v>
      </c>
    </row>
    <row r="675" spans="1:31" s="2" customFormat="1" ht="6.95" customHeight="1">
      <c r="A675" s="32"/>
      <c r="B675" s="47"/>
      <c r="C675" s="48"/>
      <c r="D675" s="48"/>
      <c r="E675" s="48"/>
      <c r="F675" s="48"/>
      <c r="G675" s="48"/>
      <c r="H675" s="48"/>
      <c r="I675" s="48"/>
      <c r="J675" s="48"/>
      <c r="K675" s="48"/>
      <c r="L675" s="33"/>
      <c r="M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</row>
  </sheetData>
  <autoFilter ref="C137:K674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103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39.75" customHeight="1">
      <c r="B7" s="20"/>
      <c r="E7" s="247" t="str">
        <f>'Rekapitulace stavby'!K6</f>
        <v>MULTIMEDIÁLNÍ UČEBNA PRO VÝUKU CIZÍCH JAZYKŮ,PŘÍRODNÍCH VĚD A ŘEMESEL - NÁSTAVBA PAVILONU DÍLEN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104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1078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9. 8. 2021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19.25" customHeight="1">
      <c r="A27" s="94"/>
      <c r="B27" s="95"/>
      <c r="C27" s="94"/>
      <c r="D27" s="94"/>
      <c r="E27" s="223" t="s">
        <v>106</v>
      </c>
      <c r="F27" s="223"/>
      <c r="G27" s="223"/>
      <c r="H27" s="22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ROUND((SUM(BE121:BE169)),2)</f>
        <v>0</v>
      </c>
      <c r="G33" s="32"/>
      <c r="H33" s="32"/>
      <c r="I33" s="100">
        <v>0.21</v>
      </c>
      <c r="J33" s="99">
        <f>ROUND(((SUM(BE121:BE169))*I33),2)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ROUND((SUM(BF121:BF169)),2)</f>
        <v>0</v>
      </c>
      <c r="G34" s="32"/>
      <c r="H34" s="32"/>
      <c r="I34" s="100">
        <v>0.15</v>
      </c>
      <c r="J34" s="99">
        <f>ROUND(((SUM(BF121:BF169))*I34),2)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ROUND((SUM(BG121:BG169)),2)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ROUND((SUM(BH121:BH169)),2)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ROUND((SUM(BI121:BI169)),2)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9.75" customHeight="1">
      <c r="A85" s="32"/>
      <c r="B85" s="33"/>
      <c r="C85" s="32"/>
      <c r="D85" s="32"/>
      <c r="E85" s="247" t="str">
        <f>E7</f>
        <v>MULTIMEDIÁLNÍ UČEBNA PRO VÝUKU CIZÍCH JAZYKŮ,PŘÍRODNÍCH VĚD A ŘEMESEL - NÁSTAVBA PAVILONU DÍLEN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02 - VZT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Základní škola Fantova,Gen.Fanty 446,Kaplice</v>
      </c>
      <c r="G89" s="32"/>
      <c r="H89" s="32"/>
      <c r="I89" s="27" t="s">
        <v>22</v>
      </c>
      <c r="J89" s="55" t="str">
        <f>IF(J12="","",J12)</f>
        <v>9. 8. 2021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54.4" customHeight="1">
      <c r="A91" s="32"/>
      <c r="B91" s="33"/>
      <c r="C91" s="27" t="s">
        <v>24</v>
      </c>
      <c r="D91" s="32"/>
      <c r="E91" s="32"/>
      <c r="F91" s="25" t="str">
        <f>E15</f>
        <v>Město Kaplice,Náměstí 70,382 41 Kapice</v>
      </c>
      <c r="G91" s="32"/>
      <c r="H91" s="32"/>
      <c r="I91" s="27" t="s">
        <v>30</v>
      </c>
      <c r="J91" s="30" t="str">
        <f>E21</f>
        <v>AGP nova spol.s.r.o.(Ing. Vladimír Polanský, CSc.)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108</v>
      </c>
      <c r="D94" s="101"/>
      <c r="E94" s="101"/>
      <c r="F94" s="101"/>
      <c r="G94" s="101"/>
      <c r="H94" s="101"/>
      <c r="I94" s="101"/>
      <c r="J94" s="110" t="s">
        <v>109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110</v>
      </c>
      <c r="D96" s="32"/>
      <c r="E96" s="32"/>
      <c r="F96" s="32"/>
      <c r="G96" s="32"/>
      <c r="H96" s="32"/>
      <c r="I96" s="32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111</v>
      </c>
    </row>
    <row r="97" spans="2:12" s="9" customFormat="1" ht="24.95" customHeight="1">
      <c r="B97" s="112"/>
      <c r="D97" s="113" t="s">
        <v>1079</v>
      </c>
      <c r="E97" s="114"/>
      <c r="F97" s="114"/>
      <c r="G97" s="114"/>
      <c r="H97" s="114"/>
      <c r="I97" s="114"/>
      <c r="J97" s="115">
        <f>J122</f>
        <v>0</v>
      </c>
      <c r="L97" s="112"/>
    </row>
    <row r="98" spans="2:12" s="9" customFormat="1" ht="24.95" customHeight="1">
      <c r="B98" s="112"/>
      <c r="D98" s="113" t="s">
        <v>1080</v>
      </c>
      <c r="E98" s="114"/>
      <c r="F98" s="114"/>
      <c r="G98" s="114"/>
      <c r="H98" s="114"/>
      <c r="I98" s="114"/>
      <c r="J98" s="115">
        <f>J138</f>
        <v>0</v>
      </c>
      <c r="L98" s="112"/>
    </row>
    <row r="99" spans="2:12" s="9" customFormat="1" ht="24.95" customHeight="1">
      <c r="B99" s="112"/>
      <c r="D99" s="113" t="s">
        <v>1081</v>
      </c>
      <c r="E99" s="114"/>
      <c r="F99" s="114"/>
      <c r="G99" s="114"/>
      <c r="H99" s="114"/>
      <c r="I99" s="114"/>
      <c r="J99" s="115">
        <f>J153</f>
        <v>0</v>
      </c>
      <c r="L99" s="112"/>
    </row>
    <row r="100" spans="2:12" s="9" customFormat="1" ht="24.95" customHeight="1">
      <c r="B100" s="112"/>
      <c r="D100" s="113" t="s">
        <v>1082</v>
      </c>
      <c r="E100" s="114"/>
      <c r="F100" s="114"/>
      <c r="G100" s="114"/>
      <c r="H100" s="114"/>
      <c r="I100" s="114"/>
      <c r="J100" s="115">
        <f>J163</f>
        <v>0</v>
      </c>
      <c r="L100" s="112"/>
    </row>
    <row r="101" spans="2:12" s="9" customFormat="1" ht="24.95" customHeight="1">
      <c r="B101" s="112"/>
      <c r="D101" s="113" t="s">
        <v>1083</v>
      </c>
      <c r="E101" s="114"/>
      <c r="F101" s="114"/>
      <c r="G101" s="114"/>
      <c r="H101" s="114"/>
      <c r="I101" s="114"/>
      <c r="J101" s="115">
        <f>J165</f>
        <v>0</v>
      </c>
      <c r="L101" s="112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117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39.75" customHeight="1">
      <c r="A111" s="32"/>
      <c r="B111" s="33"/>
      <c r="C111" s="32"/>
      <c r="D111" s="32"/>
      <c r="E111" s="247" t="str">
        <f>E7</f>
        <v>MULTIMEDIÁLNÍ UČEBNA PRO VÝUKU CIZÍCH JAZYKŮ,PŘÍRODNÍCH VĚD A ŘEMESEL - NÁSTAVBA PAVILONU DÍLEN</v>
      </c>
      <c r="F111" s="248"/>
      <c r="G111" s="248"/>
      <c r="H111" s="248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104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37" t="str">
        <f>E9</f>
        <v>02 - VZT</v>
      </c>
      <c r="F113" s="246"/>
      <c r="G113" s="246"/>
      <c r="H113" s="246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>Základní škola Fantova,Gen.Fanty 446,Kaplice</v>
      </c>
      <c r="G115" s="32"/>
      <c r="H115" s="32"/>
      <c r="I115" s="27" t="s">
        <v>22</v>
      </c>
      <c r="J115" s="55" t="str">
        <f>IF(J12="","",J12)</f>
        <v>9. 8. 2021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54.4" customHeight="1">
      <c r="A117" s="32"/>
      <c r="B117" s="33"/>
      <c r="C117" s="27" t="s">
        <v>24</v>
      </c>
      <c r="D117" s="32"/>
      <c r="E117" s="32"/>
      <c r="F117" s="25" t="str">
        <f>E15</f>
        <v>Město Kaplice,Náměstí 70,382 41 Kapice</v>
      </c>
      <c r="G117" s="32"/>
      <c r="H117" s="32"/>
      <c r="I117" s="27" t="s">
        <v>30</v>
      </c>
      <c r="J117" s="30" t="str">
        <f>E21</f>
        <v>AGP nova spol.s.r.o.(Ing. Vladimír Polanský, CSc.)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2"/>
      <c r="E118" s="32"/>
      <c r="F118" s="25" t="str">
        <f>IF(E18="","",E18)</f>
        <v>Vyplň údaj</v>
      </c>
      <c r="G118" s="32"/>
      <c r="H118" s="32"/>
      <c r="I118" s="27" t="s">
        <v>33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20"/>
      <c r="B120" s="121"/>
      <c r="C120" s="122" t="s">
        <v>118</v>
      </c>
      <c r="D120" s="123" t="s">
        <v>62</v>
      </c>
      <c r="E120" s="123" t="s">
        <v>58</v>
      </c>
      <c r="F120" s="123" t="s">
        <v>59</v>
      </c>
      <c r="G120" s="123" t="s">
        <v>119</v>
      </c>
      <c r="H120" s="123" t="s">
        <v>120</v>
      </c>
      <c r="I120" s="123" t="s">
        <v>121</v>
      </c>
      <c r="J120" s="124" t="s">
        <v>109</v>
      </c>
      <c r="K120" s="125" t="s">
        <v>122</v>
      </c>
      <c r="L120" s="126"/>
      <c r="M120" s="62" t="s">
        <v>1</v>
      </c>
      <c r="N120" s="63" t="s">
        <v>41</v>
      </c>
      <c r="O120" s="63" t="s">
        <v>123</v>
      </c>
      <c r="P120" s="63" t="s">
        <v>124</v>
      </c>
      <c r="Q120" s="63" t="s">
        <v>125</v>
      </c>
      <c r="R120" s="63" t="s">
        <v>126</v>
      </c>
      <c r="S120" s="63" t="s">
        <v>127</v>
      </c>
      <c r="T120" s="64" t="s">
        <v>128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3" s="2" customFormat="1" ht="22.9" customHeight="1">
      <c r="A121" s="32"/>
      <c r="B121" s="33"/>
      <c r="C121" s="69" t="s">
        <v>129</v>
      </c>
      <c r="D121" s="32"/>
      <c r="E121" s="32"/>
      <c r="F121" s="32"/>
      <c r="G121" s="32"/>
      <c r="H121" s="32"/>
      <c r="I121" s="32"/>
      <c r="J121" s="127">
        <f>BK121</f>
        <v>0</v>
      </c>
      <c r="K121" s="32"/>
      <c r="L121" s="33"/>
      <c r="M121" s="65"/>
      <c r="N121" s="56"/>
      <c r="O121" s="66"/>
      <c r="P121" s="128">
        <f>P122+P138+P153+P163+P165</f>
        <v>0</v>
      </c>
      <c r="Q121" s="66"/>
      <c r="R121" s="128">
        <f>R122+R138+R153+R163+R165</f>
        <v>0</v>
      </c>
      <c r="S121" s="66"/>
      <c r="T121" s="129">
        <f>T122+T138+T153+T163+T165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76</v>
      </c>
      <c r="AU121" s="17" t="s">
        <v>111</v>
      </c>
      <c r="BK121" s="130">
        <f>BK122+BK138+BK153+BK163+BK165</f>
        <v>0</v>
      </c>
    </row>
    <row r="122" spans="2:63" s="12" customFormat="1" ht="25.9" customHeight="1">
      <c r="B122" s="131"/>
      <c r="D122" s="132" t="s">
        <v>76</v>
      </c>
      <c r="E122" s="133" t="s">
        <v>1084</v>
      </c>
      <c r="F122" s="133" t="s">
        <v>1085</v>
      </c>
      <c r="I122" s="134"/>
      <c r="J122" s="135">
        <f>BK122</f>
        <v>0</v>
      </c>
      <c r="L122" s="131"/>
      <c r="M122" s="136"/>
      <c r="N122" s="137"/>
      <c r="O122" s="137"/>
      <c r="P122" s="138">
        <f>SUM(P123:P137)</f>
        <v>0</v>
      </c>
      <c r="Q122" s="137"/>
      <c r="R122" s="138">
        <f>SUM(R123:R137)</f>
        <v>0</v>
      </c>
      <c r="S122" s="137"/>
      <c r="T122" s="139">
        <f>SUM(T123:T137)</f>
        <v>0</v>
      </c>
      <c r="AR122" s="132" t="s">
        <v>85</v>
      </c>
      <c r="AT122" s="140" t="s">
        <v>76</v>
      </c>
      <c r="AU122" s="140" t="s">
        <v>77</v>
      </c>
      <c r="AY122" s="132" t="s">
        <v>132</v>
      </c>
      <c r="BK122" s="141">
        <f>SUM(BK123:BK137)</f>
        <v>0</v>
      </c>
    </row>
    <row r="123" spans="1:65" s="2" customFormat="1" ht="76.35" customHeight="1">
      <c r="A123" s="32"/>
      <c r="B123" s="144"/>
      <c r="C123" s="145" t="s">
        <v>85</v>
      </c>
      <c r="D123" s="145" t="s">
        <v>135</v>
      </c>
      <c r="E123" s="146" t="s">
        <v>1086</v>
      </c>
      <c r="F123" s="147" t="s">
        <v>1087</v>
      </c>
      <c r="G123" s="148" t="s">
        <v>763</v>
      </c>
      <c r="H123" s="149">
        <v>1</v>
      </c>
      <c r="I123" s="150"/>
      <c r="J123" s="151">
        <f aca="true" t="shared" si="0" ref="J123:J137">ROUND(I123*H123,2)</f>
        <v>0</v>
      </c>
      <c r="K123" s="152"/>
      <c r="L123" s="33"/>
      <c r="M123" s="153" t="s">
        <v>1</v>
      </c>
      <c r="N123" s="154" t="s">
        <v>42</v>
      </c>
      <c r="O123" s="58"/>
      <c r="P123" s="155">
        <f aca="true" t="shared" si="1" ref="P123:P137">O123*H123</f>
        <v>0</v>
      </c>
      <c r="Q123" s="155">
        <v>0</v>
      </c>
      <c r="R123" s="155">
        <f aca="true" t="shared" si="2" ref="R123:R137">Q123*H123</f>
        <v>0</v>
      </c>
      <c r="S123" s="155">
        <v>0</v>
      </c>
      <c r="T123" s="156">
        <f aca="true" t="shared" si="3" ref="T123:T137"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7" t="s">
        <v>139</v>
      </c>
      <c r="AT123" s="157" t="s">
        <v>135</v>
      </c>
      <c r="AU123" s="157" t="s">
        <v>85</v>
      </c>
      <c r="AY123" s="17" t="s">
        <v>132</v>
      </c>
      <c r="BE123" s="158">
        <f aca="true" t="shared" si="4" ref="BE123:BE137">IF(N123="základní",J123,0)</f>
        <v>0</v>
      </c>
      <c r="BF123" s="158">
        <f aca="true" t="shared" si="5" ref="BF123:BF137">IF(N123="snížená",J123,0)</f>
        <v>0</v>
      </c>
      <c r="BG123" s="158">
        <f aca="true" t="shared" si="6" ref="BG123:BG137">IF(N123="zákl. přenesená",J123,0)</f>
        <v>0</v>
      </c>
      <c r="BH123" s="158">
        <f aca="true" t="shared" si="7" ref="BH123:BH137">IF(N123="sníž. přenesená",J123,0)</f>
        <v>0</v>
      </c>
      <c r="BI123" s="158">
        <f aca="true" t="shared" si="8" ref="BI123:BI137">IF(N123="nulová",J123,0)</f>
        <v>0</v>
      </c>
      <c r="BJ123" s="17" t="s">
        <v>85</v>
      </c>
      <c r="BK123" s="158">
        <f aca="true" t="shared" si="9" ref="BK123:BK137">ROUND(I123*H123,2)</f>
        <v>0</v>
      </c>
      <c r="BL123" s="17" t="s">
        <v>139</v>
      </c>
      <c r="BM123" s="157" t="s">
        <v>87</v>
      </c>
    </row>
    <row r="124" spans="1:65" s="2" customFormat="1" ht="24.2" customHeight="1">
      <c r="A124" s="32"/>
      <c r="B124" s="144"/>
      <c r="C124" s="145" t="s">
        <v>87</v>
      </c>
      <c r="D124" s="145" t="s">
        <v>135</v>
      </c>
      <c r="E124" s="146" t="s">
        <v>1088</v>
      </c>
      <c r="F124" s="147" t="s">
        <v>1089</v>
      </c>
      <c r="G124" s="148" t="s">
        <v>763</v>
      </c>
      <c r="H124" s="149">
        <v>4</v>
      </c>
      <c r="I124" s="150"/>
      <c r="J124" s="151">
        <f t="shared" si="0"/>
        <v>0</v>
      </c>
      <c r="K124" s="152"/>
      <c r="L124" s="33"/>
      <c r="M124" s="153" t="s">
        <v>1</v>
      </c>
      <c r="N124" s="154" t="s">
        <v>42</v>
      </c>
      <c r="O124" s="58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7" t="s">
        <v>139</v>
      </c>
      <c r="AT124" s="157" t="s">
        <v>135</v>
      </c>
      <c r="AU124" s="157" t="s">
        <v>85</v>
      </c>
      <c r="AY124" s="17" t="s">
        <v>132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7" t="s">
        <v>85</v>
      </c>
      <c r="BK124" s="158">
        <f t="shared" si="9"/>
        <v>0</v>
      </c>
      <c r="BL124" s="17" t="s">
        <v>139</v>
      </c>
      <c r="BM124" s="157" t="s">
        <v>139</v>
      </c>
    </row>
    <row r="125" spans="1:65" s="2" customFormat="1" ht="24.2" customHeight="1">
      <c r="A125" s="32"/>
      <c r="B125" s="144"/>
      <c r="C125" s="145" t="s">
        <v>144</v>
      </c>
      <c r="D125" s="145" t="s">
        <v>135</v>
      </c>
      <c r="E125" s="146" t="s">
        <v>1090</v>
      </c>
      <c r="F125" s="147" t="s">
        <v>1091</v>
      </c>
      <c r="G125" s="148" t="s">
        <v>763</v>
      </c>
      <c r="H125" s="149">
        <v>4</v>
      </c>
      <c r="I125" s="150"/>
      <c r="J125" s="151">
        <f t="shared" si="0"/>
        <v>0</v>
      </c>
      <c r="K125" s="152"/>
      <c r="L125" s="33"/>
      <c r="M125" s="153" t="s">
        <v>1</v>
      </c>
      <c r="N125" s="154" t="s">
        <v>42</v>
      </c>
      <c r="O125" s="58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7" t="s">
        <v>139</v>
      </c>
      <c r="AT125" s="157" t="s">
        <v>135</v>
      </c>
      <c r="AU125" s="157" t="s">
        <v>85</v>
      </c>
      <c r="AY125" s="17" t="s">
        <v>132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7" t="s">
        <v>85</v>
      </c>
      <c r="BK125" s="158">
        <f t="shared" si="9"/>
        <v>0</v>
      </c>
      <c r="BL125" s="17" t="s">
        <v>139</v>
      </c>
      <c r="BM125" s="157" t="s">
        <v>161</v>
      </c>
    </row>
    <row r="126" spans="1:65" s="2" customFormat="1" ht="37.9" customHeight="1">
      <c r="A126" s="32"/>
      <c r="B126" s="144"/>
      <c r="C126" s="145" t="s">
        <v>139</v>
      </c>
      <c r="D126" s="145" t="s">
        <v>135</v>
      </c>
      <c r="E126" s="146" t="s">
        <v>1092</v>
      </c>
      <c r="F126" s="147" t="s">
        <v>1093</v>
      </c>
      <c r="G126" s="148" t="s">
        <v>763</v>
      </c>
      <c r="H126" s="149">
        <v>6</v>
      </c>
      <c r="I126" s="150"/>
      <c r="J126" s="151">
        <f t="shared" si="0"/>
        <v>0</v>
      </c>
      <c r="K126" s="152"/>
      <c r="L126" s="33"/>
      <c r="M126" s="153" t="s">
        <v>1</v>
      </c>
      <c r="N126" s="154" t="s">
        <v>42</v>
      </c>
      <c r="O126" s="58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139</v>
      </c>
      <c r="AT126" s="157" t="s">
        <v>135</v>
      </c>
      <c r="AU126" s="157" t="s">
        <v>85</v>
      </c>
      <c r="AY126" s="17" t="s">
        <v>132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7" t="s">
        <v>85</v>
      </c>
      <c r="BK126" s="158">
        <f t="shared" si="9"/>
        <v>0</v>
      </c>
      <c r="BL126" s="17" t="s">
        <v>139</v>
      </c>
      <c r="BM126" s="157" t="s">
        <v>173</v>
      </c>
    </row>
    <row r="127" spans="1:65" s="2" customFormat="1" ht="21.75" customHeight="1">
      <c r="A127" s="32"/>
      <c r="B127" s="144"/>
      <c r="C127" s="145" t="s">
        <v>153</v>
      </c>
      <c r="D127" s="145" t="s">
        <v>135</v>
      </c>
      <c r="E127" s="146" t="s">
        <v>1094</v>
      </c>
      <c r="F127" s="147" t="s">
        <v>1095</v>
      </c>
      <c r="G127" s="148" t="s">
        <v>763</v>
      </c>
      <c r="H127" s="149">
        <v>1</v>
      </c>
      <c r="I127" s="150"/>
      <c r="J127" s="151">
        <f t="shared" si="0"/>
        <v>0</v>
      </c>
      <c r="K127" s="152"/>
      <c r="L127" s="33"/>
      <c r="M127" s="153" t="s">
        <v>1</v>
      </c>
      <c r="N127" s="154" t="s">
        <v>42</v>
      </c>
      <c r="O127" s="58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139</v>
      </c>
      <c r="AT127" s="157" t="s">
        <v>135</v>
      </c>
      <c r="AU127" s="157" t="s">
        <v>85</v>
      </c>
      <c r="AY127" s="17" t="s">
        <v>132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7" t="s">
        <v>85</v>
      </c>
      <c r="BK127" s="158">
        <f t="shared" si="9"/>
        <v>0</v>
      </c>
      <c r="BL127" s="17" t="s">
        <v>139</v>
      </c>
      <c r="BM127" s="157" t="s">
        <v>182</v>
      </c>
    </row>
    <row r="128" spans="1:65" s="2" customFormat="1" ht="21.75" customHeight="1">
      <c r="A128" s="32"/>
      <c r="B128" s="144"/>
      <c r="C128" s="145" t="s">
        <v>161</v>
      </c>
      <c r="D128" s="145" t="s">
        <v>135</v>
      </c>
      <c r="E128" s="146" t="s">
        <v>1094</v>
      </c>
      <c r="F128" s="147" t="s">
        <v>1095</v>
      </c>
      <c r="G128" s="148" t="s">
        <v>763</v>
      </c>
      <c r="H128" s="149">
        <v>1</v>
      </c>
      <c r="I128" s="150"/>
      <c r="J128" s="151">
        <f t="shared" si="0"/>
        <v>0</v>
      </c>
      <c r="K128" s="152"/>
      <c r="L128" s="33"/>
      <c r="M128" s="153" t="s">
        <v>1</v>
      </c>
      <c r="N128" s="154" t="s">
        <v>42</v>
      </c>
      <c r="O128" s="58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139</v>
      </c>
      <c r="AT128" s="157" t="s">
        <v>135</v>
      </c>
      <c r="AU128" s="157" t="s">
        <v>85</v>
      </c>
      <c r="AY128" s="17" t="s">
        <v>132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7" t="s">
        <v>85</v>
      </c>
      <c r="BK128" s="158">
        <f t="shared" si="9"/>
        <v>0</v>
      </c>
      <c r="BL128" s="17" t="s">
        <v>139</v>
      </c>
      <c r="BM128" s="157" t="s">
        <v>270</v>
      </c>
    </row>
    <row r="129" spans="1:65" s="2" customFormat="1" ht="24.2" customHeight="1">
      <c r="A129" s="32"/>
      <c r="B129" s="144"/>
      <c r="C129" s="145" t="s">
        <v>166</v>
      </c>
      <c r="D129" s="145" t="s">
        <v>135</v>
      </c>
      <c r="E129" s="146" t="s">
        <v>1096</v>
      </c>
      <c r="F129" s="147" t="s">
        <v>1097</v>
      </c>
      <c r="G129" s="148" t="s">
        <v>247</v>
      </c>
      <c r="H129" s="149">
        <v>12</v>
      </c>
      <c r="I129" s="150"/>
      <c r="J129" s="151">
        <f t="shared" si="0"/>
        <v>0</v>
      </c>
      <c r="K129" s="152"/>
      <c r="L129" s="33"/>
      <c r="M129" s="153" t="s">
        <v>1</v>
      </c>
      <c r="N129" s="154" t="s">
        <v>42</v>
      </c>
      <c r="O129" s="58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139</v>
      </c>
      <c r="AT129" s="157" t="s">
        <v>135</v>
      </c>
      <c r="AU129" s="157" t="s">
        <v>85</v>
      </c>
      <c r="AY129" s="17" t="s">
        <v>132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7" t="s">
        <v>85</v>
      </c>
      <c r="BK129" s="158">
        <f t="shared" si="9"/>
        <v>0</v>
      </c>
      <c r="BL129" s="17" t="s">
        <v>139</v>
      </c>
      <c r="BM129" s="157" t="s">
        <v>280</v>
      </c>
    </row>
    <row r="130" spans="1:65" s="2" customFormat="1" ht="16.5" customHeight="1">
      <c r="A130" s="32"/>
      <c r="B130" s="144"/>
      <c r="C130" s="145" t="s">
        <v>173</v>
      </c>
      <c r="D130" s="145" t="s">
        <v>135</v>
      </c>
      <c r="E130" s="146" t="s">
        <v>1098</v>
      </c>
      <c r="F130" s="147" t="s">
        <v>1099</v>
      </c>
      <c r="G130" s="148" t="s">
        <v>231</v>
      </c>
      <c r="H130" s="149">
        <v>43</v>
      </c>
      <c r="I130" s="150"/>
      <c r="J130" s="151">
        <f t="shared" si="0"/>
        <v>0</v>
      </c>
      <c r="K130" s="152"/>
      <c r="L130" s="33"/>
      <c r="M130" s="153" t="s">
        <v>1</v>
      </c>
      <c r="N130" s="154" t="s">
        <v>42</v>
      </c>
      <c r="O130" s="58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139</v>
      </c>
      <c r="AT130" s="157" t="s">
        <v>135</v>
      </c>
      <c r="AU130" s="157" t="s">
        <v>85</v>
      </c>
      <c r="AY130" s="17" t="s">
        <v>132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7" t="s">
        <v>85</v>
      </c>
      <c r="BK130" s="158">
        <f t="shared" si="9"/>
        <v>0</v>
      </c>
      <c r="BL130" s="17" t="s">
        <v>139</v>
      </c>
      <c r="BM130" s="157" t="s">
        <v>292</v>
      </c>
    </row>
    <row r="131" spans="1:65" s="2" customFormat="1" ht="16.5" customHeight="1">
      <c r="A131" s="32"/>
      <c r="B131" s="144"/>
      <c r="C131" s="145" t="s">
        <v>178</v>
      </c>
      <c r="D131" s="145" t="s">
        <v>135</v>
      </c>
      <c r="E131" s="146" t="s">
        <v>1100</v>
      </c>
      <c r="F131" s="147" t="s">
        <v>1101</v>
      </c>
      <c r="G131" s="148" t="s">
        <v>231</v>
      </c>
      <c r="H131" s="149">
        <v>14</v>
      </c>
      <c r="I131" s="150"/>
      <c r="J131" s="151">
        <f t="shared" si="0"/>
        <v>0</v>
      </c>
      <c r="K131" s="152"/>
      <c r="L131" s="33"/>
      <c r="M131" s="153" t="s">
        <v>1</v>
      </c>
      <c r="N131" s="154" t="s">
        <v>42</v>
      </c>
      <c r="O131" s="58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139</v>
      </c>
      <c r="AT131" s="157" t="s">
        <v>135</v>
      </c>
      <c r="AU131" s="157" t="s">
        <v>85</v>
      </c>
      <c r="AY131" s="17" t="s">
        <v>132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7" t="s">
        <v>85</v>
      </c>
      <c r="BK131" s="158">
        <f t="shared" si="9"/>
        <v>0</v>
      </c>
      <c r="BL131" s="17" t="s">
        <v>139</v>
      </c>
      <c r="BM131" s="157" t="s">
        <v>302</v>
      </c>
    </row>
    <row r="132" spans="1:65" s="2" customFormat="1" ht="16.5" customHeight="1">
      <c r="A132" s="32"/>
      <c r="B132" s="144"/>
      <c r="C132" s="145" t="s">
        <v>182</v>
      </c>
      <c r="D132" s="145" t="s">
        <v>135</v>
      </c>
      <c r="E132" s="146" t="s">
        <v>1102</v>
      </c>
      <c r="F132" s="147" t="s">
        <v>1103</v>
      </c>
      <c r="G132" s="148" t="s">
        <v>231</v>
      </c>
      <c r="H132" s="149">
        <v>2</v>
      </c>
      <c r="I132" s="150"/>
      <c r="J132" s="151">
        <f t="shared" si="0"/>
        <v>0</v>
      </c>
      <c r="K132" s="152"/>
      <c r="L132" s="33"/>
      <c r="M132" s="153" t="s">
        <v>1</v>
      </c>
      <c r="N132" s="154" t="s">
        <v>42</v>
      </c>
      <c r="O132" s="58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139</v>
      </c>
      <c r="AT132" s="157" t="s">
        <v>135</v>
      </c>
      <c r="AU132" s="157" t="s">
        <v>85</v>
      </c>
      <c r="AY132" s="17" t="s">
        <v>132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7" t="s">
        <v>85</v>
      </c>
      <c r="BK132" s="158">
        <f t="shared" si="9"/>
        <v>0</v>
      </c>
      <c r="BL132" s="17" t="s">
        <v>139</v>
      </c>
      <c r="BM132" s="157" t="s">
        <v>314</v>
      </c>
    </row>
    <row r="133" spans="1:65" s="2" customFormat="1" ht="21.75" customHeight="1">
      <c r="A133" s="32"/>
      <c r="B133" s="144"/>
      <c r="C133" s="145" t="s">
        <v>264</v>
      </c>
      <c r="D133" s="145" t="s">
        <v>135</v>
      </c>
      <c r="E133" s="146" t="s">
        <v>1104</v>
      </c>
      <c r="F133" s="147" t="s">
        <v>1105</v>
      </c>
      <c r="G133" s="148" t="s">
        <v>763</v>
      </c>
      <c r="H133" s="149">
        <v>6</v>
      </c>
      <c r="I133" s="150"/>
      <c r="J133" s="151">
        <f t="shared" si="0"/>
        <v>0</v>
      </c>
      <c r="K133" s="152"/>
      <c r="L133" s="33"/>
      <c r="M133" s="153" t="s">
        <v>1</v>
      </c>
      <c r="N133" s="154" t="s">
        <v>42</v>
      </c>
      <c r="O133" s="58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139</v>
      </c>
      <c r="AT133" s="157" t="s">
        <v>135</v>
      </c>
      <c r="AU133" s="157" t="s">
        <v>85</v>
      </c>
      <c r="AY133" s="17" t="s">
        <v>132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7" t="s">
        <v>85</v>
      </c>
      <c r="BK133" s="158">
        <f t="shared" si="9"/>
        <v>0</v>
      </c>
      <c r="BL133" s="17" t="s">
        <v>139</v>
      </c>
      <c r="BM133" s="157" t="s">
        <v>329</v>
      </c>
    </row>
    <row r="134" spans="1:65" s="2" customFormat="1" ht="24.2" customHeight="1">
      <c r="A134" s="32"/>
      <c r="B134" s="144"/>
      <c r="C134" s="145" t="s">
        <v>270</v>
      </c>
      <c r="D134" s="145" t="s">
        <v>135</v>
      </c>
      <c r="E134" s="146" t="s">
        <v>1106</v>
      </c>
      <c r="F134" s="147" t="s">
        <v>1107</v>
      </c>
      <c r="G134" s="148" t="s">
        <v>247</v>
      </c>
      <c r="H134" s="149">
        <v>58</v>
      </c>
      <c r="I134" s="150"/>
      <c r="J134" s="151">
        <f t="shared" si="0"/>
        <v>0</v>
      </c>
      <c r="K134" s="152"/>
      <c r="L134" s="33"/>
      <c r="M134" s="153" t="s">
        <v>1</v>
      </c>
      <c r="N134" s="154" t="s">
        <v>42</v>
      </c>
      <c r="O134" s="58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139</v>
      </c>
      <c r="AT134" s="157" t="s">
        <v>135</v>
      </c>
      <c r="AU134" s="157" t="s">
        <v>85</v>
      </c>
      <c r="AY134" s="17" t="s">
        <v>132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7" t="s">
        <v>85</v>
      </c>
      <c r="BK134" s="158">
        <f t="shared" si="9"/>
        <v>0</v>
      </c>
      <c r="BL134" s="17" t="s">
        <v>139</v>
      </c>
      <c r="BM134" s="157" t="s">
        <v>339</v>
      </c>
    </row>
    <row r="135" spans="1:65" s="2" customFormat="1" ht="37.9" customHeight="1">
      <c r="A135" s="32"/>
      <c r="B135" s="144"/>
      <c r="C135" s="145" t="s">
        <v>275</v>
      </c>
      <c r="D135" s="145" t="s">
        <v>135</v>
      </c>
      <c r="E135" s="146" t="s">
        <v>1108</v>
      </c>
      <c r="F135" s="147" t="s">
        <v>1109</v>
      </c>
      <c r="G135" s="148" t="s">
        <v>247</v>
      </c>
      <c r="H135" s="149">
        <v>15</v>
      </c>
      <c r="I135" s="150"/>
      <c r="J135" s="151">
        <f t="shared" si="0"/>
        <v>0</v>
      </c>
      <c r="K135" s="152"/>
      <c r="L135" s="33"/>
      <c r="M135" s="153" t="s">
        <v>1</v>
      </c>
      <c r="N135" s="154" t="s">
        <v>42</v>
      </c>
      <c r="O135" s="58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139</v>
      </c>
      <c r="AT135" s="157" t="s">
        <v>135</v>
      </c>
      <c r="AU135" s="157" t="s">
        <v>85</v>
      </c>
      <c r="AY135" s="17" t="s">
        <v>132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7" t="s">
        <v>85</v>
      </c>
      <c r="BK135" s="158">
        <f t="shared" si="9"/>
        <v>0</v>
      </c>
      <c r="BL135" s="17" t="s">
        <v>139</v>
      </c>
      <c r="BM135" s="157" t="s">
        <v>352</v>
      </c>
    </row>
    <row r="136" spans="1:65" s="2" customFormat="1" ht="24.2" customHeight="1">
      <c r="A136" s="32"/>
      <c r="B136" s="144"/>
      <c r="C136" s="145" t="s">
        <v>280</v>
      </c>
      <c r="D136" s="145" t="s">
        <v>135</v>
      </c>
      <c r="E136" s="146" t="s">
        <v>1110</v>
      </c>
      <c r="F136" s="147" t="s">
        <v>1111</v>
      </c>
      <c r="G136" s="148" t="s">
        <v>1112</v>
      </c>
      <c r="H136" s="149">
        <v>48</v>
      </c>
      <c r="I136" s="150"/>
      <c r="J136" s="151">
        <f t="shared" si="0"/>
        <v>0</v>
      </c>
      <c r="K136" s="152"/>
      <c r="L136" s="33"/>
      <c r="M136" s="153" t="s">
        <v>1</v>
      </c>
      <c r="N136" s="154" t="s">
        <v>42</v>
      </c>
      <c r="O136" s="58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139</v>
      </c>
      <c r="AT136" s="157" t="s">
        <v>135</v>
      </c>
      <c r="AU136" s="157" t="s">
        <v>85</v>
      </c>
      <c r="AY136" s="17" t="s">
        <v>132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7" t="s">
        <v>85</v>
      </c>
      <c r="BK136" s="158">
        <f t="shared" si="9"/>
        <v>0</v>
      </c>
      <c r="BL136" s="17" t="s">
        <v>139</v>
      </c>
      <c r="BM136" s="157" t="s">
        <v>362</v>
      </c>
    </row>
    <row r="137" spans="1:65" s="2" customFormat="1" ht="16.5" customHeight="1">
      <c r="A137" s="32"/>
      <c r="B137" s="144"/>
      <c r="C137" s="145" t="s">
        <v>8</v>
      </c>
      <c r="D137" s="145" t="s">
        <v>135</v>
      </c>
      <c r="E137" s="146" t="s">
        <v>1113</v>
      </c>
      <c r="F137" s="147" t="s">
        <v>1114</v>
      </c>
      <c r="G137" s="148" t="s">
        <v>763</v>
      </c>
      <c r="H137" s="149">
        <v>1</v>
      </c>
      <c r="I137" s="150"/>
      <c r="J137" s="151">
        <f t="shared" si="0"/>
        <v>0</v>
      </c>
      <c r="K137" s="152"/>
      <c r="L137" s="33"/>
      <c r="M137" s="153" t="s">
        <v>1</v>
      </c>
      <c r="N137" s="154" t="s">
        <v>42</v>
      </c>
      <c r="O137" s="58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139</v>
      </c>
      <c r="AT137" s="157" t="s">
        <v>135</v>
      </c>
      <c r="AU137" s="157" t="s">
        <v>85</v>
      </c>
      <c r="AY137" s="17" t="s">
        <v>132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7" t="s">
        <v>85</v>
      </c>
      <c r="BK137" s="158">
        <f t="shared" si="9"/>
        <v>0</v>
      </c>
      <c r="BL137" s="17" t="s">
        <v>139</v>
      </c>
      <c r="BM137" s="157" t="s">
        <v>371</v>
      </c>
    </row>
    <row r="138" spans="2:63" s="12" customFormat="1" ht="25.9" customHeight="1">
      <c r="B138" s="131"/>
      <c r="D138" s="132" t="s">
        <v>76</v>
      </c>
      <c r="E138" s="133" t="s">
        <v>1115</v>
      </c>
      <c r="F138" s="133" t="s">
        <v>1116</v>
      </c>
      <c r="I138" s="134"/>
      <c r="J138" s="135">
        <f>BK138</f>
        <v>0</v>
      </c>
      <c r="L138" s="131"/>
      <c r="M138" s="136"/>
      <c r="N138" s="137"/>
      <c r="O138" s="137"/>
      <c r="P138" s="138">
        <f>SUM(P139:P152)</f>
        <v>0</v>
      </c>
      <c r="Q138" s="137"/>
      <c r="R138" s="138">
        <f>SUM(R139:R152)</f>
        <v>0</v>
      </c>
      <c r="S138" s="137"/>
      <c r="T138" s="139">
        <f>SUM(T139:T152)</f>
        <v>0</v>
      </c>
      <c r="AR138" s="132" t="s">
        <v>85</v>
      </c>
      <c r="AT138" s="140" t="s">
        <v>76</v>
      </c>
      <c r="AU138" s="140" t="s">
        <v>77</v>
      </c>
      <c r="AY138" s="132" t="s">
        <v>132</v>
      </c>
      <c r="BK138" s="141">
        <f>SUM(BK139:BK152)</f>
        <v>0</v>
      </c>
    </row>
    <row r="139" spans="1:65" s="2" customFormat="1" ht="76.35" customHeight="1">
      <c r="A139" s="32"/>
      <c r="B139" s="144"/>
      <c r="C139" s="145" t="s">
        <v>292</v>
      </c>
      <c r="D139" s="145" t="s">
        <v>135</v>
      </c>
      <c r="E139" s="146" t="s">
        <v>1117</v>
      </c>
      <c r="F139" s="147" t="s">
        <v>1118</v>
      </c>
      <c r="G139" s="148" t="s">
        <v>763</v>
      </c>
      <c r="H139" s="149">
        <v>1</v>
      </c>
      <c r="I139" s="150"/>
      <c r="J139" s="151">
        <f aca="true" t="shared" si="10" ref="J139:J152">ROUND(I139*H139,2)</f>
        <v>0</v>
      </c>
      <c r="K139" s="152"/>
      <c r="L139" s="33"/>
      <c r="M139" s="153" t="s">
        <v>1</v>
      </c>
      <c r="N139" s="154" t="s">
        <v>42</v>
      </c>
      <c r="O139" s="58"/>
      <c r="P139" s="155">
        <f aca="true" t="shared" si="11" ref="P139:P152">O139*H139</f>
        <v>0</v>
      </c>
      <c r="Q139" s="155">
        <v>0</v>
      </c>
      <c r="R139" s="155">
        <f aca="true" t="shared" si="12" ref="R139:R152">Q139*H139</f>
        <v>0</v>
      </c>
      <c r="S139" s="155">
        <v>0</v>
      </c>
      <c r="T139" s="156">
        <f aca="true" t="shared" si="13" ref="T139:T152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139</v>
      </c>
      <c r="AT139" s="157" t="s">
        <v>135</v>
      </c>
      <c r="AU139" s="157" t="s">
        <v>85</v>
      </c>
      <c r="AY139" s="17" t="s">
        <v>132</v>
      </c>
      <c r="BE139" s="158">
        <f aca="true" t="shared" si="14" ref="BE139:BE152">IF(N139="základní",J139,0)</f>
        <v>0</v>
      </c>
      <c r="BF139" s="158">
        <f aca="true" t="shared" si="15" ref="BF139:BF152">IF(N139="snížená",J139,0)</f>
        <v>0</v>
      </c>
      <c r="BG139" s="158">
        <f aca="true" t="shared" si="16" ref="BG139:BG152">IF(N139="zákl. přenesená",J139,0)</f>
        <v>0</v>
      </c>
      <c r="BH139" s="158">
        <f aca="true" t="shared" si="17" ref="BH139:BH152">IF(N139="sníž. přenesená",J139,0)</f>
        <v>0</v>
      </c>
      <c r="BI139" s="158">
        <f aca="true" t="shared" si="18" ref="BI139:BI152">IF(N139="nulová",J139,0)</f>
        <v>0</v>
      </c>
      <c r="BJ139" s="17" t="s">
        <v>85</v>
      </c>
      <c r="BK139" s="158">
        <f aca="true" t="shared" si="19" ref="BK139:BK152">ROUND(I139*H139,2)</f>
        <v>0</v>
      </c>
      <c r="BL139" s="17" t="s">
        <v>139</v>
      </c>
      <c r="BM139" s="157" t="s">
        <v>380</v>
      </c>
    </row>
    <row r="140" spans="1:65" s="2" customFormat="1" ht="24.2" customHeight="1">
      <c r="A140" s="32"/>
      <c r="B140" s="144"/>
      <c r="C140" s="145" t="s">
        <v>297</v>
      </c>
      <c r="D140" s="145" t="s">
        <v>135</v>
      </c>
      <c r="E140" s="146" t="s">
        <v>1119</v>
      </c>
      <c r="F140" s="147" t="s">
        <v>1120</v>
      </c>
      <c r="G140" s="148" t="s">
        <v>763</v>
      </c>
      <c r="H140" s="149">
        <v>4</v>
      </c>
      <c r="I140" s="150"/>
      <c r="J140" s="151">
        <f t="shared" si="10"/>
        <v>0</v>
      </c>
      <c r="K140" s="152"/>
      <c r="L140" s="33"/>
      <c r="M140" s="153" t="s">
        <v>1</v>
      </c>
      <c r="N140" s="154" t="s">
        <v>42</v>
      </c>
      <c r="O140" s="58"/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139</v>
      </c>
      <c r="AT140" s="157" t="s">
        <v>135</v>
      </c>
      <c r="AU140" s="157" t="s">
        <v>85</v>
      </c>
      <c r="AY140" s="17" t="s">
        <v>132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7" t="s">
        <v>85</v>
      </c>
      <c r="BK140" s="158">
        <f t="shared" si="19"/>
        <v>0</v>
      </c>
      <c r="BL140" s="17" t="s">
        <v>139</v>
      </c>
      <c r="BM140" s="157" t="s">
        <v>400</v>
      </c>
    </row>
    <row r="141" spans="1:65" s="2" customFormat="1" ht="24.2" customHeight="1">
      <c r="A141" s="32"/>
      <c r="B141" s="144"/>
      <c r="C141" s="145" t="s">
        <v>302</v>
      </c>
      <c r="D141" s="145" t="s">
        <v>135</v>
      </c>
      <c r="E141" s="146" t="s">
        <v>1090</v>
      </c>
      <c r="F141" s="147" t="s">
        <v>1091</v>
      </c>
      <c r="G141" s="148" t="s">
        <v>763</v>
      </c>
      <c r="H141" s="149">
        <v>2</v>
      </c>
      <c r="I141" s="150"/>
      <c r="J141" s="151">
        <f t="shared" si="10"/>
        <v>0</v>
      </c>
      <c r="K141" s="152"/>
      <c r="L141" s="33"/>
      <c r="M141" s="153" t="s">
        <v>1</v>
      </c>
      <c r="N141" s="154" t="s">
        <v>42</v>
      </c>
      <c r="O141" s="58"/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139</v>
      </c>
      <c r="AT141" s="157" t="s">
        <v>135</v>
      </c>
      <c r="AU141" s="157" t="s">
        <v>85</v>
      </c>
      <c r="AY141" s="17" t="s">
        <v>132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7" t="s">
        <v>85</v>
      </c>
      <c r="BK141" s="158">
        <f t="shared" si="19"/>
        <v>0</v>
      </c>
      <c r="BL141" s="17" t="s">
        <v>139</v>
      </c>
      <c r="BM141" s="157" t="s">
        <v>430</v>
      </c>
    </row>
    <row r="142" spans="1:65" s="2" customFormat="1" ht="37.9" customHeight="1">
      <c r="A142" s="32"/>
      <c r="B142" s="144"/>
      <c r="C142" s="145" t="s">
        <v>307</v>
      </c>
      <c r="D142" s="145" t="s">
        <v>135</v>
      </c>
      <c r="E142" s="146" t="s">
        <v>1092</v>
      </c>
      <c r="F142" s="147" t="s">
        <v>1093</v>
      </c>
      <c r="G142" s="148" t="s">
        <v>763</v>
      </c>
      <c r="H142" s="149">
        <v>3</v>
      </c>
      <c r="I142" s="150"/>
      <c r="J142" s="151">
        <f t="shared" si="10"/>
        <v>0</v>
      </c>
      <c r="K142" s="152"/>
      <c r="L142" s="33"/>
      <c r="M142" s="153" t="s">
        <v>1</v>
      </c>
      <c r="N142" s="154" t="s">
        <v>42</v>
      </c>
      <c r="O142" s="58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139</v>
      </c>
      <c r="AT142" s="157" t="s">
        <v>135</v>
      </c>
      <c r="AU142" s="157" t="s">
        <v>85</v>
      </c>
      <c r="AY142" s="17" t="s">
        <v>132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7" t="s">
        <v>85</v>
      </c>
      <c r="BK142" s="158">
        <f t="shared" si="19"/>
        <v>0</v>
      </c>
      <c r="BL142" s="17" t="s">
        <v>139</v>
      </c>
      <c r="BM142" s="157" t="s">
        <v>449</v>
      </c>
    </row>
    <row r="143" spans="1:65" s="2" customFormat="1" ht="21.75" customHeight="1">
      <c r="A143" s="32"/>
      <c r="B143" s="144"/>
      <c r="C143" s="145" t="s">
        <v>314</v>
      </c>
      <c r="D143" s="145" t="s">
        <v>135</v>
      </c>
      <c r="E143" s="146" t="s">
        <v>1121</v>
      </c>
      <c r="F143" s="147" t="s">
        <v>1122</v>
      </c>
      <c r="G143" s="148" t="s">
        <v>763</v>
      </c>
      <c r="H143" s="149">
        <v>1</v>
      </c>
      <c r="I143" s="150"/>
      <c r="J143" s="151">
        <f t="shared" si="10"/>
        <v>0</v>
      </c>
      <c r="K143" s="152"/>
      <c r="L143" s="33"/>
      <c r="M143" s="153" t="s">
        <v>1</v>
      </c>
      <c r="N143" s="154" t="s">
        <v>42</v>
      </c>
      <c r="O143" s="58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139</v>
      </c>
      <c r="AT143" s="157" t="s">
        <v>135</v>
      </c>
      <c r="AU143" s="157" t="s">
        <v>85</v>
      </c>
      <c r="AY143" s="17" t="s">
        <v>132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7" t="s">
        <v>85</v>
      </c>
      <c r="BK143" s="158">
        <f t="shared" si="19"/>
        <v>0</v>
      </c>
      <c r="BL143" s="17" t="s">
        <v>139</v>
      </c>
      <c r="BM143" s="157" t="s">
        <v>459</v>
      </c>
    </row>
    <row r="144" spans="1:65" s="2" customFormat="1" ht="21.75" customHeight="1">
      <c r="A144" s="32"/>
      <c r="B144" s="144"/>
      <c r="C144" s="145" t="s">
        <v>7</v>
      </c>
      <c r="D144" s="145" t="s">
        <v>135</v>
      </c>
      <c r="E144" s="146" t="s">
        <v>1121</v>
      </c>
      <c r="F144" s="147" t="s">
        <v>1122</v>
      </c>
      <c r="G144" s="148" t="s">
        <v>763</v>
      </c>
      <c r="H144" s="149">
        <v>1</v>
      </c>
      <c r="I144" s="150"/>
      <c r="J144" s="151">
        <f t="shared" si="10"/>
        <v>0</v>
      </c>
      <c r="K144" s="152"/>
      <c r="L144" s="33"/>
      <c r="M144" s="153" t="s">
        <v>1</v>
      </c>
      <c r="N144" s="154" t="s">
        <v>42</v>
      </c>
      <c r="O144" s="58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139</v>
      </c>
      <c r="AT144" s="157" t="s">
        <v>135</v>
      </c>
      <c r="AU144" s="157" t="s">
        <v>85</v>
      </c>
      <c r="AY144" s="17" t="s">
        <v>132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7" t="s">
        <v>85</v>
      </c>
      <c r="BK144" s="158">
        <f t="shared" si="19"/>
        <v>0</v>
      </c>
      <c r="BL144" s="17" t="s">
        <v>139</v>
      </c>
      <c r="BM144" s="157" t="s">
        <v>472</v>
      </c>
    </row>
    <row r="145" spans="1:65" s="2" customFormat="1" ht="24.2" customHeight="1">
      <c r="A145" s="32"/>
      <c r="B145" s="144"/>
      <c r="C145" s="145" t="s">
        <v>329</v>
      </c>
      <c r="D145" s="145" t="s">
        <v>135</v>
      </c>
      <c r="E145" s="146" t="s">
        <v>1096</v>
      </c>
      <c r="F145" s="147" t="s">
        <v>1097</v>
      </c>
      <c r="G145" s="148" t="s">
        <v>247</v>
      </c>
      <c r="H145" s="149">
        <v>4</v>
      </c>
      <c r="I145" s="150"/>
      <c r="J145" s="151">
        <f t="shared" si="10"/>
        <v>0</v>
      </c>
      <c r="K145" s="152"/>
      <c r="L145" s="33"/>
      <c r="M145" s="153" t="s">
        <v>1</v>
      </c>
      <c r="N145" s="154" t="s">
        <v>42</v>
      </c>
      <c r="O145" s="58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139</v>
      </c>
      <c r="AT145" s="157" t="s">
        <v>135</v>
      </c>
      <c r="AU145" s="157" t="s">
        <v>85</v>
      </c>
      <c r="AY145" s="17" t="s">
        <v>132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7" t="s">
        <v>85</v>
      </c>
      <c r="BK145" s="158">
        <f t="shared" si="19"/>
        <v>0</v>
      </c>
      <c r="BL145" s="17" t="s">
        <v>139</v>
      </c>
      <c r="BM145" s="157" t="s">
        <v>488</v>
      </c>
    </row>
    <row r="146" spans="1:65" s="2" customFormat="1" ht="16.5" customHeight="1">
      <c r="A146" s="32"/>
      <c r="B146" s="144"/>
      <c r="C146" s="145" t="s">
        <v>334</v>
      </c>
      <c r="D146" s="145" t="s">
        <v>135</v>
      </c>
      <c r="E146" s="146" t="s">
        <v>1123</v>
      </c>
      <c r="F146" s="147" t="s">
        <v>1124</v>
      </c>
      <c r="G146" s="148" t="s">
        <v>231</v>
      </c>
      <c r="H146" s="149">
        <v>31</v>
      </c>
      <c r="I146" s="150"/>
      <c r="J146" s="151">
        <f t="shared" si="10"/>
        <v>0</v>
      </c>
      <c r="K146" s="152"/>
      <c r="L146" s="33"/>
      <c r="M146" s="153" t="s">
        <v>1</v>
      </c>
      <c r="N146" s="154" t="s">
        <v>42</v>
      </c>
      <c r="O146" s="58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139</v>
      </c>
      <c r="AT146" s="157" t="s">
        <v>135</v>
      </c>
      <c r="AU146" s="157" t="s">
        <v>85</v>
      </c>
      <c r="AY146" s="17" t="s">
        <v>132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7" t="s">
        <v>85</v>
      </c>
      <c r="BK146" s="158">
        <f t="shared" si="19"/>
        <v>0</v>
      </c>
      <c r="BL146" s="17" t="s">
        <v>139</v>
      </c>
      <c r="BM146" s="157" t="s">
        <v>497</v>
      </c>
    </row>
    <row r="147" spans="1:65" s="2" customFormat="1" ht="16.5" customHeight="1">
      <c r="A147" s="32"/>
      <c r="B147" s="144"/>
      <c r="C147" s="145" t="s">
        <v>339</v>
      </c>
      <c r="D147" s="145" t="s">
        <v>135</v>
      </c>
      <c r="E147" s="146" t="s">
        <v>1102</v>
      </c>
      <c r="F147" s="147" t="s">
        <v>1103</v>
      </c>
      <c r="G147" s="148" t="s">
        <v>231</v>
      </c>
      <c r="H147" s="149">
        <v>1</v>
      </c>
      <c r="I147" s="150"/>
      <c r="J147" s="151">
        <f t="shared" si="10"/>
        <v>0</v>
      </c>
      <c r="K147" s="152"/>
      <c r="L147" s="33"/>
      <c r="M147" s="153" t="s">
        <v>1</v>
      </c>
      <c r="N147" s="154" t="s">
        <v>42</v>
      </c>
      <c r="O147" s="58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139</v>
      </c>
      <c r="AT147" s="157" t="s">
        <v>135</v>
      </c>
      <c r="AU147" s="157" t="s">
        <v>85</v>
      </c>
      <c r="AY147" s="17" t="s">
        <v>132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7" t="s">
        <v>85</v>
      </c>
      <c r="BK147" s="158">
        <f t="shared" si="19"/>
        <v>0</v>
      </c>
      <c r="BL147" s="17" t="s">
        <v>139</v>
      </c>
      <c r="BM147" s="157" t="s">
        <v>507</v>
      </c>
    </row>
    <row r="148" spans="1:65" s="2" customFormat="1" ht="21.75" customHeight="1">
      <c r="A148" s="32"/>
      <c r="B148" s="144"/>
      <c r="C148" s="145" t="s">
        <v>346</v>
      </c>
      <c r="D148" s="145" t="s">
        <v>135</v>
      </c>
      <c r="E148" s="146" t="s">
        <v>1104</v>
      </c>
      <c r="F148" s="147" t="s">
        <v>1105</v>
      </c>
      <c r="G148" s="148" t="s">
        <v>763</v>
      </c>
      <c r="H148" s="149">
        <v>3</v>
      </c>
      <c r="I148" s="150"/>
      <c r="J148" s="151">
        <f t="shared" si="10"/>
        <v>0</v>
      </c>
      <c r="K148" s="152"/>
      <c r="L148" s="33"/>
      <c r="M148" s="153" t="s">
        <v>1</v>
      </c>
      <c r="N148" s="154" t="s">
        <v>42</v>
      </c>
      <c r="O148" s="58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139</v>
      </c>
      <c r="AT148" s="157" t="s">
        <v>135</v>
      </c>
      <c r="AU148" s="157" t="s">
        <v>85</v>
      </c>
      <c r="AY148" s="17" t="s">
        <v>132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7" t="s">
        <v>85</v>
      </c>
      <c r="BK148" s="158">
        <f t="shared" si="19"/>
        <v>0</v>
      </c>
      <c r="BL148" s="17" t="s">
        <v>139</v>
      </c>
      <c r="BM148" s="157" t="s">
        <v>516</v>
      </c>
    </row>
    <row r="149" spans="1:65" s="2" customFormat="1" ht="24.2" customHeight="1">
      <c r="A149" s="32"/>
      <c r="B149" s="144"/>
      <c r="C149" s="145" t="s">
        <v>352</v>
      </c>
      <c r="D149" s="145" t="s">
        <v>135</v>
      </c>
      <c r="E149" s="146" t="s">
        <v>1106</v>
      </c>
      <c r="F149" s="147" t="s">
        <v>1107</v>
      </c>
      <c r="G149" s="148" t="s">
        <v>247</v>
      </c>
      <c r="H149" s="149">
        <v>30</v>
      </c>
      <c r="I149" s="150"/>
      <c r="J149" s="151">
        <f t="shared" si="10"/>
        <v>0</v>
      </c>
      <c r="K149" s="152"/>
      <c r="L149" s="33"/>
      <c r="M149" s="153" t="s">
        <v>1</v>
      </c>
      <c r="N149" s="154" t="s">
        <v>42</v>
      </c>
      <c r="O149" s="58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139</v>
      </c>
      <c r="AT149" s="157" t="s">
        <v>135</v>
      </c>
      <c r="AU149" s="157" t="s">
        <v>85</v>
      </c>
      <c r="AY149" s="17" t="s">
        <v>132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7" t="s">
        <v>85</v>
      </c>
      <c r="BK149" s="158">
        <f t="shared" si="19"/>
        <v>0</v>
      </c>
      <c r="BL149" s="17" t="s">
        <v>139</v>
      </c>
      <c r="BM149" s="157" t="s">
        <v>525</v>
      </c>
    </row>
    <row r="150" spans="1:65" s="2" customFormat="1" ht="37.9" customHeight="1">
      <c r="A150" s="32"/>
      <c r="B150" s="144"/>
      <c r="C150" s="145" t="s">
        <v>356</v>
      </c>
      <c r="D150" s="145" t="s">
        <v>135</v>
      </c>
      <c r="E150" s="146" t="s">
        <v>1108</v>
      </c>
      <c r="F150" s="147" t="s">
        <v>1109</v>
      </c>
      <c r="G150" s="148" t="s">
        <v>247</v>
      </c>
      <c r="H150" s="149">
        <v>5</v>
      </c>
      <c r="I150" s="150"/>
      <c r="J150" s="151">
        <f t="shared" si="10"/>
        <v>0</v>
      </c>
      <c r="K150" s="152"/>
      <c r="L150" s="33"/>
      <c r="M150" s="153" t="s">
        <v>1</v>
      </c>
      <c r="N150" s="154" t="s">
        <v>42</v>
      </c>
      <c r="O150" s="58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139</v>
      </c>
      <c r="AT150" s="157" t="s">
        <v>135</v>
      </c>
      <c r="AU150" s="157" t="s">
        <v>85</v>
      </c>
      <c r="AY150" s="17" t="s">
        <v>132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7" t="s">
        <v>85</v>
      </c>
      <c r="BK150" s="158">
        <f t="shared" si="19"/>
        <v>0</v>
      </c>
      <c r="BL150" s="17" t="s">
        <v>139</v>
      </c>
      <c r="BM150" s="157" t="s">
        <v>536</v>
      </c>
    </row>
    <row r="151" spans="1:65" s="2" customFormat="1" ht="24.2" customHeight="1">
      <c r="A151" s="32"/>
      <c r="B151" s="144"/>
      <c r="C151" s="145" t="s">
        <v>362</v>
      </c>
      <c r="D151" s="145" t="s">
        <v>135</v>
      </c>
      <c r="E151" s="146" t="s">
        <v>1110</v>
      </c>
      <c r="F151" s="147" t="s">
        <v>1111</v>
      </c>
      <c r="G151" s="148" t="s">
        <v>1112</v>
      </c>
      <c r="H151" s="149">
        <v>34</v>
      </c>
      <c r="I151" s="150"/>
      <c r="J151" s="151">
        <f t="shared" si="10"/>
        <v>0</v>
      </c>
      <c r="K151" s="152"/>
      <c r="L151" s="33"/>
      <c r="M151" s="153" t="s">
        <v>1</v>
      </c>
      <c r="N151" s="154" t="s">
        <v>42</v>
      </c>
      <c r="O151" s="58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139</v>
      </c>
      <c r="AT151" s="157" t="s">
        <v>135</v>
      </c>
      <c r="AU151" s="157" t="s">
        <v>85</v>
      </c>
      <c r="AY151" s="17" t="s">
        <v>132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7" t="s">
        <v>85</v>
      </c>
      <c r="BK151" s="158">
        <f t="shared" si="19"/>
        <v>0</v>
      </c>
      <c r="BL151" s="17" t="s">
        <v>139</v>
      </c>
      <c r="BM151" s="157" t="s">
        <v>545</v>
      </c>
    </row>
    <row r="152" spans="1:65" s="2" customFormat="1" ht="16.5" customHeight="1">
      <c r="A152" s="32"/>
      <c r="B152" s="144"/>
      <c r="C152" s="145" t="s">
        <v>367</v>
      </c>
      <c r="D152" s="145" t="s">
        <v>135</v>
      </c>
      <c r="E152" s="146" t="s">
        <v>1125</v>
      </c>
      <c r="F152" s="147" t="s">
        <v>1126</v>
      </c>
      <c r="G152" s="148" t="s">
        <v>763</v>
      </c>
      <c r="H152" s="149">
        <v>1</v>
      </c>
      <c r="I152" s="150"/>
      <c r="J152" s="151">
        <f t="shared" si="10"/>
        <v>0</v>
      </c>
      <c r="K152" s="152"/>
      <c r="L152" s="33"/>
      <c r="M152" s="153" t="s">
        <v>1</v>
      </c>
      <c r="N152" s="154" t="s">
        <v>42</v>
      </c>
      <c r="O152" s="58"/>
      <c r="P152" s="155">
        <f t="shared" si="11"/>
        <v>0</v>
      </c>
      <c r="Q152" s="155">
        <v>0</v>
      </c>
      <c r="R152" s="155">
        <f t="shared" si="12"/>
        <v>0</v>
      </c>
      <c r="S152" s="155">
        <v>0</v>
      </c>
      <c r="T152" s="156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139</v>
      </c>
      <c r="AT152" s="157" t="s">
        <v>135</v>
      </c>
      <c r="AU152" s="157" t="s">
        <v>85</v>
      </c>
      <c r="AY152" s="17" t="s">
        <v>132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7" t="s">
        <v>85</v>
      </c>
      <c r="BK152" s="158">
        <f t="shared" si="19"/>
        <v>0</v>
      </c>
      <c r="BL152" s="17" t="s">
        <v>139</v>
      </c>
      <c r="BM152" s="157" t="s">
        <v>556</v>
      </c>
    </row>
    <row r="153" spans="2:63" s="12" customFormat="1" ht="25.9" customHeight="1">
      <c r="B153" s="131"/>
      <c r="D153" s="132" t="s">
        <v>76</v>
      </c>
      <c r="E153" s="133" t="s">
        <v>1127</v>
      </c>
      <c r="F153" s="133" t="s">
        <v>1128</v>
      </c>
      <c r="I153" s="134"/>
      <c r="J153" s="135">
        <f>BK153</f>
        <v>0</v>
      </c>
      <c r="L153" s="131"/>
      <c r="M153" s="136"/>
      <c r="N153" s="137"/>
      <c r="O153" s="137"/>
      <c r="P153" s="138">
        <f>SUM(P154:P162)</f>
        <v>0</v>
      </c>
      <c r="Q153" s="137"/>
      <c r="R153" s="138">
        <f>SUM(R154:R162)</f>
        <v>0</v>
      </c>
      <c r="S153" s="137"/>
      <c r="T153" s="139">
        <f>SUM(T154:T162)</f>
        <v>0</v>
      </c>
      <c r="AR153" s="132" t="s">
        <v>85</v>
      </c>
      <c r="AT153" s="140" t="s">
        <v>76</v>
      </c>
      <c r="AU153" s="140" t="s">
        <v>77</v>
      </c>
      <c r="AY153" s="132" t="s">
        <v>132</v>
      </c>
      <c r="BK153" s="141">
        <f>SUM(BK154:BK162)</f>
        <v>0</v>
      </c>
    </row>
    <row r="154" spans="1:65" s="2" customFormat="1" ht="33" customHeight="1">
      <c r="A154" s="32"/>
      <c r="B154" s="144"/>
      <c r="C154" s="145" t="s">
        <v>371</v>
      </c>
      <c r="D154" s="145" t="s">
        <v>135</v>
      </c>
      <c r="E154" s="146" t="s">
        <v>1129</v>
      </c>
      <c r="F154" s="147" t="s">
        <v>1130</v>
      </c>
      <c r="G154" s="148" t="s">
        <v>763</v>
      </c>
      <c r="H154" s="149">
        <v>1</v>
      </c>
      <c r="I154" s="150"/>
      <c r="J154" s="151">
        <f aca="true" t="shared" si="20" ref="J154:J162">ROUND(I154*H154,2)</f>
        <v>0</v>
      </c>
      <c r="K154" s="152"/>
      <c r="L154" s="33"/>
      <c r="M154" s="153" t="s">
        <v>1</v>
      </c>
      <c r="N154" s="154" t="s">
        <v>42</v>
      </c>
      <c r="O154" s="58"/>
      <c r="P154" s="155">
        <f aca="true" t="shared" si="21" ref="P154:P162">O154*H154</f>
        <v>0</v>
      </c>
      <c r="Q154" s="155">
        <v>0</v>
      </c>
      <c r="R154" s="155">
        <f aca="true" t="shared" si="22" ref="R154:R162">Q154*H154</f>
        <v>0</v>
      </c>
      <c r="S154" s="155">
        <v>0</v>
      </c>
      <c r="T154" s="156">
        <f aca="true" t="shared" si="23" ref="T154:T162"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139</v>
      </c>
      <c r="AT154" s="157" t="s">
        <v>135</v>
      </c>
      <c r="AU154" s="157" t="s">
        <v>85</v>
      </c>
      <c r="AY154" s="17" t="s">
        <v>132</v>
      </c>
      <c r="BE154" s="158">
        <f aca="true" t="shared" si="24" ref="BE154:BE162">IF(N154="základní",J154,0)</f>
        <v>0</v>
      </c>
      <c r="BF154" s="158">
        <f aca="true" t="shared" si="25" ref="BF154:BF162">IF(N154="snížená",J154,0)</f>
        <v>0</v>
      </c>
      <c r="BG154" s="158">
        <f aca="true" t="shared" si="26" ref="BG154:BG162">IF(N154="zákl. přenesená",J154,0)</f>
        <v>0</v>
      </c>
      <c r="BH154" s="158">
        <f aca="true" t="shared" si="27" ref="BH154:BH162">IF(N154="sníž. přenesená",J154,0)</f>
        <v>0</v>
      </c>
      <c r="BI154" s="158">
        <f aca="true" t="shared" si="28" ref="BI154:BI162">IF(N154="nulová",J154,0)</f>
        <v>0</v>
      </c>
      <c r="BJ154" s="17" t="s">
        <v>85</v>
      </c>
      <c r="BK154" s="158">
        <f aca="true" t="shared" si="29" ref="BK154:BK162">ROUND(I154*H154,2)</f>
        <v>0</v>
      </c>
      <c r="BL154" s="17" t="s">
        <v>139</v>
      </c>
      <c r="BM154" s="157" t="s">
        <v>566</v>
      </c>
    </row>
    <row r="155" spans="1:65" s="2" customFormat="1" ht="24.2" customHeight="1">
      <c r="A155" s="32"/>
      <c r="B155" s="144"/>
      <c r="C155" s="145" t="s">
        <v>375</v>
      </c>
      <c r="D155" s="145" t="s">
        <v>135</v>
      </c>
      <c r="E155" s="146" t="s">
        <v>1131</v>
      </c>
      <c r="F155" s="147" t="s">
        <v>1132</v>
      </c>
      <c r="G155" s="148" t="s">
        <v>763</v>
      </c>
      <c r="H155" s="149">
        <v>1</v>
      </c>
      <c r="I155" s="150"/>
      <c r="J155" s="151">
        <f t="shared" si="20"/>
        <v>0</v>
      </c>
      <c r="K155" s="152"/>
      <c r="L155" s="33"/>
      <c r="M155" s="153" t="s">
        <v>1</v>
      </c>
      <c r="N155" s="154" t="s">
        <v>42</v>
      </c>
      <c r="O155" s="58"/>
      <c r="P155" s="155">
        <f t="shared" si="21"/>
        <v>0</v>
      </c>
      <c r="Q155" s="155">
        <v>0</v>
      </c>
      <c r="R155" s="155">
        <f t="shared" si="22"/>
        <v>0</v>
      </c>
      <c r="S155" s="155">
        <v>0</v>
      </c>
      <c r="T155" s="156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139</v>
      </c>
      <c r="AT155" s="157" t="s">
        <v>135</v>
      </c>
      <c r="AU155" s="157" t="s">
        <v>85</v>
      </c>
      <c r="AY155" s="17" t="s">
        <v>132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7" t="s">
        <v>85</v>
      </c>
      <c r="BK155" s="158">
        <f t="shared" si="29"/>
        <v>0</v>
      </c>
      <c r="BL155" s="17" t="s">
        <v>139</v>
      </c>
      <c r="BM155" s="157" t="s">
        <v>574</v>
      </c>
    </row>
    <row r="156" spans="1:65" s="2" customFormat="1" ht="24.2" customHeight="1">
      <c r="A156" s="32"/>
      <c r="B156" s="144"/>
      <c r="C156" s="145" t="s">
        <v>380</v>
      </c>
      <c r="D156" s="145" t="s">
        <v>135</v>
      </c>
      <c r="E156" s="146" t="s">
        <v>1133</v>
      </c>
      <c r="F156" s="147" t="s">
        <v>1134</v>
      </c>
      <c r="G156" s="148" t="s">
        <v>763</v>
      </c>
      <c r="H156" s="149">
        <v>7</v>
      </c>
      <c r="I156" s="150"/>
      <c r="J156" s="151">
        <f t="shared" si="20"/>
        <v>0</v>
      </c>
      <c r="K156" s="152"/>
      <c r="L156" s="33"/>
      <c r="M156" s="153" t="s">
        <v>1</v>
      </c>
      <c r="N156" s="154" t="s">
        <v>42</v>
      </c>
      <c r="O156" s="58"/>
      <c r="P156" s="155">
        <f t="shared" si="21"/>
        <v>0</v>
      </c>
      <c r="Q156" s="155">
        <v>0</v>
      </c>
      <c r="R156" s="155">
        <f t="shared" si="22"/>
        <v>0</v>
      </c>
      <c r="S156" s="155">
        <v>0</v>
      </c>
      <c r="T156" s="156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139</v>
      </c>
      <c r="AT156" s="157" t="s">
        <v>135</v>
      </c>
      <c r="AU156" s="157" t="s">
        <v>85</v>
      </c>
      <c r="AY156" s="17" t="s">
        <v>132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7" t="s">
        <v>85</v>
      </c>
      <c r="BK156" s="158">
        <f t="shared" si="29"/>
        <v>0</v>
      </c>
      <c r="BL156" s="17" t="s">
        <v>139</v>
      </c>
      <c r="BM156" s="157" t="s">
        <v>583</v>
      </c>
    </row>
    <row r="157" spans="1:65" s="2" customFormat="1" ht="21.75" customHeight="1">
      <c r="A157" s="32"/>
      <c r="B157" s="144"/>
      <c r="C157" s="145" t="s">
        <v>385</v>
      </c>
      <c r="D157" s="145" t="s">
        <v>135</v>
      </c>
      <c r="E157" s="146" t="s">
        <v>1135</v>
      </c>
      <c r="F157" s="147" t="s">
        <v>1136</v>
      </c>
      <c r="G157" s="148" t="s">
        <v>763</v>
      </c>
      <c r="H157" s="149">
        <v>1</v>
      </c>
      <c r="I157" s="150"/>
      <c r="J157" s="151">
        <f t="shared" si="20"/>
        <v>0</v>
      </c>
      <c r="K157" s="152"/>
      <c r="L157" s="33"/>
      <c r="M157" s="153" t="s">
        <v>1</v>
      </c>
      <c r="N157" s="154" t="s">
        <v>42</v>
      </c>
      <c r="O157" s="58"/>
      <c r="P157" s="155">
        <f t="shared" si="21"/>
        <v>0</v>
      </c>
      <c r="Q157" s="155">
        <v>0</v>
      </c>
      <c r="R157" s="155">
        <f t="shared" si="22"/>
        <v>0</v>
      </c>
      <c r="S157" s="155">
        <v>0</v>
      </c>
      <c r="T157" s="156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139</v>
      </c>
      <c r="AT157" s="157" t="s">
        <v>135</v>
      </c>
      <c r="AU157" s="157" t="s">
        <v>85</v>
      </c>
      <c r="AY157" s="17" t="s">
        <v>132</v>
      </c>
      <c r="BE157" s="158">
        <f t="shared" si="24"/>
        <v>0</v>
      </c>
      <c r="BF157" s="158">
        <f t="shared" si="25"/>
        <v>0</v>
      </c>
      <c r="BG157" s="158">
        <f t="shared" si="26"/>
        <v>0</v>
      </c>
      <c r="BH157" s="158">
        <f t="shared" si="27"/>
        <v>0</v>
      </c>
      <c r="BI157" s="158">
        <f t="shared" si="28"/>
        <v>0</v>
      </c>
      <c r="BJ157" s="17" t="s">
        <v>85</v>
      </c>
      <c r="BK157" s="158">
        <f t="shared" si="29"/>
        <v>0</v>
      </c>
      <c r="BL157" s="17" t="s">
        <v>139</v>
      </c>
      <c r="BM157" s="157" t="s">
        <v>592</v>
      </c>
    </row>
    <row r="158" spans="1:65" s="2" customFormat="1" ht="24.2" customHeight="1">
      <c r="A158" s="32"/>
      <c r="B158" s="144"/>
      <c r="C158" s="145" t="s">
        <v>400</v>
      </c>
      <c r="D158" s="145" t="s">
        <v>135</v>
      </c>
      <c r="E158" s="146" t="s">
        <v>1137</v>
      </c>
      <c r="F158" s="147" t="s">
        <v>1138</v>
      </c>
      <c r="G158" s="148" t="s">
        <v>763</v>
      </c>
      <c r="H158" s="149">
        <v>1</v>
      </c>
      <c r="I158" s="150"/>
      <c r="J158" s="151">
        <f t="shared" si="20"/>
        <v>0</v>
      </c>
      <c r="K158" s="152"/>
      <c r="L158" s="33"/>
      <c r="M158" s="153" t="s">
        <v>1</v>
      </c>
      <c r="N158" s="154" t="s">
        <v>42</v>
      </c>
      <c r="O158" s="58"/>
      <c r="P158" s="155">
        <f t="shared" si="21"/>
        <v>0</v>
      </c>
      <c r="Q158" s="155">
        <v>0</v>
      </c>
      <c r="R158" s="155">
        <f t="shared" si="22"/>
        <v>0</v>
      </c>
      <c r="S158" s="155">
        <v>0</v>
      </c>
      <c r="T158" s="156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139</v>
      </c>
      <c r="AT158" s="157" t="s">
        <v>135</v>
      </c>
      <c r="AU158" s="157" t="s">
        <v>85</v>
      </c>
      <c r="AY158" s="17" t="s">
        <v>132</v>
      </c>
      <c r="BE158" s="158">
        <f t="shared" si="24"/>
        <v>0</v>
      </c>
      <c r="BF158" s="158">
        <f t="shared" si="25"/>
        <v>0</v>
      </c>
      <c r="BG158" s="158">
        <f t="shared" si="26"/>
        <v>0</v>
      </c>
      <c r="BH158" s="158">
        <f t="shared" si="27"/>
        <v>0</v>
      </c>
      <c r="BI158" s="158">
        <f t="shared" si="28"/>
        <v>0</v>
      </c>
      <c r="BJ158" s="17" t="s">
        <v>85</v>
      </c>
      <c r="BK158" s="158">
        <f t="shared" si="29"/>
        <v>0</v>
      </c>
      <c r="BL158" s="17" t="s">
        <v>139</v>
      </c>
      <c r="BM158" s="157" t="s">
        <v>602</v>
      </c>
    </row>
    <row r="159" spans="1:65" s="2" customFormat="1" ht="16.5" customHeight="1">
      <c r="A159" s="32"/>
      <c r="B159" s="144"/>
      <c r="C159" s="145" t="s">
        <v>415</v>
      </c>
      <c r="D159" s="145" t="s">
        <v>135</v>
      </c>
      <c r="E159" s="146" t="s">
        <v>1139</v>
      </c>
      <c r="F159" s="147" t="s">
        <v>1140</v>
      </c>
      <c r="G159" s="148" t="s">
        <v>231</v>
      </c>
      <c r="H159" s="149">
        <v>11</v>
      </c>
      <c r="I159" s="150"/>
      <c r="J159" s="151">
        <f t="shared" si="20"/>
        <v>0</v>
      </c>
      <c r="K159" s="152"/>
      <c r="L159" s="33"/>
      <c r="M159" s="153" t="s">
        <v>1</v>
      </c>
      <c r="N159" s="154" t="s">
        <v>42</v>
      </c>
      <c r="O159" s="58"/>
      <c r="P159" s="155">
        <f t="shared" si="21"/>
        <v>0</v>
      </c>
      <c r="Q159" s="155">
        <v>0</v>
      </c>
      <c r="R159" s="155">
        <f t="shared" si="22"/>
        <v>0</v>
      </c>
      <c r="S159" s="155">
        <v>0</v>
      </c>
      <c r="T159" s="156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139</v>
      </c>
      <c r="AT159" s="157" t="s">
        <v>135</v>
      </c>
      <c r="AU159" s="157" t="s">
        <v>85</v>
      </c>
      <c r="AY159" s="17" t="s">
        <v>132</v>
      </c>
      <c r="BE159" s="158">
        <f t="shared" si="24"/>
        <v>0</v>
      </c>
      <c r="BF159" s="158">
        <f t="shared" si="25"/>
        <v>0</v>
      </c>
      <c r="BG159" s="158">
        <f t="shared" si="26"/>
        <v>0</v>
      </c>
      <c r="BH159" s="158">
        <f t="shared" si="27"/>
        <v>0</v>
      </c>
      <c r="BI159" s="158">
        <f t="shared" si="28"/>
        <v>0</v>
      </c>
      <c r="BJ159" s="17" t="s">
        <v>85</v>
      </c>
      <c r="BK159" s="158">
        <f t="shared" si="29"/>
        <v>0</v>
      </c>
      <c r="BL159" s="17" t="s">
        <v>139</v>
      </c>
      <c r="BM159" s="157" t="s">
        <v>613</v>
      </c>
    </row>
    <row r="160" spans="1:65" s="2" customFormat="1" ht="24.2" customHeight="1">
      <c r="A160" s="32"/>
      <c r="B160" s="144"/>
      <c r="C160" s="145" t="s">
        <v>430</v>
      </c>
      <c r="D160" s="145" t="s">
        <v>135</v>
      </c>
      <c r="E160" s="146" t="s">
        <v>1106</v>
      </c>
      <c r="F160" s="147" t="s">
        <v>1107</v>
      </c>
      <c r="G160" s="148" t="s">
        <v>247</v>
      </c>
      <c r="H160" s="149">
        <v>7</v>
      </c>
      <c r="I160" s="150"/>
      <c r="J160" s="151">
        <f t="shared" si="20"/>
        <v>0</v>
      </c>
      <c r="K160" s="152"/>
      <c r="L160" s="33"/>
      <c r="M160" s="153" t="s">
        <v>1</v>
      </c>
      <c r="N160" s="154" t="s">
        <v>42</v>
      </c>
      <c r="O160" s="58"/>
      <c r="P160" s="155">
        <f t="shared" si="21"/>
        <v>0</v>
      </c>
      <c r="Q160" s="155">
        <v>0</v>
      </c>
      <c r="R160" s="155">
        <f t="shared" si="22"/>
        <v>0</v>
      </c>
      <c r="S160" s="155">
        <v>0</v>
      </c>
      <c r="T160" s="156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139</v>
      </c>
      <c r="AT160" s="157" t="s">
        <v>135</v>
      </c>
      <c r="AU160" s="157" t="s">
        <v>85</v>
      </c>
      <c r="AY160" s="17" t="s">
        <v>132</v>
      </c>
      <c r="BE160" s="158">
        <f t="shared" si="24"/>
        <v>0</v>
      </c>
      <c r="BF160" s="158">
        <f t="shared" si="25"/>
        <v>0</v>
      </c>
      <c r="BG160" s="158">
        <f t="shared" si="26"/>
        <v>0</v>
      </c>
      <c r="BH160" s="158">
        <f t="shared" si="27"/>
        <v>0</v>
      </c>
      <c r="BI160" s="158">
        <f t="shared" si="28"/>
        <v>0</v>
      </c>
      <c r="BJ160" s="17" t="s">
        <v>85</v>
      </c>
      <c r="BK160" s="158">
        <f t="shared" si="29"/>
        <v>0</v>
      </c>
      <c r="BL160" s="17" t="s">
        <v>139</v>
      </c>
      <c r="BM160" s="157" t="s">
        <v>626</v>
      </c>
    </row>
    <row r="161" spans="1:65" s="2" customFormat="1" ht="24.2" customHeight="1">
      <c r="A161" s="32"/>
      <c r="B161" s="144"/>
      <c r="C161" s="145" t="s">
        <v>434</v>
      </c>
      <c r="D161" s="145" t="s">
        <v>135</v>
      </c>
      <c r="E161" s="146" t="s">
        <v>1110</v>
      </c>
      <c r="F161" s="147" t="s">
        <v>1111</v>
      </c>
      <c r="G161" s="148" t="s">
        <v>1112</v>
      </c>
      <c r="H161" s="149">
        <v>16</v>
      </c>
      <c r="I161" s="150"/>
      <c r="J161" s="151">
        <f t="shared" si="20"/>
        <v>0</v>
      </c>
      <c r="K161" s="152"/>
      <c r="L161" s="33"/>
      <c r="M161" s="153" t="s">
        <v>1</v>
      </c>
      <c r="N161" s="154" t="s">
        <v>42</v>
      </c>
      <c r="O161" s="58"/>
      <c r="P161" s="155">
        <f t="shared" si="21"/>
        <v>0</v>
      </c>
      <c r="Q161" s="155">
        <v>0</v>
      </c>
      <c r="R161" s="155">
        <f t="shared" si="22"/>
        <v>0</v>
      </c>
      <c r="S161" s="155">
        <v>0</v>
      </c>
      <c r="T161" s="156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139</v>
      </c>
      <c r="AT161" s="157" t="s">
        <v>135</v>
      </c>
      <c r="AU161" s="157" t="s">
        <v>85</v>
      </c>
      <c r="AY161" s="17" t="s">
        <v>132</v>
      </c>
      <c r="BE161" s="158">
        <f t="shared" si="24"/>
        <v>0</v>
      </c>
      <c r="BF161" s="158">
        <f t="shared" si="25"/>
        <v>0</v>
      </c>
      <c r="BG161" s="158">
        <f t="shared" si="26"/>
        <v>0</v>
      </c>
      <c r="BH161" s="158">
        <f t="shared" si="27"/>
        <v>0</v>
      </c>
      <c r="BI161" s="158">
        <f t="shared" si="28"/>
        <v>0</v>
      </c>
      <c r="BJ161" s="17" t="s">
        <v>85</v>
      </c>
      <c r="BK161" s="158">
        <f t="shared" si="29"/>
        <v>0</v>
      </c>
      <c r="BL161" s="17" t="s">
        <v>139</v>
      </c>
      <c r="BM161" s="157" t="s">
        <v>637</v>
      </c>
    </row>
    <row r="162" spans="1:65" s="2" customFormat="1" ht="16.5" customHeight="1">
      <c r="A162" s="32"/>
      <c r="B162" s="144"/>
      <c r="C162" s="145" t="s">
        <v>449</v>
      </c>
      <c r="D162" s="145" t="s">
        <v>135</v>
      </c>
      <c r="E162" s="146" t="s">
        <v>1141</v>
      </c>
      <c r="F162" s="147" t="s">
        <v>1142</v>
      </c>
      <c r="G162" s="148" t="s">
        <v>763</v>
      </c>
      <c r="H162" s="149">
        <v>1</v>
      </c>
      <c r="I162" s="150"/>
      <c r="J162" s="151">
        <f t="shared" si="20"/>
        <v>0</v>
      </c>
      <c r="K162" s="152"/>
      <c r="L162" s="33"/>
      <c r="M162" s="153" t="s">
        <v>1</v>
      </c>
      <c r="N162" s="154" t="s">
        <v>42</v>
      </c>
      <c r="O162" s="58"/>
      <c r="P162" s="155">
        <f t="shared" si="21"/>
        <v>0</v>
      </c>
      <c r="Q162" s="155">
        <v>0</v>
      </c>
      <c r="R162" s="155">
        <f t="shared" si="22"/>
        <v>0</v>
      </c>
      <c r="S162" s="155">
        <v>0</v>
      </c>
      <c r="T162" s="156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139</v>
      </c>
      <c r="AT162" s="157" t="s">
        <v>135</v>
      </c>
      <c r="AU162" s="157" t="s">
        <v>85</v>
      </c>
      <c r="AY162" s="17" t="s">
        <v>132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17" t="s">
        <v>85</v>
      </c>
      <c r="BK162" s="158">
        <f t="shared" si="29"/>
        <v>0</v>
      </c>
      <c r="BL162" s="17" t="s">
        <v>139</v>
      </c>
      <c r="BM162" s="157" t="s">
        <v>647</v>
      </c>
    </row>
    <row r="163" spans="2:63" s="12" customFormat="1" ht="25.9" customHeight="1">
      <c r="B163" s="131"/>
      <c r="D163" s="132" t="s">
        <v>76</v>
      </c>
      <c r="E163" s="133" t="s">
        <v>1143</v>
      </c>
      <c r="F163" s="133" t="s">
        <v>1144</v>
      </c>
      <c r="I163" s="134"/>
      <c r="J163" s="135">
        <f>BK163</f>
        <v>0</v>
      </c>
      <c r="L163" s="131"/>
      <c r="M163" s="136"/>
      <c r="N163" s="137"/>
      <c r="O163" s="137"/>
      <c r="P163" s="138">
        <f>P164</f>
        <v>0</v>
      </c>
      <c r="Q163" s="137"/>
      <c r="R163" s="138">
        <f>R164</f>
        <v>0</v>
      </c>
      <c r="S163" s="137"/>
      <c r="T163" s="139">
        <f>T164</f>
        <v>0</v>
      </c>
      <c r="AR163" s="132" t="s">
        <v>85</v>
      </c>
      <c r="AT163" s="140" t="s">
        <v>76</v>
      </c>
      <c r="AU163" s="140" t="s">
        <v>77</v>
      </c>
      <c r="AY163" s="132" t="s">
        <v>132</v>
      </c>
      <c r="BK163" s="141">
        <f>BK164</f>
        <v>0</v>
      </c>
    </row>
    <row r="164" spans="1:65" s="2" customFormat="1" ht="16.5" customHeight="1">
      <c r="A164" s="32"/>
      <c r="B164" s="144"/>
      <c r="C164" s="145" t="s">
        <v>454</v>
      </c>
      <c r="D164" s="145" t="s">
        <v>135</v>
      </c>
      <c r="E164" s="146" t="s">
        <v>1145</v>
      </c>
      <c r="F164" s="147" t="s">
        <v>1146</v>
      </c>
      <c r="G164" s="148" t="s">
        <v>247</v>
      </c>
      <c r="H164" s="149">
        <v>6</v>
      </c>
      <c r="I164" s="150"/>
      <c r="J164" s="151">
        <f>ROUND(I164*H164,2)</f>
        <v>0</v>
      </c>
      <c r="K164" s="152"/>
      <c r="L164" s="33"/>
      <c r="M164" s="153" t="s">
        <v>1</v>
      </c>
      <c r="N164" s="154" t="s">
        <v>42</v>
      </c>
      <c r="O164" s="58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139</v>
      </c>
      <c r="AT164" s="157" t="s">
        <v>135</v>
      </c>
      <c r="AU164" s="157" t="s">
        <v>85</v>
      </c>
      <c r="AY164" s="17" t="s">
        <v>132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85</v>
      </c>
      <c r="BK164" s="158">
        <f>ROUND(I164*H164,2)</f>
        <v>0</v>
      </c>
      <c r="BL164" s="17" t="s">
        <v>139</v>
      </c>
      <c r="BM164" s="157" t="s">
        <v>659</v>
      </c>
    </row>
    <row r="165" spans="2:63" s="12" customFormat="1" ht="25.9" customHeight="1">
      <c r="B165" s="131"/>
      <c r="D165" s="132" t="s">
        <v>76</v>
      </c>
      <c r="E165" s="133" t="s">
        <v>1147</v>
      </c>
      <c r="F165" s="133" t="s">
        <v>1148</v>
      </c>
      <c r="I165" s="134"/>
      <c r="J165" s="135">
        <f>BK165</f>
        <v>0</v>
      </c>
      <c r="L165" s="131"/>
      <c r="M165" s="136"/>
      <c r="N165" s="137"/>
      <c r="O165" s="137"/>
      <c r="P165" s="138">
        <f>SUM(P166:P169)</f>
        <v>0</v>
      </c>
      <c r="Q165" s="137"/>
      <c r="R165" s="138">
        <f>SUM(R166:R169)</f>
        <v>0</v>
      </c>
      <c r="S165" s="137"/>
      <c r="T165" s="139">
        <f>SUM(T166:T169)</f>
        <v>0</v>
      </c>
      <c r="AR165" s="132" t="s">
        <v>85</v>
      </c>
      <c r="AT165" s="140" t="s">
        <v>76</v>
      </c>
      <c r="AU165" s="140" t="s">
        <v>77</v>
      </c>
      <c r="AY165" s="132" t="s">
        <v>132</v>
      </c>
      <c r="BK165" s="141">
        <f>SUM(BK166:BK169)</f>
        <v>0</v>
      </c>
    </row>
    <row r="166" spans="1:65" s="2" customFormat="1" ht="16.5" customHeight="1">
      <c r="A166" s="32"/>
      <c r="B166" s="144"/>
      <c r="C166" s="145" t="s">
        <v>459</v>
      </c>
      <c r="D166" s="145" t="s">
        <v>135</v>
      </c>
      <c r="E166" s="146" t="s">
        <v>1149</v>
      </c>
      <c r="F166" s="147" t="s">
        <v>1150</v>
      </c>
      <c r="G166" s="148" t="s">
        <v>1151</v>
      </c>
      <c r="H166" s="149">
        <v>24</v>
      </c>
      <c r="I166" s="150"/>
      <c r="J166" s="151">
        <f>ROUND(I166*H166,2)</f>
        <v>0</v>
      </c>
      <c r="K166" s="152"/>
      <c r="L166" s="33"/>
      <c r="M166" s="153" t="s">
        <v>1</v>
      </c>
      <c r="N166" s="154" t="s">
        <v>42</v>
      </c>
      <c r="O166" s="58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139</v>
      </c>
      <c r="AT166" s="157" t="s">
        <v>135</v>
      </c>
      <c r="AU166" s="157" t="s">
        <v>85</v>
      </c>
      <c r="AY166" s="17" t="s">
        <v>132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7" t="s">
        <v>85</v>
      </c>
      <c r="BK166" s="158">
        <f>ROUND(I166*H166,2)</f>
        <v>0</v>
      </c>
      <c r="BL166" s="17" t="s">
        <v>139</v>
      </c>
      <c r="BM166" s="157" t="s">
        <v>666</v>
      </c>
    </row>
    <row r="167" spans="1:65" s="2" customFormat="1" ht="16.5" customHeight="1">
      <c r="A167" s="32"/>
      <c r="B167" s="144"/>
      <c r="C167" s="145" t="s">
        <v>463</v>
      </c>
      <c r="D167" s="145" t="s">
        <v>135</v>
      </c>
      <c r="E167" s="146" t="s">
        <v>1152</v>
      </c>
      <c r="F167" s="147" t="s">
        <v>1153</v>
      </c>
      <c r="G167" s="148" t="s">
        <v>763</v>
      </c>
      <c r="H167" s="149">
        <v>1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42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139</v>
      </c>
      <c r="AT167" s="157" t="s">
        <v>135</v>
      </c>
      <c r="AU167" s="157" t="s">
        <v>85</v>
      </c>
      <c r="AY167" s="17" t="s">
        <v>132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85</v>
      </c>
      <c r="BK167" s="158">
        <f>ROUND(I167*H167,2)</f>
        <v>0</v>
      </c>
      <c r="BL167" s="17" t="s">
        <v>139</v>
      </c>
      <c r="BM167" s="157" t="s">
        <v>675</v>
      </c>
    </row>
    <row r="168" spans="1:65" s="2" customFormat="1" ht="16.5" customHeight="1">
      <c r="A168" s="32"/>
      <c r="B168" s="144"/>
      <c r="C168" s="145" t="s">
        <v>472</v>
      </c>
      <c r="D168" s="145" t="s">
        <v>135</v>
      </c>
      <c r="E168" s="146" t="s">
        <v>1154</v>
      </c>
      <c r="F168" s="147" t="s">
        <v>1155</v>
      </c>
      <c r="G168" s="148" t="s">
        <v>763</v>
      </c>
      <c r="H168" s="149">
        <v>1</v>
      </c>
      <c r="I168" s="150"/>
      <c r="J168" s="151">
        <f>ROUND(I168*H168,2)</f>
        <v>0</v>
      </c>
      <c r="K168" s="152"/>
      <c r="L168" s="33"/>
      <c r="M168" s="153" t="s">
        <v>1</v>
      </c>
      <c r="N168" s="154" t="s">
        <v>42</v>
      </c>
      <c r="O168" s="58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139</v>
      </c>
      <c r="AT168" s="157" t="s">
        <v>135</v>
      </c>
      <c r="AU168" s="157" t="s">
        <v>85</v>
      </c>
      <c r="AY168" s="17" t="s">
        <v>132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7" t="s">
        <v>85</v>
      </c>
      <c r="BK168" s="158">
        <f>ROUND(I168*H168,2)</f>
        <v>0</v>
      </c>
      <c r="BL168" s="17" t="s">
        <v>139</v>
      </c>
      <c r="BM168" s="157" t="s">
        <v>684</v>
      </c>
    </row>
    <row r="169" spans="1:65" s="2" customFormat="1" ht="24.2" customHeight="1">
      <c r="A169" s="32"/>
      <c r="B169" s="144"/>
      <c r="C169" s="145" t="s">
        <v>481</v>
      </c>
      <c r="D169" s="145" t="s">
        <v>135</v>
      </c>
      <c r="E169" s="146" t="s">
        <v>1156</v>
      </c>
      <c r="F169" s="147" t="s">
        <v>1157</v>
      </c>
      <c r="G169" s="148" t="s">
        <v>763</v>
      </c>
      <c r="H169" s="149">
        <v>1</v>
      </c>
      <c r="I169" s="150"/>
      <c r="J169" s="151">
        <f>ROUND(I169*H169,2)</f>
        <v>0</v>
      </c>
      <c r="K169" s="152"/>
      <c r="L169" s="33"/>
      <c r="M169" s="164" t="s">
        <v>1</v>
      </c>
      <c r="N169" s="165" t="s">
        <v>42</v>
      </c>
      <c r="O169" s="166"/>
      <c r="P169" s="167">
        <f>O169*H169</f>
        <v>0</v>
      </c>
      <c r="Q169" s="167">
        <v>0</v>
      </c>
      <c r="R169" s="167">
        <f>Q169*H169</f>
        <v>0</v>
      </c>
      <c r="S169" s="167">
        <v>0</v>
      </c>
      <c r="T169" s="168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139</v>
      </c>
      <c r="AT169" s="157" t="s">
        <v>135</v>
      </c>
      <c r="AU169" s="157" t="s">
        <v>85</v>
      </c>
      <c r="AY169" s="17" t="s">
        <v>132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7" t="s">
        <v>85</v>
      </c>
      <c r="BK169" s="158">
        <f>ROUND(I169*H169,2)</f>
        <v>0</v>
      </c>
      <c r="BL169" s="17" t="s">
        <v>139</v>
      </c>
      <c r="BM169" s="157" t="s">
        <v>695</v>
      </c>
    </row>
    <row r="170" spans="1:31" s="2" customFormat="1" ht="6.95" customHeight="1">
      <c r="A170" s="32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3"/>
      <c r="M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103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39.75" customHeight="1">
      <c r="B7" s="20"/>
      <c r="E7" s="247" t="str">
        <f>'Rekapitulace stavby'!K6</f>
        <v>MULTIMEDIÁLNÍ UČEBNA PRO VÝUKU CIZÍCH JAZYKŮ,PŘÍRODNÍCH VĚD A ŘEMESEL - NÁSTAVBA PAVILONU DÍLEN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104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1158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9. 8. 2021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19.25" customHeight="1">
      <c r="A27" s="94"/>
      <c r="B27" s="95"/>
      <c r="C27" s="94"/>
      <c r="D27" s="94"/>
      <c r="E27" s="223" t="s">
        <v>106</v>
      </c>
      <c r="F27" s="223"/>
      <c r="G27" s="223"/>
      <c r="H27" s="22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ROUND((SUM(BE126:BE181)),2)</f>
        <v>0</v>
      </c>
      <c r="G33" s="32"/>
      <c r="H33" s="32"/>
      <c r="I33" s="100">
        <v>0.21</v>
      </c>
      <c r="J33" s="99">
        <f>ROUND(((SUM(BE126:BE181))*I33),2)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ROUND((SUM(BF126:BF181)),2)</f>
        <v>0</v>
      </c>
      <c r="G34" s="32"/>
      <c r="H34" s="32"/>
      <c r="I34" s="100">
        <v>0.15</v>
      </c>
      <c r="J34" s="99">
        <f>ROUND(((SUM(BF126:BF181))*I34),2)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ROUND((SUM(BG126:BG181)),2)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ROUND((SUM(BH126:BH181)),2)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ROUND((SUM(BI126:BI181)),2)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9.75" customHeight="1">
      <c r="A85" s="32"/>
      <c r="B85" s="33"/>
      <c r="C85" s="32"/>
      <c r="D85" s="32"/>
      <c r="E85" s="247" t="str">
        <f>E7</f>
        <v>MULTIMEDIÁLNÍ UČEBNA PRO VÝUKU CIZÍCH JAZYKŮ,PŘÍRODNÍCH VĚD A ŘEMESEL - NÁSTAVBA PAVILONU DÍLEN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03 - UT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Základní škola Fantova,Gen.Fanty 446,Kaplice</v>
      </c>
      <c r="G89" s="32"/>
      <c r="H89" s="32"/>
      <c r="I89" s="27" t="s">
        <v>22</v>
      </c>
      <c r="J89" s="55" t="str">
        <f>IF(J12="","",J12)</f>
        <v>9. 8. 2021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54.4" customHeight="1">
      <c r="A91" s="32"/>
      <c r="B91" s="33"/>
      <c r="C91" s="27" t="s">
        <v>24</v>
      </c>
      <c r="D91" s="32"/>
      <c r="E91" s="32"/>
      <c r="F91" s="25" t="str">
        <f>E15</f>
        <v>Město Kaplice,Náměstí 70,382 41 Kapice</v>
      </c>
      <c r="G91" s="32"/>
      <c r="H91" s="32"/>
      <c r="I91" s="27" t="s">
        <v>30</v>
      </c>
      <c r="J91" s="30" t="str">
        <f>E21</f>
        <v>AGP nova spol.s.r.o.(Ing. Vladimír Polanský, CSc.)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108</v>
      </c>
      <c r="D94" s="101"/>
      <c r="E94" s="101"/>
      <c r="F94" s="101"/>
      <c r="G94" s="101"/>
      <c r="H94" s="101"/>
      <c r="I94" s="101"/>
      <c r="J94" s="110" t="s">
        <v>109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110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111</v>
      </c>
    </row>
    <row r="97" spans="2:12" s="9" customFormat="1" ht="24.95" customHeight="1">
      <c r="B97" s="112"/>
      <c r="D97" s="113" t="s">
        <v>1159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" customHeight="1">
      <c r="B98" s="116"/>
      <c r="D98" s="117" t="s">
        <v>1160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10" customFormat="1" ht="19.9" customHeight="1">
      <c r="B99" s="116"/>
      <c r="D99" s="117" t="s">
        <v>1161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2:12" s="10" customFormat="1" ht="19.9" customHeight="1">
      <c r="B100" s="116"/>
      <c r="D100" s="117" t="s">
        <v>1162</v>
      </c>
      <c r="E100" s="118"/>
      <c r="F100" s="118"/>
      <c r="G100" s="118"/>
      <c r="H100" s="118"/>
      <c r="I100" s="118"/>
      <c r="J100" s="119">
        <f>J145</f>
        <v>0</v>
      </c>
      <c r="L100" s="116"/>
    </row>
    <row r="101" spans="2:12" s="10" customFormat="1" ht="19.9" customHeight="1">
      <c r="B101" s="116"/>
      <c r="D101" s="117" t="s">
        <v>1163</v>
      </c>
      <c r="E101" s="118"/>
      <c r="F101" s="118"/>
      <c r="G101" s="118"/>
      <c r="H101" s="118"/>
      <c r="I101" s="118"/>
      <c r="J101" s="119">
        <f>J157</f>
        <v>0</v>
      </c>
      <c r="L101" s="116"/>
    </row>
    <row r="102" spans="2:12" s="10" customFormat="1" ht="19.9" customHeight="1">
      <c r="B102" s="116"/>
      <c r="D102" s="117" t="s">
        <v>1164</v>
      </c>
      <c r="E102" s="118"/>
      <c r="F102" s="118"/>
      <c r="G102" s="118"/>
      <c r="H102" s="118"/>
      <c r="I102" s="118"/>
      <c r="J102" s="119">
        <f>J164</f>
        <v>0</v>
      </c>
      <c r="L102" s="116"/>
    </row>
    <row r="103" spans="2:12" s="10" customFormat="1" ht="19.9" customHeight="1">
      <c r="B103" s="116"/>
      <c r="D103" s="117" t="s">
        <v>1165</v>
      </c>
      <c r="E103" s="118"/>
      <c r="F103" s="118"/>
      <c r="G103" s="118"/>
      <c r="H103" s="118"/>
      <c r="I103" s="118"/>
      <c r="J103" s="119">
        <f>J168</f>
        <v>0</v>
      </c>
      <c r="L103" s="116"/>
    </row>
    <row r="104" spans="2:12" s="10" customFormat="1" ht="19.9" customHeight="1">
      <c r="B104" s="116"/>
      <c r="D104" s="117" t="s">
        <v>1166</v>
      </c>
      <c r="E104" s="118"/>
      <c r="F104" s="118"/>
      <c r="G104" s="118"/>
      <c r="H104" s="118"/>
      <c r="I104" s="118"/>
      <c r="J104" s="119">
        <f>J173</f>
        <v>0</v>
      </c>
      <c r="L104" s="116"/>
    </row>
    <row r="105" spans="2:12" s="10" customFormat="1" ht="19.9" customHeight="1">
      <c r="B105" s="116"/>
      <c r="D105" s="117" t="s">
        <v>1167</v>
      </c>
      <c r="E105" s="118"/>
      <c r="F105" s="118"/>
      <c r="G105" s="118"/>
      <c r="H105" s="118"/>
      <c r="I105" s="118"/>
      <c r="J105" s="119">
        <f>J175</f>
        <v>0</v>
      </c>
      <c r="L105" s="116"/>
    </row>
    <row r="106" spans="2:12" s="10" customFormat="1" ht="19.9" customHeight="1">
      <c r="B106" s="116"/>
      <c r="D106" s="117" t="s">
        <v>1168</v>
      </c>
      <c r="E106" s="118"/>
      <c r="F106" s="118"/>
      <c r="G106" s="118"/>
      <c r="H106" s="118"/>
      <c r="I106" s="118"/>
      <c r="J106" s="119">
        <f>J177</f>
        <v>0</v>
      </c>
      <c r="L106" s="116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117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39.75" customHeight="1">
      <c r="A116" s="32"/>
      <c r="B116" s="33"/>
      <c r="C116" s="32"/>
      <c r="D116" s="32"/>
      <c r="E116" s="247" t="str">
        <f>E7</f>
        <v>MULTIMEDIÁLNÍ UČEBNA PRO VÝUKU CIZÍCH JAZYKŮ,PŘÍRODNÍCH VĚD A ŘEMESEL - NÁSTAVBA PAVILONU DÍLEN</v>
      </c>
      <c r="F116" s="248"/>
      <c r="G116" s="248"/>
      <c r="H116" s="248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37" t="str">
        <f>E9</f>
        <v>03 - UT</v>
      </c>
      <c r="F118" s="246"/>
      <c r="G118" s="246"/>
      <c r="H118" s="246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>Základní škola Fantova,Gen.Fanty 446,Kaplice</v>
      </c>
      <c r="G120" s="32"/>
      <c r="H120" s="32"/>
      <c r="I120" s="27" t="s">
        <v>22</v>
      </c>
      <c r="J120" s="55" t="str">
        <f>IF(J12="","",J12)</f>
        <v>9. 8. 2021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54.4" customHeight="1">
      <c r="A122" s="32"/>
      <c r="B122" s="33"/>
      <c r="C122" s="27" t="s">
        <v>24</v>
      </c>
      <c r="D122" s="32"/>
      <c r="E122" s="32"/>
      <c r="F122" s="25" t="str">
        <f>E15</f>
        <v>Město Kaplice,Náměstí 70,382 41 Kapice</v>
      </c>
      <c r="G122" s="32"/>
      <c r="H122" s="32"/>
      <c r="I122" s="27" t="s">
        <v>30</v>
      </c>
      <c r="J122" s="30" t="str">
        <f>E21</f>
        <v>AGP nova spol.s.r.o.(Ing. Vladimír Polanský, CSc.)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2"/>
      <c r="E123" s="32"/>
      <c r="F123" s="25" t="str">
        <f>IF(E18="","",E18)</f>
        <v>Vyplň údaj</v>
      </c>
      <c r="G123" s="32"/>
      <c r="H123" s="32"/>
      <c r="I123" s="27" t="s">
        <v>33</v>
      </c>
      <c r="J123" s="30" t="str">
        <f>E24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0"/>
      <c r="B125" s="121"/>
      <c r="C125" s="122" t="s">
        <v>118</v>
      </c>
      <c r="D125" s="123" t="s">
        <v>62</v>
      </c>
      <c r="E125" s="123" t="s">
        <v>58</v>
      </c>
      <c r="F125" s="123" t="s">
        <v>59</v>
      </c>
      <c r="G125" s="123" t="s">
        <v>119</v>
      </c>
      <c r="H125" s="123" t="s">
        <v>120</v>
      </c>
      <c r="I125" s="123" t="s">
        <v>121</v>
      </c>
      <c r="J125" s="124" t="s">
        <v>109</v>
      </c>
      <c r="K125" s="125" t="s">
        <v>122</v>
      </c>
      <c r="L125" s="126"/>
      <c r="M125" s="62" t="s">
        <v>1</v>
      </c>
      <c r="N125" s="63" t="s">
        <v>41</v>
      </c>
      <c r="O125" s="63" t="s">
        <v>123</v>
      </c>
      <c r="P125" s="63" t="s">
        <v>124</v>
      </c>
      <c r="Q125" s="63" t="s">
        <v>125</v>
      </c>
      <c r="R125" s="63" t="s">
        <v>126</v>
      </c>
      <c r="S125" s="63" t="s">
        <v>127</v>
      </c>
      <c r="T125" s="64" t="s">
        <v>128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32"/>
      <c r="B126" s="33"/>
      <c r="C126" s="69" t="s">
        <v>129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0</v>
      </c>
      <c r="S126" s="66"/>
      <c r="T126" s="129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111</v>
      </c>
      <c r="BK126" s="130">
        <f>BK127</f>
        <v>0</v>
      </c>
    </row>
    <row r="127" spans="2:63" s="12" customFormat="1" ht="25.9" customHeight="1">
      <c r="B127" s="131"/>
      <c r="D127" s="132" t="s">
        <v>76</v>
      </c>
      <c r="E127" s="133" t="s">
        <v>1084</v>
      </c>
      <c r="F127" s="133" t="s">
        <v>1169</v>
      </c>
      <c r="I127" s="134"/>
      <c r="J127" s="135">
        <f>BK127</f>
        <v>0</v>
      </c>
      <c r="L127" s="131"/>
      <c r="M127" s="136"/>
      <c r="N127" s="137"/>
      <c r="O127" s="137"/>
      <c r="P127" s="138">
        <f>P128+P136+P145+P157+P164+P168+P173+P175+P177</f>
        <v>0</v>
      </c>
      <c r="Q127" s="137"/>
      <c r="R127" s="138">
        <f>R128+R136+R145+R157+R164+R168+R173+R175+R177</f>
        <v>0</v>
      </c>
      <c r="S127" s="137"/>
      <c r="T127" s="139">
        <f>T128+T136+T145+T157+T164+T168+T173+T175+T177</f>
        <v>0</v>
      </c>
      <c r="AR127" s="132" t="s">
        <v>85</v>
      </c>
      <c r="AT127" s="140" t="s">
        <v>76</v>
      </c>
      <c r="AU127" s="140" t="s">
        <v>77</v>
      </c>
      <c r="AY127" s="132" t="s">
        <v>132</v>
      </c>
      <c r="BK127" s="141">
        <f>BK128+BK136+BK145+BK157+BK164+BK168+BK173+BK175+BK177</f>
        <v>0</v>
      </c>
    </row>
    <row r="128" spans="2:63" s="12" customFormat="1" ht="22.9" customHeight="1">
      <c r="B128" s="131"/>
      <c r="D128" s="132" t="s">
        <v>76</v>
      </c>
      <c r="E128" s="142" t="s">
        <v>1115</v>
      </c>
      <c r="F128" s="142" t="s">
        <v>1170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SUM(P129:P135)</f>
        <v>0</v>
      </c>
      <c r="Q128" s="137"/>
      <c r="R128" s="138">
        <f>SUM(R129:R135)</f>
        <v>0</v>
      </c>
      <c r="S128" s="137"/>
      <c r="T128" s="139">
        <f>SUM(T129:T135)</f>
        <v>0</v>
      </c>
      <c r="AR128" s="132" t="s">
        <v>85</v>
      </c>
      <c r="AT128" s="140" t="s">
        <v>76</v>
      </c>
      <c r="AU128" s="140" t="s">
        <v>85</v>
      </c>
      <c r="AY128" s="132" t="s">
        <v>132</v>
      </c>
      <c r="BK128" s="141">
        <f>SUM(BK129:BK135)</f>
        <v>0</v>
      </c>
    </row>
    <row r="129" spans="1:65" s="2" customFormat="1" ht="16.5" customHeight="1">
      <c r="A129" s="32"/>
      <c r="B129" s="144"/>
      <c r="C129" s="145" t="s">
        <v>85</v>
      </c>
      <c r="D129" s="145" t="s">
        <v>135</v>
      </c>
      <c r="E129" s="146" t="s">
        <v>1171</v>
      </c>
      <c r="F129" s="147" t="s">
        <v>1172</v>
      </c>
      <c r="G129" s="148" t="s">
        <v>763</v>
      </c>
      <c r="H129" s="149">
        <v>1</v>
      </c>
      <c r="I129" s="150"/>
      <c r="J129" s="151">
        <f aca="true" t="shared" si="0" ref="J129:J135">ROUND(I129*H129,2)</f>
        <v>0</v>
      </c>
      <c r="K129" s="152"/>
      <c r="L129" s="33"/>
      <c r="M129" s="153" t="s">
        <v>1</v>
      </c>
      <c r="N129" s="154" t="s">
        <v>42</v>
      </c>
      <c r="O129" s="58"/>
      <c r="P129" s="155">
        <f aca="true" t="shared" si="1" ref="P129:P135">O129*H129</f>
        <v>0</v>
      </c>
      <c r="Q129" s="155">
        <v>0</v>
      </c>
      <c r="R129" s="155">
        <f aca="true" t="shared" si="2" ref="R129:R135">Q129*H129</f>
        <v>0</v>
      </c>
      <c r="S129" s="155">
        <v>0</v>
      </c>
      <c r="T129" s="156">
        <f aca="true" t="shared" si="3" ref="T129:T135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139</v>
      </c>
      <c r="AT129" s="157" t="s">
        <v>135</v>
      </c>
      <c r="AU129" s="157" t="s">
        <v>87</v>
      </c>
      <c r="AY129" s="17" t="s">
        <v>132</v>
      </c>
      <c r="BE129" s="158">
        <f aca="true" t="shared" si="4" ref="BE129:BE135">IF(N129="základní",J129,0)</f>
        <v>0</v>
      </c>
      <c r="BF129" s="158">
        <f aca="true" t="shared" si="5" ref="BF129:BF135">IF(N129="snížená",J129,0)</f>
        <v>0</v>
      </c>
      <c r="BG129" s="158">
        <f aca="true" t="shared" si="6" ref="BG129:BG135">IF(N129="zákl. přenesená",J129,0)</f>
        <v>0</v>
      </c>
      <c r="BH129" s="158">
        <f aca="true" t="shared" si="7" ref="BH129:BH135">IF(N129="sníž. přenesená",J129,0)</f>
        <v>0</v>
      </c>
      <c r="BI129" s="158">
        <f aca="true" t="shared" si="8" ref="BI129:BI135">IF(N129="nulová",J129,0)</f>
        <v>0</v>
      </c>
      <c r="BJ129" s="17" t="s">
        <v>85</v>
      </c>
      <c r="BK129" s="158">
        <f aca="true" t="shared" si="9" ref="BK129:BK135">ROUND(I129*H129,2)</f>
        <v>0</v>
      </c>
      <c r="BL129" s="17" t="s">
        <v>139</v>
      </c>
      <c r="BM129" s="157" t="s">
        <v>139</v>
      </c>
    </row>
    <row r="130" spans="1:65" s="2" customFormat="1" ht="16.5" customHeight="1">
      <c r="A130" s="32"/>
      <c r="B130" s="144"/>
      <c r="C130" s="145" t="s">
        <v>87</v>
      </c>
      <c r="D130" s="145" t="s">
        <v>135</v>
      </c>
      <c r="E130" s="146" t="s">
        <v>1173</v>
      </c>
      <c r="F130" s="147" t="s">
        <v>1174</v>
      </c>
      <c r="G130" s="148" t="s">
        <v>763</v>
      </c>
      <c r="H130" s="149">
        <v>2</v>
      </c>
      <c r="I130" s="150"/>
      <c r="J130" s="151">
        <f t="shared" si="0"/>
        <v>0</v>
      </c>
      <c r="K130" s="152"/>
      <c r="L130" s="33"/>
      <c r="M130" s="153" t="s">
        <v>1</v>
      </c>
      <c r="N130" s="154" t="s">
        <v>42</v>
      </c>
      <c r="O130" s="58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139</v>
      </c>
      <c r="AT130" s="157" t="s">
        <v>135</v>
      </c>
      <c r="AU130" s="157" t="s">
        <v>87</v>
      </c>
      <c r="AY130" s="17" t="s">
        <v>132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7" t="s">
        <v>85</v>
      </c>
      <c r="BK130" s="158">
        <f t="shared" si="9"/>
        <v>0</v>
      </c>
      <c r="BL130" s="17" t="s">
        <v>139</v>
      </c>
      <c r="BM130" s="157" t="s">
        <v>161</v>
      </c>
    </row>
    <row r="131" spans="1:65" s="2" customFormat="1" ht="16.5" customHeight="1">
      <c r="A131" s="32"/>
      <c r="B131" s="144"/>
      <c r="C131" s="145" t="s">
        <v>144</v>
      </c>
      <c r="D131" s="145" t="s">
        <v>135</v>
      </c>
      <c r="E131" s="146" t="s">
        <v>1175</v>
      </c>
      <c r="F131" s="147" t="s">
        <v>1176</v>
      </c>
      <c r="G131" s="148" t="s">
        <v>231</v>
      </c>
      <c r="H131" s="149">
        <v>2</v>
      </c>
      <c r="I131" s="150"/>
      <c r="J131" s="151">
        <f t="shared" si="0"/>
        <v>0</v>
      </c>
      <c r="K131" s="152"/>
      <c r="L131" s="33"/>
      <c r="M131" s="153" t="s">
        <v>1</v>
      </c>
      <c r="N131" s="154" t="s">
        <v>42</v>
      </c>
      <c r="O131" s="58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139</v>
      </c>
      <c r="AT131" s="157" t="s">
        <v>135</v>
      </c>
      <c r="AU131" s="157" t="s">
        <v>87</v>
      </c>
      <c r="AY131" s="17" t="s">
        <v>132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7" t="s">
        <v>85</v>
      </c>
      <c r="BK131" s="158">
        <f t="shared" si="9"/>
        <v>0</v>
      </c>
      <c r="BL131" s="17" t="s">
        <v>139</v>
      </c>
      <c r="BM131" s="157" t="s">
        <v>173</v>
      </c>
    </row>
    <row r="132" spans="1:65" s="2" customFormat="1" ht="16.5" customHeight="1">
      <c r="A132" s="32"/>
      <c r="B132" s="144"/>
      <c r="C132" s="145" t="s">
        <v>139</v>
      </c>
      <c r="D132" s="145" t="s">
        <v>135</v>
      </c>
      <c r="E132" s="146" t="s">
        <v>1177</v>
      </c>
      <c r="F132" s="147" t="s">
        <v>1178</v>
      </c>
      <c r="G132" s="148" t="s">
        <v>763</v>
      </c>
      <c r="H132" s="149">
        <v>2</v>
      </c>
      <c r="I132" s="150"/>
      <c r="J132" s="151">
        <f t="shared" si="0"/>
        <v>0</v>
      </c>
      <c r="K132" s="152"/>
      <c r="L132" s="33"/>
      <c r="M132" s="153" t="s">
        <v>1</v>
      </c>
      <c r="N132" s="154" t="s">
        <v>42</v>
      </c>
      <c r="O132" s="58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139</v>
      </c>
      <c r="AT132" s="157" t="s">
        <v>135</v>
      </c>
      <c r="AU132" s="157" t="s">
        <v>87</v>
      </c>
      <c r="AY132" s="17" t="s">
        <v>132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7" t="s">
        <v>85</v>
      </c>
      <c r="BK132" s="158">
        <f t="shared" si="9"/>
        <v>0</v>
      </c>
      <c r="BL132" s="17" t="s">
        <v>139</v>
      </c>
      <c r="BM132" s="157" t="s">
        <v>182</v>
      </c>
    </row>
    <row r="133" spans="1:65" s="2" customFormat="1" ht="16.5" customHeight="1">
      <c r="A133" s="32"/>
      <c r="B133" s="144"/>
      <c r="C133" s="145" t="s">
        <v>153</v>
      </c>
      <c r="D133" s="145" t="s">
        <v>135</v>
      </c>
      <c r="E133" s="146" t="s">
        <v>1179</v>
      </c>
      <c r="F133" s="147" t="s">
        <v>1180</v>
      </c>
      <c r="G133" s="148" t="s">
        <v>763</v>
      </c>
      <c r="H133" s="149">
        <v>2</v>
      </c>
      <c r="I133" s="150"/>
      <c r="J133" s="151">
        <f t="shared" si="0"/>
        <v>0</v>
      </c>
      <c r="K133" s="152"/>
      <c r="L133" s="33"/>
      <c r="M133" s="153" t="s">
        <v>1</v>
      </c>
      <c r="N133" s="154" t="s">
        <v>42</v>
      </c>
      <c r="O133" s="58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139</v>
      </c>
      <c r="AT133" s="157" t="s">
        <v>135</v>
      </c>
      <c r="AU133" s="157" t="s">
        <v>87</v>
      </c>
      <c r="AY133" s="17" t="s">
        <v>132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7" t="s">
        <v>85</v>
      </c>
      <c r="BK133" s="158">
        <f t="shared" si="9"/>
        <v>0</v>
      </c>
      <c r="BL133" s="17" t="s">
        <v>139</v>
      </c>
      <c r="BM133" s="157" t="s">
        <v>270</v>
      </c>
    </row>
    <row r="134" spans="1:65" s="2" customFormat="1" ht="21.75" customHeight="1">
      <c r="A134" s="32"/>
      <c r="B134" s="144"/>
      <c r="C134" s="145" t="s">
        <v>161</v>
      </c>
      <c r="D134" s="145" t="s">
        <v>135</v>
      </c>
      <c r="E134" s="146" t="s">
        <v>1181</v>
      </c>
      <c r="F134" s="147" t="s">
        <v>1182</v>
      </c>
      <c r="G134" s="148" t="s">
        <v>763</v>
      </c>
      <c r="H134" s="149">
        <v>1</v>
      </c>
      <c r="I134" s="150"/>
      <c r="J134" s="151">
        <f t="shared" si="0"/>
        <v>0</v>
      </c>
      <c r="K134" s="152"/>
      <c r="L134" s="33"/>
      <c r="M134" s="153" t="s">
        <v>1</v>
      </c>
      <c r="N134" s="154" t="s">
        <v>42</v>
      </c>
      <c r="O134" s="58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139</v>
      </c>
      <c r="AT134" s="157" t="s">
        <v>135</v>
      </c>
      <c r="AU134" s="157" t="s">
        <v>87</v>
      </c>
      <c r="AY134" s="17" t="s">
        <v>132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7" t="s">
        <v>85</v>
      </c>
      <c r="BK134" s="158">
        <f t="shared" si="9"/>
        <v>0</v>
      </c>
      <c r="BL134" s="17" t="s">
        <v>139</v>
      </c>
      <c r="BM134" s="157" t="s">
        <v>280</v>
      </c>
    </row>
    <row r="135" spans="1:65" s="2" customFormat="1" ht="16.5" customHeight="1">
      <c r="A135" s="32"/>
      <c r="B135" s="144"/>
      <c r="C135" s="145" t="s">
        <v>166</v>
      </c>
      <c r="D135" s="145" t="s">
        <v>135</v>
      </c>
      <c r="E135" s="146" t="s">
        <v>1183</v>
      </c>
      <c r="F135" s="147" t="s">
        <v>1184</v>
      </c>
      <c r="G135" s="148" t="s">
        <v>310</v>
      </c>
      <c r="H135" s="149">
        <v>0.2</v>
      </c>
      <c r="I135" s="150"/>
      <c r="J135" s="151">
        <f t="shared" si="0"/>
        <v>0</v>
      </c>
      <c r="K135" s="152"/>
      <c r="L135" s="33"/>
      <c r="M135" s="153" t="s">
        <v>1</v>
      </c>
      <c r="N135" s="154" t="s">
        <v>42</v>
      </c>
      <c r="O135" s="58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139</v>
      </c>
      <c r="AT135" s="157" t="s">
        <v>135</v>
      </c>
      <c r="AU135" s="157" t="s">
        <v>87</v>
      </c>
      <c r="AY135" s="17" t="s">
        <v>132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7" t="s">
        <v>85</v>
      </c>
      <c r="BK135" s="158">
        <f t="shared" si="9"/>
        <v>0</v>
      </c>
      <c r="BL135" s="17" t="s">
        <v>139</v>
      </c>
      <c r="BM135" s="157" t="s">
        <v>292</v>
      </c>
    </row>
    <row r="136" spans="2:63" s="12" customFormat="1" ht="22.9" customHeight="1">
      <c r="B136" s="131"/>
      <c r="D136" s="132" t="s">
        <v>76</v>
      </c>
      <c r="E136" s="142" t="s">
        <v>1127</v>
      </c>
      <c r="F136" s="142" t="s">
        <v>1185</v>
      </c>
      <c r="I136" s="134"/>
      <c r="J136" s="143">
        <f>BK136</f>
        <v>0</v>
      </c>
      <c r="L136" s="131"/>
      <c r="M136" s="136"/>
      <c r="N136" s="137"/>
      <c r="O136" s="137"/>
      <c r="P136" s="138">
        <f>SUM(P137:P144)</f>
        <v>0</v>
      </c>
      <c r="Q136" s="137"/>
      <c r="R136" s="138">
        <f>SUM(R137:R144)</f>
        <v>0</v>
      </c>
      <c r="S136" s="137"/>
      <c r="T136" s="139">
        <f>SUM(T137:T144)</f>
        <v>0</v>
      </c>
      <c r="AR136" s="132" t="s">
        <v>85</v>
      </c>
      <c r="AT136" s="140" t="s">
        <v>76</v>
      </c>
      <c r="AU136" s="140" t="s">
        <v>85</v>
      </c>
      <c r="AY136" s="132" t="s">
        <v>132</v>
      </c>
      <c r="BK136" s="141">
        <f>SUM(BK137:BK144)</f>
        <v>0</v>
      </c>
    </row>
    <row r="137" spans="1:65" s="2" customFormat="1" ht="16.5" customHeight="1">
      <c r="A137" s="32"/>
      <c r="B137" s="144"/>
      <c r="C137" s="145" t="s">
        <v>85</v>
      </c>
      <c r="D137" s="145" t="s">
        <v>135</v>
      </c>
      <c r="E137" s="146" t="s">
        <v>1186</v>
      </c>
      <c r="F137" s="147" t="s">
        <v>1187</v>
      </c>
      <c r="G137" s="148" t="s">
        <v>231</v>
      </c>
      <c r="H137" s="149">
        <v>3</v>
      </c>
      <c r="I137" s="150"/>
      <c r="J137" s="151">
        <f aca="true" t="shared" si="10" ref="J137:J144">ROUND(I137*H137,2)</f>
        <v>0</v>
      </c>
      <c r="K137" s="152"/>
      <c r="L137" s="33"/>
      <c r="M137" s="153" t="s">
        <v>1</v>
      </c>
      <c r="N137" s="154" t="s">
        <v>42</v>
      </c>
      <c r="O137" s="58"/>
      <c r="P137" s="155">
        <f aca="true" t="shared" si="11" ref="P137:P144">O137*H137</f>
        <v>0</v>
      </c>
      <c r="Q137" s="155">
        <v>0</v>
      </c>
      <c r="R137" s="155">
        <f aca="true" t="shared" si="12" ref="R137:R144">Q137*H137</f>
        <v>0</v>
      </c>
      <c r="S137" s="155">
        <v>0</v>
      </c>
      <c r="T137" s="156">
        <f aca="true" t="shared" si="13" ref="T137:T144"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139</v>
      </c>
      <c r="AT137" s="157" t="s">
        <v>135</v>
      </c>
      <c r="AU137" s="157" t="s">
        <v>87</v>
      </c>
      <c r="AY137" s="17" t="s">
        <v>132</v>
      </c>
      <c r="BE137" s="158">
        <f aca="true" t="shared" si="14" ref="BE137:BE144">IF(N137="základní",J137,0)</f>
        <v>0</v>
      </c>
      <c r="BF137" s="158">
        <f aca="true" t="shared" si="15" ref="BF137:BF144">IF(N137="snížená",J137,0)</f>
        <v>0</v>
      </c>
      <c r="BG137" s="158">
        <f aca="true" t="shared" si="16" ref="BG137:BG144">IF(N137="zákl. přenesená",J137,0)</f>
        <v>0</v>
      </c>
      <c r="BH137" s="158">
        <f aca="true" t="shared" si="17" ref="BH137:BH144">IF(N137="sníž. přenesená",J137,0)</f>
        <v>0</v>
      </c>
      <c r="BI137" s="158">
        <f aca="true" t="shared" si="18" ref="BI137:BI144">IF(N137="nulová",J137,0)</f>
        <v>0</v>
      </c>
      <c r="BJ137" s="17" t="s">
        <v>85</v>
      </c>
      <c r="BK137" s="158">
        <f aca="true" t="shared" si="19" ref="BK137:BK144">ROUND(I137*H137,2)</f>
        <v>0</v>
      </c>
      <c r="BL137" s="17" t="s">
        <v>139</v>
      </c>
      <c r="BM137" s="157" t="s">
        <v>302</v>
      </c>
    </row>
    <row r="138" spans="1:65" s="2" customFormat="1" ht="24.2" customHeight="1">
      <c r="A138" s="32"/>
      <c r="B138" s="144"/>
      <c r="C138" s="145" t="s">
        <v>87</v>
      </c>
      <c r="D138" s="145" t="s">
        <v>135</v>
      </c>
      <c r="E138" s="146" t="s">
        <v>1188</v>
      </c>
      <c r="F138" s="147" t="s">
        <v>1189</v>
      </c>
      <c r="G138" s="148" t="s">
        <v>231</v>
      </c>
      <c r="H138" s="149">
        <v>26</v>
      </c>
      <c r="I138" s="150"/>
      <c r="J138" s="151">
        <f t="shared" si="10"/>
        <v>0</v>
      </c>
      <c r="K138" s="152"/>
      <c r="L138" s="33"/>
      <c r="M138" s="153" t="s">
        <v>1</v>
      </c>
      <c r="N138" s="154" t="s">
        <v>42</v>
      </c>
      <c r="O138" s="58"/>
      <c r="P138" s="155">
        <f t="shared" si="11"/>
        <v>0</v>
      </c>
      <c r="Q138" s="155">
        <v>0</v>
      </c>
      <c r="R138" s="155">
        <f t="shared" si="12"/>
        <v>0</v>
      </c>
      <c r="S138" s="155">
        <v>0</v>
      </c>
      <c r="T138" s="156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139</v>
      </c>
      <c r="AT138" s="157" t="s">
        <v>135</v>
      </c>
      <c r="AU138" s="157" t="s">
        <v>87</v>
      </c>
      <c r="AY138" s="17" t="s">
        <v>132</v>
      </c>
      <c r="BE138" s="158">
        <f t="shared" si="14"/>
        <v>0</v>
      </c>
      <c r="BF138" s="158">
        <f t="shared" si="15"/>
        <v>0</v>
      </c>
      <c r="BG138" s="158">
        <f t="shared" si="16"/>
        <v>0</v>
      </c>
      <c r="BH138" s="158">
        <f t="shared" si="17"/>
        <v>0</v>
      </c>
      <c r="BI138" s="158">
        <f t="shared" si="18"/>
        <v>0</v>
      </c>
      <c r="BJ138" s="17" t="s">
        <v>85</v>
      </c>
      <c r="BK138" s="158">
        <f t="shared" si="19"/>
        <v>0</v>
      </c>
      <c r="BL138" s="17" t="s">
        <v>139</v>
      </c>
      <c r="BM138" s="157" t="s">
        <v>314</v>
      </c>
    </row>
    <row r="139" spans="1:65" s="2" customFormat="1" ht="24.2" customHeight="1">
      <c r="A139" s="32"/>
      <c r="B139" s="144"/>
      <c r="C139" s="145" t="s">
        <v>144</v>
      </c>
      <c r="D139" s="145" t="s">
        <v>135</v>
      </c>
      <c r="E139" s="146" t="s">
        <v>1190</v>
      </c>
      <c r="F139" s="147" t="s">
        <v>1191</v>
      </c>
      <c r="G139" s="148" t="s">
        <v>231</v>
      </c>
      <c r="H139" s="149">
        <v>36</v>
      </c>
      <c r="I139" s="150"/>
      <c r="J139" s="151">
        <f t="shared" si="10"/>
        <v>0</v>
      </c>
      <c r="K139" s="152"/>
      <c r="L139" s="33"/>
      <c r="M139" s="153" t="s">
        <v>1</v>
      </c>
      <c r="N139" s="154" t="s">
        <v>42</v>
      </c>
      <c r="O139" s="58"/>
      <c r="P139" s="155">
        <f t="shared" si="11"/>
        <v>0</v>
      </c>
      <c r="Q139" s="155">
        <v>0</v>
      </c>
      <c r="R139" s="155">
        <f t="shared" si="12"/>
        <v>0</v>
      </c>
      <c r="S139" s="155">
        <v>0</v>
      </c>
      <c r="T139" s="156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139</v>
      </c>
      <c r="AT139" s="157" t="s">
        <v>135</v>
      </c>
      <c r="AU139" s="157" t="s">
        <v>87</v>
      </c>
      <c r="AY139" s="17" t="s">
        <v>132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7" t="s">
        <v>85</v>
      </c>
      <c r="BK139" s="158">
        <f t="shared" si="19"/>
        <v>0</v>
      </c>
      <c r="BL139" s="17" t="s">
        <v>139</v>
      </c>
      <c r="BM139" s="157" t="s">
        <v>329</v>
      </c>
    </row>
    <row r="140" spans="1:65" s="2" customFormat="1" ht="24.2" customHeight="1">
      <c r="A140" s="32"/>
      <c r="B140" s="144"/>
      <c r="C140" s="145" t="s">
        <v>139</v>
      </c>
      <c r="D140" s="145" t="s">
        <v>135</v>
      </c>
      <c r="E140" s="146" t="s">
        <v>1192</v>
      </c>
      <c r="F140" s="147" t="s">
        <v>1193</v>
      </c>
      <c r="G140" s="148" t="s">
        <v>231</v>
      </c>
      <c r="H140" s="149">
        <v>40</v>
      </c>
      <c r="I140" s="150"/>
      <c r="J140" s="151">
        <f t="shared" si="10"/>
        <v>0</v>
      </c>
      <c r="K140" s="152"/>
      <c r="L140" s="33"/>
      <c r="M140" s="153" t="s">
        <v>1</v>
      </c>
      <c r="N140" s="154" t="s">
        <v>42</v>
      </c>
      <c r="O140" s="58"/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139</v>
      </c>
      <c r="AT140" s="157" t="s">
        <v>135</v>
      </c>
      <c r="AU140" s="157" t="s">
        <v>87</v>
      </c>
      <c r="AY140" s="17" t="s">
        <v>132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7" t="s">
        <v>85</v>
      </c>
      <c r="BK140" s="158">
        <f t="shared" si="19"/>
        <v>0</v>
      </c>
      <c r="BL140" s="17" t="s">
        <v>139</v>
      </c>
      <c r="BM140" s="157" t="s">
        <v>339</v>
      </c>
    </row>
    <row r="141" spans="1:65" s="2" customFormat="1" ht="24.2" customHeight="1">
      <c r="A141" s="32"/>
      <c r="B141" s="144"/>
      <c r="C141" s="145" t="s">
        <v>153</v>
      </c>
      <c r="D141" s="145" t="s">
        <v>135</v>
      </c>
      <c r="E141" s="146" t="s">
        <v>1194</v>
      </c>
      <c r="F141" s="147" t="s">
        <v>1195</v>
      </c>
      <c r="G141" s="148" t="s">
        <v>763</v>
      </c>
      <c r="H141" s="149">
        <v>8</v>
      </c>
      <c r="I141" s="150"/>
      <c r="J141" s="151">
        <f t="shared" si="10"/>
        <v>0</v>
      </c>
      <c r="K141" s="152"/>
      <c r="L141" s="33"/>
      <c r="M141" s="153" t="s">
        <v>1</v>
      </c>
      <c r="N141" s="154" t="s">
        <v>42</v>
      </c>
      <c r="O141" s="58"/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139</v>
      </c>
      <c r="AT141" s="157" t="s">
        <v>135</v>
      </c>
      <c r="AU141" s="157" t="s">
        <v>87</v>
      </c>
      <c r="AY141" s="17" t="s">
        <v>132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7" t="s">
        <v>85</v>
      </c>
      <c r="BK141" s="158">
        <f t="shared" si="19"/>
        <v>0</v>
      </c>
      <c r="BL141" s="17" t="s">
        <v>139</v>
      </c>
      <c r="BM141" s="157" t="s">
        <v>352</v>
      </c>
    </row>
    <row r="142" spans="1:65" s="2" customFormat="1" ht="16.5" customHeight="1">
      <c r="A142" s="32"/>
      <c r="B142" s="144"/>
      <c r="C142" s="145" t="s">
        <v>161</v>
      </c>
      <c r="D142" s="145" t="s">
        <v>135</v>
      </c>
      <c r="E142" s="146" t="s">
        <v>1196</v>
      </c>
      <c r="F142" s="147" t="s">
        <v>1197</v>
      </c>
      <c r="G142" s="148" t="s">
        <v>763</v>
      </c>
      <c r="H142" s="149">
        <v>1</v>
      </c>
      <c r="I142" s="150"/>
      <c r="J142" s="151">
        <f t="shared" si="10"/>
        <v>0</v>
      </c>
      <c r="K142" s="152"/>
      <c r="L142" s="33"/>
      <c r="M142" s="153" t="s">
        <v>1</v>
      </c>
      <c r="N142" s="154" t="s">
        <v>42</v>
      </c>
      <c r="O142" s="58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139</v>
      </c>
      <c r="AT142" s="157" t="s">
        <v>135</v>
      </c>
      <c r="AU142" s="157" t="s">
        <v>87</v>
      </c>
      <c r="AY142" s="17" t="s">
        <v>132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7" t="s">
        <v>85</v>
      </c>
      <c r="BK142" s="158">
        <f t="shared" si="19"/>
        <v>0</v>
      </c>
      <c r="BL142" s="17" t="s">
        <v>139</v>
      </c>
      <c r="BM142" s="157" t="s">
        <v>362</v>
      </c>
    </row>
    <row r="143" spans="1:65" s="2" customFormat="1" ht="16.5" customHeight="1">
      <c r="A143" s="32"/>
      <c r="B143" s="144"/>
      <c r="C143" s="145" t="s">
        <v>166</v>
      </c>
      <c r="D143" s="145" t="s">
        <v>135</v>
      </c>
      <c r="E143" s="146" t="s">
        <v>1198</v>
      </c>
      <c r="F143" s="147" t="s">
        <v>1199</v>
      </c>
      <c r="G143" s="148" t="s">
        <v>763</v>
      </c>
      <c r="H143" s="149">
        <v>1</v>
      </c>
      <c r="I143" s="150"/>
      <c r="J143" s="151">
        <f t="shared" si="10"/>
        <v>0</v>
      </c>
      <c r="K143" s="152"/>
      <c r="L143" s="33"/>
      <c r="M143" s="153" t="s">
        <v>1</v>
      </c>
      <c r="N143" s="154" t="s">
        <v>42</v>
      </c>
      <c r="O143" s="58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139</v>
      </c>
      <c r="AT143" s="157" t="s">
        <v>135</v>
      </c>
      <c r="AU143" s="157" t="s">
        <v>87</v>
      </c>
      <c r="AY143" s="17" t="s">
        <v>132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7" t="s">
        <v>85</v>
      </c>
      <c r="BK143" s="158">
        <f t="shared" si="19"/>
        <v>0</v>
      </c>
      <c r="BL143" s="17" t="s">
        <v>139</v>
      </c>
      <c r="BM143" s="157" t="s">
        <v>371</v>
      </c>
    </row>
    <row r="144" spans="1:65" s="2" customFormat="1" ht="16.5" customHeight="1">
      <c r="A144" s="32"/>
      <c r="B144" s="144"/>
      <c r="C144" s="145" t="s">
        <v>173</v>
      </c>
      <c r="D144" s="145" t="s">
        <v>135</v>
      </c>
      <c r="E144" s="146" t="s">
        <v>1183</v>
      </c>
      <c r="F144" s="147" t="s">
        <v>1184</v>
      </c>
      <c r="G144" s="148" t="s">
        <v>310</v>
      </c>
      <c r="H144" s="149">
        <v>1</v>
      </c>
      <c r="I144" s="150"/>
      <c r="J144" s="151">
        <f t="shared" si="10"/>
        <v>0</v>
      </c>
      <c r="K144" s="152"/>
      <c r="L144" s="33"/>
      <c r="M144" s="153" t="s">
        <v>1</v>
      </c>
      <c r="N144" s="154" t="s">
        <v>42</v>
      </c>
      <c r="O144" s="58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139</v>
      </c>
      <c r="AT144" s="157" t="s">
        <v>135</v>
      </c>
      <c r="AU144" s="157" t="s">
        <v>87</v>
      </c>
      <c r="AY144" s="17" t="s">
        <v>132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7" t="s">
        <v>85</v>
      </c>
      <c r="BK144" s="158">
        <f t="shared" si="19"/>
        <v>0</v>
      </c>
      <c r="BL144" s="17" t="s">
        <v>139</v>
      </c>
      <c r="BM144" s="157" t="s">
        <v>380</v>
      </c>
    </row>
    <row r="145" spans="2:63" s="12" customFormat="1" ht="22.9" customHeight="1">
      <c r="B145" s="131"/>
      <c r="D145" s="132" t="s">
        <v>76</v>
      </c>
      <c r="E145" s="142" t="s">
        <v>1143</v>
      </c>
      <c r="F145" s="142" t="s">
        <v>1200</v>
      </c>
      <c r="I145" s="134"/>
      <c r="J145" s="143">
        <f>BK145</f>
        <v>0</v>
      </c>
      <c r="L145" s="131"/>
      <c r="M145" s="136"/>
      <c r="N145" s="137"/>
      <c r="O145" s="137"/>
      <c r="P145" s="138">
        <f>SUM(P146:P156)</f>
        <v>0</v>
      </c>
      <c r="Q145" s="137"/>
      <c r="R145" s="138">
        <f>SUM(R146:R156)</f>
        <v>0</v>
      </c>
      <c r="S145" s="137"/>
      <c r="T145" s="139">
        <f>SUM(T146:T156)</f>
        <v>0</v>
      </c>
      <c r="AR145" s="132" t="s">
        <v>85</v>
      </c>
      <c r="AT145" s="140" t="s">
        <v>76</v>
      </c>
      <c r="AU145" s="140" t="s">
        <v>85</v>
      </c>
      <c r="AY145" s="132" t="s">
        <v>132</v>
      </c>
      <c r="BK145" s="141">
        <f>SUM(BK146:BK156)</f>
        <v>0</v>
      </c>
    </row>
    <row r="146" spans="1:65" s="2" customFormat="1" ht="16.5" customHeight="1">
      <c r="A146" s="32"/>
      <c r="B146" s="144"/>
      <c r="C146" s="145" t="s">
        <v>85</v>
      </c>
      <c r="D146" s="145" t="s">
        <v>135</v>
      </c>
      <c r="E146" s="146" t="s">
        <v>1201</v>
      </c>
      <c r="F146" s="147" t="s">
        <v>1202</v>
      </c>
      <c r="G146" s="148" t="s">
        <v>763</v>
      </c>
      <c r="H146" s="149">
        <v>8</v>
      </c>
      <c r="I146" s="150"/>
      <c r="J146" s="151">
        <f aca="true" t="shared" si="20" ref="J146:J156">ROUND(I146*H146,2)</f>
        <v>0</v>
      </c>
      <c r="K146" s="152"/>
      <c r="L146" s="33"/>
      <c r="M146" s="153" t="s">
        <v>1</v>
      </c>
      <c r="N146" s="154" t="s">
        <v>42</v>
      </c>
      <c r="O146" s="58"/>
      <c r="P146" s="155">
        <f aca="true" t="shared" si="21" ref="P146:P156">O146*H146</f>
        <v>0</v>
      </c>
      <c r="Q146" s="155">
        <v>0</v>
      </c>
      <c r="R146" s="155">
        <f aca="true" t="shared" si="22" ref="R146:R156">Q146*H146</f>
        <v>0</v>
      </c>
      <c r="S146" s="155">
        <v>0</v>
      </c>
      <c r="T146" s="156">
        <f aca="true" t="shared" si="23" ref="T146:T156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139</v>
      </c>
      <c r="AT146" s="157" t="s">
        <v>135</v>
      </c>
      <c r="AU146" s="157" t="s">
        <v>87</v>
      </c>
      <c r="AY146" s="17" t="s">
        <v>132</v>
      </c>
      <c r="BE146" s="158">
        <f aca="true" t="shared" si="24" ref="BE146:BE156">IF(N146="základní",J146,0)</f>
        <v>0</v>
      </c>
      <c r="BF146" s="158">
        <f aca="true" t="shared" si="25" ref="BF146:BF156">IF(N146="snížená",J146,0)</f>
        <v>0</v>
      </c>
      <c r="BG146" s="158">
        <f aca="true" t="shared" si="26" ref="BG146:BG156">IF(N146="zákl. přenesená",J146,0)</f>
        <v>0</v>
      </c>
      <c r="BH146" s="158">
        <f aca="true" t="shared" si="27" ref="BH146:BH156">IF(N146="sníž. přenesená",J146,0)</f>
        <v>0</v>
      </c>
      <c r="BI146" s="158">
        <f aca="true" t="shared" si="28" ref="BI146:BI156">IF(N146="nulová",J146,0)</f>
        <v>0</v>
      </c>
      <c r="BJ146" s="17" t="s">
        <v>85</v>
      </c>
      <c r="BK146" s="158">
        <f aca="true" t="shared" si="29" ref="BK146:BK156">ROUND(I146*H146,2)</f>
        <v>0</v>
      </c>
      <c r="BL146" s="17" t="s">
        <v>139</v>
      </c>
      <c r="BM146" s="157" t="s">
        <v>400</v>
      </c>
    </row>
    <row r="147" spans="1:65" s="2" customFormat="1" ht="16.5" customHeight="1">
      <c r="A147" s="32"/>
      <c r="B147" s="144"/>
      <c r="C147" s="145" t="s">
        <v>87</v>
      </c>
      <c r="D147" s="145" t="s">
        <v>135</v>
      </c>
      <c r="E147" s="146" t="s">
        <v>1203</v>
      </c>
      <c r="F147" s="147" t="s">
        <v>1204</v>
      </c>
      <c r="G147" s="148" t="s">
        <v>763</v>
      </c>
      <c r="H147" s="149">
        <v>4</v>
      </c>
      <c r="I147" s="150"/>
      <c r="J147" s="151">
        <f t="shared" si="20"/>
        <v>0</v>
      </c>
      <c r="K147" s="152"/>
      <c r="L147" s="33"/>
      <c r="M147" s="153" t="s">
        <v>1</v>
      </c>
      <c r="N147" s="154" t="s">
        <v>42</v>
      </c>
      <c r="O147" s="58"/>
      <c r="P147" s="155">
        <f t="shared" si="21"/>
        <v>0</v>
      </c>
      <c r="Q147" s="155">
        <v>0</v>
      </c>
      <c r="R147" s="155">
        <f t="shared" si="22"/>
        <v>0</v>
      </c>
      <c r="S147" s="155">
        <v>0</v>
      </c>
      <c r="T147" s="156">
        <f t="shared" si="2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139</v>
      </c>
      <c r="AT147" s="157" t="s">
        <v>135</v>
      </c>
      <c r="AU147" s="157" t="s">
        <v>87</v>
      </c>
      <c r="AY147" s="17" t="s">
        <v>132</v>
      </c>
      <c r="BE147" s="158">
        <f t="shared" si="24"/>
        <v>0</v>
      </c>
      <c r="BF147" s="158">
        <f t="shared" si="25"/>
        <v>0</v>
      </c>
      <c r="BG147" s="158">
        <f t="shared" si="26"/>
        <v>0</v>
      </c>
      <c r="BH147" s="158">
        <f t="shared" si="27"/>
        <v>0</v>
      </c>
      <c r="BI147" s="158">
        <f t="shared" si="28"/>
        <v>0</v>
      </c>
      <c r="BJ147" s="17" t="s">
        <v>85</v>
      </c>
      <c r="BK147" s="158">
        <f t="shared" si="29"/>
        <v>0</v>
      </c>
      <c r="BL147" s="17" t="s">
        <v>139</v>
      </c>
      <c r="BM147" s="157" t="s">
        <v>430</v>
      </c>
    </row>
    <row r="148" spans="1:65" s="2" customFormat="1" ht="16.5" customHeight="1">
      <c r="A148" s="32"/>
      <c r="B148" s="144"/>
      <c r="C148" s="145" t="s">
        <v>144</v>
      </c>
      <c r="D148" s="145" t="s">
        <v>135</v>
      </c>
      <c r="E148" s="146" t="s">
        <v>1205</v>
      </c>
      <c r="F148" s="147" t="s">
        <v>1206</v>
      </c>
      <c r="G148" s="148" t="s">
        <v>763</v>
      </c>
      <c r="H148" s="149">
        <v>2</v>
      </c>
      <c r="I148" s="150"/>
      <c r="J148" s="151">
        <f t="shared" si="20"/>
        <v>0</v>
      </c>
      <c r="K148" s="152"/>
      <c r="L148" s="33"/>
      <c r="M148" s="153" t="s">
        <v>1</v>
      </c>
      <c r="N148" s="154" t="s">
        <v>42</v>
      </c>
      <c r="O148" s="58"/>
      <c r="P148" s="155">
        <f t="shared" si="21"/>
        <v>0</v>
      </c>
      <c r="Q148" s="155">
        <v>0</v>
      </c>
      <c r="R148" s="155">
        <f t="shared" si="22"/>
        <v>0</v>
      </c>
      <c r="S148" s="155">
        <v>0</v>
      </c>
      <c r="T148" s="156">
        <f t="shared" si="2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139</v>
      </c>
      <c r="AT148" s="157" t="s">
        <v>135</v>
      </c>
      <c r="AU148" s="157" t="s">
        <v>87</v>
      </c>
      <c r="AY148" s="17" t="s">
        <v>132</v>
      </c>
      <c r="BE148" s="158">
        <f t="shared" si="24"/>
        <v>0</v>
      </c>
      <c r="BF148" s="158">
        <f t="shared" si="25"/>
        <v>0</v>
      </c>
      <c r="BG148" s="158">
        <f t="shared" si="26"/>
        <v>0</v>
      </c>
      <c r="BH148" s="158">
        <f t="shared" si="27"/>
        <v>0</v>
      </c>
      <c r="BI148" s="158">
        <f t="shared" si="28"/>
        <v>0</v>
      </c>
      <c r="BJ148" s="17" t="s">
        <v>85</v>
      </c>
      <c r="BK148" s="158">
        <f t="shared" si="29"/>
        <v>0</v>
      </c>
      <c r="BL148" s="17" t="s">
        <v>139</v>
      </c>
      <c r="BM148" s="157" t="s">
        <v>449</v>
      </c>
    </row>
    <row r="149" spans="1:65" s="2" customFormat="1" ht="21.75" customHeight="1">
      <c r="A149" s="32"/>
      <c r="B149" s="144"/>
      <c r="C149" s="145" t="s">
        <v>139</v>
      </c>
      <c r="D149" s="145" t="s">
        <v>135</v>
      </c>
      <c r="E149" s="146" t="s">
        <v>1207</v>
      </c>
      <c r="F149" s="147" t="s">
        <v>1208</v>
      </c>
      <c r="G149" s="148" t="s">
        <v>763</v>
      </c>
      <c r="H149" s="149">
        <v>2</v>
      </c>
      <c r="I149" s="150"/>
      <c r="J149" s="151">
        <f t="shared" si="20"/>
        <v>0</v>
      </c>
      <c r="K149" s="152"/>
      <c r="L149" s="33"/>
      <c r="M149" s="153" t="s">
        <v>1</v>
      </c>
      <c r="N149" s="154" t="s">
        <v>42</v>
      </c>
      <c r="O149" s="58"/>
      <c r="P149" s="155">
        <f t="shared" si="21"/>
        <v>0</v>
      </c>
      <c r="Q149" s="155">
        <v>0</v>
      </c>
      <c r="R149" s="155">
        <f t="shared" si="22"/>
        <v>0</v>
      </c>
      <c r="S149" s="155">
        <v>0</v>
      </c>
      <c r="T149" s="156">
        <f t="shared" si="2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139</v>
      </c>
      <c r="AT149" s="157" t="s">
        <v>135</v>
      </c>
      <c r="AU149" s="157" t="s">
        <v>87</v>
      </c>
      <c r="AY149" s="17" t="s">
        <v>132</v>
      </c>
      <c r="BE149" s="158">
        <f t="shared" si="24"/>
        <v>0</v>
      </c>
      <c r="BF149" s="158">
        <f t="shared" si="25"/>
        <v>0</v>
      </c>
      <c r="BG149" s="158">
        <f t="shared" si="26"/>
        <v>0</v>
      </c>
      <c r="BH149" s="158">
        <f t="shared" si="27"/>
        <v>0</v>
      </c>
      <c r="BI149" s="158">
        <f t="shared" si="28"/>
        <v>0</v>
      </c>
      <c r="BJ149" s="17" t="s">
        <v>85</v>
      </c>
      <c r="BK149" s="158">
        <f t="shared" si="29"/>
        <v>0</v>
      </c>
      <c r="BL149" s="17" t="s">
        <v>139</v>
      </c>
      <c r="BM149" s="157" t="s">
        <v>459</v>
      </c>
    </row>
    <row r="150" spans="1:65" s="2" customFormat="1" ht="16.5" customHeight="1">
      <c r="A150" s="32"/>
      <c r="B150" s="144"/>
      <c r="C150" s="145" t="s">
        <v>153</v>
      </c>
      <c r="D150" s="145" t="s">
        <v>135</v>
      </c>
      <c r="E150" s="146" t="s">
        <v>1209</v>
      </c>
      <c r="F150" s="147" t="s">
        <v>1210</v>
      </c>
      <c r="G150" s="148" t="s">
        <v>763</v>
      </c>
      <c r="H150" s="149">
        <v>4</v>
      </c>
      <c r="I150" s="150"/>
      <c r="J150" s="151">
        <f t="shared" si="20"/>
        <v>0</v>
      </c>
      <c r="K150" s="152"/>
      <c r="L150" s="33"/>
      <c r="M150" s="153" t="s">
        <v>1</v>
      </c>
      <c r="N150" s="154" t="s">
        <v>42</v>
      </c>
      <c r="O150" s="58"/>
      <c r="P150" s="155">
        <f t="shared" si="21"/>
        <v>0</v>
      </c>
      <c r="Q150" s="155">
        <v>0</v>
      </c>
      <c r="R150" s="155">
        <f t="shared" si="22"/>
        <v>0</v>
      </c>
      <c r="S150" s="155">
        <v>0</v>
      </c>
      <c r="T150" s="156">
        <f t="shared" si="2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139</v>
      </c>
      <c r="AT150" s="157" t="s">
        <v>135</v>
      </c>
      <c r="AU150" s="157" t="s">
        <v>87</v>
      </c>
      <c r="AY150" s="17" t="s">
        <v>132</v>
      </c>
      <c r="BE150" s="158">
        <f t="shared" si="24"/>
        <v>0</v>
      </c>
      <c r="BF150" s="158">
        <f t="shared" si="25"/>
        <v>0</v>
      </c>
      <c r="BG150" s="158">
        <f t="shared" si="26"/>
        <v>0</v>
      </c>
      <c r="BH150" s="158">
        <f t="shared" si="27"/>
        <v>0</v>
      </c>
      <c r="BI150" s="158">
        <f t="shared" si="28"/>
        <v>0</v>
      </c>
      <c r="BJ150" s="17" t="s">
        <v>85</v>
      </c>
      <c r="BK150" s="158">
        <f t="shared" si="29"/>
        <v>0</v>
      </c>
      <c r="BL150" s="17" t="s">
        <v>139</v>
      </c>
      <c r="BM150" s="157" t="s">
        <v>472</v>
      </c>
    </row>
    <row r="151" spans="1:65" s="2" customFormat="1" ht="16.5" customHeight="1">
      <c r="A151" s="32"/>
      <c r="B151" s="144"/>
      <c r="C151" s="145" t="s">
        <v>161</v>
      </c>
      <c r="D151" s="145" t="s">
        <v>135</v>
      </c>
      <c r="E151" s="146" t="s">
        <v>1211</v>
      </c>
      <c r="F151" s="147" t="s">
        <v>1174</v>
      </c>
      <c r="G151" s="148" t="s">
        <v>763</v>
      </c>
      <c r="H151" s="149">
        <v>4</v>
      </c>
      <c r="I151" s="150"/>
      <c r="J151" s="151">
        <f t="shared" si="20"/>
        <v>0</v>
      </c>
      <c r="K151" s="152"/>
      <c r="L151" s="33"/>
      <c r="M151" s="153" t="s">
        <v>1</v>
      </c>
      <c r="N151" s="154" t="s">
        <v>42</v>
      </c>
      <c r="O151" s="58"/>
      <c r="P151" s="155">
        <f t="shared" si="21"/>
        <v>0</v>
      </c>
      <c r="Q151" s="155">
        <v>0</v>
      </c>
      <c r="R151" s="155">
        <f t="shared" si="22"/>
        <v>0</v>
      </c>
      <c r="S151" s="155">
        <v>0</v>
      </c>
      <c r="T151" s="156">
        <f t="shared" si="2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139</v>
      </c>
      <c r="AT151" s="157" t="s">
        <v>135</v>
      </c>
      <c r="AU151" s="157" t="s">
        <v>87</v>
      </c>
      <c r="AY151" s="17" t="s">
        <v>132</v>
      </c>
      <c r="BE151" s="158">
        <f t="shared" si="24"/>
        <v>0</v>
      </c>
      <c r="BF151" s="158">
        <f t="shared" si="25"/>
        <v>0</v>
      </c>
      <c r="BG151" s="158">
        <f t="shared" si="26"/>
        <v>0</v>
      </c>
      <c r="BH151" s="158">
        <f t="shared" si="27"/>
        <v>0</v>
      </c>
      <c r="BI151" s="158">
        <f t="shared" si="28"/>
        <v>0</v>
      </c>
      <c r="BJ151" s="17" t="s">
        <v>85</v>
      </c>
      <c r="BK151" s="158">
        <f t="shared" si="29"/>
        <v>0</v>
      </c>
      <c r="BL151" s="17" t="s">
        <v>139</v>
      </c>
      <c r="BM151" s="157" t="s">
        <v>488</v>
      </c>
    </row>
    <row r="152" spans="1:65" s="2" customFormat="1" ht="16.5" customHeight="1">
      <c r="A152" s="32"/>
      <c r="B152" s="144"/>
      <c r="C152" s="145" t="s">
        <v>166</v>
      </c>
      <c r="D152" s="145" t="s">
        <v>135</v>
      </c>
      <c r="E152" s="146" t="s">
        <v>1212</v>
      </c>
      <c r="F152" s="147" t="s">
        <v>1213</v>
      </c>
      <c r="G152" s="148" t="s">
        <v>763</v>
      </c>
      <c r="H152" s="149">
        <v>2</v>
      </c>
      <c r="I152" s="150"/>
      <c r="J152" s="151">
        <f t="shared" si="20"/>
        <v>0</v>
      </c>
      <c r="K152" s="152"/>
      <c r="L152" s="33"/>
      <c r="M152" s="153" t="s">
        <v>1</v>
      </c>
      <c r="N152" s="154" t="s">
        <v>42</v>
      </c>
      <c r="O152" s="58"/>
      <c r="P152" s="155">
        <f t="shared" si="21"/>
        <v>0</v>
      </c>
      <c r="Q152" s="155">
        <v>0</v>
      </c>
      <c r="R152" s="155">
        <f t="shared" si="22"/>
        <v>0</v>
      </c>
      <c r="S152" s="155">
        <v>0</v>
      </c>
      <c r="T152" s="156">
        <f t="shared" si="2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139</v>
      </c>
      <c r="AT152" s="157" t="s">
        <v>135</v>
      </c>
      <c r="AU152" s="157" t="s">
        <v>87</v>
      </c>
      <c r="AY152" s="17" t="s">
        <v>132</v>
      </c>
      <c r="BE152" s="158">
        <f t="shared" si="24"/>
        <v>0</v>
      </c>
      <c r="BF152" s="158">
        <f t="shared" si="25"/>
        <v>0</v>
      </c>
      <c r="BG152" s="158">
        <f t="shared" si="26"/>
        <v>0</v>
      </c>
      <c r="BH152" s="158">
        <f t="shared" si="27"/>
        <v>0</v>
      </c>
      <c r="BI152" s="158">
        <f t="shared" si="28"/>
        <v>0</v>
      </c>
      <c r="BJ152" s="17" t="s">
        <v>85</v>
      </c>
      <c r="BK152" s="158">
        <f t="shared" si="29"/>
        <v>0</v>
      </c>
      <c r="BL152" s="17" t="s">
        <v>139</v>
      </c>
      <c r="BM152" s="157" t="s">
        <v>497</v>
      </c>
    </row>
    <row r="153" spans="1:65" s="2" customFormat="1" ht="16.5" customHeight="1">
      <c r="A153" s="32"/>
      <c r="B153" s="144"/>
      <c r="C153" s="145" t="s">
        <v>173</v>
      </c>
      <c r="D153" s="145" t="s">
        <v>135</v>
      </c>
      <c r="E153" s="146" t="s">
        <v>1214</v>
      </c>
      <c r="F153" s="147" t="s">
        <v>1180</v>
      </c>
      <c r="G153" s="148" t="s">
        <v>763</v>
      </c>
      <c r="H153" s="149">
        <v>6</v>
      </c>
      <c r="I153" s="150"/>
      <c r="J153" s="151">
        <f t="shared" si="20"/>
        <v>0</v>
      </c>
      <c r="K153" s="152"/>
      <c r="L153" s="33"/>
      <c r="M153" s="153" t="s">
        <v>1</v>
      </c>
      <c r="N153" s="154" t="s">
        <v>42</v>
      </c>
      <c r="O153" s="58"/>
      <c r="P153" s="155">
        <f t="shared" si="21"/>
        <v>0</v>
      </c>
      <c r="Q153" s="155">
        <v>0</v>
      </c>
      <c r="R153" s="155">
        <f t="shared" si="22"/>
        <v>0</v>
      </c>
      <c r="S153" s="155">
        <v>0</v>
      </c>
      <c r="T153" s="156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139</v>
      </c>
      <c r="AT153" s="157" t="s">
        <v>135</v>
      </c>
      <c r="AU153" s="157" t="s">
        <v>87</v>
      </c>
      <c r="AY153" s="17" t="s">
        <v>132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7" t="s">
        <v>85</v>
      </c>
      <c r="BK153" s="158">
        <f t="shared" si="29"/>
        <v>0</v>
      </c>
      <c r="BL153" s="17" t="s">
        <v>139</v>
      </c>
      <c r="BM153" s="157" t="s">
        <v>507</v>
      </c>
    </row>
    <row r="154" spans="1:65" s="2" customFormat="1" ht="16.5" customHeight="1">
      <c r="A154" s="32"/>
      <c r="B154" s="144"/>
      <c r="C154" s="145" t="s">
        <v>178</v>
      </c>
      <c r="D154" s="145" t="s">
        <v>135</v>
      </c>
      <c r="E154" s="146" t="s">
        <v>1215</v>
      </c>
      <c r="F154" s="147" t="s">
        <v>1216</v>
      </c>
      <c r="G154" s="148" t="s">
        <v>763</v>
      </c>
      <c r="H154" s="149">
        <v>4</v>
      </c>
      <c r="I154" s="150"/>
      <c r="J154" s="151">
        <f t="shared" si="20"/>
        <v>0</v>
      </c>
      <c r="K154" s="152"/>
      <c r="L154" s="33"/>
      <c r="M154" s="153" t="s">
        <v>1</v>
      </c>
      <c r="N154" s="154" t="s">
        <v>42</v>
      </c>
      <c r="O154" s="58"/>
      <c r="P154" s="155">
        <f t="shared" si="21"/>
        <v>0</v>
      </c>
      <c r="Q154" s="155">
        <v>0</v>
      </c>
      <c r="R154" s="155">
        <f t="shared" si="22"/>
        <v>0</v>
      </c>
      <c r="S154" s="155">
        <v>0</v>
      </c>
      <c r="T154" s="156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139</v>
      </c>
      <c r="AT154" s="157" t="s">
        <v>135</v>
      </c>
      <c r="AU154" s="157" t="s">
        <v>87</v>
      </c>
      <c r="AY154" s="17" t="s">
        <v>132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7" t="s">
        <v>85</v>
      </c>
      <c r="BK154" s="158">
        <f t="shared" si="29"/>
        <v>0</v>
      </c>
      <c r="BL154" s="17" t="s">
        <v>139</v>
      </c>
      <c r="BM154" s="157" t="s">
        <v>516</v>
      </c>
    </row>
    <row r="155" spans="1:65" s="2" customFormat="1" ht="16.5" customHeight="1">
      <c r="A155" s="32"/>
      <c r="B155" s="144"/>
      <c r="C155" s="145" t="s">
        <v>182</v>
      </c>
      <c r="D155" s="145" t="s">
        <v>135</v>
      </c>
      <c r="E155" s="146" t="s">
        <v>1217</v>
      </c>
      <c r="F155" s="147" t="s">
        <v>1218</v>
      </c>
      <c r="G155" s="148" t="s">
        <v>763</v>
      </c>
      <c r="H155" s="149">
        <v>4</v>
      </c>
      <c r="I155" s="150"/>
      <c r="J155" s="151">
        <f t="shared" si="20"/>
        <v>0</v>
      </c>
      <c r="K155" s="152"/>
      <c r="L155" s="33"/>
      <c r="M155" s="153" t="s">
        <v>1</v>
      </c>
      <c r="N155" s="154" t="s">
        <v>42</v>
      </c>
      <c r="O155" s="58"/>
      <c r="P155" s="155">
        <f t="shared" si="21"/>
        <v>0</v>
      </c>
      <c r="Q155" s="155">
        <v>0</v>
      </c>
      <c r="R155" s="155">
        <f t="shared" si="22"/>
        <v>0</v>
      </c>
      <c r="S155" s="155">
        <v>0</v>
      </c>
      <c r="T155" s="156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139</v>
      </c>
      <c r="AT155" s="157" t="s">
        <v>135</v>
      </c>
      <c r="AU155" s="157" t="s">
        <v>87</v>
      </c>
      <c r="AY155" s="17" t="s">
        <v>132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7" t="s">
        <v>85</v>
      </c>
      <c r="BK155" s="158">
        <f t="shared" si="29"/>
        <v>0</v>
      </c>
      <c r="BL155" s="17" t="s">
        <v>139</v>
      </c>
      <c r="BM155" s="157" t="s">
        <v>525</v>
      </c>
    </row>
    <row r="156" spans="1:65" s="2" customFormat="1" ht="24.2" customHeight="1">
      <c r="A156" s="32"/>
      <c r="B156" s="144"/>
      <c r="C156" s="145" t="s">
        <v>264</v>
      </c>
      <c r="D156" s="145" t="s">
        <v>135</v>
      </c>
      <c r="E156" s="146" t="s">
        <v>1219</v>
      </c>
      <c r="F156" s="147" t="s">
        <v>1220</v>
      </c>
      <c r="G156" s="148" t="s">
        <v>763</v>
      </c>
      <c r="H156" s="149">
        <v>2</v>
      </c>
      <c r="I156" s="150"/>
      <c r="J156" s="151">
        <f t="shared" si="20"/>
        <v>0</v>
      </c>
      <c r="K156" s="152"/>
      <c r="L156" s="33"/>
      <c r="M156" s="153" t="s">
        <v>1</v>
      </c>
      <c r="N156" s="154" t="s">
        <v>42</v>
      </c>
      <c r="O156" s="58"/>
      <c r="P156" s="155">
        <f t="shared" si="21"/>
        <v>0</v>
      </c>
      <c r="Q156" s="155">
        <v>0</v>
      </c>
      <c r="R156" s="155">
        <f t="shared" si="22"/>
        <v>0</v>
      </c>
      <c r="S156" s="155">
        <v>0</v>
      </c>
      <c r="T156" s="156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139</v>
      </c>
      <c r="AT156" s="157" t="s">
        <v>135</v>
      </c>
      <c r="AU156" s="157" t="s">
        <v>87</v>
      </c>
      <c r="AY156" s="17" t="s">
        <v>132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7" t="s">
        <v>85</v>
      </c>
      <c r="BK156" s="158">
        <f t="shared" si="29"/>
        <v>0</v>
      </c>
      <c r="BL156" s="17" t="s">
        <v>139</v>
      </c>
      <c r="BM156" s="157" t="s">
        <v>536</v>
      </c>
    </row>
    <row r="157" spans="2:63" s="12" customFormat="1" ht="22.9" customHeight="1">
      <c r="B157" s="131"/>
      <c r="D157" s="132" t="s">
        <v>76</v>
      </c>
      <c r="E157" s="142" t="s">
        <v>1147</v>
      </c>
      <c r="F157" s="142" t="s">
        <v>1221</v>
      </c>
      <c r="I157" s="134"/>
      <c r="J157" s="143">
        <f>BK157</f>
        <v>0</v>
      </c>
      <c r="L157" s="131"/>
      <c r="M157" s="136"/>
      <c r="N157" s="137"/>
      <c r="O157" s="137"/>
      <c r="P157" s="138">
        <f>SUM(P158:P163)</f>
        <v>0</v>
      </c>
      <c r="Q157" s="137"/>
      <c r="R157" s="138">
        <f>SUM(R158:R163)</f>
        <v>0</v>
      </c>
      <c r="S157" s="137"/>
      <c r="T157" s="139">
        <f>SUM(T158:T163)</f>
        <v>0</v>
      </c>
      <c r="AR157" s="132" t="s">
        <v>85</v>
      </c>
      <c r="AT157" s="140" t="s">
        <v>76</v>
      </c>
      <c r="AU157" s="140" t="s">
        <v>85</v>
      </c>
      <c r="AY157" s="132" t="s">
        <v>132</v>
      </c>
      <c r="BK157" s="141">
        <f>SUM(BK158:BK163)</f>
        <v>0</v>
      </c>
    </row>
    <row r="158" spans="1:65" s="2" customFormat="1" ht="76.35" customHeight="1">
      <c r="A158" s="32"/>
      <c r="B158" s="144"/>
      <c r="C158" s="145" t="s">
        <v>85</v>
      </c>
      <c r="D158" s="145" t="s">
        <v>135</v>
      </c>
      <c r="E158" s="146" t="s">
        <v>1222</v>
      </c>
      <c r="F158" s="147" t="s">
        <v>1223</v>
      </c>
      <c r="G158" s="148" t="s">
        <v>763</v>
      </c>
      <c r="H158" s="149">
        <v>1</v>
      </c>
      <c r="I158" s="150"/>
      <c r="J158" s="151">
        <f aca="true" t="shared" si="30" ref="J158:J163">ROUND(I158*H158,2)</f>
        <v>0</v>
      </c>
      <c r="K158" s="152"/>
      <c r="L158" s="33"/>
      <c r="M158" s="153" t="s">
        <v>1</v>
      </c>
      <c r="N158" s="154" t="s">
        <v>42</v>
      </c>
      <c r="O158" s="58"/>
      <c r="P158" s="155">
        <f aca="true" t="shared" si="31" ref="P158:P163">O158*H158</f>
        <v>0</v>
      </c>
      <c r="Q158" s="155">
        <v>0</v>
      </c>
      <c r="R158" s="155">
        <f aca="true" t="shared" si="32" ref="R158:R163">Q158*H158</f>
        <v>0</v>
      </c>
      <c r="S158" s="155">
        <v>0</v>
      </c>
      <c r="T158" s="156">
        <f aca="true" t="shared" si="33" ref="T158:T163"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139</v>
      </c>
      <c r="AT158" s="157" t="s">
        <v>135</v>
      </c>
      <c r="AU158" s="157" t="s">
        <v>87</v>
      </c>
      <c r="AY158" s="17" t="s">
        <v>132</v>
      </c>
      <c r="BE158" s="158">
        <f aca="true" t="shared" si="34" ref="BE158:BE163">IF(N158="základní",J158,0)</f>
        <v>0</v>
      </c>
      <c r="BF158" s="158">
        <f aca="true" t="shared" si="35" ref="BF158:BF163">IF(N158="snížená",J158,0)</f>
        <v>0</v>
      </c>
      <c r="BG158" s="158">
        <f aca="true" t="shared" si="36" ref="BG158:BG163">IF(N158="zákl. přenesená",J158,0)</f>
        <v>0</v>
      </c>
      <c r="BH158" s="158">
        <f aca="true" t="shared" si="37" ref="BH158:BH163">IF(N158="sníž. přenesená",J158,0)</f>
        <v>0</v>
      </c>
      <c r="BI158" s="158">
        <f aca="true" t="shared" si="38" ref="BI158:BI163">IF(N158="nulová",J158,0)</f>
        <v>0</v>
      </c>
      <c r="BJ158" s="17" t="s">
        <v>85</v>
      </c>
      <c r="BK158" s="158">
        <f aca="true" t="shared" si="39" ref="BK158:BK163">ROUND(I158*H158,2)</f>
        <v>0</v>
      </c>
      <c r="BL158" s="17" t="s">
        <v>139</v>
      </c>
      <c r="BM158" s="157" t="s">
        <v>545</v>
      </c>
    </row>
    <row r="159" spans="1:65" s="2" customFormat="1" ht="76.35" customHeight="1">
      <c r="A159" s="32"/>
      <c r="B159" s="144"/>
      <c r="C159" s="145" t="s">
        <v>87</v>
      </c>
      <c r="D159" s="145" t="s">
        <v>135</v>
      </c>
      <c r="E159" s="146" t="s">
        <v>1224</v>
      </c>
      <c r="F159" s="147" t="s">
        <v>1225</v>
      </c>
      <c r="G159" s="148" t="s">
        <v>763</v>
      </c>
      <c r="H159" s="149">
        <v>1</v>
      </c>
      <c r="I159" s="150"/>
      <c r="J159" s="151">
        <f t="shared" si="30"/>
        <v>0</v>
      </c>
      <c r="K159" s="152"/>
      <c r="L159" s="33"/>
      <c r="M159" s="153" t="s">
        <v>1</v>
      </c>
      <c r="N159" s="154" t="s">
        <v>42</v>
      </c>
      <c r="O159" s="58"/>
      <c r="P159" s="155">
        <f t="shared" si="31"/>
        <v>0</v>
      </c>
      <c r="Q159" s="155">
        <v>0</v>
      </c>
      <c r="R159" s="155">
        <f t="shared" si="32"/>
        <v>0</v>
      </c>
      <c r="S159" s="155">
        <v>0</v>
      </c>
      <c r="T159" s="156">
        <f t="shared" si="3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139</v>
      </c>
      <c r="AT159" s="157" t="s">
        <v>135</v>
      </c>
      <c r="AU159" s="157" t="s">
        <v>87</v>
      </c>
      <c r="AY159" s="17" t="s">
        <v>132</v>
      </c>
      <c r="BE159" s="158">
        <f t="shared" si="34"/>
        <v>0</v>
      </c>
      <c r="BF159" s="158">
        <f t="shared" si="35"/>
        <v>0</v>
      </c>
      <c r="BG159" s="158">
        <f t="shared" si="36"/>
        <v>0</v>
      </c>
      <c r="BH159" s="158">
        <f t="shared" si="37"/>
        <v>0</v>
      </c>
      <c r="BI159" s="158">
        <f t="shared" si="38"/>
        <v>0</v>
      </c>
      <c r="BJ159" s="17" t="s">
        <v>85</v>
      </c>
      <c r="BK159" s="158">
        <f t="shared" si="39"/>
        <v>0</v>
      </c>
      <c r="BL159" s="17" t="s">
        <v>139</v>
      </c>
      <c r="BM159" s="157" t="s">
        <v>556</v>
      </c>
    </row>
    <row r="160" spans="1:65" s="2" customFormat="1" ht="16.5" customHeight="1">
      <c r="A160" s="32"/>
      <c r="B160" s="144"/>
      <c r="C160" s="145" t="s">
        <v>144</v>
      </c>
      <c r="D160" s="145" t="s">
        <v>135</v>
      </c>
      <c r="E160" s="146" t="s">
        <v>1226</v>
      </c>
      <c r="F160" s="147" t="s">
        <v>1227</v>
      </c>
      <c r="G160" s="148" t="s">
        <v>763</v>
      </c>
      <c r="H160" s="149">
        <v>10</v>
      </c>
      <c r="I160" s="150"/>
      <c r="J160" s="151">
        <f t="shared" si="30"/>
        <v>0</v>
      </c>
      <c r="K160" s="152"/>
      <c r="L160" s="33"/>
      <c r="M160" s="153" t="s">
        <v>1</v>
      </c>
      <c r="N160" s="154" t="s">
        <v>42</v>
      </c>
      <c r="O160" s="58"/>
      <c r="P160" s="155">
        <f t="shared" si="31"/>
        <v>0</v>
      </c>
      <c r="Q160" s="155">
        <v>0</v>
      </c>
      <c r="R160" s="155">
        <f t="shared" si="32"/>
        <v>0</v>
      </c>
      <c r="S160" s="155">
        <v>0</v>
      </c>
      <c r="T160" s="156">
        <f t="shared" si="3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139</v>
      </c>
      <c r="AT160" s="157" t="s">
        <v>135</v>
      </c>
      <c r="AU160" s="157" t="s">
        <v>87</v>
      </c>
      <c r="AY160" s="17" t="s">
        <v>132</v>
      </c>
      <c r="BE160" s="158">
        <f t="shared" si="34"/>
        <v>0</v>
      </c>
      <c r="BF160" s="158">
        <f t="shared" si="35"/>
        <v>0</v>
      </c>
      <c r="BG160" s="158">
        <f t="shared" si="36"/>
        <v>0</v>
      </c>
      <c r="BH160" s="158">
        <f t="shared" si="37"/>
        <v>0</v>
      </c>
      <c r="BI160" s="158">
        <f t="shared" si="38"/>
        <v>0</v>
      </c>
      <c r="BJ160" s="17" t="s">
        <v>85</v>
      </c>
      <c r="BK160" s="158">
        <f t="shared" si="39"/>
        <v>0</v>
      </c>
      <c r="BL160" s="17" t="s">
        <v>139</v>
      </c>
      <c r="BM160" s="157" t="s">
        <v>566</v>
      </c>
    </row>
    <row r="161" spans="1:65" s="2" customFormat="1" ht="49.15" customHeight="1">
      <c r="A161" s="32"/>
      <c r="B161" s="144"/>
      <c r="C161" s="145" t="s">
        <v>139</v>
      </c>
      <c r="D161" s="145" t="s">
        <v>135</v>
      </c>
      <c r="E161" s="146" t="s">
        <v>1228</v>
      </c>
      <c r="F161" s="147" t="s">
        <v>1229</v>
      </c>
      <c r="G161" s="148" t="s">
        <v>247</v>
      </c>
      <c r="H161" s="149">
        <v>273</v>
      </c>
      <c r="I161" s="150"/>
      <c r="J161" s="151">
        <f t="shared" si="30"/>
        <v>0</v>
      </c>
      <c r="K161" s="152"/>
      <c r="L161" s="33"/>
      <c r="M161" s="153" t="s">
        <v>1</v>
      </c>
      <c r="N161" s="154" t="s">
        <v>42</v>
      </c>
      <c r="O161" s="58"/>
      <c r="P161" s="155">
        <f t="shared" si="31"/>
        <v>0</v>
      </c>
      <c r="Q161" s="155">
        <v>0</v>
      </c>
      <c r="R161" s="155">
        <f t="shared" si="32"/>
        <v>0</v>
      </c>
      <c r="S161" s="155">
        <v>0</v>
      </c>
      <c r="T161" s="156">
        <f t="shared" si="3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139</v>
      </c>
      <c r="AT161" s="157" t="s">
        <v>135</v>
      </c>
      <c r="AU161" s="157" t="s">
        <v>87</v>
      </c>
      <c r="AY161" s="17" t="s">
        <v>132</v>
      </c>
      <c r="BE161" s="158">
        <f t="shared" si="34"/>
        <v>0</v>
      </c>
      <c r="BF161" s="158">
        <f t="shared" si="35"/>
        <v>0</v>
      </c>
      <c r="BG161" s="158">
        <f t="shared" si="36"/>
        <v>0</v>
      </c>
      <c r="BH161" s="158">
        <f t="shared" si="37"/>
        <v>0</v>
      </c>
      <c r="BI161" s="158">
        <f t="shared" si="38"/>
        <v>0</v>
      </c>
      <c r="BJ161" s="17" t="s">
        <v>85</v>
      </c>
      <c r="BK161" s="158">
        <f t="shared" si="39"/>
        <v>0</v>
      </c>
      <c r="BL161" s="17" t="s">
        <v>139</v>
      </c>
      <c r="BM161" s="157" t="s">
        <v>574</v>
      </c>
    </row>
    <row r="162" spans="1:65" s="2" customFormat="1" ht="16.5" customHeight="1">
      <c r="A162" s="32"/>
      <c r="B162" s="144"/>
      <c r="C162" s="145" t="s">
        <v>153</v>
      </c>
      <c r="D162" s="145" t="s">
        <v>135</v>
      </c>
      <c r="E162" s="146" t="s">
        <v>1230</v>
      </c>
      <c r="F162" s="147" t="s">
        <v>1231</v>
      </c>
      <c r="G162" s="148" t="s">
        <v>231</v>
      </c>
      <c r="H162" s="149">
        <v>1990</v>
      </c>
      <c r="I162" s="150"/>
      <c r="J162" s="151">
        <f t="shared" si="30"/>
        <v>0</v>
      </c>
      <c r="K162" s="152"/>
      <c r="L162" s="33"/>
      <c r="M162" s="153" t="s">
        <v>1</v>
      </c>
      <c r="N162" s="154" t="s">
        <v>42</v>
      </c>
      <c r="O162" s="58"/>
      <c r="P162" s="155">
        <f t="shared" si="31"/>
        <v>0</v>
      </c>
      <c r="Q162" s="155">
        <v>0</v>
      </c>
      <c r="R162" s="155">
        <f t="shared" si="32"/>
        <v>0</v>
      </c>
      <c r="S162" s="155">
        <v>0</v>
      </c>
      <c r="T162" s="156">
        <f t="shared" si="3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139</v>
      </c>
      <c r="AT162" s="157" t="s">
        <v>135</v>
      </c>
      <c r="AU162" s="157" t="s">
        <v>87</v>
      </c>
      <c r="AY162" s="17" t="s">
        <v>132</v>
      </c>
      <c r="BE162" s="158">
        <f t="shared" si="34"/>
        <v>0</v>
      </c>
      <c r="BF162" s="158">
        <f t="shared" si="35"/>
        <v>0</v>
      </c>
      <c r="BG162" s="158">
        <f t="shared" si="36"/>
        <v>0</v>
      </c>
      <c r="BH162" s="158">
        <f t="shared" si="37"/>
        <v>0</v>
      </c>
      <c r="BI162" s="158">
        <f t="shared" si="38"/>
        <v>0</v>
      </c>
      <c r="BJ162" s="17" t="s">
        <v>85</v>
      </c>
      <c r="BK162" s="158">
        <f t="shared" si="39"/>
        <v>0</v>
      </c>
      <c r="BL162" s="17" t="s">
        <v>139</v>
      </c>
      <c r="BM162" s="157" t="s">
        <v>583</v>
      </c>
    </row>
    <row r="163" spans="1:65" s="2" customFormat="1" ht="16.5" customHeight="1">
      <c r="A163" s="32"/>
      <c r="B163" s="144"/>
      <c r="C163" s="145" t="s">
        <v>161</v>
      </c>
      <c r="D163" s="145" t="s">
        <v>135</v>
      </c>
      <c r="E163" s="146" t="s">
        <v>1183</v>
      </c>
      <c r="F163" s="147" t="s">
        <v>1184</v>
      </c>
      <c r="G163" s="148" t="s">
        <v>310</v>
      </c>
      <c r="H163" s="149">
        <v>2</v>
      </c>
      <c r="I163" s="150"/>
      <c r="J163" s="151">
        <f t="shared" si="30"/>
        <v>0</v>
      </c>
      <c r="K163" s="152"/>
      <c r="L163" s="33"/>
      <c r="M163" s="153" t="s">
        <v>1</v>
      </c>
      <c r="N163" s="154" t="s">
        <v>42</v>
      </c>
      <c r="O163" s="58"/>
      <c r="P163" s="155">
        <f t="shared" si="31"/>
        <v>0</v>
      </c>
      <c r="Q163" s="155">
        <v>0</v>
      </c>
      <c r="R163" s="155">
        <f t="shared" si="32"/>
        <v>0</v>
      </c>
      <c r="S163" s="155">
        <v>0</v>
      </c>
      <c r="T163" s="156">
        <f t="shared" si="3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139</v>
      </c>
      <c r="AT163" s="157" t="s">
        <v>135</v>
      </c>
      <c r="AU163" s="157" t="s">
        <v>87</v>
      </c>
      <c r="AY163" s="17" t="s">
        <v>132</v>
      </c>
      <c r="BE163" s="158">
        <f t="shared" si="34"/>
        <v>0</v>
      </c>
      <c r="BF163" s="158">
        <f t="shared" si="35"/>
        <v>0</v>
      </c>
      <c r="BG163" s="158">
        <f t="shared" si="36"/>
        <v>0</v>
      </c>
      <c r="BH163" s="158">
        <f t="shared" si="37"/>
        <v>0</v>
      </c>
      <c r="BI163" s="158">
        <f t="shared" si="38"/>
        <v>0</v>
      </c>
      <c r="BJ163" s="17" t="s">
        <v>85</v>
      </c>
      <c r="BK163" s="158">
        <f t="shared" si="39"/>
        <v>0</v>
      </c>
      <c r="BL163" s="17" t="s">
        <v>139</v>
      </c>
      <c r="BM163" s="157" t="s">
        <v>592</v>
      </c>
    </row>
    <row r="164" spans="2:63" s="12" customFormat="1" ht="22.9" customHeight="1">
      <c r="B164" s="131"/>
      <c r="D164" s="132" t="s">
        <v>76</v>
      </c>
      <c r="E164" s="142" t="s">
        <v>1232</v>
      </c>
      <c r="F164" s="142" t="s">
        <v>1233</v>
      </c>
      <c r="I164" s="134"/>
      <c r="J164" s="143">
        <f>BK164</f>
        <v>0</v>
      </c>
      <c r="L164" s="131"/>
      <c r="M164" s="136"/>
      <c r="N164" s="137"/>
      <c r="O164" s="137"/>
      <c r="P164" s="138">
        <f>SUM(P165:P167)</f>
        <v>0</v>
      </c>
      <c r="Q164" s="137"/>
      <c r="R164" s="138">
        <f>SUM(R165:R167)</f>
        <v>0</v>
      </c>
      <c r="S164" s="137"/>
      <c r="T164" s="139">
        <f>SUM(T165:T167)</f>
        <v>0</v>
      </c>
      <c r="AR164" s="132" t="s">
        <v>85</v>
      </c>
      <c r="AT164" s="140" t="s">
        <v>76</v>
      </c>
      <c r="AU164" s="140" t="s">
        <v>85</v>
      </c>
      <c r="AY164" s="132" t="s">
        <v>132</v>
      </c>
      <c r="BK164" s="141">
        <f>SUM(BK165:BK167)</f>
        <v>0</v>
      </c>
    </row>
    <row r="165" spans="1:65" s="2" customFormat="1" ht="16.5" customHeight="1">
      <c r="A165" s="32"/>
      <c r="B165" s="144"/>
      <c r="C165" s="145" t="s">
        <v>85</v>
      </c>
      <c r="D165" s="145" t="s">
        <v>135</v>
      </c>
      <c r="E165" s="146" t="s">
        <v>1234</v>
      </c>
      <c r="F165" s="147" t="s">
        <v>1235</v>
      </c>
      <c r="G165" s="148" t="s">
        <v>763</v>
      </c>
      <c r="H165" s="149">
        <v>12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42</v>
      </c>
      <c r="O165" s="58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139</v>
      </c>
      <c r="AT165" s="157" t="s">
        <v>135</v>
      </c>
      <c r="AU165" s="157" t="s">
        <v>87</v>
      </c>
      <c r="AY165" s="17" t="s">
        <v>132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7" t="s">
        <v>85</v>
      </c>
      <c r="BK165" s="158">
        <f>ROUND(I165*H165,2)</f>
        <v>0</v>
      </c>
      <c r="BL165" s="17" t="s">
        <v>139</v>
      </c>
      <c r="BM165" s="157" t="s">
        <v>602</v>
      </c>
    </row>
    <row r="166" spans="1:65" s="2" customFormat="1" ht="16.5" customHeight="1">
      <c r="A166" s="32"/>
      <c r="B166" s="144"/>
      <c r="C166" s="145" t="s">
        <v>87</v>
      </c>
      <c r="D166" s="145" t="s">
        <v>135</v>
      </c>
      <c r="E166" s="146" t="s">
        <v>1236</v>
      </c>
      <c r="F166" s="147" t="s">
        <v>1237</v>
      </c>
      <c r="G166" s="148" t="s">
        <v>763</v>
      </c>
      <c r="H166" s="149">
        <v>6</v>
      </c>
      <c r="I166" s="150"/>
      <c r="J166" s="151">
        <f>ROUND(I166*H166,2)</f>
        <v>0</v>
      </c>
      <c r="K166" s="152"/>
      <c r="L166" s="33"/>
      <c r="M166" s="153" t="s">
        <v>1</v>
      </c>
      <c r="N166" s="154" t="s">
        <v>42</v>
      </c>
      <c r="O166" s="58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139</v>
      </c>
      <c r="AT166" s="157" t="s">
        <v>135</v>
      </c>
      <c r="AU166" s="157" t="s">
        <v>87</v>
      </c>
      <c r="AY166" s="17" t="s">
        <v>132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7" t="s">
        <v>85</v>
      </c>
      <c r="BK166" s="158">
        <f>ROUND(I166*H166,2)</f>
        <v>0</v>
      </c>
      <c r="BL166" s="17" t="s">
        <v>139</v>
      </c>
      <c r="BM166" s="157" t="s">
        <v>613</v>
      </c>
    </row>
    <row r="167" spans="1:65" s="2" customFormat="1" ht="16.5" customHeight="1">
      <c r="A167" s="32"/>
      <c r="B167" s="144"/>
      <c r="C167" s="145" t="s">
        <v>144</v>
      </c>
      <c r="D167" s="145" t="s">
        <v>135</v>
      </c>
      <c r="E167" s="146" t="s">
        <v>1238</v>
      </c>
      <c r="F167" s="147" t="s">
        <v>1239</v>
      </c>
      <c r="G167" s="148" t="s">
        <v>1112</v>
      </c>
      <c r="H167" s="149">
        <v>10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42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139</v>
      </c>
      <c r="AT167" s="157" t="s">
        <v>135</v>
      </c>
      <c r="AU167" s="157" t="s">
        <v>87</v>
      </c>
      <c r="AY167" s="17" t="s">
        <v>132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85</v>
      </c>
      <c r="BK167" s="158">
        <f>ROUND(I167*H167,2)</f>
        <v>0</v>
      </c>
      <c r="BL167" s="17" t="s">
        <v>139</v>
      </c>
      <c r="BM167" s="157" t="s">
        <v>626</v>
      </c>
    </row>
    <row r="168" spans="2:63" s="12" customFormat="1" ht="22.9" customHeight="1">
      <c r="B168" s="131"/>
      <c r="D168" s="132" t="s">
        <v>76</v>
      </c>
      <c r="E168" s="142" t="s">
        <v>1240</v>
      </c>
      <c r="F168" s="142" t="s">
        <v>1241</v>
      </c>
      <c r="I168" s="134"/>
      <c r="J168" s="143">
        <f>BK168</f>
        <v>0</v>
      </c>
      <c r="L168" s="131"/>
      <c r="M168" s="136"/>
      <c r="N168" s="137"/>
      <c r="O168" s="137"/>
      <c r="P168" s="138">
        <f>SUM(P169:P172)</f>
        <v>0</v>
      </c>
      <c r="Q168" s="137"/>
      <c r="R168" s="138">
        <f>SUM(R169:R172)</f>
        <v>0</v>
      </c>
      <c r="S168" s="137"/>
      <c r="T168" s="139">
        <f>SUM(T169:T172)</f>
        <v>0</v>
      </c>
      <c r="AR168" s="132" t="s">
        <v>85</v>
      </c>
      <c r="AT168" s="140" t="s">
        <v>76</v>
      </c>
      <c r="AU168" s="140" t="s">
        <v>85</v>
      </c>
      <c r="AY168" s="132" t="s">
        <v>132</v>
      </c>
      <c r="BK168" s="141">
        <f>SUM(BK169:BK172)</f>
        <v>0</v>
      </c>
    </row>
    <row r="169" spans="1:65" s="2" customFormat="1" ht="24.2" customHeight="1">
      <c r="A169" s="32"/>
      <c r="B169" s="144"/>
      <c r="C169" s="145" t="s">
        <v>85</v>
      </c>
      <c r="D169" s="145" t="s">
        <v>135</v>
      </c>
      <c r="E169" s="146" t="s">
        <v>1242</v>
      </c>
      <c r="F169" s="147" t="s">
        <v>1243</v>
      </c>
      <c r="G169" s="148" t="s">
        <v>231</v>
      </c>
      <c r="H169" s="149">
        <v>3</v>
      </c>
      <c r="I169" s="150"/>
      <c r="J169" s="151">
        <f>ROUND(I169*H169,2)</f>
        <v>0</v>
      </c>
      <c r="K169" s="152"/>
      <c r="L169" s="33"/>
      <c r="M169" s="153" t="s">
        <v>1</v>
      </c>
      <c r="N169" s="154" t="s">
        <v>42</v>
      </c>
      <c r="O169" s="58"/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139</v>
      </c>
      <c r="AT169" s="157" t="s">
        <v>135</v>
      </c>
      <c r="AU169" s="157" t="s">
        <v>87</v>
      </c>
      <c r="AY169" s="17" t="s">
        <v>132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7" t="s">
        <v>85</v>
      </c>
      <c r="BK169" s="158">
        <f>ROUND(I169*H169,2)</f>
        <v>0</v>
      </c>
      <c r="BL169" s="17" t="s">
        <v>139</v>
      </c>
      <c r="BM169" s="157" t="s">
        <v>637</v>
      </c>
    </row>
    <row r="170" spans="1:65" s="2" customFormat="1" ht="24.2" customHeight="1">
      <c r="A170" s="32"/>
      <c r="B170" s="144"/>
      <c r="C170" s="145" t="s">
        <v>87</v>
      </c>
      <c r="D170" s="145" t="s">
        <v>135</v>
      </c>
      <c r="E170" s="146" t="s">
        <v>1244</v>
      </c>
      <c r="F170" s="147" t="s">
        <v>1245</v>
      </c>
      <c r="G170" s="148" t="s">
        <v>231</v>
      </c>
      <c r="H170" s="149">
        <v>26</v>
      </c>
      <c r="I170" s="150"/>
      <c r="J170" s="151">
        <f>ROUND(I170*H170,2)</f>
        <v>0</v>
      </c>
      <c r="K170" s="152"/>
      <c r="L170" s="33"/>
      <c r="M170" s="153" t="s">
        <v>1</v>
      </c>
      <c r="N170" s="154" t="s">
        <v>42</v>
      </c>
      <c r="O170" s="58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139</v>
      </c>
      <c r="AT170" s="157" t="s">
        <v>135</v>
      </c>
      <c r="AU170" s="157" t="s">
        <v>87</v>
      </c>
      <c r="AY170" s="17" t="s">
        <v>132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7" t="s">
        <v>85</v>
      </c>
      <c r="BK170" s="158">
        <f>ROUND(I170*H170,2)</f>
        <v>0</v>
      </c>
      <c r="BL170" s="17" t="s">
        <v>139</v>
      </c>
      <c r="BM170" s="157" t="s">
        <v>647</v>
      </c>
    </row>
    <row r="171" spans="1:65" s="2" customFormat="1" ht="24.2" customHeight="1">
      <c r="A171" s="32"/>
      <c r="B171" s="144"/>
      <c r="C171" s="145" t="s">
        <v>144</v>
      </c>
      <c r="D171" s="145" t="s">
        <v>135</v>
      </c>
      <c r="E171" s="146" t="s">
        <v>1246</v>
      </c>
      <c r="F171" s="147" t="s">
        <v>1247</v>
      </c>
      <c r="G171" s="148" t="s">
        <v>231</v>
      </c>
      <c r="H171" s="149">
        <v>36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42</v>
      </c>
      <c r="O171" s="58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139</v>
      </c>
      <c r="AT171" s="157" t="s">
        <v>135</v>
      </c>
      <c r="AU171" s="157" t="s">
        <v>87</v>
      </c>
      <c r="AY171" s="17" t="s">
        <v>132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85</v>
      </c>
      <c r="BK171" s="158">
        <f>ROUND(I171*H171,2)</f>
        <v>0</v>
      </c>
      <c r="BL171" s="17" t="s">
        <v>139</v>
      </c>
      <c r="BM171" s="157" t="s">
        <v>659</v>
      </c>
    </row>
    <row r="172" spans="1:65" s="2" customFormat="1" ht="24.2" customHeight="1">
      <c r="A172" s="32"/>
      <c r="B172" s="144"/>
      <c r="C172" s="145" t="s">
        <v>139</v>
      </c>
      <c r="D172" s="145" t="s">
        <v>135</v>
      </c>
      <c r="E172" s="146" t="s">
        <v>1248</v>
      </c>
      <c r="F172" s="147" t="s">
        <v>1249</v>
      </c>
      <c r="G172" s="148" t="s">
        <v>231</v>
      </c>
      <c r="H172" s="149">
        <v>40</v>
      </c>
      <c r="I172" s="150"/>
      <c r="J172" s="151">
        <f>ROUND(I172*H172,2)</f>
        <v>0</v>
      </c>
      <c r="K172" s="152"/>
      <c r="L172" s="33"/>
      <c r="M172" s="153" t="s">
        <v>1</v>
      </c>
      <c r="N172" s="154" t="s">
        <v>42</v>
      </c>
      <c r="O172" s="58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139</v>
      </c>
      <c r="AT172" s="157" t="s">
        <v>135</v>
      </c>
      <c r="AU172" s="157" t="s">
        <v>87</v>
      </c>
      <c r="AY172" s="17" t="s">
        <v>132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7" t="s">
        <v>85</v>
      </c>
      <c r="BK172" s="158">
        <f>ROUND(I172*H172,2)</f>
        <v>0</v>
      </c>
      <c r="BL172" s="17" t="s">
        <v>139</v>
      </c>
      <c r="BM172" s="157" t="s">
        <v>666</v>
      </c>
    </row>
    <row r="173" spans="2:63" s="12" customFormat="1" ht="22.9" customHeight="1">
      <c r="B173" s="131"/>
      <c r="D173" s="132" t="s">
        <v>76</v>
      </c>
      <c r="E173" s="142" t="s">
        <v>1250</v>
      </c>
      <c r="F173" s="142" t="s">
        <v>1144</v>
      </c>
      <c r="I173" s="134"/>
      <c r="J173" s="143">
        <f>BK173</f>
        <v>0</v>
      </c>
      <c r="L173" s="131"/>
      <c r="M173" s="136"/>
      <c r="N173" s="137"/>
      <c r="O173" s="137"/>
      <c r="P173" s="138">
        <f>P174</f>
        <v>0</v>
      </c>
      <c r="Q173" s="137"/>
      <c r="R173" s="138">
        <f>R174</f>
        <v>0</v>
      </c>
      <c r="S173" s="137"/>
      <c r="T173" s="139">
        <f>T174</f>
        <v>0</v>
      </c>
      <c r="AR173" s="132" t="s">
        <v>85</v>
      </c>
      <c r="AT173" s="140" t="s">
        <v>76</v>
      </c>
      <c r="AU173" s="140" t="s">
        <v>85</v>
      </c>
      <c r="AY173" s="132" t="s">
        <v>132</v>
      </c>
      <c r="BK173" s="141">
        <f>BK174</f>
        <v>0</v>
      </c>
    </row>
    <row r="174" spans="1:65" s="2" customFormat="1" ht="21.75" customHeight="1">
      <c r="A174" s="32"/>
      <c r="B174" s="144"/>
      <c r="C174" s="145" t="s">
        <v>85</v>
      </c>
      <c r="D174" s="145" t="s">
        <v>135</v>
      </c>
      <c r="E174" s="146" t="s">
        <v>1251</v>
      </c>
      <c r="F174" s="147" t="s">
        <v>1252</v>
      </c>
      <c r="G174" s="148" t="s">
        <v>231</v>
      </c>
      <c r="H174" s="149">
        <v>3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42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139</v>
      </c>
      <c r="AT174" s="157" t="s">
        <v>135</v>
      </c>
      <c r="AU174" s="157" t="s">
        <v>87</v>
      </c>
      <c r="AY174" s="17" t="s">
        <v>132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85</v>
      </c>
      <c r="BK174" s="158">
        <f>ROUND(I174*H174,2)</f>
        <v>0</v>
      </c>
      <c r="BL174" s="17" t="s">
        <v>139</v>
      </c>
      <c r="BM174" s="157" t="s">
        <v>675</v>
      </c>
    </row>
    <row r="175" spans="2:63" s="12" customFormat="1" ht="22.9" customHeight="1">
      <c r="B175" s="131"/>
      <c r="D175" s="132" t="s">
        <v>76</v>
      </c>
      <c r="E175" s="142" t="s">
        <v>1253</v>
      </c>
      <c r="F175" s="142" t="s">
        <v>1254</v>
      </c>
      <c r="I175" s="134"/>
      <c r="J175" s="143">
        <f>BK175</f>
        <v>0</v>
      </c>
      <c r="L175" s="131"/>
      <c r="M175" s="136"/>
      <c r="N175" s="137"/>
      <c r="O175" s="137"/>
      <c r="P175" s="138">
        <f>P176</f>
        <v>0</v>
      </c>
      <c r="Q175" s="137"/>
      <c r="R175" s="138">
        <f>R176</f>
        <v>0</v>
      </c>
      <c r="S175" s="137"/>
      <c r="T175" s="139">
        <f>T176</f>
        <v>0</v>
      </c>
      <c r="AR175" s="132" t="s">
        <v>85</v>
      </c>
      <c r="AT175" s="140" t="s">
        <v>76</v>
      </c>
      <c r="AU175" s="140" t="s">
        <v>85</v>
      </c>
      <c r="AY175" s="132" t="s">
        <v>132</v>
      </c>
      <c r="BK175" s="141">
        <f>BK176</f>
        <v>0</v>
      </c>
    </row>
    <row r="176" spans="1:65" s="2" customFormat="1" ht="33" customHeight="1">
      <c r="A176" s="32"/>
      <c r="B176" s="144"/>
      <c r="C176" s="145" t="s">
        <v>85</v>
      </c>
      <c r="D176" s="145" t="s">
        <v>135</v>
      </c>
      <c r="E176" s="146" t="s">
        <v>1255</v>
      </c>
      <c r="F176" s="147" t="s">
        <v>1256</v>
      </c>
      <c r="G176" s="148" t="s">
        <v>763</v>
      </c>
      <c r="H176" s="149">
        <v>1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42</v>
      </c>
      <c r="O176" s="58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139</v>
      </c>
      <c r="AT176" s="157" t="s">
        <v>135</v>
      </c>
      <c r="AU176" s="157" t="s">
        <v>87</v>
      </c>
      <c r="AY176" s="17" t="s">
        <v>132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85</v>
      </c>
      <c r="BK176" s="158">
        <f>ROUND(I176*H176,2)</f>
        <v>0</v>
      </c>
      <c r="BL176" s="17" t="s">
        <v>139</v>
      </c>
      <c r="BM176" s="157" t="s">
        <v>684</v>
      </c>
    </row>
    <row r="177" spans="2:63" s="12" customFormat="1" ht="22.9" customHeight="1">
      <c r="B177" s="131"/>
      <c r="D177" s="132" t="s">
        <v>76</v>
      </c>
      <c r="E177" s="142" t="s">
        <v>1257</v>
      </c>
      <c r="F177" s="142" t="s">
        <v>1148</v>
      </c>
      <c r="I177" s="134"/>
      <c r="J177" s="143">
        <f>BK177</f>
        <v>0</v>
      </c>
      <c r="L177" s="131"/>
      <c r="M177" s="136"/>
      <c r="N177" s="137"/>
      <c r="O177" s="137"/>
      <c r="P177" s="138">
        <f>SUM(P178:P181)</f>
        <v>0</v>
      </c>
      <c r="Q177" s="137"/>
      <c r="R177" s="138">
        <f>SUM(R178:R181)</f>
        <v>0</v>
      </c>
      <c r="S177" s="137"/>
      <c r="T177" s="139">
        <f>SUM(T178:T181)</f>
        <v>0</v>
      </c>
      <c r="AR177" s="132" t="s">
        <v>85</v>
      </c>
      <c r="AT177" s="140" t="s">
        <v>76</v>
      </c>
      <c r="AU177" s="140" t="s">
        <v>85</v>
      </c>
      <c r="AY177" s="132" t="s">
        <v>132</v>
      </c>
      <c r="BK177" s="141">
        <f>SUM(BK178:BK181)</f>
        <v>0</v>
      </c>
    </row>
    <row r="178" spans="1:65" s="2" customFormat="1" ht="16.5" customHeight="1">
      <c r="A178" s="32"/>
      <c r="B178" s="144"/>
      <c r="C178" s="145" t="s">
        <v>85</v>
      </c>
      <c r="D178" s="145" t="s">
        <v>135</v>
      </c>
      <c r="E178" s="146" t="s">
        <v>1258</v>
      </c>
      <c r="F178" s="147" t="s">
        <v>1259</v>
      </c>
      <c r="G178" s="148" t="s">
        <v>1151</v>
      </c>
      <c r="H178" s="149">
        <v>48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42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139</v>
      </c>
      <c r="AT178" s="157" t="s">
        <v>135</v>
      </c>
      <c r="AU178" s="157" t="s">
        <v>87</v>
      </c>
      <c r="AY178" s="17" t="s">
        <v>132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85</v>
      </c>
      <c r="BK178" s="158">
        <f>ROUND(I178*H178,2)</f>
        <v>0</v>
      </c>
      <c r="BL178" s="17" t="s">
        <v>139</v>
      </c>
      <c r="BM178" s="157" t="s">
        <v>695</v>
      </c>
    </row>
    <row r="179" spans="1:65" s="2" customFormat="1" ht="16.5" customHeight="1">
      <c r="A179" s="32"/>
      <c r="B179" s="144"/>
      <c r="C179" s="145" t="s">
        <v>87</v>
      </c>
      <c r="D179" s="145" t="s">
        <v>135</v>
      </c>
      <c r="E179" s="146" t="s">
        <v>1260</v>
      </c>
      <c r="F179" s="147" t="s">
        <v>1153</v>
      </c>
      <c r="G179" s="148" t="s">
        <v>763</v>
      </c>
      <c r="H179" s="149">
        <v>1</v>
      </c>
      <c r="I179" s="150"/>
      <c r="J179" s="151">
        <f>ROUND(I179*H179,2)</f>
        <v>0</v>
      </c>
      <c r="K179" s="152"/>
      <c r="L179" s="33"/>
      <c r="M179" s="153" t="s">
        <v>1</v>
      </c>
      <c r="N179" s="154" t="s">
        <v>42</v>
      </c>
      <c r="O179" s="58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139</v>
      </c>
      <c r="AT179" s="157" t="s">
        <v>135</v>
      </c>
      <c r="AU179" s="157" t="s">
        <v>87</v>
      </c>
      <c r="AY179" s="17" t="s">
        <v>132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7" t="s">
        <v>85</v>
      </c>
      <c r="BK179" s="158">
        <f>ROUND(I179*H179,2)</f>
        <v>0</v>
      </c>
      <c r="BL179" s="17" t="s">
        <v>139</v>
      </c>
      <c r="BM179" s="157" t="s">
        <v>705</v>
      </c>
    </row>
    <row r="180" spans="1:65" s="2" customFormat="1" ht="16.5" customHeight="1">
      <c r="A180" s="32"/>
      <c r="B180" s="144"/>
      <c r="C180" s="145" t="s">
        <v>144</v>
      </c>
      <c r="D180" s="145" t="s">
        <v>135</v>
      </c>
      <c r="E180" s="146" t="s">
        <v>1261</v>
      </c>
      <c r="F180" s="147" t="s">
        <v>1155</v>
      </c>
      <c r="G180" s="148" t="s">
        <v>763</v>
      </c>
      <c r="H180" s="149">
        <v>1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42</v>
      </c>
      <c r="O180" s="58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139</v>
      </c>
      <c r="AT180" s="157" t="s">
        <v>135</v>
      </c>
      <c r="AU180" s="157" t="s">
        <v>87</v>
      </c>
      <c r="AY180" s="17" t="s">
        <v>132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85</v>
      </c>
      <c r="BK180" s="158">
        <f>ROUND(I180*H180,2)</f>
        <v>0</v>
      </c>
      <c r="BL180" s="17" t="s">
        <v>139</v>
      </c>
      <c r="BM180" s="157" t="s">
        <v>716</v>
      </c>
    </row>
    <row r="181" spans="1:65" s="2" customFormat="1" ht="21.75" customHeight="1">
      <c r="A181" s="32"/>
      <c r="B181" s="144"/>
      <c r="C181" s="145" t="s">
        <v>139</v>
      </c>
      <c r="D181" s="145" t="s">
        <v>135</v>
      </c>
      <c r="E181" s="146" t="s">
        <v>1262</v>
      </c>
      <c r="F181" s="147" t="s">
        <v>1263</v>
      </c>
      <c r="G181" s="148" t="s">
        <v>763</v>
      </c>
      <c r="H181" s="149">
        <v>1</v>
      </c>
      <c r="I181" s="150"/>
      <c r="J181" s="151">
        <f>ROUND(I181*H181,2)</f>
        <v>0</v>
      </c>
      <c r="K181" s="152"/>
      <c r="L181" s="33"/>
      <c r="M181" s="164" t="s">
        <v>1</v>
      </c>
      <c r="N181" s="165" t="s">
        <v>42</v>
      </c>
      <c r="O181" s="166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139</v>
      </c>
      <c r="AT181" s="157" t="s">
        <v>135</v>
      </c>
      <c r="AU181" s="157" t="s">
        <v>87</v>
      </c>
      <c r="AY181" s="17" t="s">
        <v>132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7" t="s">
        <v>85</v>
      </c>
      <c r="BK181" s="158">
        <f>ROUND(I181*H181,2)</f>
        <v>0</v>
      </c>
      <c r="BL181" s="17" t="s">
        <v>139</v>
      </c>
      <c r="BM181" s="157" t="s">
        <v>726</v>
      </c>
    </row>
    <row r="182" spans="1:31" s="2" customFormat="1" ht="6.95" customHeight="1">
      <c r="A182" s="32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33"/>
      <c r="M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</sheetData>
  <autoFilter ref="C125:K18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103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39.75" customHeight="1">
      <c r="B7" s="20"/>
      <c r="E7" s="247" t="str">
        <f>'Rekapitulace stavby'!K6</f>
        <v>MULTIMEDIÁLNÍ UČEBNA PRO VÝUKU CIZÍCH JAZYKŮ,PŘÍRODNÍCH VĚD A ŘEMESEL - NÁSTAVBA PAVILONU DÍLEN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104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1264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9. 8. 2021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19.25" customHeight="1">
      <c r="A27" s="94"/>
      <c r="B27" s="95"/>
      <c r="C27" s="94"/>
      <c r="D27" s="94"/>
      <c r="E27" s="223" t="s">
        <v>106</v>
      </c>
      <c r="F27" s="223"/>
      <c r="G27" s="223"/>
      <c r="H27" s="22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ROUND(J134,2)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ROUND((SUM(BE134:BE225)),2)</f>
        <v>0</v>
      </c>
      <c r="G33" s="32"/>
      <c r="H33" s="32"/>
      <c r="I33" s="100">
        <v>0.21</v>
      </c>
      <c r="J33" s="99">
        <f>ROUND(((SUM(BE134:BE225))*I33),2)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ROUND((SUM(BF134:BF225)),2)</f>
        <v>0</v>
      </c>
      <c r="G34" s="32"/>
      <c r="H34" s="32"/>
      <c r="I34" s="100">
        <v>0.15</v>
      </c>
      <c r="J34" s="99">
        <f>ROUND(((SUM(BF134:BF225))*I34),2)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ROUND((SUM(BG134:BG225)),2)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ROUND((SUM(BH134:BH225)),2)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ROUND((SUM(BI134:BI225)),2)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9.75" customHeight="1">
      <c r="A85" s="32"/>
      <c r="B85" s="33"/>
      <c r="C85" s="32"/>
      <c r="D85" s="32"/>
      <c r="E85" s="247" t="str">
        <f>E7</f>
        <v>MULTIMEDIÁLNÍ UČEBNA PRO VÝUKU CIZÍCH JAZYKŮ,PŘÍRODNÍCH VĚD A ŘEMESEL - NÁSTAVBA PAVILONU DÍLEN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04 - ZTI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Základní škola Fantova,Gen.Fanty 446,Kaplice</v>
      </c>
      <c r="G89" s="32"/>
      <c r="H89" s="32"/>
      <c r="I89" s="27" t="s">
        <v>22</v>
      </c>
      <c r="J89" s="55" t="str">
        <f>IF(J12="","",J12)</f>
        <v>9. 8. 2021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54.4" customHeight="1">
      <c r="A91" s="32"/>
      <c r="B91" s="33"/>
      <c r="C91" s="27" t="s">
        <v>24</v>
      </c>
      <c r="D91" s="32"/>
      <c r="E91" s="32"/>
      <c r="F91" s="25" t="str">
        <f>E15</f>
        <v>Město Kaplice,Náměstí 70,382 41 Kapice</v>
      </c>
      <c r="G91" s="32"/>
      <c r="H91" s="32"/>
      <c r="I91" s="27" t="s">
        <v>30</v>
      </c>
      <c r="J91" s="30" t="str">
        <f>E21</f>
        <v>AGP nova spol.s.r.o.(Ing. Vladimír Polanský, CSc.)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108</v>
      </c>
      <c r="D94" s="101"/>
      <c r="E94" s="101"/>
      <c r="F94" s="101"/>
      <c r="G94" s="101"/>
      <c r="H94" s="101"/>
      <c r="I94" s="101"/>
      <c r="J94" s="110" t="s">
        <v>109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110</v>
      </c>
      <c r="D96" s="32"/>
      <c r="E96" s="32"/>
      <c r="F96" s="32"/>
      <c r="G96" s="32"/>
      <c r="H96" s="32"/>
      <c r="I96" s="32"/>
      <c r="J96" s="71">
        <f>J134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111</v>
      </c>
    </row>
    <row r="97" spans="2:12" s="9" customFormat="1" ht="24.95" customHeight="1">
      <c r="B97" s="112"/>
      <c r="D97" s="113" t="s">
        <v>1265</v>
      </c>
      <c r="E97" s="114"/>
      <c r="F97" s="114"/>
      <c r="G97" s="114"/>
      <c r="H97" s="114"/>
      <c r="I97" s="114"/>
      <c r="J97" s="115">
        <f>J135</f>
        <v>0</v>
      </c>
      <c r="L97" s="112"/>
    </row>
    <row r="98" spans="2:12" s="10" customFormat="1" ht="19.9" customHeight="1">
      <c r="B98" s="116"/>
      <c r="D98" s="117" t="s">
        <v>1266</v>
      </c>
      <c r="E98" s="118"/>
      <c r="F98" s="118"/>
      <c r="G98" s="118"/>
      <c r="H98" s="118"/>
      <c r="I98" s="118"/>
      <c r="J98" s="119">
        <f>J136</f>
        <v>0</v>
      </c>
      <c r="L98" s="116"/>
    </row>
    <row r="99" spans="2:12" s="10" customFormat="1" ht="14.85" customHeight="1">
      <c r="B99" s="116"/>
      <c r="D99" s="117" t="s">
        <v>1267</v>
      </c>
      <c r="E99" s="118"/>
      <c r="F99" s="118"/>
      <c r="G99" s="118"/>
      <c r="H99" s="118"/>
      <c r="I99" s="118"/>
      <c r="J99" s="119">
        <f>J153</f>
        <v>0</v>
      </c>
      <c r="L99" s="116"/>
    </row>
    <row r="100" spans="2:12" s="10" customFormat="1" ht="19.9" customHeight="1">
      <c r="B100" s="116"/>
      <c r="D100" s="117" t="s">
        <v>1268</v>
      </c>
      <c r="E100" s="118"/>
      <c r="F100" s="118"/>
      <c r="G100" s="118"/>
      <c r="H100" s="118"/>
      <c r="I100" s="118"/>
      <c r="J100" s="119">
        <f>J156</f>
        <v>0</v>
      </c>
      <c r="L100" s="116"/>
    </row>
    <row r="101" spans="2:12" s="10" customFormat="1" ht="14.85" customHeight="1">
      <c r="B101" s="116"/>
      <c r="D101" s="117" t="s">
        <v>1269</v>
      </c>
      <c r="E101" s="118"/>
      <c r="F101" s="118"/>
      <c r="G101" s="118"/>
      <c r="H101" s="118"/>
      <c r="I101" s="118"/>
      <c r="J101" s="119">
        <f>J157</f>
        <v>0</v>
      </c>
      <c r="L101" s="116"/>
    </row>
    <row r="102" spans="2:12" s="10" customFormat="1" ht="14.85" customHeight="1">
      <c r="B102" s="116"/>
      <c r="D102" s="117" t="s">
        <v>1270</v>
      </c>
      <c r="E102" s="118"/>
      <c r="F102" s="118"/>
      <c r="G102" s="118"/>
      <c r="H102" s="118"/>
      <c r="I102" s="118"/>
      <c r="J102" s="119">
        <f>J160</f>
        <v>0</v>
      </c>
      <c r="L102" s="116"/>
    </row>
    <row r="103" spans="2:12" s="10" customFormat="1" ht="14.85" customHeight="1">
      <c r="B103" s="116"/>
      <c r="D103" s="117" t="s">
        <v>1271</v>
      </c>
      <c r="E103" s="118"/>
      <c r="F103" s="118"/>
      <c r="G103" s="118"/>
      <c r="H103" s="118"/>
      <c r="I103" s="118"/>
      <c r="J103" s="119">
        <f>J162</f>
        <v>0</v>
      </c>
      <c r="L103" s="116"/>
    </row>
    <row r="104" spans="2:12" s="10" customFormat="1" ht="14.85" customHeight="1">
      <c r="B104" s="116"/>
      <c r="D104" s="117" t="s">
        <v>1272</v>
      </c>
      <c r="E104" s="118"/>
      <c r="F104" s="118"/>
      <c r="G104" s="118"/>
      <c r="H104" s="118"/>
      <c r="I104" s="118"/>
      <c r="J104" s="119">
        <f>J166</f>
        <v>0</v>
      </c>
      <c r="L104" s="116"/>
    </row>
    <row r="105" spans="2:12" s="10" customFormat="1" ht="14.85" customHeight="1">
      <c r="B105" s="116"/>
      <c r="D105" s="117" t="s">
        <v>1273</v>
      </c>
      <c r="E105" s="118"/>
      <c r="F105" s="118"/>
      <c r="G105" s="118"/>
      <c r="H105" s="118"/>
      <c r="I105" s="118"/>
      <c r="J105" s="119">
        <f>J171</f>
        <v>0</v>
      </c>
      <c r="L105" s="116"/>
    </row>
    <row r="106" spans="2:12" s="10" customFormat="1" ht="14.85" customHeight="1">
      <c r="B106" s="116"/>
      <c r="D106" s="117" t="s">
        <v>1274</v>
      </c>
      <c r="E106" s="118"/>
      <c r="F106" s="118"/>
      <c r="G106" s="118"/>
      <c r="H106" s="118"/>
      <c r="I106" s="118"/>
      <c r="J106" s="119">
        <f>J175</f>
        <v>0</v>
      </c>
      <c r="L106" s="116"/>
    </row>
    <row r="107" spans="2:12" s="10" customFormat="1" ht="14.85" customHeight="1">
      <c r="B107" s="116"/>
      <c r="D107" s="117" t="s">
        <v>1275</v>
      </c>
      <c r="E107" s="118"/>
      <c r="F107" s="118"/>
      <c r="G107" s="118"/>
      <c r="H107" s="118"/>
      <c r="I107" s="118"/>
      <c r="J107" s="119">
        <f>J183</f>
        <v>0</v>
      </c>
      <c r="L107" s="116"/>
    </row>
    <row r="108" spans="2:12" s="9" customFormat="1" ht="24.95" customHeight="1">
      <c r="B108" s="112"/>
      <c r="D108" s="113" t="s">
        <v>1276</v>
      </c>
      <c r="E108" s="114"/>
      <c r="F108" s="114"/>
      <c r="G108" s="114"/>
      <c r="H108" s="114"/>
      <c r="I108" s="114"/>
      <c r="J108" s="115">
        <f>J189</f>
        <v>0</v>
      </c>
      <c r="L108" s="112"/>
    </row>
    <row r="109" spans="2:12" s="10" customFormat="1" ht="19.9" customHeight="1">
      <c r="B109" s="116"/>
      <c r="D109" s="117" t="s">
        <v>1277</v>
      </c>
      <c r="E109" s="118"/>
      <c r="F109" s="118"/>
      <c r="G109" s="118"/>
      <c r="H109" s="118"/>
      <c r="I109" s="118"/>
      <c r="J109" s="119">
        <f>J190</f>
        <v>0</v>
      </c>
      <c r="L109" s="116"/>
    </row>
    <row r="110" spans="2:12" s="10" customFormat="1" ht="14.85" customHeight="1">
      <c r="B110" s="116"/>
      <c r="D110" s="117" t="s">
        <v>1278</v>
      </c>
      <c r="E110" s="118"/>
      <c r="F110" s="118"/>
      <c r="G110" s="118"/>
      <c r="H110" s="118"/>
      <c r="I110" s="118"/>
      <c r="J110" s="119">
        <f>J192</f>
        <v>0</v>
      </c>
      <c r="L110" s="116"/>
    </row>
    <row r="111" spans="2:12" s="10" customFormat="1" ht="14.85" customHeight="1">
      <c r="B111" s="116"/>
      <c r="D111" s="117" t="s">
        <v>1279</v>
      </c>
      <c r="E111" s="118"/>
      <c r="F111" s="118"/>
      <c r="G111" s="118"/>
      <c r="H111" s="118"/>
      <c r="I111" s="118"/>
      <c r="J111" s="119">
        <f>J197</f>
        <v>0</v>
      </c>
      <c r="L111" s="116"/>
    </row>
    <row r="112" spans="2:12" s="10" customFormat="1" ht="14.85" customHeight="1">
      <c r="B112" s="116"/>
      <c r="D112" s="117" t="s">
        <v>1280</v>
      </c>
      <c r="E112" s="118"/>
      <c r="F112" s="118"/>
      <c r="G112" s="118"/>
      <c r="H112" s="118"/>
      <c r="I112" s="118"/>
      <c r="J112" s="119">
        <f>J200</f>
        <v>0</v>
      </c>
      <c r="L112" s="116"/>
    </row>
    <row r="113" spans="2:12" s="10" customFormat="1" ht="14.85" customHeight="1">
      <c r="B113" s="116"/>
      <c r="D113" s="117" t="s">
        <v>1281</v>
      </c>
      <c r="E113" s="118"/>
      <c r="F113" s="118"/>
      <c r="G113" s="118"/>
      <c r="H113" s="118"/>
      <c r="I113" s="118"/>
      <c r="J113" s="119">
        <f>J204</f>
        <v>0</v>
      </c>
      <c r="L113" s="116"/>
    </row>
    <row r="114" spans="2:12" s="9" customFormat="1" ht="24.95" customHeight="1">
      <c r="B114" s="112"/>
      <c r="D114" s="113" t="s">
        <v>1282</v>
      </c>
      <c r="E114" s="114"/>
      <c r="F114" s="114"/>
      <c r="G114" s="114"/>
      <c r="H114" s="114"/>
      <c r="I114" s="114"/>
      <c r="J114" s="115">
        <f>J214</f>
        <v>0</v>
      </c>
      <c r="L114" s="112"/>
    </row>
    <row r="115" spans="1:31" s="2" customFormat="1" ht="21.7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5" customHeight="1">
      <c r="A120" s="32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5" customHeight="1">
      <c r="A121" s="32"/>
      <c r="B121" s="33"/>
      <c r="C121" s="21" t="s">
        <v>117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16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39.75" customHeight="1">
      <c r="A124" s="32"/>
      <c r="B124" s="33"/>
      <c r="C124" s="32"/>
      <c r="D124" s="32"/>
      <c r="E124" s="247" t="str">
        <f>E7</f>
        <v>MULTIMEDIÁLNÍ UČEBNA PRO VÝUKU CIZÍCH JAZYKŮ,PŘÍRODNÍCH VĚD A ŘEMESEL - NÁSTAVBA PAVILONU DÍLEN</v>
      </c>
      <c r="F124" s="248"/>
      <c r="G124" s="248"/>
      <c r="H124" s="248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104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237" t="str">
        <f>E9</f>
        <v>04 - ZTI</v>
      </c>
      <c r="F126" s="246"/>
      <c r="G126" s="246"/>
      <c r="H126" s="246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20</v>
      </c>
      <c r="D128" s="32"/>
      <c r="E128" s="32"/>
      <c r="F128" s="25" t="str">
        <f>F12</f>
        <v>Základní škola Fantova,Gen.Fanty 446,Kaplice</v>
      </c>
      <c r="G128" s="32"/>
      <c r="H128" s="32"/>
      <c r="I128" s="27" t="s">
        <v>22</v>
      </c>
      <c r="J128" s="55" t="str">
        <f>IF(J12="","",J12)</f>
        <v>9. 8. 2021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54.4" customHeight="1">
      <c r="A130" s="32"/>
      <c r="B130" s="33"/>
      <c r="C130" s="27" t="s">
        <v>24</v>
      </c>
      <c r="D130" s="32"/>
      <c r="E130" s="32"/>
      <c r="F130" s="25" t="str">
        <f>E15</f>
        <v>Město Kaplice,Náměstí 70,382 41 Kapice</v>
      </c>
      <c r="G130" s="32"/>
      <c r="H130" s="32"/>
      <c r="I130" s="27" t="s">
        <v>30</v>
      </c>
      <c r="J130" s="30" t="str">
        <f>E21</f>
        <v>AGP nova spol.s.r.o.(Ing. Vladimír Polanský, CSc.)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7" t="s">
        <v>28</v>
      </c>
      <c r="D131" s="32"/>
      <c r="E131" s="32"/>
      <c r="F131" s="25" t="str">
        <f>IF(E18="","",E18)</f>
        <v>Vyplň údaj</v>
      </c>
      <c r="G131" s="32"/>
      <c r="H131" s="32"/>
      <c r="I131" s="27" t="s">
        <v>33</v>
      </c>
      <c r="J131" s="30" t="str">
        <f>E24</f>
        <v xml:space="preserve"> 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11" customFormat="1" ht="29.25" customHeight="1">
      <c r="A133" s="120"/>
      <c r="B133" s="121"/>
      <c r="C133" s="122" t="s">
        <v>118</v>
      </c>
      <c r="D133" s="123" t="s">
        <v>62</v>
      </c>
      <c r="E133" s="123" t="s">
        <v>58</v>
      </c>
      <c r="F133" s="123" t="s">
        <v>59</v>
      </c>
      <c r="G133" s="123" t="s">
        <v>119</v>
      </c>
      <c r="H133" s="123" t="s">
        <v>120</v>
      </c>
      <c r="I133" s="123" t="s">
        <v>121</v>
      </c>
      <c r="J133" s="124" t="s">
        <v>109</v>
      </c>
      <c r="K133" s="125" t="s">
        <v>122</v>
      </c>
      <c r="L133" s="126"/>
      <c r="M133" s="62" t="s">
        <v>1</v>
      </c>
      <c r="N133" s="63" t="s">
        <v>41</v>
      </c>
      <c r="O133" s="63" t="s">
        <v>123</v>
      </c>
      <c r="P133" s="63" t="s">
        <v>124</v>
      </c>
      <c r="Q133" s="63" t="s">
        <v>125</v>
      </c>
      <c r="R133" s="63" t="s">
        <v>126</v>
      </c>
      <c r="S133" s="63" t="s">
        <v>127</v>
      </c>
      <c r="T133" s="64" t="s">
        <v>128</v>
      </c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1:63" s="2" customFormat="1" ht="22.9" customHeight="1">
      <c r="A134" s="32"/>
      <c r="B134" s="33"/>
      <c r="C134" s="69" t="s">
        <v>129</v>
      </c>
      <c r="D134" s="32"/>
      <c r="E134" s="32"/>
      <c r="F134" s="32"/>
      <c r="G134" s="32"/>
      <c r="H134" s="32"/>
      <c r="I134" s="32"/>
      <c r="J134" s="127">
        <f>BK134</f>
        <v>0</v>
      </c>
      <c r="K134" s="32"/>
      <c r="L134" s="33"/>
      <c r="M134" s="65"/>
      <c r="N134" s="56"/>
      <c r="O134" s="66"/>
      <c r="P134" s="128">
        <f>P135+P189+P214</f>
        <v>0</v>
      </c>
      <c r="Q134" s="66"/>
      <c r="R134" s="128">
        <f>R135+R189+R214</f>
        <v>0</v>
      </c>
      <c r="S134" s="66"/>
      <c r="T134" s="129">
        <f>T135+T189+T214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76</v>
      </c>
      <c r="AU134" s="17" t="s">
        <v>111</v>
      </c>
      <c r="BK134" s="130">
        <f>BK135+BK189+BK214</f>
        <v>0</v>
      </c>
    </row>
    <row r="135" spans="2:63" s="12" customFormat="1" ht="25.9" customHeight="1">
      <c r="B135" s="131"/>
      <c r="D135" s="132" t="s">
        <v>76</v>
      </c>
      <c r="E135" s="133" t="s">
        <v>1084</v>
      </c>
      <c r="F135" s="133" t="s">
        <v>1283</v>
      </c>
      <c r="I135" s="134"/>
      <c r="J135" s="135">
        <f>BK135</f>
        <v>0</v>
      </c>
      <c r="L135" s="131"/>
      <c r="M135" s="136"/>
      <c r="N135" s="137"/>
      <c r="O135" s="137"/>
      <c r="P135" s="138">
        <f>P136+P156</f>
        <v>0</v>
      </c>
      <c r="Q135" s="137"/>
      <c r="R135" s="138">
        <f>R136+R156</f>
        <v>0</v>
      </c>
      <c r="S135" s="137"/>
      <c r="T135" s="139">
        <f>T136+T156</f>
        <v>0</v>
      </c>
      <c r="AR135" s="132" t="s">
        <v>85</v>
      </c>
      <c r="AT135" s="140" t="s">
        <v>76</v>
      </c>
      <c r="AU135" s="140" t="s">
        <v>77</v>
      </c>
      <c r="AY135" s="132" t="s">
        <v>132</v>
      </c>
      <c r="BK135" s="141">
        <f>BK136+BK156</f>
        <v>0</v>
      </c>
    </row>
    <row r="136" spans="2:63" s="12" customFormat="1" ht="22.9" customHeight="1">
      <c r="B136" s="131"/>
      <c r="D136" s="132" t="s">
        <v>76</v>
      </c>
      <c r="E136" s="142" t="s">
        <v>1115</v>
      </c>
      <c r="F136" s="142" t="s">
        <v>1284</v>
      </c>
      <c r="I136" s="134"/>
      <c r="J136" s="143">
        <f>BK136</f>
        <v>0</v>
      </c>
      <c r="L136" s="131"/>
      <c r="M136" s="136"/>
      <c r="N136" s="137"/>
      <c r="O136" s="137"/>
      <c r="P136" s="138">
        <f>P137+SUM(P138:P153)</f>
        <v>0</v>
      </c>
      <c r="Q136" s="137"/>
      <c r="R136" s="138">
        <f>R137+SUM(R138:R153)</f>
        <v>0</v>
      </c>
      <c r="S136" s="137"/>
      <c r="T136" s="139">
        <f>T137+SUM(T138:T153)</f>
        <v>0</v>
      </c>
      <c r="AR136" s="132" t="s">
        <v>85</v>
      </c>
      <c r="AT136" s="140" t="s">
        <v>76</v>
      </c>
      <c r="AU136" s="140" t="s">
        <v>85</v>
      </c>
      <c r="AY136" s="132" t="s">
        <v>132</v>
      </c>
      <c r="BK136" s="141">
        <f>BK137+SUM(BK138:BK153)</f>
        <v>0</v>
      </c>
    </row>
    <row r="137" spans="1:65" s="2" customFormat="1" ht="24.2" customHeight="1">
      <c r="A137" s="32"/>
      <c r="B137" s="144"/>
      <c r="C137" s="145" t="s">
        <v>85</v>
      </c>
      <c r="D137" s="145" t="s">
        <v>135</v>
      </c>
      <c r="E137" s="146" t="s">
        <v>1285</v>
      </c>
      <c r="F137" s="147" t="s">
        <v>1286</v>
      </c>
      <c r="G137" s="148" t="s">
        <v>214</v>
      </c>
      <c r="H137" s="149">
        <v>7</v>
      </c>
      <c r="I137" s="150"/>
      <c r="J137" s="151">
        <f aca="true" t="shared" si="0" ref="J137:J152">ROUND(I137*H137,2)</f>
        <v>0</v>
      </c>
      <c r="K137" s="152"/>
      <c r="L137" s="33"/>
      <c r="M137" s="153" t="s">
        <v>1</v>
      </c>
      <c r="N137" s="154" t="s">
        <v>42</v>
      </c>
      <c r="O137" s="58"/>
      <c r="P137" s="155">
        <f aca="true" t="shared" si="1" ref="P137:P152">O137*H137</f>
        <v>0</v>
      </c>
      <c r="Q137" s="155">
        <v>0</v>
      </c>
      <c r="R137" s="155">
        <f aca="true" t="shared" si="2" ref="R137:R152">Q137*H137</f>
        <v>0</v>
      </c>
      <c r="S137" s="155">
        <v>0</v>
      </c>
      <c r="T137" s="156">
        <f aca="true" t="shared" si="3" ref="T137:T152"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139</v>
      </c>
      <c r="AT137" s="157" t="s">
        <v>135</v>
      </c>
      <c r="AU137" s="157" t="s">
        <v>87</v>
      </c>
      <c r="AY137" s="17" t="s">
        <v>132</v>
      </c>
      <c r="BE137" s="158">
        <f aca="true" t="shared" si="4" ref="BE137:BE152">IF(N137="základní",J137,0)</f>
        <v>0</v>
      </c>
      <c r="BF137" s="158">
        <f aca="true" t="shared" si="5" ref="BF137:BF152">IF(N137="snížená",J137,0)</f>
        <v>0</v>
      </c>
      <c r="BG137" s="158">
        <f aca="true" t="shared" si="6" ref="BG137:BG152">IF(N137="zákl. přenesená",J137,0)</f>
        <v>0</v>
      </c>
      <c r="BH137" s="158">
        <f aca="true" t="shared" si="7" ref="BH137:BH152">IF(N137="sníž. přenesená",J137,0)</f>
        <v>0</v>
      </c>
      <c r="BI137" s="158">
        <f aca="true" t="shared" si="8" ref="BI137:BI152">IF(N137="nulová",J137,0)</f>
        <v>0</v>
      </c>
      <c r="BJ137" s="17" t="s">
        <v>85</v>
      </c>
      <c r="BK137" s="158">
        <f aca="true" t="shared" si="9" ref="BK137:BK152">ROUND(I137*H137,2)</f>
        <v>0</v>
      </c>
      <c r="BL137" s="17" t="s">
        <v>139</v>
      </c>
      <c r="BM137" s="157" t="s">
        <v>87</v>
      </c>
    </row>
    <row r="138" spans="1:65" s="2" customFormat="1" ht="24.2" customHeight="1">
      <c r="A138" s="32"/>
      <c r="B138" s="144"/>
      <c r="C138" s="145" t="s">
        <v>87</v>
      </c>
      <c r="D138" s="145" t="s">
        <v>135</v>
      </c>
      <c r="E138" s="146" t="s">
        <v>1287</v>
      </c>
      <c r="F138" s="147" t="s">
        <v>1288</v>
      </c>
      <c r="G138" s="148" t="s">
        <v>214</v>
      </c>
      <c r="H138" s="149">
        <v>0.5</v>
      </c>
      <c r="I138" s="150"/>
      <c r="J138" s="151">
        <f t="shared" si="0"/>
        <v>0</v>
      </c>
      <c r="K138" s="152"/>
      <c r="L138" s="33"/>
      <c r="M138" s="153" t="s">
        <v>1</v>
      </c>
      <c r="N138" s="154" t="s">
        <v>42</v>
      </c>
      <c r="O138" s="58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139</v>
      </c>
      <c r="AT138" s="157" t="s">
        <v>135</v>
      </c>
      <c r="AU138" s="157" t="s">
        <v>87</v>
      </c>
      <c r="AY138" s="17" t="s">
        <v>132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7" t="s">
        <v>85</v>
      </c>
      <c r="BK138" s="158">
        <f t="shared" si="9"/>
        <v>0</v>
      </c>
      <c r="BL138" s="17" t="s">
        <v>139</v>
      </c>
      <c r="BM138" s="157" t="s">
        <v>139</v>
      </c>
    </row>
    <row r="139" spans="1:65" s="2" customFormat="1" ht="24.2" customHeight="1">
      <c r="A139" s="32"/>
      <c r="B139" s="144"/>
      <c r="C139" s="145" t="s">
        <v>144</v>
      </c>
      <c r="D139" s="145" t="s">
        <v>135</v>
      </c>
      <c r="E139" s="146" t="s">
        <v>1289</v>
      </c>
      <c r="F139" s="147" t="s">
        <v>1290</v>
      </c>
      <c r="G139" s="148" t="s">
        <v>214</v>
      </c>
      <c r="H139" s="149">
        <v>12.6</v>
      </c>
      <c r="I139" s="150"/>
      <c r="J139" s="151">
        <f t="shared" si="0"/>
        <v>0</v>
      </c>
      <c r="K139" s="152"/>
      <c r="L139" s="33"/>
      <c r="M139" s="153" t="s">
        <v>1</v>
      </c>
      <c r="N139" s="154" t="s">
        <v>42</v>
      </c>
      <c r="O139" s="58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139</v>
      </c>
      <c r="AT139" s="157" t="s">
        <v>135</v>
      </c>
      <c r="AU139" s="157" t="s">
        <v>87</v>
      </c>
      <c r="AY139" s="17" t="s">
        <v>132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7" t="s">
        <v>85</v>
      </c>
      <c r="BK139" s="158">
        <f t="shared" si="9"/>
        <v>0</v>
      </c>
      <c r="BL139" s="17" t="s">
        <v>139</v>
      </c>
      <c r="BM139" s="157" t="s">
        <v>161</v>
      </c>
    </row>
    <row r="140" spans="1:65" s="2" customFormat="1" ht="16.5" customHeight="1">
      <c r="A140" s="32"/>
      <c r="B140" s="144"/>
      <c r="C140" s="145" t="s">
        <v>139</v>
      </c>
      <c r="D140" s="145" t="s">
        <v>135</v>
      </c>
      <c r="E140" s="146" t="s">
        <v>1291</v>
      </c>
      <c r="F140" s="147" t="s">
        <v>1292</v>
      </c>
      <c r="G140" s="148" t="s">
        <v>214</v>
      </c>
      <c r="H140" s="149">
        <v>12.6</v>
      </c>
      <c r="I140" s="150"/>
      <c r="J140" s="151">
        <f t="shared" si="0"/>
        <v>0</v>
      </c>
      <c r="K140" s="152"/>
      <c r="L140" s="33"/>
      <c r="M140" s="153" t="s">
        <v>1</v>
      </c>
      <c r="N140" s="154" t="s">
        <v>42</v>
      </c>
      <c r="O140" s="58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139</v>
      </c>
      <c r="AT140" s="157" t="s">
        <v>135</v>
      </c>
      <c r="AU140" s="157" t="s">
        <v>87</v>
      </c>
      <c r="AY140" s="17" t="s">
        <v>132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7" t="s">
        <v>85</v>
      </c>
      <c r="BK140" s="158">
        <f t="shared" si="9"/>
        <v>0</v>
      </c>
      <c r="BL140" s="17" t="s">
        <v>139</v>
      </c>
      <c r="BM140" s="157" t="s">
        <v>173</v>
      </c>
    </row>
    <row r="141" spans="1:65" s="2" customFormat="1" ht="24.2" customHeight="1">
      <c r="A141" s="32"/>
      <c r="B141" s="144"/>
      <c r="C141" s="145" t="s">
        <v>153</v>
      </c>
      <c r="D141" s="145" t="s">
        <v>135</v>
      </c>
      <c r="E141" s="146" t="s">
        <v>1293</v>
      </c>
      <c r="F141" s="147" t="s">
        <v>1294</v>
      </c>
      <c r="G141" s="148" t="s">
        <v>214</v>
      </c>
      <c r="H141" s="149">
        <v>6</v>
      </c>
      <c r="I141" s="150"/>
      <c r="J141" s="151">
        <f t="shared" si="0"/>
        <v>0</v>
      </c>
      <c r="K141" s="152"/>
      <c r="L141" s="33"/>
      <c r="M141" s="153" t="s">
        <v>1</v>
      </c>
      <c r="N141" s="154" t="s">
        <v>42</v>
      </c>
      <c r="O141" s="58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139</v>
      </c>
      <c r="AT141" s="157" t="s">
        <v>135</v>
      </c>
      <c r="AU141" s="157" t="s">
        <v>87</v>
      </c>
      <c r="AY141" s="17" t="s">
        <v>132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7" t="s">
        <v>85</v>
      </c>
      <c r="BK141" s="158">
        <f t="shared" si="9"/>
        <v>0</v>
      </c>
      <c r="BL141" s="17" t="s">
        <v>139</v>
      </c>
      <c r="BM141" s="157" t="s">
        <v>182</v>
      </c>
    </row>
    <row r="142" spans="1:65" s="2" customFormat="1" ht="16.5" customHeight="1">
      <c r="A142" s="32"/>
      <c r="B142" s="144"/>
      <c r="C142" s="145" t="s">
        <v>161</v>
      </c>
      <c r="D142" s="145" t="s">
        <v>135</v>
      </c>
      <c r="E142" s="146" t="s">
        <v>1295</v>
      </c>
      <c r="F142" s="147" t="s">
        <v>1292</v>
      </c>
      <c r="G142" s="148" t="s">
        <v>214</v>
      </c>
      <c r="H142" s="149">
        <v>6</v>
      </c>
      <c r="I142" s="150"/>
      <c r="J142" s="151">
        <f t="shared" si="0"/>
        <v>0</v>
      </c>
      <c r="K142" s="152"/>
      <c r="L142" s="33"/>
      <c r="M142" s="153" t="s">
        <v>1</v>
      </c>
      <c r="N142" s="154" t="s">
        <v>42</v>
      </c>
      <c r="O142" s="58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139</v>
      </c>
      <c r="AT142" s="157" t="s">
        <v>135</v>
      </c>
      <c r="AU142" s="157" t="s">
        <v>87</v>
      </c>
      <c r="AY142" s="17" t="s">
        <v>132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7" t="s">
        <v>85</v>
      </c>
      <c r="BK142" s="158">
        <f t="shared" si="9"/>
        <v>0</v>
      </c>
      <c r="BL142" s="17" t="s">
        <v>139</v>
      </c>
      <c r="BM142" s="157" t="s">
        <v>270</v>
      </c>
    </row>
    <row r="143" spans="1:65" s="2" customFormat="1" ht="24.2" customHeight="1">
      <c r="A143" s="32"/>
      <c r="B143" s="144"/>
      <c r="C143" s="145" t="s">
        <v>166</v>
      </c>
      <c r="D143" s="145" t="s">
        <v>135</v>
      </c>
      <c r="E143" s="146" t="s">
        <v>1296</v>
      </c>
      <c r="F143" s="147" t="s">
        <v>1297</v>
      </c>
      <c r="G143" s="148" t="s">
        <v>247</v>
      </c>
      <c r="H143" s="149">
        <v>18</v>
      </c>
      <c r="I143" s="150"/>
      <c r="J143" s="151">
        <f t="shared" si="0"/>
        <v>0</v>
      </c>
      <c r="K143" s="152"/>
      <c r="L143" s="33"/>
      <c r="M143" s="153" t="s">
        <v>1</v>
      </c>
      <c r="N143" s="154" t="s">
        <v>42</v>
      </c>
      <c r="O143" s="58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139</v>
      </c>
      <c r="AT143" s="157" t="s">
        <v>135</v>
      </c>
      <c r="AU143" s="157" t="s">
        <v>87</v>
      </c>
      <c r="AY143" s="17" t="s">
        <v>132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7" t="s">
        <v>85</v>
      </c>
      <c r="BK143" s="158">
        <f t="shared" si="9"/>
        <v>0</v>
      </c>
      <c r="BL143" s="17" t="s">
        <v>139</v>
      </c>
      <c r="BM143" s="157" t="s">
        <v>280</v>
      </c>
    </row>
    <row r="144" spans="1:65" s="2" customFormat="1" ht="16.5" customHeight="1">
      <c r="A144" s="32"/>
      <c r="B144" s="144"/>
      <c r="C144" s="145" t="s">
        <v>173</v>
      </c>
      <c r="D144" s="145" t="s">
        <v>135</v>
      </c>
      <c r="E144" s="146" t="s">
        <v>1298</v>
      </c>
      <c r="F144" s="147" t="s">
        <v>1299</v>
      </c>
      <c r="G144" s="148" t="s">
        <v>247</v>
      </c>
      <c r="H144" s="149">
        <v>18</v>
      </c>
      <c r="I144" s="150"/>
      <c r="J144" s="151">
        <f t="shared" si="0"/>
        <v>0</v>
      </c>
      <c r="K144" s="152"/>
      <c r="L144" s="33"/>
      <c r="M144" s="153" t="s">
        <v>1</v>
      </c>
      <c r="N144" s="154" t="s">
        <v>42</v>
      </c>
      <c r="O144" s="58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139</v>
      </c>
      <c r="AT144" s="157" t="s">
        <v>135</v>
      </c>
      <c r="AU144" s="157" t="s">
        <v>87</v>
      </c>
      <c r="AY144" s="17" t="s">
        <v>132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7" t="s">
        <v>85</v>
      </c>
      <c r="BK144" s="158">
        <f t="shared" si="9"/>
        <v>0</v>
      </c>
      <c r="BL144" s="17" t="s">
        <v>139</v>
      </c>
      <c r="BM144" s="157" t="s">
        <v>292</v>
      </c>
    </row>
    <row r="145" spans="1:65" s="2" customFormat="1" ht="24.2" customHeight="1">
      <c r="A145" s="32"/>
      <c r="B145" s="144"/>
      <c r="C145" s="145" t="s">
        <v>178</v>
      </c>
      <c r="D145" s="145" t="s">
        <v>135</v>
      </c>
      <c r="E145" s="146" t="s">
        <v>1300</v>
      </c>
      <c r="F145" s="147" t="s">
        <v>1301</v>
      </c>
      <c r="G145" s="148" t="s">
        <v>214</v>
      </c>
      <c r="H145" s="149">
        <v>18.6</v>
      </c>
      <c r="I145" s="150"/>
      <c r="J145" s="151">
        <f t="shared" si="0"/>
        <v>0</v>
      </c>
      <c r="K145" s="152"/>
      <c r="L145" s="33"/>
      <c r="M145" s="153" t="s">
        <v>1</v>
      </c>
      <c r="N145" s="154" t="s">
        <v>42</v>
      </c>
      <c r="O145" s="58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139</v>
      </c>
      <c r="AT145" s="157" t="s">
        <v>135</v>
      </c>
      <c r="AU145" s="157" t="s">
        <v>87</v>
      </c>
      <c r="AY145" s="17" t="s">
        <v>132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7" t="s">
        <v>85</v>
      </c>
      <c r="BK145" s="158">
        <f t="shared" si="9"/>
        <v>0</v>
      </c>
      <c r="BL145" s="17" t="s">
        <v>139</v>
      </c>
      <c r="BM145" s="157" t="s">
        <v>302</v>
      </c>
    </row>
    <row r="146" spans="1:65" s="2" customFormat="1" ht="37.9" customHeight="1">
      <c r="A146" s="32"/>
      <c r="B146" s="144"/>
      <c r="C146" s="145" t="s">
        <v>182</v>
      </c>
      <c r="D146" s="145" t="s">
        <v>135</v>
      </c>
      <c r="E146" s="146" t="s">
        <v>1302</v>
      </c>
      <c r="F146" s="147" t="s">
        <v>1303</v>
      </c>
      <c r="G146" s="148" t="s">
        <v>214</v>
      </c>
      <c r="H146" s="149">
        <v>3.5</v>
      </c>
      <c r="I146" s="150"/>
      <c r="J146" s="151">
        <f t="shared" si="0"/>
        <v>0</v>
      </c>
      <c r="K146" s="152"/>
      <c r="L146" s="33"/>
      <c r="M146" s="153" t="s">
        <v>1</v>
      </c>
      <c r="N146" s="154" t="s">
        <v>42</v>
      </c>
      <c r="O146" s="58"/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139</v>
      </c>
      <c r="AT146" s="157" t="s">
        <v>135</v>
      </c>
      <c r="AU146" s="157" t="s">
        <v>87</v>
      </c>
      <c r="AY146" s="17" t="s">
        <v>132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7" t="s">
        <v>85</v>
      </c>
      <c r="BK146" s="158">
        <f t="shared" si="9"/>
        <v>0</v>
      </c>
      <c r="BL146" s="17" t="s">
        <v>139</v>
      </c>
      <c r="BM146" s="157" t="s">
        <v>314</v>
      </c>
    </row>
    <row r="147" spans="1:65" s="2" customFormat="1" ht="21.75" customHeight="1">
      <c r="A147" s="32"/>
      <c r="B147" s="144"/>
      <c r="C147" s="145" t="s">
        <v>264</v>
      </c>
      <c r="D147" s="145" t="s">
        <v>135</v>
      </c>
      <c r="E147" s="146" t="s">
        <v>1304</v>
      </c>
      <c r="F147" s="147" t="s">
        <v>1305</v>
      </c>
      <c r="G147" s="148" t="s">
        <v>214</v>
      </c>
      <c r="H147" s="149">
        <v>3.5</v>
      </c>
      <c r="I147" s="150"/>
      <c r="J147" s="151">
        <f t="shared" si="0"/>
        <v>0</v>
      </c>
      <c r="K147" s="152"/>
      <c r="L147" s="33"/>
      <c r="M147" s="153" t="s">
        <v>1</v>
      </c>
      <c r="N147" s="154" t="s">
        <v>42</v>
      </c>
      <c r="O147" s="58"/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139</v>
      </c>
      <c r="AT147" s="157" t="s">
        <v>135</v>
      </c>
      <c r="AU147" s="157" t="s">
        <v>87</v>
      </c>
      <c r="AY147" s="17" t="s">
        <v>132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7" t="s">
        <v>85</v>
      </c>
      <c r="BK147" s="158">
        <f t="shared" si="9"/>
        <v>0</v>
      </c>
      <c r="BL147" s="17" t="s">
        <v>139</v>
      </c>
      <c r="BM147" s="157" t="s">
        <v>329</v>
      </c>
    </row>
    <row r="148" spans="1:65" s="2" customFormat="1" ht="16.5" customHeight="1">
      <c r="A148" s="32"/>
      <c r="B148" s="144"/>
      <c r="C148" s="145" t="s">
        <v>270</v>
      </c>
      <c r="D148" s="145" t="s">
        <v>135</v>
      </c>
      <c r="E148" s="146" t="s">
        <v>1306</v>
      </c>
      <c r="F148" s="147" t="s">
        <v>1307</v>
      </c>
      <c r="G148" s="148" t="s">
        <v>214</v>
      </c>
      <c r="H148" s="149">
        <v>3.5</v>
      </c>
      <c r="I148" s="150"/>
      <c r="J148" s="151">
        <f t="shared" si="0"/>
        <v>0</v>
      </c>
      <c r="K148" s="152"/>
      <c r="L148" s="33"/>
      <c r="M148" s="153" t="s">
        <v>1</v>
      </c>
      <c r="N148" s="154" t="s">
        <v>42</v>
      </c>
      <c r="O148" s="58"/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139</v>
      </c>
      <c r="AT148" s="157" t="s">
        <v>135</v>
      </c>
      <c r="AU148" s="157" t="s">
        <v>87</v>
      </c>
      <c r="AY148" s="17" t="s">
        <v>132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7" t="s">
        <v>85</v>
      </c>
      <c r="BK148" s="158">
        <f t="shared" si="9"/>
        <v>0</v>
      </c>
      <c r="BL148" s="17" t="s">
        <v>139</v>
      </c>
      <c r="BM148" s="157" t="s">
        <v>339</v>
      </c>
    </row>
    <row r="149" spans="1:65" s="2" customFormat="1" ht="24.2" customHeight="1">
      <c r="A149" s="32"/>
      <c r="B149" s="144"/>
      <c r="C149" s="145" t="s">
        <v>275</v>
      </c>
      <c r="D149" s="145" t="s">
        <v>135</v>
      </c>
      <c r="E149" s="146" t="s">
        <v>1308</v>
      </c>
      <c r="F149" s="147" t="s">
        <v>1309</v>
      </c>
      <c r="G149" s="148" t="s">
        <v>214</v>
      </c>
      <c r="H149" s="149">
        <v>15.1</v>
      </c>
      <c r="I149" s="150"/>
      <c r="J149" s="151">
        <f t="shared" si="0"/>
        <v>0</v>
      </c>
      <c r="K149" s="152"/>
      <c r="L149" s="33"/>
      <c r="M149" s="153" t="s">
        <v>1</v>
      </c>
      <c r="N149" s="154" t="s">
        <v>42</v>
      </c>
      <c r="O149" s="58"/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139</v>
      </c>
      <c r="AT149" s="157" t="s">
        <v>135</v>
      </c>
      <c r="AU149" s="157" t="s">
        <v>87</v>
      </c>
      <c r="AY149" s="17" t="s">
        <v>132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7" t="s">
        <v>85</v>
      </c>
      <c r="BK149" s="158">
        <f t="shared" si="9"/>
        <v>0</v>
      </c>
      <c r="BL149" s="17" t="s">
        <v>139</v>
      </c>
      <c r="BM149" s="157" t="s">
        <v>352</v>
      </c>
    </row>
    <row r="150" spans="1:65" s="2" customFormat="1" ht="37.9" customHeight="1">
      <c r="A150" s="32"/>
      <c r="B150" s="144"/>
      <c r="C150" s="145" t="s">
        <v>280</v>
      </c>
      <c r="D150" s="145" t="s">
        <v>135</v>
      </c>
      <c r="E150" s="146" t="s">
        <v>1310</v>
      </c>
      <c r="F150" s="147" t="s">
        <v>1311</v>
      </c>
      <c r="G150" s="148" t="s">
        <v>214</v>
      </c>
      <c r="H150" s="149">
        <v>2.1</v>
      </c>
      <c r="I150" s="150"/>
      <c r="J150" s="151">
        <f t="shared" si="0"/>
        <v>0</v>
      </c>
      <c r="K150" s="152"/>
      <c r="L150" s="33"/>
      <c r="M150" s="153" t="s">
        <v>1</v>
      </c>
      <c r="N150" s="154" t="s">
        <v>42</v>
      </c>
      <c r="O150" s="58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139</v>
      </c>
      <c r="AT150" s="157" t="s">
        <v>135</v>
      </c>
      <c r="AU150" s="157" t="s">
        <v>87</v>
      </c>
      <c r="AY150" s="17" t="s">
        <v>132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7" t="s">
        <v>85</v>
      </c>
      <c r="BK150" s="158">
        <f t="shared" si="9"/>
        <v>0</v>
      </c>
      <c r="BL150" s="17" t="s">
        <v>139</v>
      </c>
      <c r="BM150" s="157" t="s">
        <v>362</v>
      </c>
    </row>
    <row r="151" spans="1:65" s="2" customFormat="1" ht="16.5" customHeight="1">
      <c r="A151" s="32"/>
      <c r="B151" s="144"/>
      <c r="C151" s="145" t="s">
        <v>8</v>
      </c>
      <c r="D151" s="145" t="s">
        <v>135</v>
      </c>
      <c r="E151" s="146" t="s">
        <v>1312</v>
      </c>
      <c r="F151" s="147" t="s">
        <v>1313</v>
      </c>
      <c r="G151" s="148" t="s">
        <v>310</v>
      </c>
      <c r="H151" s="149">
        <v>4.2</v>
      </c>
      <c r="I151" s="150"/>
      <c r="J151" s="151">
        <f t="shared" si="0"/>
        <v>0</v>
      </c>
      <c r="K151" s="152"/>
      <c r="L151" s="33"/>
      <c r="M151" s="153" t="s">
        <v>1</v>
      </c>
      <c r="N151" s="154" t="s">
        <v>42</v>
      </c>
      <c r="O151" s="58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139</v>
      </c>
      <c r="AT151" s="157" t="s">
        <v>135</v>
      </c>
      <c r="AU151" s="157" t="s">
        <v>87</v>
      </c>
      <c r="AY151" s="17" t="s">
        <v>132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7" t="s">
        <v>85</v>
      </c>
      <c r="BK151" s="158">
        <f t="shared" si="9"/>
        <v>0</v>
      </c>
      <c r="BL151" s="17" t="s">
        <v>139</v>
      </c>
      <c r="BM151" s="157" t="s">
        <v>371</v>
      </c>
    </row>
    <row r="152" spans="1:65" s="2" customFormat="1" ht="24.2" customHeight="1">
      <c r="A152" s="32"/>
      <c r="B152" s="144"/>
      <c r="C152" s="145" t="s">
        <v>292</v>
      </c>
      <c r="D152" s="145" t="s">
        <v>135</v>
      </c>
      <c r="E152" s="146" t="s">
        <v>1314</v>
      </c>
      <c r="F152" s="147" t="s">
        <v>1315</v>
      </c>
      <c r="G152" s="148" t="s">
        <v>214</v>
      </c>
      <c r="H152" s="149">
        <v>1</v>
      </c>
      <c r="I152" s="150"/>
      <c r="J152" s="151">
        <f t="shared" si="0"/>
        <v>0</v>
      </c>
      <c r="K152" s="152"/>
      <c r="L152" s="33"/>
      <c r="M152" s="153" t="s">
        <v>1</v>
      </c>
      <c r="N152" s="154" t="s">
        <v>42</v>
      </c>
      <c r="O152" s="58"/>
      <c r="P152" s="155">
        <f t="shared" si="1"/>
        <v>0</v>
      </c>
      <c r="Q152" s="155">
        <v>0</v>
      </c>
      <c r="R152" s="155">
        <f t="shared" si="2"/>
        <v>0</v>
      </c>
      <c r="S152" s="155">
        <v>0</v>
      </c>
      <c r="T152" s="156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139</v>
      </c>
      <c r="AT152" s="157" t="s">
        <v>135</v>
      </c>
      <c r="AU152" s="157" t="s">
        <v>87</v>
      </c>
      <c r="AY152" s="17" t="s">
        <v>132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7" t="s">
        <v>85</v>
      </c>
      <c r="BK152" s="158">
        <f t="shared" si="9"/>
        <v>0</v>
      </c>
      <c r="BL152" s="17" t="s">
        <v>139</v>
      </c>
      <c r="BM152" s="157" t="s">
        <v>380</v>
      </c>
    </row>
    <row r="153" spans="2:63" s="12" customFormat="1" ht="20.85" customHeight="1">
      <c r="B153" s="131"/>
      <c r="D153" s="132" t="s">
        <v>76</v>
      </c>
      <c r="E153" s="142" t="s">
        <v>1127</v>
      </c>
      <c r="F153" s="142" t="s">
        <v>1316</v>
      </c>
      <c r="I153" s="134"/>
      <c r="J153" s="143">
        <f>BK153</f>
        <v>0</v>
      </c>
      <c r="L153" s="131"/>
      <c r="M153" s="136"/>
      <c r="N153" s="137"/>
      <c r="O153" s="137"/>
      <c r="P153" s="138">
        <f>SUM(P154:P155)</f>
        <v>0</v>
      </c>
      <c r="Q153" s="137"/>
      <c r="R153" s="138">
        <f>SUM(R154:R155)</f>
        <v>0</v>
      </c>
      <c r="S153" s="137"/>
      <c r="T153" s="139">
        <f>SUM(T154:T155)</f>
        <v>0</v>
      </c>
      <c r="AR153" s="132" t="s">
        <v>85</v>
      </c>
      <c r="AT153" s="140" t="s">
        <v>76</v>
      </c>
      <c r="AU153" s="140" t="s">
        <v>87</v>
      </c>
      <c r="AY153" s="132" t="s">
        <v>132</v>
      </c>
      <c r="BK153" s="141">
        <f>SUM(BK154:BK155)</f>
        <v>0</v>
      </c>
    </row>
    <row r="154" spans="1:65" s="2" customFormat="1" ht="16.5" customHeight="1">
      <c r="A154" s="32"/>
      <c r="B154" s="144"/>
      <c r="C154" s="145" t="s">
        <v>297</v>
      </c>
      <c r="D154" s="145" t="s">
        <v>135</v>
      </c>
      <c r="E154" s="146" t="s">
        <v>1317</v>
      </c>
      <c r="F154" s="147" t="s">
        <v>1318</v>
      </c>
      <c r="G154" s="148" t="s">
        <v>231</v>
      </c>
      <c r="H154" s="149">
        <v>12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42</v>
      </c>
      <c r="O154" s="58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139</v>
      </c>
      <c r="AT154" s="157" t="s">
        <v>135</v>
      </c>
      <c r="AU154" s="157" t="s">
        <v>144</v>
      </c>
      <c r="AY154" s="17" t="s">
        <v>132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85</v>
      </c>
      <c r="BK154" s="158">
        <f>ROUND(I154*H154,2)</f>
        <v>0</v>
      </c>
      <c r="BL154" s="17" t="s">
        <v>139</v>
      </c>
      <c r="BM154" s="157" t="s">
        <v>400</v>
      </c>
    </row>
    <row r="155" spans="1:65" s="2" customFormat="1" ht="24.2" customHeight="1">
      <c r="A155" s="32"/>
      <c r="B155" s="144"/>
      <c r="C155" s="145" t="s">
        <v>302</v>
      </c>
      <c r="D155" s="145" t="s">
        <v>135</v>
      </c>
      <c r="E155" s="146" t="s">
        <v>1319</v>
      </c>
      <c r="F155" s="147" t="s">
        <v>1320</v>
      </c>
      <c r="G155" s="148" t="s">
        <v>763</v>
      </c>
      <c r="H155" s="149">
        <v>1</v>
      </c>
      <c r="I155" s="150"/>
      <c r="J155" s="151">
        <f>ROUND(I155*H155,2)</f>
        <v>0</v>
      </c>
      <c r="K155" s="152"/>
      <c r="L155" s="33"/>
      <c r="M155" s="153" t="s">
        <v>1</v>
      </c>
      <c r="N155" s="154" t="s">
        <v>42</v>
      </c>
      <c r="O155" s="58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139</v>
      </c>
      <c r="AT155" s="157" t="s">
        <v>135</v>
      </c>
      <c r="AU155" s="157" t="s">
        <v>144</v>
      </c>
      <c r="AY155" s="17" t="s">
        <v>132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7" t="s">
        <v>85</v>
      </c>
      <c r="BK155" s="158">
        <f>ROUND(I155*H155,2)</f>
        <v>0</v>
      </c>
      <c r="BL155" s="17" t="s">
        <v>139</v>
      </c>
      <c r="BM155" s="157" t="s">
        <v>430</v>
      </c>
    </row>
    <row r="156" spans="2:63" s="12" customFormat="1" ht="22.9" customHeight="1">
      <c r="B156" s="131"/>
      <c r="D156" s="132" t="s">
        <v>76</v>
      </c>
      <c r="E156" s="142" t="s">
        <v>1143</v>
      </c>
      <c r="F156" s="142" t="s">
        <v>1321</v>
      </c>
      <c r="I156" s="134"/>
      <c r="J156" s="143">
        <f>BK156</f>
        <v>0</v>
      </c>
      <c r="L156" s="131"/>
      <c r="M156" s="136"/>
      <c r="N156" s="137"/>
      <c r="O156" s="137"/>
      <c r="P156" s="138">
        <f>P157+P160+P162+P166+P171+P175+P183</f>
        <v>0</v>
      </c>
      <c r="Q156" s="137"/>
      <c r="R156" s="138">
        <f>R157+R160+R162+R166+R171+R175+R183</f>
        <v>0</v>
      </c>
      <c r="S156" s="137"/>
      <c r="T156" s="139">
        <f>T157+T160+T162+T166+T171+T175+T183</f>
        <v>0</v>
      </c>
      <c r="AR156" s="132" t="s">
        <v>85</v>
      </c>
      <c r="AT156" s="140" t="s">
        <v>76</v>
      </c>
      <c r="AU156" s="140" t="s">
        <v>85</v>
      </c>
      <c r="AY156" s="132" t="s">
        <v>132</v>
      </c>
      <c r="BK156" s="141">
        <f>BK157+BK160+BK162+BK166+BK171+BK175+BK183</f>
        <v>0</v>
      </c>
    </row>
    <row r="157" spans="2:63" s="12" customFormat="1" ht="20.85" customHeight="1">
      <c r="B157" s="131"/>
      <c r="D157" s="132" t="s">
        <v>76</v>
      </c>
      <c r="E157" s="142" t="s">
        <v>1147</v>
      </c>
      <c r="F157" s="142" t="s">
        <v>1322</v>
      </c>
      <c r="I157" s="134"/>
      <c r="J157" s="143">
        <f>BK157</f>
        <v>0</v>
      </c>
      <c r="L157" s="131"/>
      <c r="M157" s="136"/>
      <c r="N157" s="137"/>
      <c r="O157" s="137"/>
      <c r="P157" s="138">
        <f>SUM(P158:P159)</f>
        <v>0</v>
      </c>
      <c r="Q157" s="137"/>
      <c r="R157" s="138">
        <f>SUM(R158:R159)</f>
        <v>0</v>
      </c>
      <c r="S157" s="137"/>
      <c r="T157" s="139">
        <f>SUM(T158:T159)</f>
        <v>0</v>
      </c>
      <c r="AR157" s="132" t="s">
        <v>85</v>
      </c>
      <c r="AT157" s="140" t="s">
        <v>76</v>
      </c>
      <c r="AU157" s="140" t="s">
        <v>87</v>
      </c>
      <c r="AY157" s="132" t="s">
        <v>132</v>
      </c>
      <c r="BK157" s="141">
        <f>SUM(BK158:BK159)</f>
        <v>0</v>
      </c>
    </row>
    <row r="158" spans="1:65" s="2" customFormat="1" ht="16.5" customHeight="1">
      <c r="A158" s="32"/>
      <c r="B158" s="144"/>
      <c r="C158" s="145" t="s">
        <v>307</v>
      </c>
      <c r="D158" s="145" t="s">
        <v>135</v>
      </c>
      <c r="E158" s="146" t="s">
        <v>1323</v>
      </c>
      <c r="F158" s="147" t="s">
        <v>1324</v>
      </c>
      <c r="G158" s="148" t="s">
        <v>231</v>
      </c>
      <c r="H158" s="149">
        <v>2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42</v>
      </c>
      <c r="O158" s="58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139</v>
      </c>
      <c r="AT158" s="157" t="s">
        <v>135</v>
      </c>
      <c r="AU158" s="157" t="s">
        <v>144</v>
      </c>
      <c r="AY158" s="17" t="s">
        <v>132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85</v>
      </c>
      <c r="BK158" s="158">
        <f>ROUND(I158*H158,2)</f>
        <v>0</v>
      </c>
      <c r="BL158" s="17" t="s">
        <v>139</v>
      </c>
      <c r="BM158" s="157" t="s">
        <v>449</v>
      </c>
    </row>
    <row r="159" spans="1:65" s="2" customFormat="1" ht="16.5" customHeight="1">
      <c r="A159" s="32"/>
      <c r="B159" s="144"/>
      <c r="C159" s="145" t="s">
        <v>314</v>
      </c>
      <c r="D159" s="145" t="s">
        <v>135</v>
      </c>
      <c r="E159" s="146" t="s">
        <v>1317</v>
      </c>
      <c r="F159" s="147" t="s">
        <v>1318</v>
      </c>
      <c r="G159" s="148" t="s">
        <v>231</v>
      </c>
      <c r="H159" s="149">
        <v>4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42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139</v>
      </c>
      <c r="AT159" s="157" t="s">
        <v>135</v>
      </c>
      <c r="AU159" s="157" t="s">
        <v>144</v>
      </c>
      <c r="AY159" s="17" t="s">
        <v>132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7" t="s">
        <v>85</v>
      </c>
      <c r="BK159" s="158">
        <f>ROUND(I159*H159,2)</f>
        <v>0</v>
      </c>
      <c r="BL159" s="17" t="s">
        <v>139</v>
      </c>
      <c r="BM159" s="157" t="s">
        <v>459</v>
      </c>
    </row>
    <row r="160" spans="2:63" s="12" customFormat="1" ht="20.85" customHeight="1">
      <c r="B160" s="131"/>
      <c r="D160" s="132" t="s">
        <v>76</v>
      </c>
      <c r="E160" s="142" t="s">
        <v>1232</v>
      </c>
      <c r="F160" s="142" t="s">
        <v>1325</v>
      </c>
      <c r="I160" s="134"/>
      <c r="J160" s="143">
        <f>BK160</f>
        <v>0</v>
      </c>
      <c r="L160" s="131"/>
      <c r="M160" s="136"/>
      <c r="N160" s="137"/>
      <c r="O160" s="137"/>
      <c r="P160" s="138">
        <f>P161</f>
        <v>0</v>
      </c>
      <c r="Q160" s="137"/>
      <c r="R160" s="138">
        <f>R161</f>
        <v>0</v>
      </c>
      <c r="S160" s="137"/>
      <c r="T160" s="139">
        <f>T161</f>
        <v>0</v>
      </c>
      <c r="AR160" s="132" t="s">
        <v>85</v>
      </c>
      <c r="AT160" s="140" t="s">
        <v>76</v>
      </c>
      <c r="AU160" s="140" t="s">
        <v>87</v>
      </c>
      <c r="AY160" s="132" t="s">
        <v>132</v>
      </c>
      <c r="BK160" s="141">
        <f>BK161</f>
        <v>0</v>
      </c>
    </row>
    <row r="161" spans="1:65" s="2" customFormat="1" ht="16.5" customHeight="1">
      <c r="A161" s="32"/>
      <c r="B161" s="144"/>
      <c r="C161" s="145" t="s">
        <v>7</v>
      </c>
      <c r="D161" s="145" t="s">
        <v>135</v>
      </c>
      <c r="E161" s="146" t="s">
        <v>1326</v>
      </c>
      <c r="F161" s="147" t="s">
        <v>1327</v>
      </c>
      <c r="G161" s="148" t="s">
        <v>231</v>
      </c>
      <c r="H161" s="149">
        <v>2</v>
      </c>
      <c r="I161" s="150"/>
      <c r="J161" s="151">
        <f>ROUND(I161*H161,2)</f>
        <v>0</v>
      </c>
      <c r="K161" s="152"/>
      <c r="L161" s="33"/>
      <c r="M161" s="153" t="s">
        <v>1</v>
      </c>
      <c r="N161" s="154" t="s">
        <v>42</v>
      </c>
      <c r="O161" s="58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139</v>
      </c>
      <c r="AT161" s="157" t="s">
        <v>135</v>
      </c>
      <c r="AU161" s="157" t="s">
        <v>144</v>
      </c>
      <c r="AY161" s="17" t="s">
        <v>132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7" t="s">
        <v>85</v>
      </c>
      <c r="BK161" s="158">
        <f>ROUND(I161*H161,2)</f>
        <v>0</v>
      </c>
      <c r="BL161" s="17" t="s">
        <v>139</v>
      </c>
      <c r="BM161" s="157" t="s">
        <v>472</v>
      </c>
    </row>
    <row r="162" spans="2:63" s="12" customFormat="1" ht="20.85" customHeight="1">
      <c r="B162" s="131"/>
      <c r="D162" s="132" t="s">
        <v>76</v>
      </c>
      <c r="E162" s="142" t="s">
        <v>1240</v>
      </c>
      <c r="F162" s="142" t="s">
        <v>1328</v>
      </c>
      <c r="I162" s="134"/>
      <c r="J162" s="143">
        <f>BK162</f>
        <v>0</v>
      </c>
      <c r="L162" s="131"/>
      <c r="M162" s="136"/>
      <c r="N162" s="137"/>
      <c r="O162" s="137"/>
      <c r="P162" s="138">
        <f>SUM(P163:P165)</f>
        <v>0</v>
      </c>
      <c r="Q162" s="137"/>
      <c r="R162" s="138">
        <f>SUM(R163:R165)</f>
        <v>0</v>
      </c>
      <c r="S162" s="137"/>
      <c r="T162" s="139">
        <f>SUM(T163:T165)</f>
        <v>0</v>
      </c>
      <c r="AR162" s="132" t="s">
        <v>85</v>
      </c>
      <c r="AT162" s="140" t="s">
        <v>76</v>
      </c>
      <c r="AU162" s="140" t="s">
        <v>87</v>
      </c>
      <c r="AY162" s="132" t="s">
        <v>132</v>
      </c>
      <c r="BK162" s="141">
        <f>SUM(BK163:BK165)</f>
        <v>0</v>
      </c>
    </row>
    <row r="163" spans="1:65" s="2" customFormat="1" ht="16.5" customHeight="1">
      <c r="A163" s="32"/>
      <c r="B163" s="144"/>
      <c r="C163" s="145" t="s">
        <v>329</v>
      </c>
      <c r="D163" s="145" t="s">
        <v>135</v>
      </c>
      <c r="E163" s="146" t="s">
        <v>1329</v>
      </c>
      <c r="F163" s="147" t="s">
        <v>1330</v>
      </c>
      <c r="G163" s="148" t="s">
        <v>231</v>
      </c>
      <c r="H163" s="149">
        <v>15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42</v>
      </c>
      <c r="O163" s="58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139</v>
      </c>
      <c r="AT163" s="157" t="s">
        <v>135</v>
      </c>
      <c r="AU163" s="157" t="s">
        <v>144</v>
      </c>
      <c r="AY163" s="17" t="s">
        <v>132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85</v>
      </c>
      <c r="BK163" s="158">
        <f>ROUND(I163*H163,2)</f>
        <v>0</v>
      </c>
      <c r="BL163" s="17" t="s">
        <v>139</v>
      </c>
      <c r="BM163" s="157" t="s">
        <v>488</v>
      </c>
    </row>
    <row r="164" spans="1:65" s="2" customFormat="1" ht="16.5" customHeight="1">
      <c r="A164" s="32"/>
      <c r="B164" s="144"/>
      <c r="C164" s="145" t="s">
        <v>334</v>
      </c>
      <c r="D164" s="145" t="s">
        <v>135</v>
      </c>
      <c r="E164" s="146" t="s">
        <v>1331</v>
      </c>
      <c r="F164" s="147" t="s">
        <v>1332</v>
      </c>
      <c r="G164" s="148" t="s">
        <v>231</v>
      </c>
      <c r="H164" s="149">
        <v>30</v>
      </c>
      <c r="I164" s="150"/>
      <c r="J164" s="151">
        <f>ROUND(I164*H164,2)</f>
        <v>0</v>
      </c>
      <c r="K164" s="152"/>
      <c r="L164" s="33"/>
      <c r="M164" s="153" t="s">
        <v>1</v>
      </c>
      <c r="N164" s="154" t="s">
        <v>42</v>
      </c>
      <c r="O164" s="58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139</v>
      </c>
      <c r="AT164" s="157" t="s">
        <v>135</v>
      </c>
      <c r="AU164" s="157" t="s">
        <v>144</v>
      </c>
      <c r="AY164" s="17" t="s">
        <v>132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85</v>
      </c>
      <c r="BK164" s="158">
        <f>ROUND(I164*H164,2)</f>
        <v>0</v>
      </c>
      <c r="BL164" s="17" t="s">
        <v>139</v>
      </c>
      <c r="BM164" s="157" t="s">
        <v>497</v>
      </c>
    </row>
    <row r="165" spans="1:65" s="2" customFormat="1" ht="16.5" customHeight="1">
      <c r="A165" s="32"/>
      <c r="B165" s="144"/>
      <c r="C165" s="145" t="s">
        <v>339</v>
      </c>
      <c r="D165" s="145" t="s">
        <v>135</v>
      </c>
      <c r="E165" s="146" t="s">
        <v>1333</v>
      </c>
      <c r="F165" s="147" t="s">
        <v>1327</v>
      </c>
      <c r="G165" s="148" t="s">
        <v>231</v>
      </c>
      <c r="H165" s="149">
        <v>8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42</v>
      </c>
      <c r="O165" s="58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139</v>
      </c>
      <c r="AT165" s="157" t="s">
        <v>135</v>
      </c>
      <c r="AU165" s="157" t="s">
        <v>144</v>
      </c>
      <c r="AY165" s="17" t="s">
        <v>132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7" t="s">
        <v>85</v>
      </c>
      <c r="BK165" s="158">
        <f>ROUND(I165*H165,2)</f>
        <v>0</v>
      </c>
      <c r="BL165" s="17" t="s">
        <v>139</v>
      </c>
      <c r="BM165" s="157" t="s">
        <v>507</v>
      </c>
    </row>
    <row r="166" spans="2:63" s="12" customFormat="1" ht="20.85" customHeight="1">
      <c r="B166" s="131"/>
      <c r="D166" s="132" t="s">
        <v>76</v>
      </c>
      <c r="E166" s="142" t="s">
        <v>1250</v>
      </c>
      <c r="F166" s="142" t="s">
        <v>1334</v>
      </c>
      <c r="I166" s="134"/>
      <c r="J166" s="143">
        <f>BK166</f>
        <v>0</v>
      </c>
      <c r="L166" s="131"/>
      <c r="M166" s="136"/>
      <c r="N166" s="137"/>
      <c r="O166" s="137"/>
      <c r="P166" s="138">
        <f>SUM(P167:P170)</f>
        <v>0</v>
      </c>
      <c r="Q166" s="137"/>
      <c r="R166" s="138">
        <f>SUM(R167:R170)</f>
        <v>0</v>
      </c>
      <c r="S166" s="137"/>
      <c r="T166" s="139">
        <f>SUM(T167:T170)</f>
        <v>0</v>
      </c>
      <c r="AR166" s="132" t="s">
        <v>85</v>
      </c>
      <c r="AT166" s="140" t="s">
        <v>76</v>
      </c>
      <c r="AU166" s="140" t="s">
        <v>87</v>
      </c>
      <c r="AY166" s="132" t="s">
        <v>132</v>
      </c>
      <c r="BK166" s="141">
        <f>SUM(BK167:BK170)</f>
        <v>0</v>
      </c>
    </row>
    <row r="167" spans="1:65" s="2" customFormat="1" ht="16.5" customHeight="1">
      <c r="A167" s="32"/>
      <c r="B167" s="144"/>
      <c r="C167" s="145" t="s">
        <v>346</v>
      </c>
      <c r="D167" s="145" t="s">
        <v>135</v>
      </c>
      <c r="E167" s="146" t="s">
        <v>1335</v>
      </c>
      <c r="F167" s="147" t="s">
        <v>1336</v>
      </c>
      <c r="G167" s="148" t="s">
        <v>231</v>
      </c>
      <c r="H167" s="149">
        <v>9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42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139</v>
      </c>
      <c r="AT167" s="157" t="s">
        <v>135</v>
      </c>
      <c r="AU167" s="157" t="s">
        <v>144</v>
      </c>
      <c r="AY167" s="17" t="s">
        <v>132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85</v>
      </c>
      <c r="BK167" s="158">
        <f>ROUND(I167*H167,2)</f>
        <v>0</v>
      </c>
      <c r="BL167" s="17" t="s">
        <v>139</v>
      </c>
      <c r="BM167" s="157" t="s">
        <v>516</v>
      </c>
    </row>
    <row r="168" spans="1:65" s="2" customFormat="1" ht="16.5" customHeight="1">
      <c r="A168" s="32"/>
      <c r="B168" s="144"/>
      <c r="C168" s="145" t="s">
        <v>352</v>
      </c>
      <c r="D168" s="145" t="s">
        <v>135</v>
      </c>
      <c r="E168" s="146" t="s">
        <v>1337</v>
      </c>
      <c r="F168" s="147" t="s">
        <v>1338</v>
      </c>
      <c r="G168" s="148" t="s">
        <v>231</v>
      </c>
      <c r="H168" s="149">
        <v>17</v>
      </c>
      <c r="I168" s="150"/>
      <c r="J168" s="151">
        <f>ROUND(I168*H168,2)</f>
        <v>0</v>
      </c>
      <c r="K168" s="152"/>
      <c r="L168" s="33"/>
      <c r="M168" s="153" t="s">
        <v>1</v>
      </c>
      <c r="N168" s="154" t="s">
        <v>42</v>
      </c>
      <c r="O168" s="58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139</v>
      </c>
      <c r="AT168" s="157" t="s">
        <v>135</v>
      </c>
      <c r="AU168" s="157" t="s">
        <v>144</v>
      </c>
      <c r="AY168" s="17" t="s">
        <v>132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7" t="s">
        <v>85</v>
      </c>
      <c r="BK168" s="158">
        <f>ROUND(I168*H168,2)</f>
        <v>0</v>
      </c>
      <c r="BL168" s="17" t="s">
        <v>139</v>
      </c>
      <c r="BM168" s="157" t="s">
        <v>525</v>
      </c>
    </row>
    <row r="169" spans="1:65" s="2" customFormat="1" ht="16.5" customHeight="1">
      <c r="A169" s="32"/>
      <c r="B169" s="144"/>
      <c r="C169" s="145" t="s">
        <v>356</v>
      </c>
      <c r="D169" s="145" t="s">
        <v>135</v>
      </c>
      <c r="E169" s="146" t="s">
        <v>1339</v>
      </c>
      <c r="F169" s="147" t="s">
        <v>1340</v>
      </c>
      <c r="G169" s="148" t="s">
        <v>231</v>
      </c>
      <c r="H169" s="149">
        <v>11</v>
      </c>
      <c r="I169" s="150"/>
      <c r="J169" s="151">
        <f>ROUND(I169*H169,2)</f>
        <v>0</v>
      </c>
      <c r="K169" s="152"/>
      <c r="L169" s="33"/>
      <c r="M169" s="153" t="s">
        <v>1</v>
      </c>
      <c r="N169" s="154" t="s">
        <v>42</v>
      </c>
      <c r="O169" s="58"/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139</v>
      </c>
      <c r="AT169" s="157" t="s">
        <v>135</v>
      </c>
      <c r="AU169" s="157" t="s">
        <v>144</v>
      </c>
      <c r="AY169" s="17" t="s">
        <v>132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7" t="s">
        <v>85</v>
      </c>
      <c r="BK169" s="158">
        <f>ROUND(I169*H169,2)</f>
        <v>0</v>
      </c>
      <c r="BL169" s="17" t="s">
        <v>139</v>
      </c>
      <c r="BM169" s="157" t="s">
        <v>536</v>
      </c>
    </row>
    <row r="170" spans="1:65" s="2" customFormat="1" ht="16.5" customHeight="1">
      <c r="A170" s="32"/>
      <c r="B170" s="144"/>
      <c r="C170" s="145" t="s">
        <v>362</v>
      </c>
      <c r="D170" s="145" t="s">
        <v>135</v>
      </c>
      <c r="E170" s="146" t="s">
        <v>1341</v>
      </c>
      <c r="F170" s="147" t="s">
        <v>1332</v>
      </c>
      <c r="G170" s="148" t="s">
        <v>231</v>
      </c>
      <c r="H170" s="149">
        <v>6</v>
      </c>
      <c r="I170" s="150"/>
      <c r="J170" s="151">
        <f>ROUND(I170*H170,2)</f>
        <v>0</v>
      </c>
      <c r="K170" s="152"/>
      <c r="L170" s="33"/>
      <c r="M170" s="153" t="s">
        <v>1</v>
      </c>
      <c r="N170" s="154" t="s">
        <v>42</v>
      </c>
      <c r="O170" s="58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139</v>
      </c>
      <c r="AT170" s="157" t="s">
        <v>135</v>
      </c>
      <c r="AU170" s="157" t="s">
        <v>144</v>
      </c>
      <c r="AY170" s="17" t="s">
        <v>132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7" t="s">
        <v>85</v>
      </c>
      <c r="BK170" s="158">
        <f>ROUND(I170*H170,2)</f>
        <v>0</v>
      </c>
      <c r="BL170" s="17" t="s">
        <v>139</v>
      </c>
      <c r="BM170" s="157" t="s">
        <v>545</v>
      </c>
    </row>
    <row r="171" spans="2:63" s="12" customFormat="1" ht="20.85" customHeight="1">
      <c r="B171" s="131"/>
      <c r="D171" s="132" t="s">
        <v>76</v>
      </c>
      <c r="E171" s="142" t="s">
        <v>1253</v>
      </c>
      <c r="F171" s="142" t="s">
        <v>1342</v>
      </c>
      <c r="I171" s="134"/>
      <c r="J171" s="143">
        <f>BK171</f>
        <v>0</v>
      </c>
      <c r="L171" s="131"/>
      <c r="M171" s="136"/>
      <c r="N171" s="137"/>
      <c r="O171" s="137"/>
      <c r="P171" s="138">
        <f>SUM(P172:P174)</f>
        <v>0</v>
      </c>
      <c r="Q171" s="137"/>
      <c r="R171" s="138">
        <f>SUM(R172:R174)</f>
        <v>0</v>
      </c>
      <c r="S171" s="137"/>
      <c r="T171" s="139">
        <f>SUM(T172:T174)</f>
        <v>0</v>
      </c>
      <c r="AR171" s="132" t="s">
        <v>85</v>
      </c>
      <c r="AT171" s="140" t="s">
        <v>76</v>
      </c>
      <c r="AU171" s="140" t="s">
        <v>87</v>
      </c>
      <c r="AY171" s="132" t="s">
        <v>132</v>
      </c>
      <c r="BK171" s="141">
        <f>SUM(BK172:BK174)</f>
        <v>0</v>
      </c>
    </row>
    <row r="172" spans="1:65" s="2" customFormat="1" ht="16.5" customHeight="1">
      <c r="A172" s="32"/>
      <c r="B172" s="144"/>
      <c r="C172" s="145" t="s">
        <v>367</v>
      </c>
      <c r="D172" s="145" t="s">
        <v>135</v>
      </c>
      <c r="E172" s="146" t="s">
        <v>1343</v>
      </c>
      <c r="F172" s="147" t="s">
        <v>1338</v>
      </c>
      <c r="G172" s="148" t="s">
        <v>763</v>
      </c>
      <c r="H172" s="149">
        <v>12</v>
      </c>
      <c r="I172" s="150"/>
      <c r="J172" s="151">
        <f>ROUND(I172*H172,2)</f>
        <v>0</v>
      </c>
      <c r="K172" s="152"/>
      <c r="L172" s="33"/>
      <c r="M172" s="153" t="s">
        <v>1</v>
      </c>
      <c r="N172" s="154" t="s">
        <v>42</v>
      </c>
      <c r="O172" s="58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139</v>
      </c>
      <c r="AT172" s="157" t="s">
        <v>135</v>
      </c>
      <c r="AU172" s="157" t="s">
        <v>144</v>
      </c>
      <c r="AY172" s="17" t="s">
        <v>132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7" t="s">
        <v>85</v>
      </c>
      <c r="BK172" s="158">
        <f>ROUND(I172*H172,2)</f>
        <v>0</v>
      </c>
      <c r="BL172" s="17" t="s">
        <v>139</v>
      </c>
      <c r="BM172" s="157" t="s">
        <v>556</v>
      </c>
    </row>
    <row r="173" spans="1:65" s="2" customFormat="1" ht="16.5" customHeight="1">
      <c r="A173" s="32"/>
      <c r="B173" s="144"/>
      <c r="C173" s="145" t="s">
        <v>371</v>
      </c>
      <c r="D173" s="145" t="s">
        <v>135</v>
      </c>
      <c r="E173" s="146" t="s">
        <v>1344</v>
      </c>
      <c r="F173" s="147" t="s">
        <v>1340</v>
      </c>
      <c r="G173" s="148" t="s">
        <v>763</v>
      </c>
      <c r="H173" s="149">
        <v>1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42</v>
      </c>
      <c r="O173" s="58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139</v>
      </c>
      <c r="AT173" s="157" t="s">
        <v>135</v>
      </c>
      <c r="AU173" s="157" t="s">
        <v>144</v>
      </c>
      <c r="AY173" s="17" t="s">
        <v>132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85</v>
      </c>
      <c r="BK173" s="158">
        <f>ROUND(I173*H173,2)</f>
        <v>0</v>
      </c>
      <c r="BL173" s="17" t="s">
        <v>139</v>
      </c>
      <c r="BM173" s="157" t="s">
        <v>566</v>
      </c>
    </row>
    <row r="174" spans="1:65" s="2" customFormat="1" ht="16.5" customHeight="1">
      <c r="A174" s="32"/>
      <c r="B174" s="144"/>
      <c r="C174" s="145" t="s">
        <v>375</v>
      </c>
      <c r="D174" s="145" t="s">
        <v>135</v>
      </c>
      <c r="E174" s="146" t="s">
        <v>1345</v>
      </c>
      <c r="F174" s="147" t="s">
        <v>1332</v>
      </c>
      <c r="G174" s="148" t="s">
        <v>763</v>
      </c>
      <c r="H174" s="149">
        <v>5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42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139</v>
      </c>
      <c r="AT174" s="157" t="s">
        <v>135</v>
      </c>
      <c r="AU174" s="157" t="s">
        <v>144</v>
      </c>
      <c r="AY174" s="17" t="s">
        <v>132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85</v>
      </c>
      <c r="BK174" s="158">
        <f>ROUND(I174*H174,2)</f>
        <v>0</v>
      </c>
      <c r="BL174" s="17" t="s">
        <v>139</v>
      </c>
      <c r="BM174" s="157" t="s">
        <v>574</v>
      </c>
    </row>
    <row r="175" spans="2:63" s="12" customFormat="1" ht="20.85" customHeight="1">
      <c r="B175" s="131"/>
      <c r="D175" s="132" t="s">
        <v>76</v>
      </c>
      <c r="E175" s="142" t="s">
        <v>1257</v>
      </c>
      <c r="F175" s="142" t="s">
        <v>1346</v>
      </c>
      <c r="I175" s="134"/>
      <c r="J175" s="143">
        <f>BK175</f>
        <v>0</v>
      </c>
      <c r="L175" s="131"/>
      <c r="M175" s="136"/>
      <c r="N175" s="137"/>
      <c r="O175" s="137"/>
      <c r="P175" s="138">
        <f>SUM(P176:P182)</f>
        <v>0</v>
      </c>
      <c r="Q175" s="137"/>
      <c r="R175" s="138">
        <f>SUM(R176:R182)</f>
        <v>0</v>
      </c>
      <c r="S175" s="137"/>
      <c r="T175" s="139">
        <f>SUM(T176:T182)</f>
        <v>0</v>
      </c>
      <c r="AR175" s="132" t="s">
        <v>85</v>
      </c>
      <c r="AT175" s="140" t="s">
        <v>76</v>
      </c>
      <c r="AU175" s="140" t="s">
        <v>87</v>
      </c>
      <c r="AY175" s="132" t="s">
        <v>132</v>
      </c>
      <c r="BK175" s="141">
        <f>SUM(BK176:BK182)</f>
        <v>0</v>
      </c>
    </row>
    <row r="176" spans="1:65" s="2" customFormat="1" ht="24.2" customHeight="1">
      <c r="A176" s="32"/>
      <c r="B176" s="144"/>
      <c r="C176" s="145" t="s">
        <v>380</v>
      </c>
      <c r="D176" s="145" t="s">
        <v>135</v>
      </c>
      <c r="E176" s="146" t="s">
        <v>1347</v>
      </c>
      <c r="F176" s="147" t="s">
        <v>1348</v>
      </c>
      <c r="G176" s="148" t="s">
        <v>231</v>
      </c>
      <c r="H176" s="149">
        <v>45</v>
      </c>
      <c r="I176" s="150"/>
      <c r="J176" s="151">
        <f aca="true" t="shared" si="10" ref="J176:J182">ROUND(I176*H176,2)</f>
        <v>0</v>
      </c>
      <c r="K176" s="152"/>
      <c r="L176" s="33"/>
      <c r="M176" s="153" t="s">
        <v>1</v>
      </c>
      <c r="N176" s="154" t="s">
        <v>42</v>
      </c>
      <c r="O176" s="58"/>
      <c r="P176" s="155">
        <f aca="true" t="shared" si="11" ref="P176:P182">O176*H176</f>
        <v>0</v>
      </c>
      <c r="Q176" s="155">
        <v>0</v>
      </c>
      <c r="R176" s="155">
        <f aca="true" t="shared" si="12" ref="R176:R182">Q176*H176</f>
        <v>0</v>
      </c>
      <c r="S176" s="155">
        <v>0</v>
      </c>
      <c r="T176" s="156">
        <f aca="true" t="shared" si="13" ref="T176:T182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139</v>
      </c>
      <c r="AT176" s="157" t="s">
        <v>135</v>
      </c>
      <c r="AU176" s="157" t="s">
        <v>144</v>
      </c>
      <c r="AY176" s="17" t="s">
        <v>132</v>
      </c>
      <c r="BE176" s="158">
        <f aca="true" t="shared" si="14" ref="BE176:BE182">IF(N176="základní",J176,0)</f>
        <v>0</v>
      </c>
      <c r="BF176" s="158">
        <f aca="true" t="shared" si="15" ref="BF176:BF182">IF(N176="snížená",J176,0)</f>
        <v>0</v>
      </c>
      <c r="BG176" s="158">
        <f aca="true" t="shared" si="16" ref="BG176:BG182">IF(N176="zákl. přenesená",J176,0)</f>
        <v>0</v>
      </c>
      <c r="BH176" s="158">
        <f aca="true" t="shared" si="17" ref="BH176:BH182">IF(N176="sníž. přenesená",J176,0)</f>
        <v>0</v>
      </c>
      <c r="BI176" s="158">
        <f aca="true" t="shared" si="18" ref="BI176:BI182">IF(N176="nulová",J176,0)</f>
        <v>0</v>
      </c>
      <c r="BJ176" s="17" t="s">
        <v>85</v>
      </c>
      <c r="BK176" s="158">
        <f aca="true" t="shared" si="19" ref="BK176:BK182">ROUND(I176*H176,2)</f>
        <v>0</v>
      </c>
      <c r="BL176" s="17" t="s">
        <v>139</v>
      </c>
      <c r="BM176" s="157" t="s">
        <v>583</v>
      </c>
    </row>
    <row r="177" spans="1:65" s="2" customFormat="1" ht="24.2" customHeight="1">
      <c r="A177" s="32"/>
      <c r="B177" s="144"/>
      <c r="C177" s="145" t="s">
        <v>385</v>
      </c>
      <c r="D177" s="145" t="s">
        <v>135</v>
      </c>
      <c r="E177" s="146" t="s">
        <v>1349</v>
      </c>
      <c r="F177" s="147" t="s">
        <v>1350</v>
      </c>
      <c r="G177" s="148" t="s">
        <v>763</v>
      </c>
      <c r="H177" s="149">
        <v>1</v>
      </c>
      <c r="I177" s="150"/>
      <c r="J177" s="151">
        <f t="shared" si="10"/>
        <v>0</v>
      </c>
      <c r="K177" s="152"/>
      <c r="L177" s="33"/>
      <c r="M177" s="153" t="s">
        <v>1</v>
      </c>
      <c r="N177" s="154" t="s">
        <v>42</v>
      </c>
      <c r="O177" s="58"/>
      <c r="P177" s="155">
        <f t="shared" si="11"/>
        <v>0</v>
      </c>
      <c r="Q177" s="155">
        <v>0</v>
      </c>
      <c r="R177" s="155">
        <f t="shared" si="12"/>
        <v>0</v>
      </c>
      <c r="S177" s="155">
        <v>0</v>
      </c>
      <c r="T177" s="156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139</v>
      </c>
      <c r="AT177" s="157" t="s">
        <v>135</v>
      </c>
      <c r="AU177" s="157" t="s">
        <v>144</v>
      </c>
      <c r="AY177" s="17" t="s">
        <v>132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7" t="s">
        <v>85</v>
      </c>
      <c r="BK177" s="158">
        <f t="shared" si="19"/>
        <v>0</v>
      </c>
      <c r="BL177" s="17" t="s">
        <v>139</v>
      </c>
      <c r="BM177" s="157" t="s">
        <v>592</v>
      </c>
    </row>
    <row r="178" spans="1:65" s="2" customFormat="1" ht="16.5" customHeight="1">
      <c r="A178" s="32"/>
      <c r="B178" s="144"/>
      <c r="C178" s="145" t="s">
        <v>400</v>
      </c>
      <c r="D178" s="145" t="s">
        <v>135</v>
      </c>
      <c r="E178" s="146" t="s">
        <v>1351</v>
      </c>
      <c r="F178" s="147" t="s">
        <v>1352</v>
      </c>
      <c r="G178" s="148" t="s">
        <v>763</v>
      </c>
      <c r="H178" s="149">
        <v>6</v>
      </c>
      <c r="I178" s="150"/>
      <c r="J178" s="151">
        <f t="shared" si="10"/>
        <v>0</v>
      </c>
      <c r="K178" s="152"/>
      <c r="L178" s="33"/>
      <c r="M178" s="153" t="s">
        <v>1</v>
      </c>
      <c r="N178" s="154" t="s">
        <v>42</v>
      </c>
      <c r="O178" s="58"/>
      <c r="P178" s="155">
        <f t="shared" si="11"/>
        <v>0</v>
      </c>
      <c r="Q178" s="155">
        <v>0</v>
      </c>
      <c r="R178" s="155">
        <f t="shared" si="12"/>
        <v>0</v>
      </c>
      <c r="S178" s="155">
        <v>0</v>
      </c>
      <c r="T178" s="156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139</v>
      </c>
      <c r="AT178" s="157" t="s">
        <v>135</v>
      </c>
      <c r="AU178" s="157" t="s">
        <v>144</v>
      </c>
      <c r="AY178" s="17" t="s">
        <v>132</v>
      </c>
      <c r="BE178" s="158">
        <f t="shared" si="14"/>
        <v>0</v>
      </c>
      <c r="BF178" s="158">
        <f t="shared" si="15"/>
        <v>0</v>
      </c>
      <c r="BG178" s="158">
        <f t="shared" si="16"/>
        <v>0</v>
      </c>
      <c r="BH178" s="158">
        <f t="shared" si="17"/>
        <v>0</v>
      </c>
      <c r="BI178" s="158">
        <f t="shared" si="18"/>
        <v>0</v>
      </c>
      <c r="BJ178" s="17" t="s">
        <v>85</v>
      </c>
      <c r="BK178" s="158">
        <f t="shared" si="19"/>
        <v>0</v>
      </c>
      <c r="BL178" s="17" t="s">
        <v>139</v>
      </c>
      <c r="BM178" s="157" t="s">
        <v>602</v>
      </c>
    </row>
    <row r="179" spans="1:65" s="2" customFormat="1" ht="16.5" customHeight="1">
      <c r="A179" s="32"/>
      <c r="B179" s="144"/>
      <c r="C179" s="145" t="s">
        <v>415</v>
      </c>
      <c r="D179" s="145" t="s">
        <v>135</v>
      </c>
      <c r="E179" s="146" t="s">
        <v>1353</v>
      </c>
      <c r="F179" s="147" t="s">
        <v>1354</v>
      </c>
      <c r="G179" s="148" t="s">
        <v>763</v>
      </c>
      <c r="H179" s="149">
        <v>1</v>
      </c>
      <c r="I179" s="150"/>
      <c r="J179" s="151">
        <f t="shared" si="10"/>
        <v>0</v>
      </c>
      <c r="K179" s="152"/>
      <c r="L179" s="33"/>
      <c r="M179" s="153" t="s">
        <v>1</v>
      </c>
      <c r="N179" s="154" t="s">
        <v>42</v>
      </c>
      <c r="O179" s="58"/>
      <c r="P179" s="155">
        <f t="shared" si="11"/>
        <v>0</v>
      </c>
      <c r="Q179" s="155">
        <v>0</v>
      </c>
      <c r="R179" s="155">
        <f t="shared" si="12"/>
        <v>0</v>
      </c>
      <c r="S179" s="155">
        <v>0</v>
      </c>
      <c r="T179" s="156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139</v>
      </c>
      <c r="AT179" s="157" t="s">
        <v>135</v>
      </c>
      <c r="AU179" s="157" t="s">
        <v>144</v>
      </c>
      <c r="AY179" s="17" t="s">
        <v>132</v>
      </c>
      <c r="BE179" s="158">
        <f t="shared" si="14"/>
        <v>0</v>
      </c>
      <c r="BF179" s="158">
        <f t="shared" si="15"/>
        <v>0</v>
      </c>
      <c r="BG179" s="158">
        <f t="shared" si="16"/>
        <v>0</v>
      </c>
      <c r="BH179" s="158">
        <f t="shared" si="17"/>
        <v>0</v>
      </c>
      <c r="BI179" s="158">
        <f t="shared" si="18"/>
        <v>0</v>
      </c>
      <c r="BJ179" s="17" t="s">
        <v>85</v>
      </c>
      <c r="BK179" s="158">
        <f t="shared" si="19"/>
        <v>0</v>
      </c>
      <c r="BL179" s="17" t="s">
        <v>139</v>
      </c>
      <c r="BM179" s="157" t="s">
        <v>613</v>
      </c>
    </row>
    <row r="180" spans="1:65" s="2" customFormat="1" ht="16.5" customHeight="1">
      <c r="A180" s="32"/>
      <c r="B180" s="144"/>
      <c r="C180" s="145" t="s">
        <v>430</v>
      </c>
      <c r="D180" s="145" t="s">
        <v>135</v>
      </c>
      <c r="E180" s="146" t="s">
        <v>1355</v>
      </c>
      <c r="F180" s="147" t="s">
        <v>1356</v>
      </c>
      <c r="G180" s="148" t="s">
        <v>763</v>
      </c>
      <c r="H180" s="149">
        <v>4</v>
      </c>
      <c r="I180" s="150"/>
      <c r="J180" s="151">
        <f t="shared" si="10"/>
        <v>0</v>
      </c>
      <c r="K180" s="152"/>
      <c r="L180" s="33"/>
      <c r="M180" s="153" t="s">
        <v>1</v>
      </c>
      <c r="N180" s="154" t="s">
        <v>42</v>
      </c>
      <c r="O180" s="58"/>
      <c r="P180" s="155">
        <f t="shared" si="11"/>
        <v>0</v>
      </c>
      <c r="Q180" s="155">
        <v>0</v>
      </c>
      <c r="R180" s="155">
        <f t="shared" si="12"/>
        <v>0</v>
      </c>
      <c r="S180" s="155">
        <v>0</v>
      </c>
      <c r="T180" s="156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139</v>
      </c>
      <c r="AT180" s="157" t="s">
        <v>135</v>
      </c>
      <c r="AU180" s="157" t="s">
        <v>144</v>
      </c>
      <c r="AY180" s="17" t="s">
        <v>132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7" t="s">
        <v>85</v>
      </c>
      <c r="BK180" s="158">
        <f t="shared" si="19"/>
        <v>0</v>
      </c>
      <c r="BL180" s="17" t="s">
        <v>139</v>
      </c>
      <c r="BM180" s="157" t="s">
        <v>626</v>
      </c>
    </row>
    <row r="181" spans="1:65" s="2" customFormat="1" ht="16.5" customHeight="1">
      <c r="A181" s="32"/>
      <c r="B181" s="144"/>
      <c r="C181" s="145" t="s">
        <v>434</v>
      </c>
      <c r="D181" s="145" t="s">
        <v>135</v>
      </c>
      <c r="E181" s="146" t="s">
        <v>1357</v>
      </c>
      <c r="F181" s="147" t="s">
        <v>1358</v>
      </c>
      <c r="G181" s="148" t="s">
        <v>763</v>
      </c>
      <c r="H181" s="149">
        <v>1</v>
      </c>
      <c r="I181" s="150"/>
      <c r="J181" s="151">
        <f t="shared" si="10"/>
        <v>0</v>
      </c>
      <c r="K181" s="152"/>
      <c r="L181" s="33"/>
      <c r="M181" s="153" t="s">
        <v>1</v>
      </c>
      <c r="N181" s="154" t="s">
        <v>42</v>
      </c>
      <c r="O181" s="58"/>
      <c r="P181" s="155">
        <f t="shared" si="11"/>
        <v>0</v>
      </c>
      <c r="Q181" s="155">
        <v>0</v>
      </c>
      <c r="R181" s="155">
        <f t="shared" si="12"/>
        <v>0</v>
      </c>
      <c r="S181" s="155">
        <v>0</v>
      </c>
      <c r="T181" s="156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139</v>
      </c>
      <c r="AT181" s="157" t="s">
        <v>135</v>
      </c>
      <c r="AU181" s="157" t="s">
        <v>144</v>
      </c>
      <c r="AY181" s="17" t="s">
        <v>132</v>
      </c>
      <c r="BE181" s="158">
        <f t="shared" si="14"/>
        <v>0</v>
      </c>
      <c r="BF181" s="158">
        <f t="shared" si="15"/>
        <v>0</v>
      </c>
      <c r="BG181" s="158">
        <f t="shared" si="16"/>
        <v>0</v>
      </c>
      <c r="BH181" s="158">
        <f t="shared" si="17"/>
        <v>0</v>
      </c>
      <c r="BI181" s="158">
        <f t="shared" si="18"/>
        <v>0</v>
      </c>
      <c r="BJ181" s="17" t="s">
        <v>85</v>
      </c>
      <c r="BK181" s="158">
        <f t="shared" si="19"/>
        <v>0</v>
      </c>
      <c r="BL181" s="17" t="s">
        <v>139</v>
      </c>
      <c r="BM181" s="157" t="s">
        <v>637</v>
      </c>
    </row>
    <row r="182" spans="1:65" s="2" customFormat="1" ht="16.5" customHeight="1">
      <c r="A182" s="32"/>
      <c r="B182" s="144"/>
      <c r="C182" s="145" t="s">
        <v>449</v>
      </c>
      <c r="D182" s="145" t="s">
        <v>135</v>
      </c>
      <c r="E182" s="146" t="s">
        <v>1359</v>
      </c>
      <c r="F182" s="147" t="s">
        <v>1360</v>
      </c>
      <c r="G182" s="148" t="s">
        <v>763</v>
      </c>
      <c r="H182" s="149">
        <v>1</v>
      </c>
      <c r="I182" s="150"/>
      <c r="J182" s="151">
        <f t="shared" si="10"/>
        <v>0</v>
      </c>
      <c r="K182" s="152"/>
      <c r="L182" s="33"/>
      <c r="M182" s="153" t="s">
        <v>1</v>
      </c>
      <c r="N182" s="154" t="s">
        <v>42</v>
      </c>
      <c r="O182" s="58"/>
      <c r="P182" s="155">
        <f t="shared" si="11"/>
        <v>0</v>
      </c>
      <c r="Q182" s="155">
        <v>0</v>
      </c>
      <c r="R182" s="155">
        <f t="shared" si="12"/>
        <v>0</v>
      </c>
      <c r="S182" s="155">
        <v>0</v>
      </c>
      <c r="T182" s="156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139</v>
      </c>
      <c r="AT182" s="157" t="s">
        <v>135</v>
      </c>
      <c r="AU182" s="157" t="s">
        <v>144</v>
      </c>
      <c r="AY182" s="17" t="s">
        <v>132</v>
      </c>
      <c r="BE182" s="158">
        <f t="shared" si="14"/>
        <v>0</v>
      </c>
      <c r="BF182" s="158">
        <f t="shared" si="15"/>
        <v>0</v>
      </c>
      <c r="BG182" s="158">
        <f t="shared" si="16"/>
        <v>0</v>
      </c>
      <c r="BH182" s="158">
        <f t="shared" si="17"/>
        <v>0</v>
      </c>
      <c r="BI182" s="158">
        <f t="shared" si="18"/>
        <v>0</v>
      </c>
      <c r="BJ182" s="17" t="s">
        <v>85</v>
      </c>
      <c r="BK182" s="158">
        <f t="shared" si="19"/>
        <v>0</v>
      </c>
      <c r="BL182" s="17" t="s">
        <v>139</v>
      </c>
      <c r="BM182" s="157" t="s">
        <v>647</v>
      </c>
    </row>
    <row r="183" spans="2:63" s="12" customFormat="1" ht="20.85" customHeight="1">
      <c r="B183" s="131"/>
      <c r="D183" s="132" t="s">
        <v>76</v>
      </c>
      <c r="E183" s="142" t="s">
        <v>1361</v>
      </c>
      <c r="F183" s="142" t="s">
        <v>1362</v>
      </c>
      <c r="I183" s="134"/>
      <c r="J183" s="143">
        <f>BK183</f>
        <v>0</v>
      </c>
      <c r="L183" s="131"/>
      <c r="M183" s="136"/>
      <c r="N183" s="137"/>
      <c r="O183" s="137"/>
      <c r="P183" s="138">
        <f>SUM(P184:P188)</f>
        <v>0</v>
      </c>
      <c r="Q183" s="137"/>
      <c r="R183" s="138">
        <f>SUM(R184:R188)</f>
        <v>0</v>
      </c>
      <c r="S183" s="137"/>
      <c r="T183" s="139">
        <f>SUM(T184:T188)</f>
        <v>0</v>
      </c>
      <c r="AR183" s="132" t="s">
        <v>85</v>
      </c>
      <c r="AT183" s="140" t="s">
        <v>76</v>
      </c>
      <c r="AU183" s="140" t="s">
        <v>87</v>
      </c>
      <c r="AY183" s="132" t="s">
        <v>132</v>
      </c>
      <c r="BK183" s="141">
        <f>SUM(BK184:BK188)</f>
        <v>0</v>
      </c>
    </row>
    <row r="184" spans="1:65" s="2" customFormat="1" ht="16.5" customHeight="1">
      <c r="A184" s="32"/>
      <c r="B184" s="144"/>
      <c r="C184" s="145" t="s">
        <v>454</v>
      </c>
      <c r="D184" s="145" t="s">
        <v>135</v>
      </c>
      <c r="E184" s="146" t="s">
        <v>1363</v>
      </c>
      <c r="F184" s="147" t="s">
        <v>1364</v>
      </c>
      <c r="G184" s="148" t="s">
        <v>231</v>
      </c>
      <c r="H184" s="149">
        <v>4</v>
      </c>
      <c r="I184" s="150"/>
      <c r="J184" s="151">
        <f>ROUND(I184*H184,2)</f>
        <v>0</v>
      </c>
      <c r="K184" s="152"/>
      <c r="L184" s="33"/>
      <c r="M184" s="153" t="s">
        <v>1</v>
      </c>
      <c r="N184" s="154" t="s">
        <v>42</v>
      </c>
      <c r="O184" s="58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139</v>
      </c>
      <c r="AT184" s="157" t="s">
        <v>135</v>
      </c>
      <c r="AU184" s="157" t="s">
        <v>144</v>
      </c>
      <c r="AY184" s="17" t="s">
        <v>132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7" t="s">
        <v>85</v>
      </c>
      <c r="BK184" s="158">
        <f>ROUND(I184*H184,2)</f>
        <v>0</v>
      </c>
      <c r="BL184" s="17" t="s">
        <v>139</v>
      </c>
      <c r="BM184" s="157" t="s">
        <v>659</v>
      </c>
    </row>
    <row r="185" spans="1:65" s="2" customFormat="1" ht="16.5" customHeight="1">
      <c r="A185" s="32"/>
      <c r="B185" s="144"/>
      <c r="C185" s="145" t="s">
        <v>459</v>
      </c>
      <c r="D185" s="145" t="s">
        <v>135</v>
      </c>
      <c r="E185" s="146" t="s">
        <v>1365</v>
      </c>
      <c r="F185" s="147" t="s">
        <v>1366</v>
      </c>
      <c r="G185" s="148" t="s">
        <v>231</v>
      </c>
      <c r="H185" s="149">
        <v>20</v>
      </c>
      <c r="I185" s="150"/>
      <c r="J185" s="151">
        <f>ROUND(I185*H185,2)</f>
        <v>0</v>
      </c>
      <c r="K185" s="152"/>
      <c r="L185" s="33"/>
      <c r="M185" s="153" t="s">
        <v>1</v>
      </c>
      <c r="N185" s="154" t="s">
        <v>42</v>
      </c>
      <c r="O185" s="58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139</v>
      </c>
      <c r="AT185" s="157" t="s">
        <v>135</v>
      </c>
      <c r="AU185" s="157" t="s">
        <v>144</v>
      </c>
      <c r="AY185" s="17" t="s">
        <v>132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7" t="s">
        <v>85</v>
      </c>
      <c r="BK185" s="158">
        <f>ROUND(I185*H185,2)</f>
        <v>0</v>
      </c>
      <c r="BL185" s="17" t="s">
        <v>139</v>
      </c>
      <c r="BM185" s="157" t="s">
        <v>666</v>
      </c>
    </row>
    <row r="186" spans="1:65" s="2" customFormat="1" ht="24.2" customHeight="1">
      <c r="A186" s="32"/>
      <c r="B186" s="144"/>
      <c r="C186" s="145" t="s">
        <v>463</v>
      </c>
      <c r="D186" s="145" t="s">
        <v>135</v>
      </c>
      <c r="E186" s="146" t="s">
        <v>1367</v>
      </c>
      <c r="F186" s="147" t="s">
        <v>1368</v>
      </c>
      <c r="G186" s="148" t="s">
        <v>214</v>
      </c>
      <c r="H186" s="149">
        <v>3.5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42</v>
      </c>
      <c r="O186" s="58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139</v>
      </c>
      <c r="AT186" s="157" t="s">
        <v>135</v>
      </c>
      <c r="AU186" s="157" t="s">
        <v>144</v>
      </c>
      <c r="AY186" s="17" t="s">
        <v>132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85</v>
      </c>
      <c r="BK186" s="158">
        <f>ROUND(I186*H186,2)</f>
        <v>0</v>
      </c>
      <c r="BL186" s="17" t="s">
        <v>139</v>
      </c>
      <c r="BM186" s="157" t="s">
        <v>675</v>
      </c>
    </row>
    <row r="187" spans="1:65" s="2" customFormat="1" ht="24.2" customHeight="1">
      <c r="A187" s="32"/>
      <c r="B187" s="144"/>
      <c r="C187" s="145" t="s">
        <v>472</v>
      </c>
      <c r="D187" s="145" t="s">
        <v>135</v>
      </c>
      <c r="E187" s="146" t="s">
        <v>1369</v>
      </c>
      <c r="F187" s="147" t="s">
        <v>1370</v>
      </c>
      <c r="G187" s="148" t="s">
        <v>1371</v>
      </c>
      <c r="H187" s="206"/>
      <c r="I187" s="150"/>
      <c r="J187" s="151">
        <f>ROUND(I187*H187,2)</f>
        <v>0</v>
      </c>
      <c r="K187" s="152"/>
      <c r="L187" s="33"/>
      <c r="M187" s="153" t="s">
        <v>1</v>
      </c>
      <c r="N187" s="154" t="s">
        <v>42</v>
      </c>
      <c r="O187" s="58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139</v>
      </c>
      <c r="AT187" s="157" t="s">
        <v>135</v>
      </c>
      <c r="AU187" s="157" t="s">
        <v>144</v>
      </c>
      <c r="AY187" s="17" t="s">
        <v>132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85</v>
      </c>
      <c r="BK187" s="158">
        <f>ROUND(I187*H187,2)</f>
        <v>0</v>
      </c>
      <c r="BL187" s="17" t="s">
        <v>139</v>
      </c>
      <c r="BM187" s="157" t="s">
        <v>684</v>
      </c>
    </row>
    <row r="188" spans="1:65" s="2" customFormat="1" ht="16.5" customHeight="1">
      <c r="A188" s="32"/>
      <c r="B188" s="144"/>
      <c r="C188" s="145" t="s">
        <v>481</v>
      </c>
      <c r="D188" s="145" t="s">
        <v>135</v>
      </c>
      <c r="E188" s="146" t="s">
        <v>1372</v>
      </c>
      <c r="F188" s="147" t="s">
        <v>1373</v>
      </c>
      <c r="G188" s="148" t="s">
        <v>1371</v>
      </c>
      <c r="H188" s="206"/>
      <c r="I188" s="150"/>
      <c r="J188" s="151">
        <f>ROUND(I188*H188,2)</f>
        <v>0</v>
      </c>
      <c r="K188" s="152"/>
      <c r="L188" s="33"/>
      <c r="M188" s="153" t="s">
        <v>1</v>
      </c>
      <c r="N188" s="154" t="s">
        <v>42</v>
      </c>
      <c r="O188" s="58"/>
      <c r="P188" s="155">
        <f>O188*H188</f>
        <v>0</v>
      </c>
      <c r="Q188" s="155">
        <v>0</v>
      </c>
      <c r="R188" s="155">
        <f>Q188*H188</f>
        <v>0</v>
      </c>
      <c r="S188" s="155">
        <v>0</v>
      </c>
      <c r="T188" s="15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139</v>
      </c>
      <c r="AT188" s="157" t="s">
        <v>135</v>
      </c>
      <c r="AU188" s="157" t="s">
        <v>144</v>
      </c>
      <c r="AY188" s="17" t="s">
        <v>132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7" t="s">
        <v>85</v>
      </c>
      <c r="BK188" s="158">
        <f>ROUND(I188*H188,2)</f>
        <v>0</v>
      </c>
      <c r="BL188" s="17" t="s">
        <v>139</v>
      </c>
      <c r="BM188" s="157" t="s">
        <v>695</v>
      </c>
    </row>
    <row r="189" spans="2:63" s="12" customFormat="1" ht="25.9" customHeight="1">
      <c r="B189" s="131"/>
      <c r="D189" s="132" t="s">
        <v>76</v>
      </c>
      <c r="E189" s="133" t="s">
        <v>1374</v>
      </c>
      <c r="F189" s="133" t="s">
        <v>1375</v>
      </c>
      <c r="I189" s="134"/>
      <c r="J189" s="135">
        <f>BK189</f>
        <v>0</v>
      </c>
      <c r="L189" s="131"/>
      <c r="M189" s="136"/>
      <c r="N189" s="137"/>
      <c r="O189" s="137"/>
      <c r="P189" s="138">
        <f>P190</f>
        <v>0</v>
      </c>
      <c r="Q189" s="137"/>
      <c r="R189" s="138">
        <f>R190</f>
        <v>0</v>
      </c>
      <c r="S189" s="137"/>
      <c r="T189" s="139">
        <f>T190</f>
        <v>0</v>
      </c>
      <c r="AR189" s="132" t="s">
        <v>85</v>
      </c>
      <c r="AT189" s="140" t="s">
        <v>76</v>
      </c>
      <c r="AU189" s="140" t="s">
        <v>77</v>
      </c>
      <c r="AY189" s="132" t="s">
        <v>132</v>
      </c>
      <c r="BK189" s="141">
        <f>BK190</f>
        <v>0</v>
      </c>
    </row>
    <row r="190" spans="2:63" s="12" customFormat="1" ht="22.9" customHeight="1">
      <c r="B190" s="131"/>
      <c r="D190" s="132" t="s">
        <v>76</v>
      </c>
      <c r="E190" s="142" t="s">
        <v>1376</v>
      </c>
      <c r="F190" s="142" t="s">
        <v>1377</v>
      </c>
      <c r="I190" s="134"/>
      <c r="J190" s="143">
        <f>BK190</f>
        <v>0</v>
      </c>
      <c r="L190" s="131"/>
      <c r="M190" s="136"/>
      <c r="N190" s="137"/>
      <c r="O190" s="137"/>
      <c r="P190" s="138">
        <f>P191+P192+P197+P200+P204</f>
        <v>0</v>
      </c>
      <c r="Q190" s="137"/>
      <c r="R190" s="138">
        <f>R191+R192+R197+R200+R204</f>
        <v>0</v>
      </c>
      <c r="S190" s="137"/>
      <c r="T190" s="139">
        <f>T191+T192+T197+T200+T204</f>
        <v>0</v>
      </c>
      <c r="AR190" s="132" t="s">
        <v>85</v>
      </c>
      <c r="AT190" s="140" t="s">
        <v>76</v>
      </c>
      <c r="AU190" s="140" t="s">
        <v>85</v>
      </c>
      <c r="AY190" s="132" t="s">
        <v>132</v>
      </c>
      <c r="BK190" s="141">
        <f>BK191+BK192+BK197+BK200+BK204</f>
        <v>0</v>
      </c>
    </row>
    <row r="191" spans="1:65" s="2" customFormat="1" ht="16.5" customHeight="1">
      <c r="A191" s="32"/>
      <c r="B191" s="144"/>
      <c r="C191" s="145" t="s">
        <v>488</v>
      </c>
      <c r="D191" s="145" t="s">
        <v>135</v>
      </c>
      <c r="E191" s="146" t="s">
        <v>1378</v>
      </c>
      <c r="F191" s="147" t="s">
        <v>1379</v>
      </c>
      <c r="G191" s="148" t="s">
        <v>231</v>
      </c>
      <c r="H191" s="149">
        <v>30</v>
      </c>
      <c r="I191" s="150"/>
      <c r="J191" s="151">
        <f>ROUND(I191*H191,2)</f>
        <v>0</v>
      </c>
      <c r="K191" s="152"/>
      <c r="L191" s="33"/>
      <c r="M191" s="153" t="s">
        <v>1</v>
      </c>
      <c r="N191" s="154" t="s">
        <v>42</v>
      </c>
      <c r="O191" s="58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139</v>
      </c>
      <c r="AT191" s="157" t="s">
        <v>135</v>
      </c>
      <c r="AU191" s="157" t="s">
        <v>87</v>
      </c>
      <c r="AY191" s="17" t="s">
        <v>132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7" t="s">
        <v>85</v>
      </c>
      <c r="BK191" s="158">
        <f>ROUND(I191*H191,2)</f>
        <v>0</v>
      </c>
      <c r="BL191" s="17" t="s">
        <v>139</v>
      </c>
      <c r="BM191" s="157" t="s">
        <v>705</v>
      </c>
    </row>
    <row r="192" spans="2:63" s="12" customFormat="1" ht="20.85" customHeight="1">
      <c r="B192" s="131"/>
      <c r="D192" s="132" t="s">
        <v>76</v>
      </c>
      <c r="E192" s="142" t="s">
        <v>1380</v>
      </c>
      <c r="F192" s="142" t="s">
        <v>1381</v>
      </c>
      <c r="I192" s="134"/>
      <c r="J192" s="143">
        <f>BK192</f>
        <v>0</v>
      </c>
      <c r="L192" s="131"/>
      <c r="M192" s="136"/>
      <c r="N192" s="137"/>
      <c r="O192" s="137"/>
      <c r="P192" s="138">
        <f>SUM(P193:P196)</f>
        <v>0</v>
      </c>
      <c r="Q192" s="137"/>
      <c r="R192" s="138">
        <f>SUM(R193:R196)</f>
        <v>0</v>
      </c>
      <c r="S192" s="137"/>
      <c r="T192" s="139">
        <f>SUM(T193:T196)</f>
        <v>0</v>
      </c>
      <c r="AR192" s="132" t="s">
        <v>85</v>
      </c>
      <c r="AT192" s="140" t="s">
        <v>76</v>
      </c>
      <c r="AU192" s="140" t="s">
        <v>87</v>
      </c>
      <c r="AY192" s="132" t="s">
        <v>132</v>
      </c>
      <c r="BK192" s="141">
        <f>SUM(BK193:BK196)</f>
        <v>0</v>
      </c>
    </row>
    <row r="193" spans="1:65" s="2" customFormat="1" ht="16.5" customHeight="1">
      <c r="A193" s="32"/>
      <c r="B193" s="144"/>
      <c r="C193" s="145" t="s">
        <v>492</v>
      </c>
      <c r="D193" s="145" t="s">
        <v>135</v>
      </c>
      <c r="E193" s="146" t="s">
        <v>1382</v>
      </c>
      <c r="F193" s="147" t="s">
        <v>1383</v>
      </c>
      <c r="G193" s="148" t="s">
        <v>231</v>
      </c>
      <c r="H193" s="149">
        <v>40</v>
      </c>
      <c r="I193" s="150"/>
      <c r="J193" s="151">
        <f>ROUND(I193*H193,2)</f>
        <v>0</v>
      </c>
      <c r="K193" s="152"/>
      <c r="L193" s="33"/>
      <c r="M193" s="153" t="s">
        <v>1</v>
      </c>
      <c r="N193" s="154" t="s">
        <v>42</v>
      </c>
      <c r="O193" s="58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139</v>
      </c>
      <c r="AT193" s="157" t="s">
        <v>135</v>
      </c>
      <c r="AU193" s="157" t="s">
        <v>144</v>
      </c>
      <c r="AY193" s="17" t="s">
        <v>132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85</v>
      </c>
      <c r="BK193" s="158">
        <f>ROUND(I193*H193,2)</f>
        <v>0</v>
      </c>
      <c r="BL193" s="17" t="s">
        <v>139</v>
      </c>
      <c r="BM193" s="157" t="s">
        <v>716</v>
      </c>
    </row>
    <row r="194" spans="1:65" s="2" customFormat="1" ht="16.5" customHeight="1">
      <c r="A194" s="32"/>
      <c r="B194" s="144"/>
      <c r="C194" s="145" t="s">
        <v>497</v>
      </c>
      <c r="D194" s="145" t="s">
        <v>135</v>
      </c>
      <c r="E194" s="146" t="s">
        <v>1384</v>
      </c>
      <c r="F194" s="147" t="s">
        <v>1385</v>
      </c>
      <c r="G194" s="148" t="s">
        <v>231</v>
      </c>
      <c r="H194" s="149">
        <v>50</v>
      </c>
      <c r="I194" s="150"/>
      <c r="J194" s="151">
        <f>ROUND(I194*H194,2)</f>
        <v>0</v>
      </c>
      <c r="K194" s="152"/>
      <c r="L194" s="33"/>
      <c r="M194" s="153" t="s">
        <v>1</v>
      </c>
      <c r="N194" s="154" t="s">
        <v>42</v>
      </c>
      <c r="O194" s="58"/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139</v>
      </c>
      <c r="AT194" s="157" t="s">
        <v>135</v>
      </c>
      <c r="AU194" s="157" t="s">
        <v>144</v>
      </c>
      <c r="AY194" s="17" t="s">
        <v>132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7" t="s">
        <v>85</v>
      </c>
      <c r="BK194" s="158">
        <f>ROUND(I194*H194,2)</f>
        <v>0</v>
      </c>
      <c r="BL194" s="17" t="s">
        <v>139</v>
      </c>
      <c r="BM194" s="157" t="s">
        <v>726</v>
      </c>
    </row>
    <row r="195" spans="1:65" s="2" customFormat="1" ht="16.5" customHeight="1">
      <c r="A195" s="32"/>
      <c r="B195" s="144"/>
      <c r="C195" s="145" t="s">
        <v>502</v>
      </c>
      <c r="D195" s="145" t="s">
        <v>135</v>
      </c>
      <c r="E195" s="146" t="s">
        <v>1386</v>
      </c>
      <c r="F195" s="147" t="s">
        <v>1387</v>
      </c>
      <c r="G195" s="148" t="s">
        <v>231</v>
      </c>
      <c r="H195" s="149">
        <v>25</v>
      </c>
      <c r="I195" s="150"/>
      <c r="J195" s="151">
        <f>ROUND(I195*H195,2)</f>
        <v>0</v>
      </c>
      <c r="K195" s="152"/>
      <c r="L195" s="33"/>
      <c r="M195" s="153" t="s">
        <v>1</v>
      </c>
      <c r="N195" s="154" t="s">
        <v>42</v>
      </c>
      <c r="O195" s="58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139</v>
      </c>
      <c r="AT195" s="157" t="s">
        <v>135</v>
      </c>
      <c r="AU195" s="157" t="s">
        <v>144</v>
      </c>
      <c r="AY195" s="17" t="s">
        <v>132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7" t="s">
        <v>85</v>
      </c>
      <c r="BK195" s="158">
        <f>ROUND(I195*H195,2)</f>
        <v>0</v>
      </c>
      <c r="BL195" s="17" t="s">
        <v>139</v>
      </c>
      <c r="BM195" s="157" t="s">
        <v>735</v>
      </c>
    </row>
    <row r="196" spans="1:65" s="2" customFormat="1" ht="33" customHeight="1">
      <c r="A196" s="32"/>
      <c r="B196" s="144"/>
      <c r="C196" s="145" t="s">
        <v>507</v>
      </c>
      <c r="D196" s="145" t="s">
        <v>135</v>
      </c>
      <c r="E196" s="146" t="s">
        <v>1388</v>
      </c>
      <c r="F196" s="147" t="s">
        <v>1389</v>
      </c>
      <c r="G196" s="148" t="s">
        <v>231</v>
      </c>
      <c r="H196" s="149">
        <v>70</v>
      </c>
      <c r="I196" s="150"/>
      <c r="J196" s="151">
        <f>ROUND(I196*H196,2)</f>
        <v>0</v>
      </c>
      <c r="K196" s="152"/>
      <c r="L196" s="33"/>
      <c r="M196" s="153" t="s">
        <v>1</v>
      </c>
      <c r="N196" s="154" t="s">
        <v>42</v>
      </c>
      <c r="O196" s="58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139</v>
      </c>
      <c r="AT196" s="157" t="s">
        <v>135</v>
      </c>
      <c r="AU196" s="157" t="s">
        <v>144</v>
      </c>
      <c r="AY196" s="17" t="s">
        <v>132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7" t="s">
        <v>85</v>
      </c>
      <c r="BK196" s="158">
        <f>ROUND(I196*H196,2)</f>
        <v>0</v>
      </c>
      <c r="BL196" s="17" t="s">
        <v>139</v>
      </c>
      <c r="BM196" s="157" t="s">
        <v>744</v>
      </c>
    </row>
    <row r="197" spans="2:63" s="12" customFormat="1" ht="20.85" customHeight="1">
      <c r="B197" s="131"/>
      <c r="D197" s="132" t="s">
        <v>76</v>
      </c>
      <c r="E197" s="142" t="s">
        <v>1390</v>
      </c>
      <c r="F197" s="142" t="s">
        <v>1391</v>
      </c>
      <c r="I197" s="134"/>
      <c r="J197" s="143">
        <f>BK197</f>
        <v>0</v>
      </c>
      <c r="L197" s="131"/>
      <c r="M197" s="136"/>
      <c r="N197" s="137"/>
      <c r="O197" s="137"/>
      <c r="P197" s="138">
        <f>SUM(P198:P199)</f>
        <v>0</v>
      </c>
      <c r="Q197" s="137"/>
      <c r="R197" s="138">
        <f>SUM(R198:R199)</f>
        <v>0</v>
      </c>
      <c r="S197" s="137"/>
      <c r="T197" s="139">
        <f>SUM(T198:T199)</f>
        <v>0</v>
      </c>
      <c r="AR197" s="132" t="s">
        <v>85</v>
      </c>
      <c r="AT197" s="140" t="s">
        <v>76</v>
      </c>
      <c r="AU197" s="140" t="s">
        <v>87</v>
      </c>
      <c r="AY197" s="132" t="s">
        <v>132</v>
      </c>
      <c r="BK197" s="141">
        <f>SUM(BK198:BK199)</f>
        <v>0</v>
      </c>
    </row>
    <row r="198" spans="1:65" s="2" customFormat="1" ht="24.2" customHeight="1">
      <c r="A198" s="32"/>
      <c r="B198" s="144"/>
      <c r="C198" s="145" t="s">
        <v>511</v>
      </c>
      <c r="D198" s="145" t="s">
        <v>135</v>
      </c>
      <c r="E198" s="146" t="s">
        <v>1392</v>
      </c>
      <c r="F198" s="147" t="s">
        <v>1393</v>
      </c>
      <c r="G198" s="148" t="s">
        <v>231</v>
      </c>
      <c r="H198" s="149">
        <v>75</v>
      </c>
      <c r="I198" s="150"/>
      <c r="J198" s="151">
        <f>ROUND(I198*H198,2)</f>
        <v>0</v>
      </c>
      <c r="K198" s="152"/>
      <c r="L198" s="33"/>
      <c r="M198" s="153" t="s">
        <v>1</v>
      </c>
      <c r="N198" s="154" t="s">
        <v>42</v>
      </c>
      <c r="O198" s="58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139</v>
      </c>
      <c r="AT198" s="157" t="s">
        <v>135</v>
      </c>
      <c r="AU198" s="157" t="s">
        <v>144</v>
      </c>
      <c r="AY198" s="17" t="s">
        <v>132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7" t="s">
        <v>85</v>
      </c>
      <c r="BK198" s="158">
        <f>ROUND(I198*H198,2)</f>
        <v>0</v>
      </c>
      <c r="BL198" s="17" t="s">
        <v>139</v>
      </c>
      <c r="BM198" s="157" t="s">
        <v>755</v>
      </c>
    </row>
    <row r="199" spans="1:65" s="2" customFormat="1" ht="16.5" customHeight="1">
      <c r="A199" s="32"/>
      <c r="B199" s="144"/>
      <c r="C199" s="145" t="s">
        <v>516</v>
      </c>
      <c r="D199" s="145" t="s">
        <v>135</v>
      </c>
      <c r="E199" s="146" t="s">
        <v>1394</v>
      </c>
      <c r="F199" s="147" t="s">
        <v>1395</v>
      </c>
      <c r="G199" s="148" t="s">
        <v>763</v>
      </c>
      <c r="H199" s="149">
        <v>27</v>
      </c>
      <c r="I199" s="150"/>
      <c r="J199" s="151">
        <f>ROUND(I199*H199,2)</f>
        <v>0</v>
      </c>
      <c r="K199" s="152"/>
      <c r="L199" s="33"/>
      <c r="M199" s="153" t="s">
        <v>1</v>
      </c>
      <c r="N199" s="154" t="s">
        <v>42</v>
      </c>
      <c r="O199" s="58"/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7" t="s">
        <v>139</v>
      </c>
      <c r="AT199" s="157" t="s">
        <v>135</v>
      </c>
      <c r="AU199" s="157" t="s">
        <v>144</v>
      </c>
      <c r="AY199" s="17" t="s">
        <v>132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7" t="s">
        <v>85</v>
      </c>
      <c r="BK199" s="158">
        <f>ROUND(I199*H199,2)</f>
        <v>0</v>
      </c>
      <c r="BL199" s="17" t="s">
        <v>139</v>
      </c>
      <c r="BM199" s="157" t="s">
        <v>768</v>
      </c>
    </row>
    <row r="200" spans="2:63" s="12" customFormat="1" ht="20.85" customHeight="1">
      <c r="B200" s="131"/>
      <c r="D200" s="132" t="s">
        <v>76</v>
      </c>
      <c r="E200" s="142" t="s">
        <v>1396</v>
      </c>
      <c r="F200" s="142" t="s">
        <v>1397</v>
      </c>
      <c r="I200" s="134"/>
      <c r="J200" s="143">
        <f>BK200</f>
        <v>0</v>
      </c>
      <c r="L200" s="131"/>
      <c r="M200" s="136"/>
      <c r="N200" s="137"/>
      <c r="O200" s="137"/>
      <c r="P200" s="138">
        <f>SUM(P201:P203)</f>
        <v>0</v>
      </c>
      <c r="Q200" s="137"/>
      <c r="R200" s="138">
        <f>SUM(R201:R203)</f>
        <v>0</v>
      </c>
      <c r="S200" s="137"/>
      <c r="T200" s="139">
        <f>SUM(T201:T203)</f>
        <v>0</v>
      </c>
      <c r="AR200" s="132" t="s">
        <v>85</v>
      </c>
      <c r="AT200" s="140" t="s">
        <v>76</v>
      </c>
      <c r="AU200" s="140" t="s">
        <v>87</v>
      </c>
      <c r="AY200" s="132" t="s">
        <v>132</v>
      </c>
      <c r="BK200" s="141">
        <f>SUM(BK201:BK203)</f>
        <v>0</v>
      </c>
    </row>
    <row r="201" spans="1:65" s="2" customFormat="1" ht="16.5" customHeight="1">
      <c r="A201" s="32"/>
      <c r="B201" s="144"/>
      <c r="C201" s="145" t="s">
        <v>520</v>
      </c>
      <c r="D201" s="145" t="s">
        <v>135</v>
      </c>
      <c r="E201" s="146" t="s">
        <v>1398</v>
      </c>
      <c r="F201" s="147" t="s">
        <v>1399</v>
      </c>
      <c r="G201" s="148" t="s">
        <v>763</v>
      </c>
      <c r="H201" s="149">
        <v>6</v>
      </c>
      <c r="I201" s="150"/>
      <c r="J201" s="151">
        <f>ROUND(I201*H201,2)</f>
        <v>0</v>
      </c>
      <c r="K201" s="152"/>
      <c r="L201" s="33"/>
      <c r="M201" s="153" t="s">
        <v>1</v>
      </c>
      <c r="N201" s="154" t="s">
        <v>42</v>
      </c>
      <c r="O201" s="58"/>
      <c r="P201" s="155">
        <f>O201*H201</f>
        <v>0</v>
      </c>
      <c r="Q201" s="155">
        <v>0</v>
      </c>
      <c r="R201" s="155">
        <f>Q201*H201</f>
        <v>0</v>
      </c>
      <c r="S201" s="155">
        <v>0</v>
      </c>
      <c r="T201" s="156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139</v>
      </c>
      <c r="AT201" s="157" t="s">
        <v>135</v>
      </c>
      <c r="AU201" s="157" t="s">
        <v>144</v>
      </c>
      <c r="AY201" s="17" t="s">
        <v>132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7" t="s">
        <v>85</v>
      </c>
      <c r="BK201" s="158">
        <f>ROUND(I201*H201,2)</f>
        <v>0</v>
      </c>
      <c r="BL201" s="17" t="s">
        <v>139</v>
      </c>
      <c r="BM201" s="157" t="s">
        <v>780</v>
      </c>
    </row>
    <row r="202" spans="1:65" s="2" customFormat="1" ht="16.5" customHeight="1">
      <c r="A202" s="32"/>
      <c r="B202" s="144"/>
      <c r="C202" s="145" t="s">
        <v>525</v>
      </c>
      <c r="D202" s="145" t="s">
        <v>135</v>
      </c>
      <c r="E202" s="146" t="s">
        <v>1400</v>
      </c>
      <c r="F202" s="147" t="s">
        <v>1379</v>
      </c>
      <c r="G202" s="148" t="s">
        <v>763</v>
      </c>
      <c r="H202" s="149">
        <v>2</v>
      </c>
      <c r="I202" s="150"/>
      <c r="J202" s="151">
        <f>ROUND(I202*H202,2)</f>
        <v>0</v>
      </c>
      <c r="K202" s="152"/>
      <c r="L202" s="33"/>
      <c r="M202" s="153" t="s">
        <v>1</v>
      </c>
      <c r="N202" s="154" t="s">
        <v>42</v>
      </c>
      <c r="O202" s="58"/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139</v>
      </c>
      <c r="AT202" s="157" t="s">
        <v>135</v>
      </c>
      <c r="AU202" s="157" t="s">
        <v>144</v>
      </c>
      <c r="AY202" s="17" t="s">
        <v>132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7" t="s">
        <v>85</v>
      </c>
      <c r="BK202" s="158">
        <f>ROUND(I202*H202,2)</f>
        <v>0</v>
      </c>
      <c r="BL202" s="17" t="s">
        <v>139</v>
      </c>
      <c r="BM202" s="157" t="s">
        <v>789</v>
      </c>
    </row>
    <row r="203" spans="1:65" s="2" customFormat="1" ht="16.5" customHeight="1">
      <c r="A203" s="32"/>
      <c r="B203" s="144"/>
      <c r="C203" s="145" t="s">
        <v>530</v>
      </c>
      <c r="D203" s="145" t="s">
        <v>135</v>
      </c>
      <c r="E203" s="146" t="s">
        <v>1401</v>
      </c>
      <c r="F203" s="147" t="s">
        <v>1402</v>
      </c>
      <c r="G203" s="148" t="s">
        <v>763</v>
      </c>
      <c r="H203" s="149">
        <v>1</v>
      </c>
      <c r="I203" s="150"/>
      <c r="J203" s="151">
        <f>ROUND(I203*H203,2)</f>
        <v>0</v>
      </c>
      <c r="K203" s="152"/>
      <c r="L203" s="33"/>
      <c r="M203" s="153" t="s">
        <v>1</v>
      </c>
      <c r="N203" s="154" t="s">
        <v>42</v>
      </c>
      <c r="O203" s="58"/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7" t="s">
        <v>139</v>
      </c>
      <c r="AT203" s="157" t="s">
        <v>135</v>
      </c>
      <c r="AU203" s="157" t="s">
        <v>144</v>
      </c>
      <c r="AY203" s="17" t="s">
        <v>132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7" t="s">
        <v>85</v>
      </c>
      <c r="BK203" s="158">
        <f>ROUND(I203*H203,2)</f>
        <v>0</v>
      </c>
      <c r="BL203" s="17" t="s">
        <v>139</v>
      </c>
      <c r="BM203" s="157" t="s">
        <v>803</v>
      </c>
    </row>
    <row r="204" spans="2:63" s="12" customFormat="1" ht="20.85" customHeight="1">
      <c r="B204" s="131"/>
      <c r="D204" s="132" t="s">
        <v>76</v>
      </c>
      <c r="E204" s="142" t="s">
        <v>1403</v>
      </c>
      <c r="F204" s="142" t="s">
        <v>1404</v>
      </c>
      <c r="I204" s="134"/>
      <c r="J204" s="143">
        <f>BK204</f>
        <v>0</v>
      </c>
      <c r="L204" s="131"/>
      <c r="M204" s="136"/>
      <c r="N204" s="137"/>
      <c r="O204" s="137"/>
      <c r="P204" s="138">
        <f>SUM(P205:P213)</f>
        <v>0</v>
      </c>
      <c r="Q204" s="137"/>
      <c r="R204" s="138">
        <f>SUM(R205:R213)</f>
        <v>0</v>
      </c>
      <c r="S204" s="137"/>
      <c r="T204" s="139">
        <f>SUM(T205:T213)</f>
        <v>0</v>
      </c>
      <c r="AR204" s="132" t="s">
        <v>85</v>
      </c>
      <c r="AT204" s="140" t="s">
        <v>76</v>
      </c>
      <c r="AU204" s="140" t="s">
        <v>87</v>
      </c>
      <c r="AY204" s="132" t="s">
        <v>132</v>
      </c>
      <c r="BK204" s="141">
        <f>SUM(BK205:BK213)</f>
        <v>0</v>
      </c>
    </row>
    <row r="205" spans="1:65" s="2" customFormat="1" ht="16.5" customHeight="1">
      <c r="A205" s="32"/>
      <c r="B205" s="144"/>
      <c r="C205" s="145" t="s">
        <v>536</v>
      </c>
      <c r="D205" s="145" t="s">
        <v>135</v>
      </c>
      <c r="E205" s="146" t="s">
        <v>1405</v>
      </c>
      <c r="F205" s="147" t="s">
        <v>1399</v>
      </c>
      <c r="G205" s="148" t="s">
        <v>763</v>
      </c>
      <c r="H205" s="149">
        <v>7</v>
      </c>
      <c r="I205" s="150"/>
      <c r="J205" s="151">
        <f aca="true" t="shared" si="20" ref="J205:J213">ROUND(I205*H205,2)</f>
        <v>0</v>
      </c>
      <c r="K205" s="152"/>
      <c r="L205" s="33"/>
      <c r="M205" s="153" t="s">
        <v>1</v>
      </c>
      <c r="N205" s="154" t="s">
        <v>42</v>
      </c>
      <c r="O205" s="58"/>
      <c r="P205" s="155">
        <f aca="true" t="shared" si="21" ref="P205:P213">O205*H205</f>
        <v>0</v>
      </c>
      <c r="Q205" s="155">
        <v>0</v>
      </c>
      <c r="R205" s="155">
        <f aca="true" t="shared" si="22" ref="R205:R213">Q205*H205</f>
        <v>0</v>
      </c>
      <c r="S205" s="155">
        <v>0</v>
      </c>
      <c r="T205" s="156">
        <f aca="true" t="shared" si="23" ref="T205:T213"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139</v>
      </c>
      <c r="AT205" s="157" t="s">
        <v>135</v>
      </c>
      <c r="AU205" s="157" t="s">
        <v>144</v>
      </c>
      <c r="AY205" s="17" t="s">
        <v>132</v>
      </c>
      <c r="BE205" s="158">
        <f aca="true" t="shared" si="24" ref="BE205:BE213">IF(N205="základní",J205,0)</f>
        <v>0</v>
      </c>
      <c r="BF205" s="158">
        <f aca="true" t="shared" si="25" ref="BF205:BF213">IF(N205="snížená",J205,0)</f>
        <v>0</v>
      </c>
      <c r="BG205" s="158">
        <f aca="true" t="shared" si="26" ref="BG205:BG213">IF(N205="zákl. přenesená",J205,0)</f>
        <v>0</v>
      </c>
      <c r="BH205" s="158">
        <f aca="true" t="shared" si="27" ref="BH205:BH213">IF(N205="sníž. přenesená",J205,0)</f>
        <v>0</v>
      </c>
      <c r="BI205" s="158">
        <f aca="true" t="shared" si="28" ref="BI205:BI213">IF(N205="nulová",J205,0)</f>
        <v>0</v>
      </c>
      <c r="BJ205" s="17" t="s">
        <v>85</v>
      </c>
      <c r="BK205" s="158">
        <f aca="true" t="shared" si="29" ref="BK205:BK213">ROUND(I205*H205,2)</f>
        <v>0</v>
      </c>
      <c r="BL205" s="17" t="s">
        <v>139</v>
      </c>
      <c r="BM205" s="157" t="s">
        <v>814</v>
      </c>
    </row>
    <row r="206" spans="1:65" s="2" customFormat="1" ht="16.5" customHeight="1">
      <c r="A206" s="32"/>
      <c r="B206" s="144"/>
      <c r="C206" s="145" t="s">
        <v>541</v>
      </c>
      <c r="D206" s="145" t="s">
        <v>135</v>
      </c>
      <c r="E206" s="146" t="s">
        <v>1406</v>
      </c>
      <c r="F206" s="147" t="s">
        <v>1379</v>
      </c>
      <c r="G206" s="148" t="s">
        <v>763</v>
      </c>
      <c r="H206" s="149">
        <v>3</v>
      </c>
      <c r="I206" s="150"/>
      <c r="J206" s="151">
        <f t="shared" si="20"/>
        <v>0</v>
      </c>
      <c r="K206" s="152"/>
      <c r="L206" s="33"/>
      <c r="M206" s="153" t="s">
        <v>1</v>
      </c>
      <c r="N206" s="154" t="s">
        <v>42</v>
      </c>
      <c r="O206" s="58"/>
      <c r="P206" s="155">
        <f t="shared" si="21"/>
        <v>0</v>
      </c>
      <c r="Q206" s="155">
        <v>0</v>
      </c>
      <c r="R206" s="155">
        <f t="shared" si="22"/>
        <v>0</v>
      </c>
      <c r="S206" s="155">
        <v>0</v>
      </c>
      <c r="T206" s="156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139</v>
      </c>
      <c r="AT206" s="157" t="s">
        <v>135</v>
      </c>
      <c r="AU206" s="157" t="s">
        <v>144</v>
      </c>
      <c r="AY206" s="17" t="s">
        <v>132</v>
      </c>
      <c r="BE206" s="158">
        <f t="shared" si="24"/>
        <v>0</v>
      </c>
      <c r="BF206" s="158">
        <f t="shared" si="25"/>
        <v>0</v>
      </c>
      <c r="BG206" s="158">
        <f t="shared" si="26"/>
        <v>0</v>
      </c>
      <c r="BH206" s="158">
        <f t="shared" si="27"/>
        <v>0</v>
      </c>
      <c r="BI206" s="158">
        <f t="shared" si="28"/>
        <v>0</v>
      </c>
      <c r="BJ206" s="17" t="s">
        <v>85</v>
      </c>
      <c r="BK206" s="158">
        <f t="shared" si="29"/>
        <v>0</v>
      </c>
      <c r="BL206" s="17" t="s">
        <v>139</v>
      </c>
      <c r="BM206" s="157" t="s">
        <v>824</v>
      </c>
    </row>
    <row r="207" spans="1:65" s="2" customFormat="1" ht="24.2" customHeight="1">
      <c r="A207" s="32"/>
      <c r="B207" s="144"/>
      <c r="C207" s="145" t="s">
        <v>545</v>
      </c>
      <c r="D207" s="145" t="s">
        <v>135</v>
      </c>
      <c r="E207" s="146" t="s">
        <v>1407</v>
      </c>
      <c r="F207" s="147" t="s">
        <v>1408</v>
      </c>
      <c r="G207" s="148" t="s">
        <v>763</v>
      </c>
      <c r="H207" s="149">
        <v>1</v>
      </c>
      <c r="I207" s="150"/>
      <c r="J207" s="151">
        <f t="shared" si="20"/>
        <v>0</v>
      </c>
      <c r="K207" s="152"/>
      <c r="L207" s="33"/>
      <c r="M207" s="153" t="s">
        <v>1</v>
      </c>
      <c r="N207" s="154" t="s">
        <v>42</v>
      </c>
      <c r="O207" s="58"/>
      <c r="P207" s="155">
        <f t="shared" si="21"/>
        <v>0</v>
      </c>
      <c r="Q207" s="155">
        <v>0</v>
      </c>
      <c r="R207" s="155">
        <f t="shared" si="22"/>
        <v>0</v>
      </c>
      <c r="S207" s="155">
        <v>0</v>
      </c>
      <c r="T207" s="156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7" t="s">
        <v>139</v>
      </c>
      <c r="AT207" s="157" t="s">
        <v>135</v>
      </c>
      <c r="AU207" s="157" t="s">
        <v>144</v>
      </c>
      <c r="AY207" s="17" t="s">
        <v>132</v>
      </c>
      <c r="BE207" s="158">
        <f t="shared" si="24"/>
        <v>0</v>
      </c>
      <c r="BF207" s="158">
        <f t="shared" si="25"/>
        <v>0</v>
      </c>
      <c r="BG207" s="158">
        <f t="shared" si="26"/>
        <v>0</v>
      </c>
      <c r="BH207" s="158">
        <f t="shared" si="27"/>
        <v>0</v>
      </c>
      <c r="BI207" s="158">
        <f t="shared" si="28"/>
        <v>0</v>
      </c>
      <c r="BJ207" s="17" t="s">
        <v>85</v>
      </c>
      <c r="BK207" s="158">
        <f t="shared" si="29"/>
        <v>0</v>
      </c>
      <c r="BL207" s="17" t="s">
        <v>139</v>
      </c>
      <c r="BM207" s="157" t="s">
        <v>834</v>
      </c>
    </row>
    <row r="208" spans="1:65" s="2" customFormat="1" ht="16.5" customHeight="1">
      <c r="A208" s="32"/>
      <c r="B208" s="144"/>
      <c r="C208" s="145" t="s">
        <v>551</v>
      </c>
      <c r="D208" s="145" t="s">
        <v>135</v>
      </c>
      <c r="E208" s="146" t="s">
        <v>1409</v>
      </c>
      <c r="F208" s="147" t="s">
        <v>1410</v>
      </c>
      <c r="G208" s="148" t="s">
        <v>231</v>
      </c>
      <c r="H208" s="149">
        <v>145</v>
      </c>
      <c r="I208" s="150"/>
      <c r="J208" s="151">
        <f t="shared" si="20"/>
        <v>0</v>
      </c>
      <c r="K208" s="152"/>
      <c r="L208" s="33"/>
      <c r="M208" s="153" t="s">
        <v>1</v>
      </c>
      <c r="N208" s="154" t="s">
        <v>42</v>
      </c>
      <c r="O208" s="58"/>
      <c r="P208" s="155">
        <f t="shared" si="21"/>
        <v>0</v>
      </c>
      <c r="Q208" s="155">
        <v>0</v>
      </c>
      <c r="R208" s="155">
        <f t="shared" si="22"/>
        <v>0</v>
      </c>
      <c r="S208" s="155">
        <v>0</v>
      </c>
      <c r="T208" s="156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7" t="s">
        <v>139</v>
      </c>
      <c r="AT208" s="157" t="s">
        <v>135</v>
      </c>
      <c r="AU208" s="157" t="s">
        <v>144</v>
      </c>
      <c r="AY208" s="17" t="s">
        <v>132</v>
      </c>
      <c r="BE208" s="158">
        <f t="shared" si="24"/>
        <v>0</v>
      </c>
      <c r="BF208" s="158">
        <f t="shared" si="25"/>
        <v>0</v>
      </c>
      <c r="BG208" s="158">
        <f t="shared" si="26"/>
        <v>0</v>
      </c>
      <c r="BH208" s="158">
        <f t="shared" si="27"/>
        <v>0</v>
      </c>
      <c r="BI208" s="158">
        <f t="shared" si="28"/>
        <v>0</v>
      </c>
      <c r="BJ208" s="17" t="s">
        <v>85</v>
      </c>
      <c r="BK208" s="158">
        <f t="shared" si="29"/>
        <v>0</v>
      </c>
      <c r="BL208" s="17" t="s">
        <v>139</v>
      </c>
      <c r="BM208" s="157" t="s">
        <v>844</v>
      </c>
    </row>
    <row r="209" spans="1:65" s="2" customFormat="1" ht="16.5" customHeight="1">
      <c r="A209" s="32"/>
      <c r="B209" s="144"/>
      <c r="C209" s="145" t="s">
        <v>556</v>
      </c>
      <c r="D209" s="145" t="s">
        <v>135</v>
      </c>
      <c r="E209" s="146" t="s">
        <v>1411</v>
      </c>
      <c r="F209" s="147" t="s">
        <v>1412</v>
      </c>
      <c r="G209" s="148" t="s">
        <v>231</v>
      </c>
      <c r="H209" s="149">
        <v>145</v>
      </c>
      <c r="I209" s="150"/>
      <c r="J209" s="151">
        <f t="shared" si="20"/>
        <v>0</v>
      </c>
      <c r="K209" s="152"/>
      <c r="L209" s="33"/>
      <c r="M209" s="153" t="s">
        <v>1</v>
      </c>
      <c r="N209" s="154" t="s">
        <v>42</v>
      </c>
      <c r="O209" s="58"/>
      <c r="P209" s="155">
        <f t="shared" si="21"/>
        <v>0</v>
      </c>
      <c r="Q209" s="155">
        <v>0</v>
      </c>
      <c r="R209" s="155">
        <f t="shared" si="22"/>
        <v>0</v>
      </c>
      <c r="S209" s="155">
        <v>0</v>
      </c>
      <c r="T209" s="156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139</v>
      </c>
      <c r="AT209" s="157" t="s">
        <v>135</v>
      </c>
      <c r="AU209" s="157" t="s">
        <v>144</v>
      </c>
      <c r="AY209" s="17" t="s">
        <v>132</v>
      </c>
      <c r="BE209" s="158">
        <f t="shared" si="24"/>
        <v>0</v>
      </c>
      <c r="BF209" s="158">
        <f t="shared" si="25"/>
        <v>0</v>
      </c>
      <c r="BG209" s="158">
        <f t="shared" si="26"/>
        <v>0</v>
      </c>
      <c r="BH209" s="158">
        <f t="shared" si="27"/>
        <v>0</v>
      </c>
      <c r="BI209" s="158">
        <f t="shared" si="28"/>
        <v>0</v>
      </c>
      <c r="BJ209" s="17" t="s">
        <v>85</v>
      </c>
      <c r="BK209" s="158">
        <f t="shared" si="29"/>
        <v>0</v>
      </c>
      <c r="BL209" s="17" t="s">
        <v>139</v>
      </c>
      <c r="BM209" s="157" t="s">
        <v>856</v>
      </c>
    </row>
    <row r="210" spans="1:65" s="2" customFormat="1" ht="16.5" customHeight="1">
      <c r="A210" s="32"/>
      <c r="B210" s="144"/>
      <c r="C210" s="145" t="s">
        <v>561</v>
      </c>
      <c r="D210" s="145" t="s">
        <v>135</v>
      </c>
      <c r="E210" s="146" t="s">
        <v>1413</v>
      </c>
      <c r="F210" s="147" t="s">
        <v>1414</v>
      </c>
      <c r="G210" s="148" t="s">
        <v>763</v>
      </c>
      <c r="H210" s="149">
        <v>1</v>
      </c>
      <c r="I210" s="150"/>
      <c r="J210" s="151">
        <f t="shared" si="20"/>
        <v>0</v>
      </c>
      <c r="K210" s="152"/>
      <c r="L210" s="33"/>
      <c r="M210" s="153" t="s">
        <v>1</v>
      </c>
      <c r="N210" s="154" t="s">
        <v>42</v>
      </c>
      <c r="O210" s="58"/>
      <c r="P210" s="155">
        <f t="shared" si="21"/>
        <v>0</v>
      </c>
      <c r="Q210" s="155">
        <v>0</v>
      </c>
      <c r="R210" s="155">
        <f t="shared" si="22"/>
        <v>0</v>
      </c>
      <c r="S210" s="155">
        <v>0</v>
      </c>
      <c r="T210" s="156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139</v>
      </c>
      <c r="AT210" s="157" t="s">
        <v>135</v>
      </c>
      <c r="AU210" s="157" t="s">
        <v>144</v>
      </c>
      <c r="AY210" s="17" t="s">
        <v>132</v>
      </c>
      <c r="BE210" s="158">
        <f t="shared" si="24"/>
        <v>0</v>
      </c>
      <c r="BF210" s="158">
        <f t="shared" si="25"/>
        <v>0</v>
      </c>
      <c r="BG210" s="158">
        <f t="shared" si="26"/>
        <v>0</v>
      </c>
      <c r="BH210" s="158">
        <f t="shared" si="27"/>
        <v>0</v>
      </c>
      <c r="BI210" s="158">
        <f t="shared" si="28"/>
        <v>0</v>
      </c>
      <c r="BJ210" s="17" t="s">
        <v>85</v>
      </c>
      <c r="BK210" s="158">
        <f t="shared" si="29"/>
        <v>0</v>
      </c>
      <c r="BL210" s="17" t="s">
        <v>139</v>
      </c>
      <c r="BM210" s="157" t="s">
        <v>866</v>
      </c>
    </row>
    <row r="211" spans="1:65" s="2" customFormat="1" ht="24.2" customHeight="1">
      <c r="A211" s="32"/>
      <c r="B211" s="144"/>
      <c r="C211" s="145" t="s">
        <v>566</v>
      </c>
      <c r="D211" s="145" t="s">
        <v>135</v>
      </c>
      <c r="E211" s="146" t="s">
        <v>1415</v>
      </c>
      <c r="F211" s="147" t="s">
        <v>1416</v>
      </c>
      <c r="G211" s="148" t="s">
        <v>763</v>
      </c>
      <c r="H211" s="149">
        <v>3</v>
      </c>
      <c r="I211" s="150"/>
      <c r="J211" s="151">
        <f t="shared" si="20"/>
        <v>0</v>
      </c>
      <c r="K211" s="152"/>
      <c r="L211" s="33"/>
      <c r="M211" s="153" t="s">
        <v>1</v>
      </c>
      <c r="N211" s="154" t="s">
        <v>42</v>
      </c>
      <c r="O211" s="58"/>
      <c r="P211" s="155">
        <f t="shared" si="21"/>
        <v>0</v>
      </c>
      <c r="Q211" s="155">
        <v>0</v>
      </c>
      <c r="R211" s="155">
        <f t="shared" si="22"/>
        <v>0</v>
      </c>
      <c r="S211" s="155">
        <v>0</v>
      </c>
      <c r="T211" s="156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139</v>
      </c>
      <c r="AT211" s="157" t="s">
        <v>135</v>
      </c>
      <c r="AU211" s="157" t="s">
        <v>144</v>
      </c>
      <c r="AY211" s="17" t="s">
        <v>132</v>
      </c>
      <c r="BE211" s="158">
        <f t="shared" si="24"/>
        <v>0</v>
      </c>
      <c r="BF211" s="158">
        <f t="shared" si="25"/>
        <v>0</v>
      </c>
      <c r="BG211" s="158">
        <f t="shared" si="26"/>
        <v>0</v>
      </c>
      <c r="BH211" s="158">
        <f t="shared" si="27"/>
        <v>0</v>
      </c>
      <c r="BI211" s="158">
        <f t="shared" si="28"/>
        <v>0</v>
      </c>
      <c r="BJ211" s="17" t="s">
        <v>85</v>
      </c>
      <c r="BK211" s="158">
        <f t="shared" si="29"/>
        <v>0</v>
      </c>
      <c r="BL211" s="17" t="s">
        <v>139</v>
      </c>
      <c r="BM211" s="157" t="s">
        <v>877</v>
      </c>
    </row>
    <row r="212" spans="1:65" s="2" customFormat="1" ht="16.5" customHeight="1">
      <c r="A212" s="32"/>
      <c r="B212" s="144"/>
      <c r="C212" s="145" t="s">
        <v>570</v>
      </c>
      <c r="D212" s="145" t="s">
        <v>135</v>
      </c>
      <c r="E212" s="146" t="s">
        <v>1417</v>
      </c>
      <c r="F212" s="147" t="s">
        <v>1418</v>
      </c>
      <c r="G212" s="148" t="s">
        <v>1371</v>
      </c>
      <c r="H212" s="206"/>
      <c r="I212" s="150"/>
      <c r="J212" s="151">
        <f t="shared" si="20"/>
        <v>0</v>
      </c>
      <c r="K212" s="152"/>
      <c r="L212" s="33"/>
      <c r="M212" s="153" t="s">
        <v>1</v>
      </c>
      <c r="N212" s="154" t="s">
        <v>42</v>
      </c>
      <c r="O212" s="58"/>
      <c r="P212" s="155">
        <f t="shared" si="21"/>
        <v>0</v>
      </c>
      <c r="Q212" s="155">
        <v>0</v>
      </c>
      <c r="R212" s="155">
        <f t="shared" si="22"/>
        <v>0</v>
      </c>
      <c r="S212" s="155">
        <v>0</v>
      </c>
      <c r="T212" s="156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139</v>
      </c>
      <c r="AT212" s="157" t="s">
        <v>135</v>
      </c>
      <c r="AU212" s="157" t="s">
        <v>144</v>
      </c>
      <c r="AY212" s="17" t="s">
        <v>132</v>
      </c>
      <c r="BE212" s="158">
        <f t="shared" si="24"/>
        <v>0</v>
      </c>
      <c r="BF212" s="158">
        <f t="shared" si="25"/>
        <v>0</v>
      </c>
      <c r="BG212" s="158">
        <f t="shared" si="26"/>
        <v>0</v>
      </c>
      <c r="BH212" s="158">
        <f t="shared" si="27"/>
        <v>0</v>
      </c>
      <c r="BI212" s="158">
        <f t="shared" si="28"/>
        <v>0</v>
      </c>
      <c r="BJ212" s="17" t="s">
        <v>85</v>
      </c>
      <c r="BK212" s="158">
        <f t="shared" si="29"/>
        <v>0</v>
      </c>
      <c r="BL212" s="17" t="s">
        <v>139</v>
      </c>
      <c r="BM212" s="157" t="s">
        <v>887</v>
      </c>
    </row>
    <row r="213" spans="1:65" s="2" customFormat="1" ht="16.5" customHeight="1">
      <c r="A213" s="32"/>
      <c r="B213" s="144"/>
      <c r="C213" s="145" t="s">
        <v>574</v>
      </c>
      <c r="D213" s="145" t="s">
        <v>135</v>
      </c>
      <c r="E213" s="146" t="s">
        <v>1419</v>
      </c>
      <c r="F213" s="147" t="s">
        <v>1420</v>
      </c>
      <c r="G213" s="148" t="s">
        <v>1371</v>
      </c>
      <c r="H213" s="206"/>
      <c r="I213" s="150"/>
      <c r="J213" s="151">
        <f t="shared" si="20"/>
        <v>0</v>
      </c>
      <c r="K213" s="152"/>
      <c r="L213" s="33"/>
      <c r="M213" s="153" t="s">
        <v>1</v>
      </c>
      <c r="N213" s="154" t="s">
        <v>42</v>
      </c>
      <c r="O213" s="58"/>
      <c r="P213" s="155">
        <f t="shared" si="21"/>
        <v>0</v>
      </c>
      <c r="Q213" s="155">
        <v>0</v>
      </c>
      <c r="R213" s="155">
        <f t="shared" si="22"/>
        <v>0</v>
      </c>
      <c r="S213" s="155">
        <v>0</v>
      </c>
      <c r="T213" s="156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139</v>
      </c>
      <c r="AT213" s="157" t="s">
        <v>135</v>
      </c>
      <c r="AU213" s="157" t="s">
        <v>144</v>
      </c>
      <c r="AY213" s="17" t="s">
        <v>132</v>
      </c>
      <c r="BE213" s="158">
        <f t="shared" si="24"/>
        <v>0</v>
      </c>
      <c r="BF213" s="158">
        <f t="shared" si="25"/>
        <v>0</v>
      </c>
      <c r="BG213" s="158">
        <f t="shared" si="26"/>
        <v>0</v>
      </c>
      <c r="BH213" s="158">
        <f t="shared" si="27"/>
        <v>0</v>
      </c>
      <c r="BI213" s="158">
        <f t="shared" si="28"/>
        <v>0</v>
      </c>
      <c r="BJ213" s="17" t="s">
        <v>85</v>
      </c>
      <c r="BK213" s="158">
        <f t="shared" si="29"/>
        <v>0</v>
      </c>
      <c r="BL213" s="17" t="s">
        <v>139</v>
      </c>
      <c r="BM213" s="157" t="s">
        <v>898</v>
      </c>
    </row>
    <row r="214" spans="2:63" s="12" customFormat="1" ht="25.9" customHeight="1">
      <c r="B214" s="131"/>
      <c r="D214" s="132" t="s">
        <v>76</v>
      </c>
      <c r="E214" s="133" t="s">
        <v>1421</v>
      </c>
      <c r="F214" s="133" t="s">
        <v>1422</v>
      </c>
      <c r="I214" s="134"/>
      <c r="J214" s="135">
        <f>BK214</f>
        <v>0</v>
      </c>
      <c r="L214" s="131"/>
      <c r="M214" s="136"/>
      <c r="N214" s="137"/>
      <c r="O214" s="137"/>
      <c r="P214" s="138">
        <f>SUM(P215:P225)</f>
        <v>0</v>
      </c>
      <c r="Q214" s="137"/>
      <c r="R214" s="138">
        <f>SUM(R215:R225)</f>
        <v>0</v>
      </c>
      <c r="S214" s="137"/>
      <c r="T214" s="139">
        <f>SUM(T215:T225)</f>
        <v>0</v>
      </c>
      <c r="AR214" s="132" t="s">
        <v>85</v>
      </c>
      <c r="AT214" s="140" t="s">
        <v>76</v>
      </c>
      <c r="AU214" s="140" t="s">
        <v>77</v>
      </c>
      <c r="AY214" s="132" t="s">
        <v>132</v>
      </c>
      <c r="BK214" s="141">
        <f>SUM(BK215:BK225)</f>
        <v>0</v>
      </c>
    </row>
    <row r="215" spans="1:65" s="2" customFormat="1" ht="24.2" customHeight="1">
      <c r="A215" s="32"/>
      <c r="B215" s="144"/>
      <c r="C215" s="145" t="s">
        <v>579</v>
      </c>
      <c r="D215" s="145" t="s">
        <v>135</v>
      </c>
      <c r="E215" s="146" t="s">
        <v>1423</v>
      </c>
      <c r="F215" s="147" t="s">
        <v>1424</v>
      </c>
      <c r="G215" s="148" t="s">
        <v>1425</v>
      </c>
      <c r="H215" s="149">
        <v>4</v>
      </c>
      <c r="I215" s="150"/>
      <c r="J215" s="151">
        <f aca="true" t="shared" si="30" ref="J215:J225">ROUND(I215*H215,2)</f>
        <v>0</v>
      </c>
      <c r="K215" s="152"/>
      <c r="L215" s="33"/>
      <c r="M215" s="153" t="s">
        <v>1</v>
      </c>
      <c r="N215" s="154" t="s">
        <v>42</v>
      </c>
      <c r="O215" s="58"/>
      <c r="P215" s="155">
        <f aca="true" t="shared" si="31" ref="P215:P225">O215*H215</f>
        <v>0</v>
      </c>
      <c r="Q215" s="155">
        <v>0</v>
      </c>
      <c r="R215" s="155">
        <f aca="true" t="shared" si="32" ref="R215:R225">Q215*H215</f>
        <v>0</v>
      </c>
      <c r="S215" s="155">
        <v>0</v>
      </c>
      <c r="T215" s="156">
        <f aca="true" t="shared" si="33" ref="T215:T225"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139</v>
      </c>
      <c r="AT215" s="157" t="s">
        <v>135</v>
      </c>
      <c r="AU215" s="157" t="s">
        <v>85</v>
      </c>
      <c r="AY215" s="17" t="s">
        <v>132</v>
      </c>
      <c r="BE215" s="158">
        <f aca="true" t="shared" si="34" ref="BE215:BE225">IF(N215="základní",J215,0)</f>
        <v>0</v>
      </c>
      <c r="BF215" s="158">
        <f aca="true" t="shared" si="35" ref="BF215:BF225">IF(N215="snížená",J215,0)</f>
        <v>0</v>
      </c>
      <c r="BG215" s="158">
        <f aca="true" t="shared" si="36" ref="BG215:BG225">IF(N215="zákl. přenesená",J215,0)</f>
        <v>0</v>
      </c>
      <c r="BH215" s="158">
        <f aca="true" t="shared" si="37" ref="BH215:BH225">IF(N215="sníž. přenesená",J215,0)</f>
        <v>0</v>
      </c>
      <c r="BI215" s="158">
        <f aca="true" t="shared" si="38" ref="BI215:BI225">IF(N215="nulová",J215,0)</f>
        <v>0</v>
      </c>
      <c r="BJ215" s="17" t="s">
        <v>85</v>
      </c>
      <c r="BK215" s="158">
        <f aca="true" t="shared" si="39" ref="BK215:BK225">ROUND(I215*H215,2)</f>
        <v>0</v>
      </c>
      <c r="BL215" s="17" t="s">
        <v>139</v>
      </c>
      <c r="BM215" s="157" t="s">
        <v>908</v>
      </c>
    </row>
    <row r="216" spans="1:65" s="2" customFormat="1" ht="24.2" customHeight="1">
      <c r="A216" s="32"/>
      <c r="B216" s="144"/>
      <c r="C216" s="145" t="s">
        <v>583</v>
      </c>
      <c r="D216" s="145" t="s">
        <v>135</v>
      </c>
      <c r="E216" s="146" t="s">
        <v>1426</v>
      </c>
      <c r="F216" s="147" t="s">
        <v>1427</v>
      </c>
      <c r="G216" s="148" t="s">
        <v>1425</v>
      </c>
      <c r="H216" s="149">
        <v>1</v>
      </c>
      <c r="I216" s="150"/>
      <c r="J216" s="151">
        <f t="shared" si="30"/>
        <v>0</v>
      </c>
      <c r="K216" s="152"/>
      <c r="L216" s="33"/>
      <c r="M216" s="153" t="s">
        <v>1</v>
      </c>
      <c r="N216" s="154" t="s">
        <v>42</v>
      </c>
      <c r="O216" s="58"/>
      <c r="P216" s="155">
        <f t="shared" si="31"/>
        <v>0</v>
      </c>
      <c r="Q216" s="155">
        <v>0</v>
      </c>
      <c r="R216" s="155">
        <f t="shared" si="32"/>
        <v>0</v>
      </c>
      <c r="S216" s="155">
        <v>0</v>
      </c>
      <c r="T216" s="156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139</v>
      </c>
      <c r="AT216" s="157" t="s">
        <v>135</v>
      </c>
      <c r="AU216" s="157" t="s">
        <v>85</v>
      </c>
      <c r="AY216" s="17" t="s">
        <v>132</v>
      </c>
      <c r="BE216" s="158">
        <f t="shared" si="34"/>
        <v>0</v>
      </c>
      <c r="BF216" s="158">
        <f t="shared" si="35"/>
        <v>0</v>
      </c>
      <c r="BG216" s="158">
        <f t="shared" si="36"/>
        <v>0</v>
      </c>
      <c r="BH216" s="158">
        <f t="shared" si="37"/>
        <v>0</v>
      </c>
      <c r="BI216" s="158">
        <f t="shared" si="38"/>
        <v>0</v>
      </c>
      <c r="BJ216" s="17" t="s">
        <v>85</v>
      </c>
      <c r="BK216" s="158">
        <f t="shared" si="39"/>
        <v>0</v>
      </c>
      <c r="BL216" s="17" t="s">
        <v>139</v>
      </c>
      <c r="BM216" s="157" t="s">
        <v>919</v>
      </c>
    </row>
    <row r="217" spans="1:65" s="2" customFormat="1" ht="37.9" customHeight="1">
      <c r="A217" s="32"/>
      <c r="B217" s="144"/>
      <c r="C217" s="145" t="s">
        <v>587</v>
      </c>
      <c r="D217" s="145" t="s">
        <v>135</v>
      </c>
      <c r="E217" s="146" t="s">
        <v>1428</v>
      </c>
      <c r="F217" s="147" t="s">
        <v>1429</v>
      </c>
      <c r="G217" s="148" t="s">
        <v>1425</v>
      </c>
      <c r="H217" s="149">
        <v>1</v>
      </c>
      <c r="I217" s="150"/>
      <c r="J217" s="151">
        <f t="shared" si="30"/>
        <v>0</v>
      </c>
      <c r="K217" s="152"/>
      <c r="L217" s="33"/>
      <c r="M217" s="153" t="s">
        <v>1</v>
      </c>
      <c r="N217" s="154" t="s">
        <v>42</v>
      </c>
      <c r="O217" s="58"/>
      <c r="P217" s="155">
        <f t="shared" si="31"/>
        <v>0</v>
      </c>
      <c r="Q217" s="155">
        <v>0</v>
      </c>
      <c r="R217" s="155">
        <f t="shared" si="32"/>
        <v>0</v>
      </c>
      <c r="S217" s="155">
        <v>0</v>
      </c>
      <c r="T217" s="156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139</v>
      </c>
      <c r="AT217" s="157" t="s">
        <v>135</v>
      </c>
      <c r="AU217" s="157" t="s">
        <v>85</v>
      </c>
      <c r="AY217" s="17" t="s">
        <v>132</v>
      </c>
      <c r="BE217" s="158">
        <f t="shared" si="34"/>
        <v>0</v>
      </c>
      <c r="BF217" s="158">
        <f t="shared" si="35"/>
        <v>0</v>
      </c>
      <c r="BG217" s="158">
        <f t="shared" si="36"/>
        <v>0</v>
      </c>
      <c r="BH217" s="158">
        <f t="shared" si="37"/>
        <v>0</v>
      </c>
      <c r="BI217" s="158">
        <f t="shared" si="38"/>
        <v>0</v>
      </c>
      <c r="BJ217" s="17" t="s">
        <v>85</v>
      </c>
      <c r="BK217" s="158">
        <f t="shared" si="39"/>
        <v>0</v>
      </c>
      <c r="BL217" s="17" t="s">
        <v>139</v>
      </c>
      <c r="BM217" s="157" t="s">
        <v>929</v>
      </c>
    </row>
    <row r="218" spans="1:65" s="2" customFormat="1" ht="24.2" customHeight="1">
      <c r="A218" s="32"/>
      <c r="B218" s="144"/>
      <c r="C218" s="145" t="s">
        <v>592</v>
      </c>
      <c r="D218" s="145" t="s">
        <v>135</v>
      </c>
      <c r="E218" s="146" t="s">
        <v>1430</v>
      </c>
      <c r="F218" s="147" t="s">
        <v>1431</v>
      </c>
      <c r="G218" s="148" t="s">
        <v>1425</v>
      </c>
      <c r="H218" s="149">
        <v>1</v>
      </c>
      <c r="I218" s="150"/>
      <c r="J218" s="151">
        <f t="shared" si="30"/>
        <v>0</v>
      </c>
      <c r="K218" s="152"/>
      <c r="L218" s="33"/>
      <c r="M218" s="153" t="s">
        <v>1</v>
      </c>
      <c r="N218" s="154" t="s">
        <v>42</v>
      </c>
      <c r="O218" s="58"/>
      <c r="P218" s="155">
        <f t="shared" si="31"/>
        <v>0</v>
      </c>
      <c r="Q218" s="155">
        <v>0</v>
      </c>
      <c r="R218" s="155">
        <f t="shared" si="32"/>
        <v>0</v>
      </c>
      <c r="S218" s="155">
        <v>0</v>
      </c>
      <c r="T218" s="156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139</v>
      </c>
      <c r="AT218" s="157" t="s">
        <v>135</v>
      </c>
      <c r="AU218" s="157" t="s">
        <v>85</v>
      </c>
      <c r="AY218" s="17" t="s">
        <v>132</v>
      </c>
      <c r="BE218" s="158">
        <f t="shared" si="34"/>
        <v>0</v>
      </c>
      <c r="BF218" s="158">
        <f t="shared" si="35"/>
        <v>0</v>
      </c>
      <c r="BG218" s="158">
        <f t="shared" si="36"/>
        <v>0</v>
      </c>
      <c r="BH218" s="158">
        <f t="shared" si="37"/>
        <v>0</v>
      </c>
      <c r="BI218" s="158">
        <f t="shared" si="38"/>
        <v>0</v>
      </c>
      <c r="BJ218" s="17" t="s">
        <v>85</v>
      </c>
      <c r="BK218" s="158">
        <f t="shared" si="39"/>
        <v>0</v>
      </c>
      <c r="BL218" s="17" t="s">
        <v>139</v>
      </c>
      <c r="BM218" s="157" t="s">
        <v>939</v>
      </c>
    </row>
    <row r="219" spans="1:65" s="2" customFormat="1" ht="24.2" customHeight="1">
      <c r="A219" s="32"/>
      <c r="B219" s="144"/>
      <c r="C219" s="145" t="s">
        <v>597</v>
      </c>
      <c r="D219" s="145" t="s">
        <v>135</v>
      </c>
      <c r="E219" s="146" t="s">
        <v>1432</v>
      </c>
      <c r="F219" s="147" t="s">
        <v>1433</v>
      </c>
      <c r="G219" s="148" t="s">
        <v>1425</v>
      </c>
      <c r="H219" s="149">
        <v>1</v>
      </c>
      <c r="I219" s="150"/>
      <c r="J219" s="151">
        <f t="shared" si="30"/>
        <v>0</v>
      </c>
      <c r="K219" s="152"/>
      <c r="L219" s="33"/>
      <c r="M219" s="153" t="s">
        <v>1</v>
      </c>
      <c r="N219" s="154" t="s">
        <v>42</v>
      </c>
      <c r="O219" s="58"/>
      <c r="P219" s="155">
        <f t="shared" si="31"/>
        <v>0</v>
      </c>
      <c r="Q219" s="155">
        <v>0</v>
      </c>
      <c r="R219" s="155">
        <f t="shared" si="32"/>
        <v>0</v>
      </c>
      <c r="S219" s="155">
        <v>0</v>
      </c>
      <c r="T219" s="156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139</v>
      </c>
      <c r="AT219" s="157" t="s">
        <v>135</v>
      </c>
      <c r="AU219" s="157" t="s">
        <v>85</v>
      </c>
      <c r="AY219" s="17" t="s">
        <v>132</v>
      </c>
      <c r="BE219" s="158">
        <f t="shared" si="34"/>
        <v>0</v>
      </c>
      <c r="BF219" s="158">
        <f t="shared" si="35"/>
        <v>0</v>
      </c>
      <c r="BG219" s="158">
        <f t="shared" si="36"/>
        <v>0</v>
      </c>
      <c r="BH219" s="158">
        <f t="shared" si="37"/>
        <v>0</v>
      </c>
      <c r="BI219" s="158">
        <f t="shared" si="38"/>
        <v>0</v>
      </c>
      <c r="BJ219" s="17" t="s">
        <v>85</v>
      </c>
      <c r="BK219" s="158">
        <f t="shared" si="39"/>
        <v>0</v>
      </c>
      <c r="BL219" s="17" t="s">
        <v>139</v>
      </c>
      <c r="BM219" s="157" t="s">
        <v>952</v>
      </c>
    </row>
    <row r="220" spans="1:65" s="2" customFormat="1" ht="44.25" customHeight="1">
      <c r="A220" s="32"/>
      <c r="B220" s="144"/>
      <c r="C220" s="145" t="s">
        <v>602</v>
      </c>
      <c r="D220" s="145" t="s">
        <v>135</v>
      </c>
      <c r="E220" s="146" t="s">
        <v>1434</v>
      </c>
      <c r="F220" s="147" t="s">
        <v>1435</v>
      </c>
      <c r="G220" s="148" t="s">
        <v>1425</v>
      </c>
      <c r="H220" s="149">
        <v>3</v>
      </c>
      <c r="I220" s="150"/>
      <c r="J220" s="151">
        <f t="shared" si="30"/>
        <v>0</v>
      </c>
      <c r="K220" s="152"/>
      <c r="L220" s="33"/>
      <c r="M220" s="153" t="s">
        <v>1</v>
      </c>
      <c r="N220" s="154" t="s">
        <v>42</v>
      </c>
      <c r="O220" s="58"/>
      <c r="P220" s="155">
        <f t="shared" si="31"/>
        <v>0</v>
      </c>
      <c r="Q220" s="155">
        <v>0</v>
      </c>
      <c r="R220" s="155">
        <f t="shared" si="32"/>
        <v>0</v>
      </c>
      <c r="S220" s="155">
        <v>0</v>
      </c>
      <c r="T220" s="156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139</v>
      </c>
      <c r="AT220" s="157" t="s">
        <v>135</v>
      </c>
      <c r="AU220" s="157" t="s">
        <v>85</v>
      </c>
      <c r="AY220" s="17" t="s">
        <v>132</v>
      </c>
      <c r="BE220" s="158">
        <f t="shared" si="34"/>
        <v>0</v>
      </c>
      <c r="BF220" s="158">
        <f t="shared" si="35"/>
        <v>0</v>
      </c>
      <c r="BG220" s="158">
        <f t="shared" si="36"/>
        <v>0</v>
      </c>
      <c r="BH220" s="158">
        <f t="shared" si="37"/>
        <v>0</v>
      </c>
      <c r="BI220" s="158">
        <f t="shared" si="38"/>
        <v>0</v>
      </c>
      <c r="BJ220" s="17" t="s">
        <v>85</v>
      </c>
      <c r="BK220" s="158">
        <f t="shared" si="39"/>
        <v>0</v>
      </c>
      <c r="BL220" s="17" t="s">
        <v>139</v>
      </c>
      <c r="BM220" s="157" t="s">
        <v>965</v>
      </c>
    </row>
    <row r="221" spans="1:65" s="2" customFormat="1" ht="44.25" customHeight="1">
      <c r="A221" s="32"/>
      <c r="B221" s="144"/>
      <c r="C221" s="145" t="s">
        <v>607</v>
      </c>
      <c r="D221" s="145" t="s">
        <v>135</v>
      </c>
      <c r="E221" s="146" t="s">
        <v>1436</v>
      </c>
      <c r="F221" s="147" t="s">
        <v>1437</v>
      </c>
      <c r="G221" s="148" t="s">
        <v>1425</v>
      </c>
      <c r="H221" s="149">
        <v>4</v>
      </c>
      <c r="I221" s="150"/>
      <c r="J221" s="151">
        <f t="shared" si="30"/>
        <v>0</v>
      </c>
      <c r="K221" s="152"/>
      <c r="L221" s="33"/>
      <c r="M221" s="153" t="s">
        <v>1</v>
      </c>
      <c r="N221" s="154" t="s">
        <v>42</v>
      </c>
      <c r="O221" s="58"/>
      <c r="P221" s="155">
        <f t="shared" si="31"/>
        <v>0</v>
      </c>
      <c r="Q221" s="155">
        <v>0</v>
      </c>
      <c r="R221" s="155">
        <f t="shared" si="32"/>
        <v>0</v>
      </c>
      <c r="S221" s="155">
        <v>0</v>
      </c>
      <c r="T221" s="156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139</v>
      </c>
      <c r="AT221" s="157" t="s">
        <v>135</v>
      </c>
      <c r="AU221" s="157" t="s">
        <v>85</v>
      </c>
      <c r="AY221" s="17" t="s">
        <v>132</v>
      </c>
      <c r="BE221" s="158">
        <f t="shared" si="34"/>
        <v>0</v>
      </c>
      <c r="BF221" s="158">
        <f t="shared" si="35"/>
        <v>0</v>
      </c>
      <c r="BG221" s="158">
        <f t="shared" si="36"/>
        <v>0</v>
      </c>
      <c r="BH221" s="158">
        <f t="shared" si="37"/>
        <v>0</v>
      </c>
      <c r="BI221" s="158">
        <f t="shared" si="38"/>
        <v>0</v>
      </c>
      <c r="BJ221" s="17" t="s">
        <v>85</v>
      </c>
      <c r="BK221" s="158">
        <f t="shared" si="39"/>
        <v>0</v>
      </c>
      <c r="BL221" s="17" t="s">
        <v>139</v>
      </c>
      <c r="BM221" s="157" t="s">
        <v>985</v>
      </c>
    </row>
    <row r="222" spans="1:65" s="2" customFormat="1" ht="37.9" customHeight="1">
      <c r="A222" s="32"/>
      <c r="B222" s="144"/>
      <c r="C222" s="145" t="s">
        <v>613</v>
      </c>
      <c r="D222" s="145" t="s">
        <v>135</v>
      </c>
      <c r="E222" s="146" t="s">
        <v>1438</v>
      </c>
      <c r="F222" s="147" t="s">
        <v>1439</v>
      </c>
      <c r="G222" s="148" t="s">
        <v>1425</v>
      </c>
      <c r="H222" s="149">
        <v>1</v>
      </c>
      <c r="I222" s="150"/>
      <c r="J222" s="151">
        <f t="shared" si="30"/>
        <v>0</v>
      </c>
      <c r="K222" s="152"/>
      <c r="L222" s="33"/>
      <c r="M222" s="153" t="s">
        <v>1</v>
      </c>
      <c r="N222" s="154" t="s">
        <v>42</v>
      </c>
      <c r="O222" s="58"/>
      <c r="P222" s="155">
        <f t="shared" si="31"/>
        <v>0</v>
      </c>
      <c r="Q222" s="155">
        <v>0</v>
      </c>
      <c r="R222" s="155">
        <f t="shared" si="32"/>
        <v>0</v>
      </c>
      <c r="S222" s="155">
        <v>0</v>
      </c>
      <c r="T222" s="156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139</v>
      </c>
      <c r="AT222" s="157" t="s">
        <v>135</v>
      </c>
      <c r="AU222" s="157" t="s">
        <v>85</v>
      </c>
      <c r="AY222" s="17" t="s">
        <v>132</v>
      </c>
      <c r="BE222" s="158">
        <f t="shared" si="34"/>
        <v>0</v>
      </c>
      <c r="BF222" s="158">
        <f t="shared" si="35"/>
        <v>0</v>
      </c>
      <c r="BG222" s="158">
        <f t="shared" si="36"/>
        <v>0</v>
      </c>
      <c r="BH222" s="158">
        <f t="shared" si="37"/>
        <v>0</v>
      </c>
      <c r="BI222" s="158">
        <f t="shared" si="38"/>
        <v>0</v>
      </c>
      <c r="BJ222" s="17" t="s">
        <v>85</v>
      </c>
      <c r="BK222" s="158">
        <f t="shared" si="39"/>
        <v>0</v>
      </c>
      <c r="BL222" s="17" t="s">
        <v>139</v>
      </c>
      <c r="BM222" s="157" t="s">
        <v>994</v>
      </c>
    </row>
    <row r="223" spans="1:65" s="2" customFormat="1" ht="33" customHeight="1">
      <c r="A223" s="32"/>
      <c r="B223" s="144"/>
      <c r="C223" s="145" t="s">
        <v>618</v>
      </c>
      <c r="D223" s="145" t="s">
        <v>135</v>
      </c>
      <c r="E223" s="146" t="s">
        <v>1440</v>
      </c>
      <c r="F223" s="147" t="s">
        <v>1441</v>
      </c>
      <c r="G223" s="148" t="s">
        <v>1425</v>
      </c>
      <c r="H223" s="149">
        <v>4</v>
      </c>
      <c r="I223" s="150"/>
      <c r="J223" s="151">
        <f t="shared" si="30"/>
        <v>0</v>
      </c>
      <c r="K223" s="152"/>
      <c r="L223" s="33"/>
      <c r="M223" s="153" t="s">
        <v>1</v>
      </c>
      <c r="N223" s="154" t="s">
        <v>42</v>
      </c>
      <c r="O223" s="58"/>
      <c r="P223" s="155">
        <f t="shared" si="31"/>
        <v>0</v>
      </c>
      <c r="Q223" s="155">
        <v>0</v>
      </c>
      <c r="R223" s="155">
        <f t="shared" si="32"/>
        <v>0</v>
      </c>
      <c r="S223" s="155">
        <v>0</v>
      </c>
      <c r="T223" s="156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139</v>
      </c>
      <c r="AT223" s="157" t="s">
        <v>135</v>
      </c>
      <c r="AU223" s="157" t="s">
        <v>85</v>
      </c>
      <c r="AY223" s="17" t="s">
        <v>132</v>
      </c>
      <c r="BE223" s="158">
        <f t="shared" si="34"/>
        <v>0</v>
      </c>
      <c r="BF223" s="158">
        <f t="shared" si="35"/>
        <v>0</v>
      </c>
      <c r="BG223" s="158">
        <f t="shared" si="36"/>
        <v>0</v>
      </c>
      <c r="BH223" s="158">
        <f t="shared" si="37"/>
        <v>0</v>
      </c>
      <c r="BI223" s="158">
        <f t="shared" si="38"/>
        <v>0</v>
      </c>
      <c r="BJ223" s="17" t="s">
        <v>85</v>
      </c>
      <c r="BK223" s="158">
        <f t="shared" si="39"/>
        <v>0</v>
      </c>
      <c r="BL223" s="17" t="s">
        <v>139</v>
      </c>
      <c r="BM223" s="157" t="s">
        <v>1003</v>
      </c>
    </row>
    <row r="224" spans="1:65" s="2" customFormat="1" ht="21.75" customHeight="1">
      <c r="A224" s="32"/>
      <c r="B224" s="144"/>
      <c r="C224" s="145" t="s">
        <v>626</v>
      </c>
      <c r="D224" s="145" t="s">
        <v>135</v>
      </c>
      <c r="E224" s="146" t="s">
        <v>1442</v>
      </c>
      <c r="F224" s="147" t="s">
        <v>1443</v>
      </c>
      <c r="G224" s="148" t="s">
        <v>1425</v>
      </c>
      <c r="H224" s="149">
        <v>3</v>
      </c>
      <c r="I224" s="150"/>
      <c r="J224" s="151">
        <f t="shared" si="30"/>
        <v>0</v>
      </c>
      <c r="K224" s="152"/>
      <c r="L224" s="33"/>
      <c r="M224" s="153" t="s">
        <v>1</v>
      </c>
      <c r="N224" s="154" t="s">
        <v>42</v>
      </c>
      <c r="O224" s="58"/>
      <c r="P224" s="155">
        <f t="shared" si="31"/>
        <v>0</v>
      </c>
      <c r="Q224" s="155">
        <v>0</v>
      </c>
      <c r="R224" s="155">
        <f t="shared" si="32"/>
        <v>0</v>
      </c>
      <c r="S224" s="155">
        <v>0</v>
      </c>
      <c r="T224" s="156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139</v>
      </c>
      <c r="AT224" s="157" t="s">
        <v>135</v>
      </c>
      <c r="AU224" s="157" t="s">
        <v>85</v>
      </c>
      <c r="AY224" s="17" t="s">
        <v>132</v>
      </c>
      <c r="BE224" s="158">
        <f t="shared" si="34"/>
        <v>0</v>
      </c>
      <c r="BF224" s="158">
        <f t="shared" si="35"/>
        <v>0</v>
      </c>
      <c r="BG224" s="158">
        <f t="shared" si="36"/>
        <v>0</v>
      </c>
      <c r="BH224" s="158">
        <f t="shared" si="37"/>
        <v>0</v>
      </c>
      <c r="BI224" s="158">
        <f t="shared" si="38"/>
        <v>0</v>
      </c>
      <c r="BJ224" s="17" t="s">
        <v>85</v>
      </c>
      <c r="BK224" s="158">
        <f t="shared" si="39"/>
        <v>0</v>
      </c>
      <c r="BL224" s="17" t="s">
        <v>139</v>
      </c>
      <c r="BM224" s="157" t="s">
        <v>1013</v>
      </c>
    </row>
    <row r="225" spans="1:65" s="2" customFormat="1" ht="21.75" customHeight="1">
      <c r="A225" s="32"/>
      <c r="B225" s="144"/>
      <c r="C225" s="145" t="s">
        <v>632</v>
      </c>
      <c r="D225" s="145" t="s">
        <v>135</v>
      </c>
      <c r="E225" s="146" t="s">
        <v>1444</v>
      </c>
      <c r="F225" s="147" t="s">
        <v>1445</v>
      </c>
      <c r="G225" s="148" t="s">
        <v>1371</v>
      </c>
      <c r="H225" s="206"/>
      <c r="I225" s="150"/>
      <c r="J225" s="151">
        <f t="shared" si="30"/>
        <v>0</v>
      </c>
      <c r="K225" s="152"/>
      <c r="L225" s="33"/>
      <c r="M225" s="164" t="s">
        <v>1</v>
      </c>
      <c r="N225" s="165" t="s">
        <v>42</v>
      </c>
      <c r="O225" s="166"/>
      <c r="P225" s="167">
        <f t="shared" si="31"/>
        <v>0</v>
      </c>
      <c r="Q225" s="167">
        <v>0</v>
      </c>
      <c r="R225" s="167">
        <f t="shared" si="32"/>
        <v>0</v>
      </c>
      <c r="S225" s="167">
        <v>0</v>
      </c>
      <c r="T225" s="168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139</v>
      </c>
      <c r="AT225" s="157" t="s">
        <v>135</v>
      </c>
      <c r="AU225" s="157" t="s">
        <v>85</v>
      </c>
      <c r="AY225" s="17" t="s">
        <v>132</v>
      </c>
      <c r="BE225" s="158">
        <f t="shared" si="34"/>
        <v>0</v>
      </c>
      <c r="BF225" s="158">
        <f t="shared" si="35"/>
        <v>0</v>
      </c>
      <c r="BG225" s="158">
        <f t="shared" si="36"/>
        <v>0</v>
      </c>
      <c r="BH225" s="158">
        <f t="shared" si="37"/>
        <v>0</v>
      </c>
      <c r="BI225" s="158">
        <f t="shared" si="38"/>
        <v>0</v>
      </c>
      <c r="BJ225" s="17" t="s">
        <v>85</v>
      </c>
      <c r="BK225" s="158">
        <f t="shared" si="39"/>
        <v>0</v>
      </c>
      <c r="BL225" s="17" t="s">
        <v>139</v>
      </c>
      <c r="BM225" s="157" t="s">
        <v>1022</v>
      </c>
    </row>
    <row r="226" spans="1:31" s="2" customFormat="1" ht="6.95" customHeight="1">
      <c r="A226" s="32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33"/>
      <c r="M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</row>
  </sheetData>
  <autoFilter ref="C133:K225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102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103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39.75" customHeight="1">
      <c r="B7" s="20"/>
      <c r="E7" s="247" t="str">
        <f>'Rekapitulace stavby'!K6</f>
        <v>MULTIMEDIÁLNÍ UČEBNA PRO VÝUKU CIZÍCH JAZYKŮ,PŘÍRODNÍCH VĚD A ŘEMESEL - NÁSTAVBA PAVILONU DÍLEN</v>
      </c>
      <c r="F7" s="248"/>
      <c r="G7" s="248"/>
      <c r="H7" s="248"/>
      <c r="L7" s="20"/>
    </row>
    <row r="8" spans="1:31" s="2" customFormat="1" ht="12" customHeight="1">
      <c r="A8" s="32"/>
      <c r="B8" s="33"/>
      <c r="C8" s="32"/>
      <c r="D8" s="27" t="s">
        <v>104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1446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9. 8. 2021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9" t="str">
        <f>'Rekapitulace stavby'!E14</f>
        <v>Vyplň údaj</v>
      </c>
      <c r="F18" s="219"/>
      <c r="G18" s="219"/>
      <c r="H18" s="219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27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19.25" customHeight="1">
      <c r="A27" s="94"/>
      <c r="B27" s="95"/>
      <c r="C27" s="94"/>
      <c r="D27" s="94"/>
      <c r="E27" s="223" t="s">
        <v>106</v>
      </c>
      <c r="F27" s="223"/>
      <c r="G27" s="223"/>
      <c r="H27" s="22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ROUND(J131,2)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ROUND((SUM(BE131:BE262)),2)</f>
        <v>0</v>
      </c>
      <c r="G33" s="32"/>
      <c r="H33" s="32"/>
      <c r="I33" s="100">
        <v>0.21</v>
      </c>
      <c r="J33" s="99">
        <f>ROUND(((SUM(BE131:BE262))*I33),2)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ROUND((SUM(BF131:BF262)),2)</f>
        <v>0</v>
      </c>
      <c r="G34" s="32"/>
      <c r="H34" s="32"/>
      <c r="I34" s="100">
        <v>0.15</v>
      </c>
      <c r="J34" s="99">
        <f>ROUND(((SUM(BF131:BF262))*I34),2)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ROUND((SUM(BG131:BG262)),2)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ROUND((SUM(BH131:BH262)),2)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ROUND((SUM(BI131:BI262)),2)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9.75" customHeight="1">
      <c r="A85" s="32"/>
      <c r="B85" s="33"/>
      <c r="C85" s="32"/>
      <c r="D85" s="32"/>
      <c r="E85" s="247" t="str">
        <f>E7</f>
        <v>MULTIMEDIÁLNÍ UČEBNA PRO VÝUKU CIZÍCH JAZYKŮ,PŘÍRODNÍCH VĚD A ŘEMESEL - NÁSTAVBA PAVILONU DÍLEN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05 - EI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Základní škola Fantova,Gen.Fanty 446,Kaplice</v>
      </c>
      <c r="G89" s="32"/>
      <c r="H89" s="32"/>
      <c r="I89" s="27" t="s">
        <v>22</v>
      </c>
      <c r="J89" s="55" t="str">
        <f>IF(J12="","",J12)</f>
        <v>9. 8. 2021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54.4" customHeight="1">
      <c r="A91" s="32"/>
      <c r="B91" s="33"/>
      <c r="C91" s="27" t="s">
        <v>24</v>
      </c>
      <c r="D91" s="32"/>
      <c r="E91" s="32"/>
      <c r="F91" s="25" t="str">
        <f>E15</f>
        <v>Město Kaplice,Náměstí 70,382 41 Kapice</v>
      </c>
      <c r="G91" s="32"/>
      <c r="H91" s="32"/>
      <c r="I91" s="27" t="s">
        <v>30</v>
      </c>
      <c r="J91" s="30" t="str">
        <f>E21</f>
        <v>AGP nova spol.s.r.o.(Ing. Vladimír Polanský, CSc.)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108</v>
      </c>
      <c r="D94" s="101"/>
      <c r="E94" s="101"/>
      <c r="F94" s="101"/>
      <c r="G94" s="101"/>
      <c r="H94" s="101"/>
      <c r="I94" s="101"/>
      <c r="J94" s="110" t="s">
        <v>109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110</v>
      </c>
      <c r="D96" s="32"/>
      <c r="E96" s="32"/>
      <c r="F96" s="32"/>
      <c r="G96" s="32"/>
      <c r="H96" s="32"/>
      <c r="I96" s="32"/>
      <c r="J96" s="71">
        <f>J131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111</v>
      </c>
    </row>
    <row r="97" spans="2:12" s="9" customFormat="1" ht="24.95" customHeight="1">
      <c r="B97" s="112"/>
      <c r="D97" s="113" t="s">
        <v>1447</v>
      </c>
      <c r="E97" s="114"/>
      <c r="F97" s="114"/>
      <c r="G97" s="114"/>
      <c r="H97" s="114"/>
      <c r="I97" s="114"/>
      <c r="J97" s="115">
        <f>J132</f>
        <v>0</v>
      </c>
      <c r="L97" s="112"/>
    </row>
    <row r="98" spans="2:12" s="9" customFormat="1" ht="24.95" customHeight="1">
      <c r="B98" s="112"/>
      <c r="D98" s="113" t="s">
        <v>1448</v>
      </c>
      <c r="E98" s="114"/>
      <c r="F98" s="114"/>
      <c r="G98" s="114"/>
      <c r="H98" s="114"/>
      <c r="I98" s="114"/>
      <c r="J98" s="115">
        <f>J142</f>
        <v>0</v>
      </c>
      <c r="L98" s="112"/>
    </row>
    <row r="99" spans="2:12" s="9" customFormat="1" ht="24.95" customHeight="1">
      <c r="B99" s="112"/>
      <c r="D99" s="113" t="s">
        <v>1449</v>
      </c>
      <c r="E99" s="114"/>
      <c r="F99" s="114"/>
      <c r="G99" s="114"/>
      <c r="H99" s="114"/>
      <c r="I99" s="114"/>
      <c r="J99" s="115">
        <f>J152</f>
        <v>0</v>
      </c>
      <c r="L99" s="112"/>
    </row>
    <row r="100" spans="2:12" s="9" customFormat="1" ht="24.95" customHeight="1">
      <c r="B100" s="112"/>
      <c r="D100" s="113" t="s">
        <v>1450</v>
      </c>
      <c r="E100" s="114"/>
      <c r="F100" s="114"/>
      <c r="G100" s="114"/>
      <c r="H100" s="114"/>
      <c r="I100" s="114"/>
      <c r="J100" s="115">
        <f>J157</f>
        <v>0</v>
      </c>
      <c r="L100" s="112"/>
    </row>
    <row r="101" spans="2:12" s="9" customFormat="1" ht="24.95" customHeight="1">
      <c r="B101" s="112"/>
      <c r="D101" s="113" t="s">
        <v>1451</v>
      </c>
      <c r="E101" s="114"/>
      <c r="F101" s="114"/>
      <c r="G101" s="114"/>
      <c r="H101" s="114"/>
      <c r="I101" s="114"/>
      <c r="J101" s="115">
        <f>J163</f>
        <v>0</v>
      </c>
      <c r="L101" s="112"/>
    </row>
    <row r="102" spans="2:12" s="9" customFormat="1" ht="24.95" customHeight="1">
      <c r="B102" s="112"/>
      <c r="D102" s="113" t="s">
        <v>1452</v>
      </c>
      <c r="E102" s="114"/>
      <c r="F102" s="114"/>
      <c r="G102" s="114"/>
      <c r="H102" s="114"/>
      <c r="I102" s="114"/>
      <c r="J102" s="115">
        <f>J172</f>
        <v>0</v>
      </c>
      <c r="L102" s="112"/>
    </row>
    <row r="103" spans="2:12" s="9" customFormat="1" ht="24.95" customHeight="1">
      <c r="B103" s="112"/>
      <c r="D103" s="113" t="s">
        <v>1453</v>
      </c>
      <c r="E103" s="114"/>
      <c r="F103" s="114"/>
      <c r="G103" s="114"/>
      <c r="H103" s="114"/>
      <c r="I103" s="114"/>
      <c r="J103" s="115">
        <f>J177</f>
        <v>0</v>
      </c>
      <c r="L103" s="112"/>
    </row>
    <row r="104" spans="2:12" s="9" customFormat="1" ht="24.95" customHeight="1">
      <c r="B104" s="112"/>
      <c r="D104" s="113" t="s">
        <v>1454</v>
      </c>
      <c r="E104" s="114"/>
      <c r="F104" s="114"/>
      <c r="G104" s="114"/>
      <c r="H104" s="114"/>
      <c r="I104" s="114"/>
      <c r="J104" s="115">
        <f>J184</f>
        <v>0</v>
      </c>
      <c r="L104" s="112"/>
    </row>
    <row r="105" spans="2:12" s="9" customFormat="1" ht="24.95" customHeight="1">
      <c r="B105" s="112"/>
      <c r="D105" s="113" t="s">
        <v>1455</v>
      </c>
      <c r="E105" s="114"/>
      <c r="F105" s="114"/>
      <c r="G105" s="114"/>
      <c r="H105" s="114"/>
      <c r="I105" s="114"/>
      <c r="J105" s="115">
        <f>J208</f>
        <v>0</v>
      </c>
      <c r="L105" s="112"/>
    </row>
    <row r="106" spans="2:12" s="10" customFormat="1" ht="19.9" customHeight="1">
      <c r="B106" s="116"/>
      <c r="D106" s="117" t="s">
        <v>1456</v>
      </c>
      <c r="E106" s="118"/>
      <c r="F106" s="118"/>
      <c r="G106" s="118"/>
      <c r="H106" s="118"/>
      <c r="I106" s="118"/>
      <c r="J106" s="119">
        <f>J212</f>
        <v>0</v>
      </c>
      <c r="L106" s="116"/>
    </row>
    <row r="107" spans="2:12" s="10" customFormat="1" ht="19.9" customHeight="1">
      <c r="B107" s="116"/>
      <c r="D107" s="117" t="s">
        <v>1457</v>
      </c>
      <c r="E107" s="118"/>
      <c r="F107" s="118"/>
      <c r="G107" s="118"/>
      <c r="H107" s="118"/>
      <c r="I107" s="118"/>
      <c r="J107" s="119">
        <f>J216</f>
        <v>0</v>
      </c>
      <c r="L107" s="116"/>
    </row>
    <row r="108" spans="2:12" s="9" customFormat="1" ht="24.95" customHeight="1">
      <c r="B108" s="112"/>
      <c r="D108" s="113" t="s">
        <v>1458</v>
      </c>
      <c r="E108" s="114"/>
      <c r="F108" s="114"/>
      <c r="G108" s="114"/>
      <c r="H108" s="114"/>
      <c r="I108" s="114"/>
      <c r="J108" s="115">
        <f>J222</f>
        <v>0</v>
      </c>
      <c r="L108" s="112"/>
    </row>
    <row r="109" spans="2:12" s="9" customFormat="1" ht="24.95" customHeight="1">
      <c r="B109" s="112"/>
      <c r="D109" s="113" t="s">
        <v>1459</v>
      </c>
      <c r="E109" s="114"/>
      <c r="F109" s="114"/>
      <c r="G109" s="114"/>
      <c r="H109" s="114"/>
      <c r="I109" s="114"/>
      <c r="J109" s="115">
        <f>J242</f>
        <v>0</v>
      </c>
      <c r="L109" s="112"/>
    </row>
    <row r="110" spans="2:12" s="9" customFormat="1" ht="24.95" customHeight="1">
      <c r="B110" s="112"/>
      <c r="D110" s="113" t="s">
        <v>1460</v>
      </c>
      <c r="E110" s="114"/>
      <c r="F110" s="114"/>
      <c r="G110" s="114"/>
      <c r="H110" s="114"/>
      <c r="I110" s="114"/>
      <c r="J110" s="115">
        <f>J250</f>
        <v>0</v>
      </c>
      <c r="L110" s="112"/>
    </row>
    <row r="111" spans="2:12" s="9" customFormat="1" ht="24.95" customHeight="1">
      <c r="B111" s="112"/>
      <c r="D111" s="113" t="s">
        <v>1461</v>
      </c>
      <c r="E111" s="114"/>
      <c r="F111" s="114"/>
      <c r="G111" s="114"/>
      <c r="H111" s="114"/>
      <c r="I111" s="114"/>
      <c r="J111" s="115">
        <f>J256</f>
        <v>0</v>
      </c>
      <c r="L111" s="112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117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39.75" customHeight="1">
      <c r="A121" s="32"/>
      <c r="B121" s="33"/>
      <c r="C121" s="32"/>
      <c r="D121" s="32"/>
      <c r="E121" s="247" t="str">
        <f>E7</f>
        <v>MULTIMEDIÁLNÍ UČEBNA PRO VÝUKU CIZÍCH JAZYKŮ,PŘÍRODNÍCH VĚD A ŘEMESEL - NÁSTAVBA PAVILONU DÍLEN</v>
      </c>
      <c r="F121" s="248"/>
      <c r="G121" s="248"/>
      <c r="H121" s="248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104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37" t="str">
        <f>E9</f>
        <v>05 - EI</v>
      </c>
      <c r="F123" s="246"/>
      <c r="G123" s="246"/>
      <c r="H123" s="24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F12</f>
        <v>Základní škola Fantova,Gen.Fanty 446,Kaplice</v>
      </c>
      <c r="G125" s="32"/>
      <c r="H125" s="32"/>
      <c r="I125" s="27" t="s">
        <v>22</v>
      </c>
      <c r="J125" s="55" t="str">
        <f>IF(J12="","",J12)</f>
        <v>9. 8. 2021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54.4" customHeight="1">
      <c r="A127" s="32"/>
      <c r="B127" s="33"/>
      <c r="C127" s="27" t="s">
        <v>24</v>
      </c>
      <c r="D127" s="32"/>
      <c r="E127" s="32"/>
      <c r="F127" s="25" t="str">
        <f>E15</f>
        <v>Město Kaplice,Náměstí 70,382 41 Kapice</v>
      </c>
      <c r="G127" s="32"/>
      <c r="H127" s="32"/>
      <c r="I127" s="27" t="s">
        <v>30</v>
      </c>
      <c r="J127" s="30" t="str">
        <f>E21</f>
        <v>AGP nova spol.s.r.o.(Ing. Vladimír Polanský, CSc.)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28</v>
      </c>
      <c r="D128" s="32"/>
      <c r="E128" s="32"/>
      <c r="F128" s="25" t="str">
        <f>IF(E18="","",E18)</f>
        <v>Vyplň údaj</v>
      </c>
      <c r="G128" s="32"/>
      <c r="H128" s="32"/>
      <c r="I128" s="27" t="s">
        <v>33</v>
      </c>
      <c r="J128" s="30" t="str">
        <f>E24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11" customFormat="1" ht="29.25" customHeight="1">
      <c r="A130" s="120"/>
      <c r="B130" s="121"/>
      <c r="C130" s="122" t="s">
        <v>118</v>
      </c>
      <c r="D130" s="123" t="s">
        <v>62</v>
      </c>
      <c r="E130" s="123" t="s">
        <v>58</v>
      </c>
      <c r="F130" s="123" t="s">
        <v>59</v>
      </c>
      <c r="G130" s="123" t="s">
        <v>119</v>
      </c>
      <c r="H130" s="123" t="s">
        <v>120</v>
      </c>
      <c r="I130" s="123" t="s">
        <v>121</v>
      </c>
      <c r="J130" s="124" t="s">
        <v>109</v>
      </c>
      <c r="K130" s="125" t="s">
        <v>122</v>
      </c>
      <c r="L130" s="126"/>
      <c r="M130" s="62" t="s">
        <v>1</v>
      </c>
      <c r="N130" s="63" t="s">
        <v>41</v>
      </c>
      <c r="O130" s="63" t="s">
        <v>123</v>
      </c>
      <c r="P130" s="63" t="s">
        <v>124</v>
      </c>
      <c r="Q130" s="63" t="s">
        <v>125</v>
      </c>
      <c r="R130" s="63" t="s">
        <v>126</v>
      </c>
      <c r="S130" s="63" t="s">
        <v>127</v>
      </c>
      <c r="T130" s="64" t="s">
        <v>128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3" s="2" customFormat="1" ht="22.9" customHeight="1">
      <c r="A131" s="32"/>
      <c r="B131" s="33"/>
      <c r="C131" s="69" t="s">
        <v>129</v>
      </c>
      <c r="D131" s="32"/>
      <c r="E131" s="32"/>
      <c r="F131" s="32"/>
      <c r="G131" s="32"/>
      <c r="H131" s="32"/>
      <c r="I131" s="32"/>
      <c r="J131" s="127">
        <f>BK131</f>
        <v>0</v>
      </c>
      <c r="K131" s="32"/>
      <c r="L131" s="33"/>
      <c r="M131" s="65"/>
      <c r="N131" s="56"/>
      <c r="O131" s="66"/>
      <c r="P131" s="128">
        <f>P132+P142+P152+P157+P163+P172+P177+P184+P208+P222+P242+P250+P256</f>
        <v>0</v>
      </c>
      <c r="Q131" s="66"/>
      <c r="R131" s="128">
        <f>R132+R142+R152+R157+R163+R172+R177+R184+R208+R222+R242+R250+R256</f>
        <v>0</v>
      </c>
      <c r="S131" s="66"/>
      <c r="T131" s="129">
        <f>T132+T142+T152+T157+T163+T172+T177+T184+T208+T222+T242+T250+T256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76</v>
      </c>
      <c r="AU131" s="17" t="s">
        <v>111</v>
      </c>
      <c r="BK131" s="130">
        <f>BK132+BK142+BK152+BK157+BK163+BK172+BK177+BK184+BK208+BK222+BK242+BK250+BK256</f>
        <v>0</v>
      </c>
    </row>
    <row r="132" spans="2:63" s="12" customFormat="1" ht="25.9" customHeight="1">
      <c r="B132" s="131"/>
      <c r="D132" s="132" t="s">
        <v>76</v>
      </c>
      <c r="E132" s="133" t="s">
        <v>1084</v>
      </c>
      <c r="F132" s="133" t="s">
        <v>1462</v>
      </c>
      <c r="I132" s="134"/>
      <c r="J132" s="135">
        <f>BK132</f>
        <v>0</v>
      </c>
      <c r="L132" s="131"/>
      <c r="M132" s="136"/>
      <c r="N132" s="137"/>
      <c r="O132" s="137"/>
      <c r="P132" s="138">
        <f>SUM(P133:P141)</f>
        <v>0</v>
      </c>
      <c r="Q132" s="137"/>
      <c r="R132" s="138">
        <f>SUM(R133:R141)</f>
        <v>0</v>
      </c>
      <c r="S132" s="137"/>
      <c r="T132" s="139">
        <f>SUM(T133:T141)</f>
        <v>0</v>
      </c>
      <c r="AR132" s="132" t="s">
        <v>85</v>
      </c>
      <c r="AT132" s="140" t="s">
        <v>76</v>
      </c>
      <c r="AU132" s="140" t="s">
        <v>77</v>
      </c>
      <c r="AY132" s="132" t="s">
        <v>132</v>
      </c>
      <c r="BK132" s="141">
        <f>SUM(BK133:BK141)</f>
        <v>0</v>
      </c>
    </row>
    <row r="133" spans="1:65" s="2" customFormat="1" ht="16.5" customHeight="1">
      <c r="A133" s="32"/>
      <c r="B133" s="144"/>
      <c r="C133" s="145" t="s">
        <v>85</v>
      </c>
      <c r="D133" s="145" t="s">
        <v>135</v>
      </c>
      <c r="E133" s="146" t="s">
        <v>1463</v>
      </c>
      <c r="F133" s="147" t="s">
        <v>1464</v>
      </c>
      <c r="G133" s="148" t="s">
        <v>231</v>
      </c>
      <c r="H133" s="149">
        <v>100</v>
      </c>
      <c r="I133" s="150"/>
      <c r="J133" s="151">
        <f aca="true" t="shared" si="0" ref="J133:J141">ROUND(I133*H133,2)</f>
        <v>0</v>
      </c>
      <c r="K133" s="152"/>
      <c r="L133" s="33"/>
      <c r="M133" s="153" t="s">
        <v>1</v>
      </c>
      <c r="N133" s="154" t="s">
        <v>42</v>
      </c>
      <c r="O133" s="58"/>
      <c r="P133" s="155">
        <f aca="true" t="shared" si="1" ref="P133:P141">O133*H133</f>
        <v>0</v>
      </c>
      <c r="Q133" s="155">
        <v>0</v>
      </c>
      <c r="R133" s="155">
        <f aca="true" t="shared" si="2" ref="R133:R141">Q133*H133</f>
        <v>0</v>
      </c>
      <c r="S133" s="155">
        <v>0</v>
      </c>
      <c r="T133" s="156">
        <f aca="true" t="shared" si="3" ref="T133:T141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139</v>
      </c>
      <c r="AT133" s="157" t="s">
        <v>135</v>
      </c>
      <c r="AU133" s="157" t="s">
        <v>85</v>
      </c>
      <c r="AY133" s="17" t="s">
        <v>132</v>
      </c>
      <c r="BE133" s="158">
        <f aca="true" t="shared" si="4" ref="BE133:BE141">IF(N133="základní",J133,0)</f>
        <v>0</v>
      </c>
      <c r="BF133" s="158">
        <f aca="true" t="shared" si="5" ref="BF133:BF141">IF(N133="snížená",J133,0)</f>
        <v>0</v>
      </c>
      <c r="BG133" s="158">
        <f aca="true" t="shared" si="6" ref="BG133:BG141">IF(N133="zákl. přenesená",J133,0)</f>
        <v>0</v>
      </c>
      <c r="BH133" s="158">
        <f aca="true" t="shared" si="7" ref="BH133:BH141">IF(N133="sníž. přenesená",J133,0)</f>
        <v>0</v>
      </c>
      <c r="BI133" s="158">
        <f aca="true" t="shared" si="8" ref="BI133:BI141">IF(N133="nulová",J133,0)</f>
        <v>0</v>
      </c>
      <c r="BJ133" s="17" t="s">
        <v>85</v>
      </c>
      <c r="BK133" s="158">
        <f aca="true" t="shared" si="9" ref="BK133:BK141">ROUND(I133*H133,2)</f>
        <v>0</v>
      </c>
      <c r="BL133" s="17" t="s">
        <v>139</v>
      </c>
      <c r="BM133" s="157" t="s">
        <v>87</v>
      </c>
    </row>
    <row r="134" spans="1:65" s="2" customFormat="1" ht="16.5" customHeight="1">
      <c r="A134" s="32"/>
      <c r="B134" s="144"/>
      <c r="C134" s="145" t="s">
        <v>87</v>
      </c>
      <c r="D134" s="145" t="s">
        <v>135</v>
      </c>
      <c r="E134" s="146" t="s">
        <v>1465</v>
      </c>
      <c r="F134" s="147" t="s">
        <v>1466</v>
      </c>
      <c r="G134" s="148" t="s">
        <v>231</v>
      </c>
      <c r="H134" s="149">
        <v>2500</v>
      </c>
      <c r="I134" s="150"/>
      <c r="J134" s="151">
        <f t="shared" si="0"/>
        <v>0</v>
      </c>
      <c r="K134" s="152"/>
      <c r="L134" s="33"/>
      <c r="M134" s="153" t="s">
        <v>1</v>
      </c>
      <c r="N134" s="154" t="s">
        <v>42</v>
      </c>
      <c r="O134" s="58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139</v>
      </c>
      <c r="AT134" s="157" t="s">
        <v>135</v>
      </c>
      <c r="AU134" s="157" t="s">
        <v>85</v>
      </c>
      <c r="AY134" s="17" t="s">
        <v>132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7" t="s">
        <v>85</v>
      </c>
      <c r="BK134" s="158">
        <f t="shared" si="9"/>
        <v>0</v>
      </c>
      <c r="BL134" s="17" t="s">
        <v>139</v>
      </c>
      <c r="BM134" s="157" t="s">
        <v>139</v>
      </c>
    </row>
    <row r="135" spans="1:65" s="2" customFormat="1" ht="16.5" customHeight="1">
      <c r="A135" s="32"/>
      <c r="B135" s="144"/>
      <c r="C135" s="145" t="s">
        <v>144</v>
      </c>
      <c r="D135" s="145" t="s">
        <v>135</v>
      </c>
      <c r="E135" s="146" t="s">
        <v>1467</v>
      </c>
      <c r="F135" s="147" t="s">
        <v>1468</v>
      </c>
      <c r="G135" s="148" t="s">
        <v>231</v>
      </c>
      <c r="H135" s="149">
        <v>400</v>
      </c>
      <c r="I135" s="150"/>
      <c r="J135" s="151">
        <f t="shared" si="0"/>
        <v>0</v>
      </c>
      <c r="K135" s="152"/>
      <c r="L135" s="33"/>
      <c r="M135" s="153" t="s">
        <v>1</v>
      </c>
      <c r="N135" s="154" t="s">
        <v>42</v>
      </c>
      <c r="O135" s="58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139</v>
      </c>
      <c r="AT135" s="157" t="s">
        <v>135</v>
      </c>
      <c r="AU135" s="157" t="s">
        <v>85</v>
      </c>
      <c r="AY135" s="17" t="s">
        <v>132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7" t="s">
        <v>85</v>
      </c>
      <c r="BK135" s="158">
        <f t="shared" si="9"/>
        <v>0</v>
      </c>
      <c r="BL135" s="17" t="s">
        <v>139</v>
      </c>
      <c r="BM135" s="157" t="s">
        <v>161</v>
      </c>
    </row>
    <row r="136" spans="1:65" s="2" customFormat="1" ht="16.5" customHeight="1">
      <c r="A136" s="32"/>
      <c r="B136" s="144"/>
      <c r="C136" s="145" t="s">
        <v>139</v>
      </c>
      <c r="D136" s="145" t="s">
        <v>135</v>
      </c>
      <c r="E136" s="146" t="s">
        <v>1469</v>
      </c>
      <c r="F136" s="147" t="s">
        <v>1470</v>
      </c>
      <c r="G136" s="148" t="s">
        <v>231</v>
      </c>
      <c r="H136" s="149">
        <v>2200</v>
      </c>
      <c r="I136" s="150"/>
      <c r="J136" s="151">
        <f t="shared" si="0"/>
        <v>0</v>
      </c>
      <c r="K136" s="152"/>
      <c r="L136" s="33"/>
      <c r="M136" s="153" t="s">
        <v>1</v>
      </c>
      <c r="N136" s="154" t="s">
        <v>42</v>
      </c>
      <c r="O136" s="58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139</v>
      </c>
      <c r="AT136" s="157" t="s">
        <v>135</v>
      </c>
      <c r="AU136" s="157" t="s">
        <v>85</v>
      </c>
      <c r="AY136" s="17" t="s">
        <v>132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7" t="s">
        <v>85</v>
      </c>
      <c r="BK136" s="158">
        <f t="shared" si="9"/>
        <v>0</v>
      </c>
      <c r="BL136" s="17" t="s">
        <v>139</v>
      </c>
      <c r="BM136" s="157" t="s">
        <v>173</v>
      </c>
    </row>
    <row r="137" spans="1:65" s="2" customFormat="1" ht="16.5" customHeight="1">
      <c r="A137" s="32"/>
      <c r="B137" s="144"/>
      <c r="C137" s="145" t="s">
        <v>153</v>
      </c>
      <c r="D137" s="145" t="s">
        <v>135</v>
      </c>
      <c r="E137" s="146" t="s">
        <v>1471</v>
      </c>
      <c r="F137" s="147" t="s">
        <v>1472</v>
      </c>
      <c r="G137" s="148" t="s">
        <v>231</v>
      </c>
      <c r="H137" s="149">
        <v>520</v>
      </c>
      <c r="I137" s="150"/>
      <c r="J137" s="151">
        <f t="shared" si="0"/>
        <v>0</v>
      </c>
      <c r="K137" s="152"/>
      <c r="L137" s="33"/>
      <c r="M137" s="153" t="s">
        <v>1</v>
      </c>
      <c r="N137" s="154" t="s">
        <v>42</v>
      </c>
      <c r="O137" s="58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139</v>
      </c>
      <c r="AT137" s="157" t="s">
        <v>135</v>
      </c>
      <c r="AU137" s="157" t="s">
        <v>85</v>
      </c>
      <c r="AY137" s="17" t="s">
        <v>132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7" t="s">
        <v>85</v>
      </c>
      <c r="BK137" s="158">
        <f t="shared" si="9"/>
        <v>0</v>
      </c>
      <c r="BL137" s="17" t="s">
        <v>139</v>
      </c>
      <c r="BM137" s="157" t="s">
        <v>182</v>
      </c>
    </row>
    <row r="138" spans="1:65" s="2" customFormat="1" ht="16.5" customHeight="1">
      <c r="A138" s="32"/>
      <c r="B138" s="144"/>
      <c r="C138" s="145" t="s">
        <v>161</v>
      </c>
      <c r="D138" s="145" t="s">
        <v>135</v>
      </c>
      <c r="E138" s="146" t="s">
        <v>1473</v>
      </c>
      <c r="F138" s="147" t="s">
        <v>1474</v>
      </c>
      <c r="G138" s="148" t="s">
        <v>231</v>
      </c>
      <c r="H138" s="149">
        <v>200</v>
      </c>
      <c r="I138" s="150"/>
      <c r="J138" s="151">
        <f t="shared" si="0"/>
        <v>0</v>
      </c>
      <c r="K138" s="152"/>
      <c r="L138" s="33"/>
      <c r="M138" s="153" t="s">
        <v>1</v>
      </c>
      <c r="N138" s="154" t="s">
        <v>42</v>
      </c>
      <c r="O138" s="58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139</v>
      </c>
      <c r="AT138" s="157" t="s">
        <v>135</v>
      </c>
      <c r="AU138" s="157" t="s">
        <v>85</v>
      </c>
      <c r="AY138" s="17" t="s">
        <v>132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7" t="s">
        <v>85</v>
      </c>
      <c r="BK138" s="158">
        <f t="shared" si="9"/>
        <v>0</v>
      </c>
      <c r="BL138" s="17" t="s">
        <v>139</v>
      </c>
      <c r="BM138" s="157" t="s">
        <v>270</v>
      </c>
    </row>
    <row r="139" spans="1:65" s="2" customFormat="1" ht="16.5" customHeight="1">
      <c r="A139" s="32"/>
      <c r="B139" s="144"/>
      <c r="C139" s="145" t="s">
        <v>166</v>
      </c>
      <c r="D139" s="145" t="s">
        <v>135</v>
      </c>
      <c r="E139" s="146" t="s">
        <v>1475</v>
      </c>
      <c r="F139" s="147" t="s">
        <v>1476</v>
      </c>
      <c r="G139" s="148" t="s">
        <v>231</v>
      </c>
      <c r="H139" s="149">
        <v>100</v>
      </c>
      <c r="I139" s="150"/>
      <c r="J139" s="151">
        <f t="shared" si="0"/>
        <v>0</v>
      </c>
      <c r="K139" s="152"/>
      <c r="L139" s="33"/>
      <c r="M139" s="153" t="s">
        <v>1</v>
      </c>
      <c r="N139" s="154" t="s">
        <v>42</v>
      </c>
      <c r="O139" s="58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139</v>
      </c>
      <c r="AT139" s="157" t="s">
        <v>135</v>
      </c>
      <c r="AU139" s="157" t="s">
        <v>85</v>
      </c>
      <c r="AY139" s="17" t="s">
        <v>132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7" t="s">
        <v>85</v>
      </c>
      <c r="BK139" s="158">
        <f t="shared" si="9"/>
        <v>0</v>
      </c>
      <c r="BL139" s="17" t="s">
        <v>139</v>
      </c>
      <c r="BM139" s="157" t="s">
        <v>280</v>
      </c>
    </row>
    <row r="140" spans="1:65" s="2" customFormat="1" ht="16.5" customHeight="1">
      <c r="A140" s="32"/>
      <c r="B140" s="144"/>
      <c r="C140" s="145" t="s">
        <v>173</v>
      </c>
      <c r="D140" s="145" t="s">
        <v>135</v>
      </c>
      <c r="E140" s="146" t="s">
        <v>1477</v>
      </c>
      <c r="F140" s="147" t="s">
        <v>1478</v>
      </c>
      <c r="G140" s="148" t="s">
        <v>231</v>
      </c>
      <c r="H140" s="149">
        <v>50</v>
      </c>
      <c r="I140" s="150"/>
      <c r="J140" s="151">
        <f t="shared" si="0"/>
        <v>0</v>
      </c>
      <c r="K140" s="152"/>
      <c r="L140" s="33"/>
      <c r="M140" s="153" t="s">
        <v>1</v>
      </c>
      <c r="N140" s="154" t="s">
        <v>42</v>
      </c>
      <c r="O140" s="58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139</v>
      </c>
      <c r="AT140" s="157" t="s">
        <v>135</v>
      </c>
      <c r="AU140" s="157" t="s">
        <v>85</v>
      </c>
      <c r="AY140" s="17" t="s">
        <v>132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7" t="s">
        <v>85</v>
      </c>
      <c r="BK140" s="158">
        <f t="shared" si="9"/>
        <v>0</v>
      </c>
      <c r="BL140" s="17" t="s">
        <v>139</v>
      </c>
      <c r="BM140" s="157" t="s">
        <v>292</v>
      </c>
    </row>
    <row r="141" spans="1:65" s="2" customFormat="1" ht="16.5" customHeight="1">
      <c r="A141" s="32"/>
      <c r="B141" s="144"/>
      <c r="C141" s="145" t="s">
        <v>178</v>
      </c>
      <c r="D141" s="145" t="s">
        <v>135</v>
      </c>
      <c r="E141" s="146" t="s">
        <v>1479</v>
      </c>
      <c r="F141" s="147" t="s">
        <v>1480</v>
      </c>
      <c r="G141" s="148" t="s">
        <v>231</v>
      </c>
      <c r="H141" s="149">
        <v>200</v>
      </c>
      <c r="I141" s="150"/>
      <c r="J141" s="151">
        <f t="shared" si="0"/>
        <v>0</v>
      </c>
      <c r="K141" s="152"/>
      <c r="L141" s="33"/>
      <c r="M141" s="153" t="s">
        <v>1</v>
      </c>
      <c r="N141" s="154" t="s">
        <v>42</v>
      </c>
      <c r="O141" s="58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139</v>
      </c>
      <c r="AT141" s="157" t="s">
        <v>135</v>
      </c>
      <c r="AU141" s="157" t="s">
        <v>85</v>
      </c>
      <c r="AY141" s="17" t="s">
        <v>132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7" t="s">
        <v>85</v>
      </c>
      <c r="BK141" s="158">
        <f t="shared" si="9"/>
        <v>0</v>
      </c>
      <c r="BL141" s="17" t="s">
        <v>139</v>
      </c>
      <c r="BM141" s="157" t="s">
        <v>302</v>
      </c>
    </row>
    <row r="142" spans="2:63" s="12" customFormat="1" ht="25.9" customHeight="1">
      <c r="B142" s="131"/>
      <c r="D142" s="132" t="s">
        <v>76</v>
      </c>
      <c r="E142" s="133" t="s">
        <v>1115</v>
      </c>
      <c r="F142" s="133" t="s">
        <v>1481</v>
      </c>
      <c r="I142" s="134"/>
      <c r="J142" s="135">
        <f>BK142</f>
        <v>0</v>
      </c>
      <c r="L142" s="131"/>
      <c r="M142" s="136"/>
      <c r="N142" s="137"/>
      <c r="O142" s="137"/>
      <c r="P142" s="138">
        <f>SUM(P143:P151)</f>
        <v>0</v>
      </c>
      <c r="Q142" s="137"/>
      <c r="R142" s="138">
        <f>SUM(R143:R151)</f>
        <v>0</v>
      </c>
      <c r="S142" s="137"/>
      <c r="T142" s="139">
        <f>SUM(T143:T151)</f>
        <v>0</v>
      </c>
      <c r="AR142" s="132" t="s">
        <v>85</v>
      </c>
      <c r="AT142" s="140" t="s">
        <v>76</v>
      </c>
      <c r="AU142" s="140" t="s">
        <v>77</v>
      </c>
      <c r="AY142" s="132" t="s">
        <v>132</v>
      </c>
      <c r="BK142" s="141">
        <f>SUM(BK143:BK151)</f>
        <v>0</v>
      </c>
    </row>
    <row r="143" spans="1:65" s="2" customFormat="1" ht="16.5" customHeight="1">
      <c r="A143" s="32"/>
      <c r="B143" s="144"/>
      <c r="C143" s="145" t="s">
        <v>182</v>
      </c>
      <c r="D143" s="145" t="s">
        <v>135</v>
      </c>
      <c r="E143" s="146" t="s">
        <v>1482</v>
      </c>
      <c r="F143" s="147" t="s">
        <v>1483</v>
      </c>
      <c r="G143" s="148" t="s">
        <v>231</v>
      </c>
      <c r="H143" s="149">
        <v>100</v>
      </c>
      <c r="I143" s="150"/>
      <c r="J143" s="151">
        <f aca="true" t="shared" si="10" ref="J143:J151">ROUND(I143*H143,2)</f>
        <v>0</v>
      </c>
      <c r="K143" s="152"/>
      <c r="L143" s="33"/>
      <c r="M143" s="153" t="s">
        <v>1</v>
      </c>
      <c r="N143" s="154" t="s">
        <v>42</v>
      </c>
      <c r="O143" s="58"/>
      <c r="P143" s="155">
        <f aca="true" t="shared" si="11" ref="P143:P151">O143*H143</f>
        <v>0</v>
      </c>
      <c r="Q143" s="155">
        <v>0</v>
      </c>
      <c r="R143" s="155">
        <f aca="true" t="shared" si="12" ref="R143:R151">Q143*H143</f>
        <v>0</v>
      </c>
      <c r="S143" s="155">
        <v>0</v>
      </c>
      <c r="T143" s="156">
        <f aca="true" t="shared" si="13" ref="T143:T151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139</v>
      </c>
      <c r="AT143" s="157" t="s">
        <v>135</v>
      </c>
      <c r="AU143" s="157" t="s">
        <v>85</v>
      </c>
      <c r="AY143" s="17" t="s">
        <v>132</v>
      </c>
      <c r="BE143" s="158">
        <f aca="true" t="shared" si="14" ref="BE143:BE151">IF(N143="základní",J143,0)</f>
        <v>0</v>
      </c>
      <c r="BF143" s="158">
        <f aca="true" t="shared" si="15" ref="BF143:BF151">IF(N143="snížená",J143,0)</f>
        <v>0</v>
      </c>
      <c r="BG143" s="158">
        <f aca="true" t="shared" si="16" ref="BG143:BG151">IF(N143="zákl. přenesená",J143,0)</f>
        <v>0</v>
      </c>
      <c r="BH143" s="158">
        <f aca="true" t="shared" si="17" ref="BH143:BH151">IF(N143="sníž. přenesená",J143,0)</f>
        <v>0</v>
      </c>
      <c r="BI143" s="158">
        <f aca="true" t="shared" si="18" ref="BI143:BI151">IF(N143="nulová",J143,0)</f>
        <v>0</v>
      </c>
      <c r="BJ143" s="17" t="s">
        <v>85</v>
      </c>
      <c r="BK143" s="158">
        <f aca="true" t="shared" si="19" ref="BK143:BK151">ROUND(I143*H143,2)</f>
        <v>0</v>
      </c>
      <c r="BL143" s="17" t="s">
        <v>139</v>
      </c>
      <c r="BM143" s="157" t="s">
        <v>314</v>
      </c>
    </row>
    <row r="144" spans="1:65" s="2" customFormat="1" ht="16.5" customHeight="1">
      <c r="A144" s="32"/>
      <c r="B144" s="144"/>
      <c r="C144" s="145" t="s">
        <v>264</v>
      </c>
      <c r="D144" s="145" t="s">
        <v>135</v>
      </c>
      <c r="E144" s="146" t="s">
        <v>1484</v>
      </c>
      <c r="F144" s="147" t="s">
        <v>1485</v>
      </c>
      <c r="G144" s="148" t="s">
        <v>231</v>
      </c>
      <c r="H144" s="149">
        <v>100</v>
      </c>
      <c r="I144" s="150"/>
      <c r="J144" s="151">
        <f t="shared" si="10"/>
        <v>0</v>
      </c>
      <c r="K144" s="152"/>
      <c r="L144" s="33"/>
      <c r="M144" s="153" t="s">
        <v>1</v>
      </c>
      <c r="N144" s="154" t="s">
        <v>42</v>
      </c>
      <c r="O144" s="58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139</v>
      </c>
      <c r="AT144" s="157" t="s">
        <v>135</v>
      </c>
      <c r="AU144" s="157" t="s">
        <v>85</v>
      </c>
      <c r="AY144" s="17" t="s">
        <v>132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7" t="s">
        <v>85</v>
      </c>
      <c r="BK144" s="158">
        <f t="shared" si="19"/>
        <v>0</v>
      </c>
      <c r="BL144" s="17" t="s">
        <v>139</v>
      </c>
      <c r="BM144" s="157" t="s">
        <v>329</v>
      </c>
    </row>
    <row r="145" spans="1:65" s="2" customFormat="1" ht="16.5" customHeight="1">
      <c r="A145" s="32"/>
      <c r="B145" s="144"/>
      <c r="C145" s="145" t="s">
        <v>270</v>
      </c>
      <c r="D145" s="145" t="s">
        <v>135</v>
      </c>
      <c r="E145" s="146" t="s">
        <v>1486</v>
      </c>
      <c r="F145" s="147" t="s">
        <v>1487</v>
      </c>
      <c r="G145" s="148" t="s">
        <v>231</v>
      </c>
      <c r="H145" s="149">
        <v>150</v>
      </c>
      <c r="I145" s="150"/>
      <c r="J145" s="151">
        <f t="shared" si="10"/>
        <v>0</v>
      </c>
      <c r="K145" s="152"/>
      <c r="L145" s="33"/>
      <c r="M145" s="153" t="s">
        <v>1</v>
      </c>
      <c r="N145" s="154" t="s">
        <v>42</v>
      </c>
      <c r="O145" s="58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139</v>
      </c>
      <c r="AT145" s="157" t="s">
        <v>135</v>
      </c>
      <c r="AU145" s="157" t="s">
        <v>85</v>
      </c>
      <c r="AY145" s="17" t="s">
        <v>132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7" t="s">
        <v>85</v>
      </c>
      <c r="BK145" s="158">
        <f t="shared" si="19"/>
        <v>0</v>
      </c>
      <c r="BL145" s="17" t="s">
        <v>139</v>
      </c>
      <c r="BM145" s="157" t="s">
        <v>339</v>
      </c>
    </row>
    <row r="146" spans="1:65" s="2" customFormat="1" ht="16.5" customHeight="1">
      <c r="A146" s="32"/>
      <c r="B146" s="144"/>
      <c r="C146" s="145" t="s">
        <v>275</v>
      </c>
      <c r="D146" s="145" t="s">
        <v>135</v>
      </c>
      <c r="E146" s="146" t="s">
        <v>1488</v>
      </c>
      <c r="F146" s="147" t="s">
        <v>1489</v>
      </c>
      <c r="G146" s="148" t="s">
        <v>763</v>
      </c>
      <c r="H146" s="149">
        <v>50</v>
      </c>
      <c r="I146" s="150"/>
      <c r="J146" s="151">
        <f t="shared" si="10"/>
        <v>0</v>
      </c>
      <c r="K146" s="152"/>
      <c r="L146" s="33"/>
      <c r="M146" s="153" t="s">
        <v>1</v>
      </c>
      <c r="N146" s="154" t="s">
        <v>42</v>
      </c>
      <c r="O146" s="58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139</v>
      </c>
      <c r="AT146" s="157" t="s">
        <v>135</v>
      </c>
      <c r="AU146" s="157" t="s">
        <v>85</v>
      </c>
      <c r="AY146" s="17" t="s">
        <v>132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7" t="s">
        <v>85</v>
      </c>
      <c r="BK146" s="158">
        <f t="shared" si="19"/>
        <v>0</v>
      </c>
      <c r="BL146" s="17" t="s">
        <v>139</v>
      </c>
      <c r="BM146" s="157" t="s">
        <v>352</v>
      </c>
    </row>
    <row r="147" spans="1:65" s="2" customFormat="1" ht="24.2" customHeight="1">
      <c r="A147" s="32"/>
      <c r="B147" s="144"/>
      <c r="C147" s="145" t="s">
        <v>280</v>
      </c>
      <c r="D147" s="145" t="s">
        <v>135</v>
      </c>
      <c r="E147" s="146" t="s">
        <v>1490</v>
      </c>
      <c r="F147" s="147" t="s">
        <v>1491</v>
      </c>
      <c r="G147" s="148" t="s">
        <v>763</v>
      </c>
      <c r="H147" s="149">
        <v>20</v>
      </c>
      <c r="I147" s="150"/>
      <c r="J147" s="151">
        <f t="shared" si="10"/>
        <v>0</v>
      </c>
      <c r="K147" s="152"/>
      <c r="L147" s="33"/>
      <c r="M147" s="153" t="s">
        <v>1</v>
      </c>
      <c r="N147" s="154" t="s">
        <v>42</v>
      </c>
      <c r="O147" s="58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139</v>
      </c>
      <c r="AT147" s="157" t="s">
        <v>135</v>
      </c>
      <c r="AU147" s="157" t="s">
        <v>85</v>
      </c>
      <c r="AY147" s="17" t="s">
        <v>132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7" t="s">
        <v>85</v>
      </c>
      <c r="BK147" s="158">
        <f t="shared" si="19"/>
        <v>0</v>
      </c>
      <c r="BL147" s="17" t="s">
        <v>139</v>
      </c>
      <c r="BM147" s="157" t="s">
        <v>362</v>
      </c>
    </row>
    <row r="148" spans="1:65" s="2" customFormat="1" ht="21.75" customHeight="1">
      <c r="A148" s="32"/>
      <c r="B148" s="144"/>
      <c r="C148" s="145" t="s">
        <v>8</v>
      </c>
      <c r="D148" s="145" t="s">
        <v>135</v>
      </c>
      <c r="E148" s="146" t="s">
        <v>1492</v>
      </c>
      <c r="F148" s="147" t="s">
        <v>1493</v>
      </c>
      <c r="G148" s="148" t="s">
        <v>763</v>
      </c>
      <c r="H148" s="149">
        <v>10</v>
      </c>
      <c r="I148" s="150"/>
      <c r="J148" s="151">
        <f t="shared" si="10"/>
        <v>0</v>
      </c>
      <c r="K148" s="152"/>
      <c r="L148" s="33"/>
      <c r="M148" s="153" t="s">
        <v>1</v>
      </c>
      <c r="N148" s="154" t="s">
        <v>42</v>
      </c>
      <c r="O148" s="58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139</v>
      </c>
      <c r="AT148" s="157" t="s">
        <v>135</v>
      </c>
      <c r="AU148" s="157" t="s">
        <v>85</v>
      </c>
      <c r="AY148" s="17" t="s">
        <v>132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7" t="s">
        <v>85</v>
      </c>
      <c r="BK148" s="158">
        <f t="shared" si="19"/>
        <v>0</v>
      </c>
      <c r="BL148" s="17" t="s">
        <v>139</v>
      </c>
      <c r="BM148" s="157" t="s">
        <v>371</v>
      </c>
    </row>
    <row r="149" spans="1:65" s="2" customFormat="1" ht="21.75" customHeight="1">
      <c r="A149" s="32"/>
      <c r="B149" s="144"/>
      <c r="C149" s="145" t="s">
        <v>292</v>
      </c>
      <c r="D149" s="145" t="s">
        <v>135</v>
      </c>
      <c r="E149" s="146" t="s">
        <v>1494</v>
      </c>
      <c r="F149" s="147" t="s">
        <v>1495</v>
      </c>
      <c r="G149" s="148" t="s">
        <v>763</v>
      </c>
      <c r="H149" s="149">
        <v>10</v>
      </c>
      <c r="I149" s="150"/>
      <c r="J149" s="151">
        <f t="shared" si="10"/>
        <v>0</v>
      </c>
      <c r="K149" s="152"/>
      <c r="L149" s="33"/>
      <c r="M149" s="153" t="s">
        <v>1</v>
      </c>
      <c r="N149" s="154" t="s">
        <v>42</v>
      </c>
      <c r="O149" s="58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139</v>
      </c>
      <c r="AT149" s="157" t="s">
        <v>135</v>
      </c>
      <c r="AU149" s="157" t="s">
        <v>85</v>
      </c>
      <c r="AY149" s="17" t="s">
        <v>132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7" t="s">
        <v>85</v>
      </c>
      <c r="BK149" s="158">
        <f t="shared" si="19"/>
        <v>0</v>
      </c>
      <c r="BL149" s="17" t="s">
        <v>139</v>
      </c>
      <c r="BM149" s="157" t="s">
        <v>380</v>
      </c>
    </row>
    <row r="150" spans="1:65" s="2" customFormat="1" ht="24.2" customHeight="1">
      <c r="A150" s="32"/>
      <c r="B150" s="144"/>
      <c r="C150" s="145" t="s">
        <v>297</v>
      </c>
      <c r="D150" s="145" t="s">
        <v>135</v>
      </c>
      <c r="E150" s="146" t="s">
        <v>1496</v>
      </c>
      <c r="F150" s="147" t="s">
        <v>1497</v>
      </c>
      <c r="G150" s="148" t="s">
        <v>763</v>
      </c>
      <c r="H150" s="149">
        <v>10</v>
      </c>
      <c r="I150" s="150"/>
      <c r="J150" s="151">
        <f t="shared" si="10"/>
        <v>0</v>
      </c>
      <c r="K150" s="152"/>
      <c r="L150" s="33"/>
      <c r="M150" s="153" t="s">
        <v>1</v>
      </c>
      <c r="N150" s="154" t="s">
        <v>42</v>
      </c>
      <c r="O150" s="58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139</v>
      </c>
      <c r="AT150" s="157" t="s">
        <v>135</v>
      </c>
      <c r="AU150" s="157" t="s">
        <v>85</v>
      </c>
      <c r="AY150" s="17" t="s">
        <v>132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7" t="s">
        <v>85</v>
      </c>
      <c r="BK150" s="158">
        <f t="shared" si="19"/>
        <v>0</v>
      </c>
      <c r="BL150" s="17" t="s">
        <v>139</v>
      </c>
      <c r="BM150" s="157" t="s">
        <v>400</v>
      </c>
    </row>
    <row r="151" spans="1:65" s="2" customFormat="1" ht="16.5" customHeight="1">
      <c r="A151" s="32"/>
      <c r="B151" s="144"/>
      <c r="C151" s="145" t="s">
        <v>302</v>
      </c>
      <c r="D151" s="145" t="s">
        <v>135</v>
      </c>
      <c r="E151" s="146" t="s">
        <v>1498</v>
      </c>
      <c r="F151" s="147" t="s">
        <v>1499</v>
      </c>
      <c r="G151" s="148" t="s">
        <v>763</v>
      </c>
      <c r="H151" s="149">
        <v>4</v>
      </c>
      <c r="I151" s="150"/>
      <c r="J151" s="151">
        <f t="shared" si="10"/>
        <v>0</v>
      </c>
      <c r="K151" s="152"/>
      <c r="L151" s="33"/>
      <c r="M151" s="153" t="s">
        <v>1</v>
      </c>
      <c r="N151" s="154" t="s">
        <v>42</v>
      </c>
      <c r="O151" s="58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139</v>
      </c>
      <c r="AT151" s="157" t="s">
        <v>135</v>
      </c>
      <c r="AU151" s="157" t="s">
        <v>85</v>
      </c>
      <c r="AY151" s="17" t="s">
        <v>132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7" t="s">
        <v>85</v>
      </c>
      <c r="BK151" s="158">
        <f t="shared" si="19"/>
        <v>0</v>
      </c>
      <c r="BL151" s="17" t="s">
        <v>139</v>
      </c>
      <c r="BM151" s="157" t="s">
        <v>430</v>
      </c>
    </row>
    <row r="152" spans="2:63" s="12" customFormat="1" ht="25.9" customHeight="1">
      <c r="B152" s="131"/>
      <c r="D152" s="132" t="s">
        <v>76</v>
      </c>
      <c r="E152" s="133" t="s">
        <v>1127</v>
      </c>
      <c r="F152" s="133" t="s">
        <v>1500</v>
      </c>
      <c r="I152" s="134"/>
      <c r="J152" s="135">
        <f>BK152</f>
        <v>0</v>
      </c>
      <c r="L152" s="131"/>
      <c r="M152" s="136"/>
      <c r="N152" s="137"/>
      <c r="O152" s="137"/>
      <c r="P152" s="138">
        <f>SUM(P153:P156)</f>
        <v>0</v>
      </c>
      <c r="Q152" s="137"/>
      <c r="R152" s="138">
        <f>SUM(R153:R156)</f>
        <v>0</v>
      </c>
      <c r="S152" s="137"/>
      <c r="T152" s="139">
        <f>SUM(T153:T156)</f>
        <v>0</v>
      </c>
      <c r="AR152" s="132" t="s">
        <v>85</v>
      </c>
      <c r="AT152" s="140" t="s">
        <v>76</v>
      </c>
      <c r="AU152" s="140" t="s">
        <v>77</v>
      </c>
      <c r="AY152" s="132" t="s">
        <v>132</v>
      </c>
      <c r="BK152" s="141">
        <f>SUM(BK153:BK156)</f>
        <v>0</v>
      </c>
    </row>
    <row r="153" spans="1:65" s="2" customFormat="1" ht="55.5" customHeight="1">
      <c r="A153" s="32"/>
      <c r="B153" s="144"/>
      <c r="C153" s="145" t="s">
        <v>307</v>
      </c>
      <c r="D153" s="145" t="s">
        <v>135</v>
      </c>
      <c r="E153" s="146" t="s">
        <v>76</v>
      </c>
      <c r="F153" s="147" t="s">
        <v>1501</v>
      </c>
      <c r="G153" s="148" t="s">
        <v>763</v>
      </c>
      <c r="H153" s="149">
        <v>1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42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139</v>
      </c>
      <c r="AT153" s="157" t="s">
        <v>135</v>
      </c>
      <c r="AU153" s="157" t="s">
        <v>85</v>
      </c>
      <c r="AY153" s="17" t="s">
        <v>132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85</v>
      </c>
      <c r="BK153" s="158">
        <f>ROUND(I153*H153,2)</f>
        <v>0</v>
      </c>
      <c r="BL153" s="17" t="s">
        <v>139</v>
      </c>
      <c r="BM153" s="157" t="s">
        <v>449</v>
      </c>
    </row>
    <row r="154" spans="1:65" s="2" customFormat="1" ht="16.5" customHeight="1">
      <c r="A154" s="32"/>
      <c r="B154" s="144"/>
      <c r="C154" s="145" t="s">
        <v>314</v>
      </c>
      <c r="D154" s="145" t="s">
        <v>135</v>
      </c>
      <c r="E154" s="146" t="s">
        <v>315</v>
      </c>
      <c r="F154" s="147" t="s">
        <v>1502</v>
      </c>
      <c r="G154" s="148" t="s">
        <v>763</v>
      </c>
      <c r="H154" s="149">
        <v>1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42</v>
      </c>
      <c r="O154" s="58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139</v>
      </c>
      <c r="AT154" s="157" t="s">
        <v>135</v>
      </c>
      <c r="AU154" s="157" t="s">
        <v>85</v>
      </c>
      <c r="AY154" s="17" t="s">
        <v>132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85</v>
      </c>
      <c r="BK154" s="158">
        <f>ROUND(I154*H154,2)</f>
        <v>0</v>
      </c>
      <c r="BL154" s="17" t="s">
        <v>139</v>
      </c>
      <c r="BM154" s="157" t="s">
        <v>459</v>
      </c>
    </row>
    <row r="155" spans="1:65" s="2" customFormat="1" ht="16.5" customHeight="1">
      <c r="A155" s="32"/>
      <c r="B155" s="144"/>
      <c r="C155" s="145" t="s">
        <v>7</v>
      </c>
      <c r="D155" s="145" t="s">
        <v>135</v>
      </c>
      <c r="E155" s="146" t="s">
        <v>1503</v>
      </c>
      <c r="F155" s="147" t="s">
        <v>1504</v>
      </c>
      <c r="G155" s="148" t="s">
        <v>763</v>
      </c>
      <c r="H155" s="149">
        <v>25</v>
      </c>
      <c r="I155" s="150"/>
      <c r="J155" s="151">
        <f>ROUND(I155*H155,2)</f>
        <v>0</v>
      </c>
      <c r="K155" s="152"/>
      <c r="L155" s="33"/>
      <c r="M155" s="153" t="s">
        <v>1</v>
      </c>
      <c r="N155" s="154" t="s">
        <v>42</v>
      </c>
      <c r="O155" s="58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139</v>
      </c>
      <c r="AT155" s="157" t="s">
        <v>135</v>
      </c>
      <c r="AU155" s="157" t="s">
        <v>85</v>
      </c>
      <c r="AY155" s="17" t="s">
        <v>132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7" t="s">
        <v>85</v>
      </c>
      <c r="BK155" s="158">
        <f>ROUND(I155*H155,2)</f>
        <v>0</v>
      </c>
      <c r="BL155" s="17" t="s">
        <v>139</v>
      </c>
      <c r="BM155" s="157" t="s">
        <v>472</v>
      </c>
    </row>
    <row r="156" spans="1:65" s="2" customFormat="1" ht="16.5" customHeight="1">
      <c r="A156" s="32"/>
      <c r="B156" s="144"/>
      <c r="C156" s="145" t="s">
        <v>329</v>
      </c>
      <c r="D156" s="145" t="s">
        <v>135</v>
      </c>
      <c r="E156" s="146" t="s">
        <v>1505</v>
      </c>
      <c r="F156" s="147" t="s">
        <v>1506</v>
      </c>
      <c r="G156" s="148" t="s">
        <v>763</v>
      </c>
      <c r="H156" s="149">
        <v>1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42</v>
      </c>
      <c r="O156" s="58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139</v>
      </c>
      <c r="AT156" s="157" t="s">
        <v>135</v>
      </c>
      <c r="AU156" s="157" t="s">
        <v>85</v>
      </c>
      <c r="AY156" s="17" t="s">
        <v>132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85</v>
      </c>
      <c r="BK156" s="158">
        <f>ROUND(I156*H156,2)</f>
        <v>0</v>
      </c>
      <c r="BL156" s="17" t="s">
        <v>139</v>
      </c>
      <c r="BM156" s="157" t="s">
        <v>488</v>
      </c>
    </row>
    <row r="157" spans="2:63" s="12" customFormat="1" ht="25.9" customHeight="1">
      <c r="B157" s="131"/>
      <c r="D157" s="132" t="s">
        <v>76</v>
      </c>
      <c r="E157" s="133" t="s">
        <v>1143</v>
      </c>
      <c r="F157" s="133" t="s">
        <v>1507</v>
      </c>
      <c r="I157" s="134"/>
      <c r="J157" s="135">
        <f>BK157</f>
        <v>0</v>
      </c>
      <c r="L157" s="131"/>
      <c r="M157" s="136"/>
      <c r="N157" s="137"/>
      <c r="O157" s="137"/>
      <c r="P157" s="138">
        <f>SUM(P158:P162)</f>
        <v>0</v>
      </c>
      <c r="Q157" s="137"/>
      <c r="R157" s="138">
        <f>SUM(R158:R162)</f>
        <v>0</v>
      </c>
      <c r="S157" s="137"/>
      <c r="T157" s="139">
        <f>SUM(T158:T162)</f>
        <v>0</v>
      </c>
      <c r="AR157" s="132" t="s">
        <v>85</v>
      </c>
      <c r="AT157" s="140" t="s">
        <v>76</v>
      </c>
      <c r="AU157" s="140" t="s">
        <v>77</v>
      </c>
      <c r="AY157" s="132" t="s">
        <v>132</v>
      </c>
      <c r="BK157" s="141">
        <f>SUM(BK158:BK162)</f>
        <v>0</v>
      </c>
    </row>
    <row r="158" spans="1:65" s="2" customFormat="1" ht="16.5" customHeight="1">
      <c r="A158" s="32"/>
      <c r="B158" s="144"/>
      <c r="C158" s="145" t="s">
        <v>334</v>
      </c>
      <c r="D158" s="145" t="s">
        <v>135</v>
      </c>
      <c r="E158" s="146" t="s">
        <v>1508</v>
      </c>
      <c r="F158" s="147" t="s">
        <v>1509</v>
      </c>
      <c r="G158" s="148" t="s">
        <v>763</v>
      </c>
      <c r="H158" s="149">
        <v>1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42</v>
      </c>
      <c r="O158" s="58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139</v>
      </c>
      <c r="AT158" s="157" t="s">
        <v>135</v>
      </c>
      <c r="AU158" s="157" t="s">
        <v>85</v>
      </c>
      <c r="AY158" s="17" t="s">
        <v>132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85</v>
      </c>
      <c r="BK158" s="158">
        <f>ROUND(I158*H158,2)</f>
        <v>0</v>
      </c>
      <c r="BL158" s="17" t="s">
        <v>139</v>
      </c>
      <c r="BM158" s="157" t="s">
        <v>497</v>
      </c>
    </row>
    <row r="159" spans="1:65" s="2" customFormat="1" ht="16.5" customHeight="1">
      <c r="A159" s="32"/>
      <c r="B159" s="144"/>
      <c r="C159" s="145" t="s">
        <v>339</v>
      </c>
      <c r="D159" s="145" t="s">
        <v>135</v>
      </c>
      <c r="E159" s="146" t="s">
        <v>1510</v>
      </c>
      <c r="F159" s="147" t="s">
        <v>1511</v>
      </c>
      <c r="G159" s="148" t="s">
        <v>763</v>
      </c>
      <c r="H159" s="149">
        <v>1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42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139</v>
      </c>
      <c r="AT159" s="157" t="s">
        <v>135</v>
      </c>
      <c r="AU159" s="157" t="s">
        <v>85</v>
      </c>
      <c r="AY159" s="17" t="s">
        <v>132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7" t="s">
        <v>85</v>
      </c>
      <c r="BK159" s="158">
        <f>ROUND(I159*H159,2)</f>
        <v>0</v>
      </c>
      <c r="BL159" s="17" t="s">
        <v>139</v>
      </c>
      <c r="BM159" s="157" t="s">
        <v>507</v>
      </c>
    </row>
    <row r="160" spans="1:65" s="2" customFormat="1" ht="16.5" customHeight="1">
      <c r="A160" s="32"/>
      <c r="B160" s="144"/>
      <c r="C160" s="145" t="s">
        <v>346</v>
      </c>
      <c r="D160" s="145" t="s">
        <v>135</v>
      </c>
      <c r="E160" s="146" t="s">
        <v>1512</v>
      </c>
      <c r="F160" s="147" t="s">
        <v>1513</v>
      </c>
      <c r="G160" s="148" t="s">
        <v>1514</v>
      </c>
      <c r="H160" s="149">
        <v>1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42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139</v>
      </c>
      <c r="AT160" s="157" t="s">
        <v>135</v>
      </c>
      <c r="AU160" s="157" t="s">
        <v>85</v>
      </c>
      <c r="AY160" s="17" t="s">
        <v>132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85</v>
      </c>
      <c r="BK160" s="158">
        <f>ROUND(I160*H160,2)</f>
        <v>0</v>
      </c>
      <c r="BL160" s="17" t="s">
        <v>139</v>
      </c>
      <c r="BM160" s="157" t="s">
        <v>516</v>
      </c>
    </row>
    <row r="161" spans="1:65" s="2" customFormat="1" ht="16.5" customHeight="1">
      <c r="A161" s="32"/>
      <c r="B161" s="144"/>
      <c r="C161" s="145" t="s">
        <v>352</v>
      </c>
      <c r="D161" s="145" t="s">
        <v>135</v>
      </c>
      <c r="E161" s="146" t="s">
        <v>1515</v>
      </c>
      <c r="F161" s="147" t="s">
        <v>1516</v>
      </c>
      <c r="G161" s="148" t="s">
        <v>1514</v>
      </c>
      <c r="H161" s="149">
        <v>1</v>
      </c>
      <c r="I161" s="150"/>
      <c r="J161" s="151">
        <f>ROUND(I161*H161,2)</f>
        <v>0</v>
      </c>
      <c r="K161" s="152"/>
      <c r="L161" s="33"/>
      <c r="M161" s="153" t="s">
        <v>1</v>
      </c>
      <c r="N161" s="154" t="s">
        <v>42</v>
      </c>
      <c r="O161" s="58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139</v>
      </c>
      <c r="AT161" s="157" t="s">
        <v>135</v>
      </c>
      <c r="AU161" s="157" t="s">
        <v>85</v>
      </c>
      <c r="AY161" s="17" t="s">
        <v>132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7" t="s">
        <v>85</v>
      </c>
      <c r="BK161" s="158">
        <f>ROUND(I161*H161,2)</f>
        <v>0</v>
      </c>
      <c r="BL161" s="17" t="s">
        <v>139</v>
      </c>
      <c r="BM161" s="157" t="s">
        <v>525</v>
      </c>
    </row>
    <row r="162" spans="1:65" s="2" customFormat="1" ht="16.5" customHeight="1">
      <c r="A162" s="32"/>
      <c r="B162" s="144"/>
      <c r="C162" s="145" t="s">
        <v>356</v>
      </c>
      <c r="D162" s="145" t="s">
        <v>135</v>
      </c>
      <c r="E162" s="146" t="s">
        <v>1517</v>
      </c>
      <c r="F162" s="147" t="s">
        <v>1518</v>
      </c>
      <c r="G162" s="148" t="s">
        <v>763</v>
      </c>
      <c r="H162" s="149">
        <v>1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42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139</v>
      </c>
      <c r="AT162" s="157" t="s">
        <v>135</v>
      </c>
      <c r="AU162" s="157" t="s">
        <v>85</v>
      </c>
      <c r="AY162" s="17" t="s">
        <v>132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85</v>
      </c>
      <c r="BK162" s="158">
        <f>ROUND(I162*H162,2)</f>
        <v>0</v>
      </c>
      <c r="BL162" s="17" t="s">
        <v>139</v>
      </c>
      <c r="BM162" s="157" t="s">
        <v>536</v>
      </c>
    </row>
    <row r="163" spans="2:63" s="12" customFormat="1" ht="25.9" customHeight="1">
      <c r="B163" s="131"/>
      <c r="D163" s="132" t="s">
        <v>76</v>
      </c>
      <c r="E163" s="133" t="s">
        <v>1147</v>
      </c>
      <c r="F163" s="133" t="s">
        <v>1519</v>
      </c>
      <c r="I163" s="134"/>
      <c r="J163" s="135">
        <f>BK163</f>
        <v>0</v>
      </c>
      <c r="L163" s="131"/>
      <c r="M163" s="136"/>
      <c r="N163" s="137"/>
      <c r="O163" s="137"/>
      <c r="P163" s="138">
        <f>SUM(P164:P171)</f>
        <v>0</v>
      </c>
      <c r="Q163" s="137"/>
      <c r="R163" s="138">
        <f>SUM(R164:R171)</f>
        <v>0</v>
      </c>
      <c r="S163" s="137"/>
      <c r="T163" s="139">
        <f>SUM(T164:T171)</f>
        <v>0</v>
      </c>
      <c r="AR163" s="132" t="s">
        <v>85</v>
      </c>
      <c r="AT163" s="140" t="s">
        <v>76</v>
      </c>
      <c r="AU163" s="140" t="s">
        <v>77</v>
      </c>
      <c r="AY163" s="132" t="s">
        <v>132</v>
      </c>
      <c r="BK163" s="141">
        <f>SUM(BK164:BK171)</f>
        <v>0</v>
      </c>
    </row>
    <row r="164" spans="1:65" s="2" customFormat="1" ht="24.2" customHeight="1">
      <c r="A164" s="32"/>
      <c r="B164" s="144"/>
      <c r="C164" s="145" t="s">
        <v>362</v>
      </c>
      <c r="D164" s="145" t="s">
        <v>135</v>
      </c>
      <c r="E164" s="146" t="s">
        <v>1520</v>
      </c>
      <c r="F164" s="147" t="s">
        <v>1521</v>
      </c>
      <c r="G164" s="148" t="s">
        <v>763</v>
      </c>
      <c r="H164" s="149">
        <v>12</v>
      </c>
      <c r="I164" s="150"/>
      <c r="J164" s="151">
        <f aca="true" t="shared" si="20" ref="J164:J171">ROUND(I164*H164,2)</f>
        <v>0</v>
      </c>
      <c r="K164" s="152"/>
      <c r="L164" s="33"/>
      <c r="M164" s="153" t="s">
        <v>1</v>
      </c>
      <c r="N164" s="154" t="s">
        <v>42</v>
      </c>
      <c r="O164" s="58"/>
      <c r="P164" s="155">
        <f aca="true" t="shared" si="21" ref="P164:P171">O164*H164</f>
        <v>0</v>
      </c>
      <c r="Q164" s="155">
        <v>0</v>
      </c>
      <c r="R164" s="155">
        <f aca="true" t="shared" si="22" ref="R164:R171">Q164*H164</f>
        <v>0</v>
      </c>
      <c r="S164" s="155">
        <v>0</v>
      </c>
      <c r="T164" s="156">
        <f aca="true" t="shared" si="23" ref="T164:T171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139</v>
      </c>
      <c r="AT164" s="157" t="s">
        <v>135</v>
      </c>
      <c r="AU164" s="157" t="s">
        <v>85</v>
      </c>
      <c r="AY164" s="17" t="s">
        <v>132</v>
      </c>
      <c r="BE164" s="158">
        <f aca="true" t="shared" si="24" ref="BE164:BE171">IF(N164="základní",J164,0)</f>
        <v>0</v>
      </c>
      <c r="BF164" s="158">
        <f aca="true" t="shared" si="25" ref="BF164:BF171">IF(N164="snížená",J164,0)</f>
        <v>0</v>
      </c>
      <c r="BG164" s="158">
        <f aca="true" t="shared" si="26" ref="BG164:BG171">IF(N164="zákl. přenesená",J164,0)</f>
        <v>0</v>
      </c>
      <c r="BH164" s="158">
        <f aca="true" t="shared" si="27" ref="BH164:BH171">IF(N164="sníž. přenesená",J164,0)</f>
        <v>0</v>
      </c>
      <c r="BI164" s="158">
        <f aca="true" t="shared" si="28" ref="BI164:BI171">IF(N164="nulová",J164,0)</f>
        <v>0</v>
      </c>
      <c r="BJ164" s="17" t="s">
        <v>85</v>
      </c>
      <c r="BK164" s="158">
        <f aca="true" t="shared" si="29" ref="BK164:BK171">ROUND(I164*H164,2)</f>
        <v>0</v>
      </c>
      <c r="BL164" s="17" t="s">
        <v>139</v>
      </c>
      <c r="BM164" s="157" t="s">
        <v>545</v>
      </c>
    </row>
    <row r="165" spans="1:65" s="2" customFormat="1" ht="24.2" customHeight="1">
      <c r="A165" s="32"/>
      <c r="B165" s="144"/>
      <c r="C165" s="145" t="s">
        <v>367</v>
      </c>
      <c r="D165" s="145" t="s">
        <v>135</v>
      </c>
      <c r="E165" s="146" t="s">
        <v>1522</v>
      </c>
      <c r="F165" s="147" t="s">
        <v>1523</v>
      </c>
      <c r="G165" s="148" t="s">
        <v>763</v>
      </c>
      <c r="H165" s="149">
        <v>8</v>
      </c>
      <c r="I165" s="150"/>
      <c r="J165" s="151">
        <f t="shared" si="20"/>
        <v>0</v>
      </c>
      <c r="K165" s="152"/>
      <c r="L165" s="33"/>
      <c r="M165" s="153" t="s">
        <v>1</v>
      </c>
      <c r="N165" s="154" t="s">
        <v>42</v>
      </c>
      <c r="O165" s="58"/>
      <c r="P165" s="155">
        <f t="shared" si="21"/>
        <v>0</v>
      </c>
      <c r="Q165" s="155">
        <v>0</v>
      </c>
      <c r="R165" s="155">
        <f t="shared" si="22"/>
        <v>0</v>
      </c>
      <c r="S165" s="155">
        <v>0</v>
      </c>
      <c r="T165" s="156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139</v>
      </c>
      <c r="AT165" s="157" t="s">
        <v>135</v>
      </c>
      <c r="AU165" s="157" t="s">
        <v>85</v>
      </c>
      <c r="AY165" s="17" t="s">
        <v>132</v>
      </c>
      <c r="BE165" s="158">
        <f t="shared" si="24"/>
        <v>0</v>
      </c>
      <c r="BF165" s="158">
        <f t="shared" si="25"/>
        <v>0</v>
      </c>
      <c r="BG165" s="158">
        <f t="shared" si="26"/>
        <v>0</v>
      </c>
      <c r="BH165" s="158">
        <f t="shared" si="27"/>
        <v>0</v>
      </c>
      <c r="BI165" s="158">
        <f t="shared" si="28"/>
        <v>0</v>
      </c>
      <c r="BJ165" s="17" t="s">
        <v>85</v>
      </c>
      <c r="BK165" s="158">
        <f t="shared" si="29"/>
        <v>0</v>
      </c>
      <c r="BL165" s="17" t="s">
        <v>139</v>
      </c>
      <c r="BM165" s="157" t="s">
        <v>556</v>
      </c>
    </row>
    <row r="166" spans="1:65" s="2" customFormat="1" ht="16.5" customHeight="1">
      <c r="A166" s="32"/>
      <c r="B166" s="144"/>
      <c r="C166" s="145" t="s">
        <v>371</v>
      </c>
      <c r="D166" s="145" t="s">
        <v>135</v>
      </c>
      <c r="E166" s="146" t="s">
        <v>1524</v>
      </c>
      <c r="F166" s="147" t="s">
        <v>1525</v>
      </c>
      <c r="G166" s="148" t="s">
        <v>763</v>
      </c>
      <c r="H166" s="149">
        <v>10</v>
      </c>
      <c r="I166" s="150"/>
      <c r="J166" s="151">
        <f t="shared" si="20"/>
        <v>0</v>
      </c>
      <c r="K166" s="152"/>
      <c r="L166" s="33"/>
      <c r="M166" s="153" t="s">
        <v>1</v>
      </c>
      <c r="N166" s="154" t="s">
        <v>42</v>
      </c>
      <c r="O166" s="58"/>
      <c r="P166" s="155">
        <f t="shared" si="21"/>
        <v>0</v>
      </c>
      <c r="Q166" s="155">
        <v>0</v>
      </c>
      <c r="R166" s="155">
        <f t="shared" si="22"/>
        <v>0</v>
      </c>
      <c r="S166" s="155">
        <v>0</v>
      </c>
      <c r="T166" s="156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139</v>
      </c>
      <c r="AT166" s="157" t="s">
        <v>135</v>
      </c>
      <c r="AU166" s="157" t="s">
        <v>85</v>
      </c>
      <c r="AY166" s="17" t="s">
        <v>132</v>
      </c>
      <c r="BE166" s="158">
        <f t="shared" si="24"/>
        <v>0</v>
      </c>
      <c r="BF166" s="158">
        <f t="shared" si="25"/>
        <v>0</v>
      </c>
      <c r="BG166" s="158">
        <f t="shared" si="26"/>
        <v>0</v>
      </c>
      <c r="BH166" s="158">
        <f t="shared" si="27"/>
        <v>0</v>
      </c>
      <c r="BI166" s="158">
        <f t="shared" si="28"/>
        <v>0</v>
      </c>
      <c r="BJ166" s="17" t="s">
        <v>85</v>
      </c>
      <c r="BK166" s="158">
        <f t="shared" si="29"/>
        <v>0</v>
      </c>
      <c r="BL166" s="17" t="s">
        <v>139</v>
      </c>
      <c r="BM166" s="157" t="s">
        <v>566</v>
      </c>
    </row>
    <row r="167" spans="1:65" s="2" customFormat="1" ht="78" customHeight="1">
      <c r="A167" s="32"/>
      <c r="B167" s="144"/>
      <c r="C167" s="145" t="s">
        <v>375</v>
      </c>
      <c r="D167" s="145" t="s">
        <v>135</v>
      </c>
      <c r="E167" s="146" t="s">
        <v>1526</v>
      </c>
      <c r="F167" s="147" t="s">
        <v>1527</v>
      </c>
      <c r="G167" s="148" t="s">
        <v>763</v>
      </c>
      <c r="H167" s="149">
        <v>4</v>
      </c>
      <c r="I167" s="150"/>
      <c r="J167" s="151">
        <f t="shared" si="20"/>
        <v>0</v>
      </c>
      <c r="K167" s="152"/>
      <c r="L167" s="33"/>
      <c r="M167" s="153" t="s">
        <v>1</v>
      </c>
      <c r="N167" s="154" t="s">
        <v>42</v>
      </c>
      <c r="O167" s="58"/>
      <c r="P167" s="155">
        <f t="shared" si="21"/>
        <v>0</v>
      </c>
      <c r="Q167" s="155">
        <v>0</v>
      </c>
      <c r="R167" s="155">
        <f t="shared" si="22"/>
        <v>0</v>
      </c>
      <c r="S167" s="155">
        <v>0</v>
      </c>
      <c r="T167" s="156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139</v>
      </c>
      <c r="AT167" s="157" t="s">
        <v>135</v>
      </c>
      <c r="AU167" s="157" t="s">
        <v>85</v>
      </c>
      <c r="AY167" s="17" t="s">
        <v>132</v>
      </c>
      <c r="BE167" s="158">
        <f t="shared" si="24"/>
        <v>0</v>
      </c>
      <c r="BF167" s="158">
        <f t="shared" si="25"/>
        <v>0</v>
      </c>
      <c r="BG167" s="158">
        <f t="shared" si="26"/>
        <v>0</v>
      </c>
      <c r="BH167" s="158">
        <f t="shared" si="27"/>
        <v>0</v>
      </c>
      <c r="BI167" s="158">
        <f t="shared" si="28"/>
        <v>0</v>
      </c>
      <c r="BJ167" s="17" t="s">
        <v>85</v>
      </c>
      <c r="BK167" s="158">
        <f t="shared" si="29"/>
        <v>0</v>
      </c>
      <c r="BL167" s="17" t="s">
        <v>139</v>
      </c>
      <c r="BM167" s="157" t="s">
        <v>574</v>
      </c>
    </row>
    <row r="168" spans="1:65" s="2" customFormat="1" ht="24.2" customHeight="1">
      <c r="A168" s="32"/>
      <c r="B168" s="144"/>
      <c r="C168" s="145" t="s">
        <v>380</v>
      </c>
      <c r="D168" s="145" t="s">
        <v>135</v>
      </c>
      <c r="E168" s="146" t="s">
        <v>1528</v>
      </c>
      <c r="F168" s="147" t="s">
        <v>1529</v>
      </c>
      <c r="G168" s="148" t="s">
        <v>763</v>
      </c>
      <c r="H168" s="149">
        <v>8</v>
      </c>
      <c r="I168" s="150"/>
      <c r="J168" s="151">
        <f t="shared" si="20"/>
        <v>0</v>
      </c>
      <c r="K168" s="152"/>
      <c r="L168" s="33"/>
      <c r="M168" s="153" t="s">
        <v>1</v>
      </c>
      <c r="N168" s="154" t="s">
        <v>42</v>
      </c>
      <c r="O168" s="58"/>
      <c r="P168" s="155">
        <f t="shared" si="21"/>
        <v>0</v>
      </c>
      <c r="Q168" s="155">
        <v>0</v>
      </c>
      <c r="R168" s="155">
        <f t="shared" si="22"/>
        <v>0</v>
      </c>
      <c r="S168" s="155">
        <v>0</v>
      </c>
      <c r="T168" s="156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139</v>
      </c>
      <c r="AT168" s="157" t="s">
        <v>135</v>
      </c>
      <c r="AU168" s="157" t="s">
        <v>85</v>
      </c>
      <c r="AY168" s="17" t="s">
        <v>132</v>
      </c>
      <c r="BE168" s="158">
        <f t="shared" si="24"/>
        <v>0</v>
      </c>
      <c r="BF168" s="158">
        <f t="shared" si="25"/>
        <v>0</v>
      </c>
      <c r="BG168" s="158">
        <f t="shared" si="26"/>
        <v>0</v>
      </c>
      <c r="BH168" s="158">
        <f t="shared" si="27"/>
        <v>0</v>
      </c>
      <c r="BI168" s="158">
        <f t="shared" si="28"/>
        <v>0</v>
      </c>
      <c r="BJ168" s="17" t="s">
        <v>85</v>
      </c>
      <c r="BK168" s="158">
        <f t="shared" si="29"/>
        <v>0</v>
      </c>
      <c r="BL168" s="17" t="s">
        <v>139</v>
      </c>
      <c r="BM168" s="157" t="s">
        <v>583</v>
      </c>
    </row>
    <row r="169" spans="1:65" s="2" customFormat="1" ht="24.2" customHeight="1">
      <c r="A169" s="32"/>
      <c r="B169" s="144"/>
      <c r="C169" s="145" t="s">
        <v>385</v>
      </c>
      <c r="D169" s="145" t="s">
        <v>135</v>
      </c>
      <c r="E169" s="146" t="s">
        <v>1530</v>
      </c>
      <c r="F169" s="147" t="s">
        <v>1531</v>
      </c>
      <c r="G169" s="148" t="s">
        <v>763</v>
      </c>
      <c r="H169" s="149">
        <v>16</v>
      </c>
      <c r="I169" s="150"/>
      <c r="J169" s="151">
        <f t="shared" si="20"/>
        <v>0</v>
      </c>
      <c r="K169" s="152"/>
      <c r="L169" s="33"/>
      <c r="M169" s="153" t="s">
        <v>1</v>
      </c>
      <c r="N169" s="154" t="s">
        <v>42</v>
      </c>
      <c r="O169" s="58"/>
      <c r="P169" s="155">
        <f t="shared" si="21"/>
        <v>0</v>
      </c>
      <c r="Q169" s="155">
        <v>0</v>
      </c>
      <c r="R169" s="155">
        <f t="shared" si="22"/>
        <v>0</v>
      </c>
      <c r="S169" s="155">
        <v>0</v>
      </c>
      <c r="T169" s="156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139</v>
      </c>
      <c r="AT169" s="157" t="s">
        <v>135</v>
      </c>
      <c r="AU169" s="157" t="s">
        <v>85</v>
      </c>
      <c r="AY169" s="17" t="s">
        <v>132</v>
      </c>
      <c r="BE169" s="158">
        <f t="shared" si="24"/>
        <v>0</v>
      </c>
      <c r="BF169" s="158">
        <f t="shared" si="25"/>
        <v>0</v>
      </c>
      <c r="BG169" s="158">
        <f t="shared" si="26"/>
        <v>0</v>
      </c>
      <c r="BH169" s="158">
        <f t="shared" si="27"/>
        <v>0</v>
      </c>
      <c r="BI169" s="158">
        <f t="shared" si="28"/>
        <v>0</v>
      </c>
      <c r="BJ169" s="17" t="s">
        <v>85</v>
      </c>
      <c r="BK169" s="158">
        <f t="shared" si="29"/>
        <v>0</v>
      </c>
      <c r="BL169" s="17" t="s">
        <v>139</v>
      </c>
      <c r="BM169" s="157" t="s">
        <v>592</v>
      </c>
    </row>
    <row r="170" spans="1:65" s="2" customFormat="1" ht="16.5" customHeight="1">
      <c r="A170" s="32"/>
      <c r="B170" s="144"/>
      <c r="C170" s="145" t="s">
        <v>400</v>
      </c>
      <c r="D170" s="145" t="s">
        <v>135</v>
      </c>
      <c r="E170" s="146" t="s">
        <v>1532</v>
      </c>
      <c r="F170" s="147" t="s">
        <v>1533</v>
      </c>
      <c r="G170" s="148" t="s">
        <v>763</v>
      </c>
      <c r="H170" s="149">
        <v>12</v>
      </c>
      <c r="I170" s="150"/>
      <c r="J170" s="151">
        <f t="shared" si="20"/>
        <v>0</v>
      </c>
      <c r="K170" s="152"/>
      <c r="L170" s="33"/>
      <c r="M170" s="153" t="s">
        <v>1</v>
      </c>
      <c r="N170" s="154" t="s">
        <v>42</v>
      </c>
      <c r="O170" s="58"/>
      <c r="P170" s="155">
        <f t="shared" si="21"/>
        <v>0</v>
      </c>
      <c r="Q170" s="155">
        <v>0</v>
      </c>
      <c r="R170" s="155">
        <f t="shared" si="22"/>
        <v>0</v>
      </c>
      <c r="S170" s="155">
        <v>0</v>
      </c>
      <c r="T170" s="156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139</v>
      </c>
      <c r="AT170" s="157" t="s">
        <v>135</v>
      </c>
      <c r="AU170" s="157" t="s">
        <v>85</v>
      </c>
      <c r="AY170" s="17" t="s">
        <v>132</v>
      </c>
      <c r="BE170" s="158">
        <f t="shared" si="24"/>
        <v>0</v>
      </c>
      <c r="BF170" s="158">
        <f t="shared" si="25"/>
        <v>0</v>
      </c>
      <c r="BG170" s="158">
        <f t="shared" si="26"/>
        <v>0</v>
      </c>
      <c r="BH170" s="158">
        <f t="shared" si="27"/>
        <v>0</v>
      </c>
      <c r="BI170" s="158">
        <f t="shared" si="28"/>
        <v>0</v>
      </c>
      <c r="BJ170" s="17" t="s">
        <v>85</v>
      </c>
      <c r="BK170" s="158">
        <f t="shared" si="29"/>
        <v>0</v>
      </c>
      <c r="BL170" s="17" t="s">
        <v>139</v>
      </c>
      <c r="BM170" s="157" t="s">
        <v>602</v>
      </c>
    </row>
    <row r="171" spans="1:65" s="2" customFormat="1" ht="24.2" customHeight="1">
      <c r="A171" s="32"/>
      <c r="B171" s="144"/>
      <c r="C171" s="145" t="s">
        <v>415</v>
      </c>
      <c r="D171" s="145" t="s">
        <v>135</v>
      </c>
      <c r="E171" s="146" t="s">
        <v>1534</v>
      </c>
      <c r="F171" s="147" t="s">
        <v>1535</v>
      </c>
      <c r="G171" s="148" t="s">
        <v>763</v>
      </c>
      <c r="H171" s="149">
        <v>15</v>
      </c>
      <c r="I171" s="150"/>
      <c r="J171" s="151">
        <f t="shared" si="20"/>
        <v>0</v>
      </c>
      <c r="K171" s="152"/>
      <c r="L171" s="33"/>
      <c r="M171" s="153" t="s">
        <v>1</v>
      </c>
      <c r="N171" s="154" t="s">
        <v>42</v>
      </c>
      <c r="O171" s="58"/>
      <c r="P171" s="155">
        <f t="shared" si="21"/>
        <v>0</v>
      </c>
      <c r="Q171" s="155">
        <v>0</v>
      </c>
      <c r="R171" s="155">
        <f t="shared" si="22"/>
        <v>0</v>
      </c>
      <c r="S171" s="155">
        <v>0</v>
      </c>
      <c r="T171" s="156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139</v>
      </c>
      <c r="AT171" s="157" t="s">
        <v>135</v>
      </c>
      <c r="AU171" s="157" t="s">
        <v>85</v>
      </c>
      <c r="AY171" s="17" t="s">
        <v>132</v>
      </c>
      <c r="BE171" s="158">
        <f t="shared" si="24"/>
        <v>0</v>
      </c>
      <c r="BF171" s="158">
        <f t="shared" si="25"/>
        <v>0</v>
      </c>
      <c r="BG171" s="158">
        <f t="shared" si="26"/>
        <v>0</v>
      </c>
      <c r="BH171" s="158">
        <f t="shared" si="27"/>
        <v>0</v>
      </c>
      <c r="BI171" s="158">
        <f t="shared" si="28"/>
        <v>0</v>
      </c>
      <c r="BJ171" s="17" t="s">
        <v>85</v>
      </c>
      <c r="BK171" s="158">
        <f t="shared" si="29"/>
        <v>0</v>
      </c>
      <c r="BL171" s="17" t="s">
        <v>139</v>
      </c>
      <c r="BM171" s="157" t="s">
        <v>613</v>
      </c>
    </row>
    <row r="172" spans="2:63" s="12" customFormat="1" ht="25.9" customHeight="1">
      <c r="B172" s="131"/>
      <c r="D172" s="132" t="s">
        <v>76</v>
      </c>
      <c r="E172" s="133" t="s">
        <v>1232</v>
      </c>
      <c r="F172" s="133" t="s">
        <v>1536</v>
      </c>
      <c r="I172" s="134"/>
      <c r="J172" s="135">
        <f>BK172</f>
        <v>0</v>
      </c>
      <c r="L172" s="131"/>
      <c r="M172" s="136"/>
      <c r="N172" s="137"/>
      <c r="O172" s="137"/>
      <c r="P172" s="138">
        <f>SUM(P173:P176)</f>
        <v>0</v>
      </c>
      <c r="Q172" s="137"/>
      <c r="R172" s="138">
        <f>SUM(R173:R176)</f>
        <v>0</v>
      </c>
      <c r="S172" s="137"/>
      <c r="T172" s="139">
        <f>SUM(T173:T176)</f>
        <v>0</v>
      </c>
      <c r="AR172" s="132" t="s">
        <v>85</v>
      </c>
      <c r="AT172" s="140" t="s">
        <v>76</v>
      </c>
      <c r="AU172" s="140" t="s">
        <v>77</v>
      </c>
      <c r="AY172" s="132" t="s">
        <v>132</v>
      </c>
      <c r="BK172" s="141">
        <f>SUM(BK173:BK176)</f>
        <v>0</v>
      </c>
    </row>
    <row r="173" spans="1:65" s="2" customFormat="1" ht="16.5" customHeight="1">
      <c r="A173" s="32"/>
      <c r="B173" s="144"/>
      <c r="C173" s="145" t="s">
        <v>430</v>
      </c>
      <c r="D173" s="145" t="s">
        <v>135</v>
      </c>
      <c r="E173" s="146" t="s">
        <v>1537</v>
      </c>
      <c r="F173" s="147" t="s">
        <v>1538</v>
      </c>
      <c r="G173" s="148" t="s">
        <v>763</v>
      </c>
      <c r="H173" s="149">
        <v>30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42</v>
      </c>
      <c r="O173" s="58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139</v>
      </c>
      <c r="AT173" s="157" t="s">
        <v>135</v>
      </c>
      <c r="AU173" s="157" t="s">
        <v>85</v>
      </c>
      <c r="AY173" s="17" t="s">
        <v>132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85</v>
      </c>
      <c r="BK173" s="158">
        <f>ROUND(I173*H173,2)</f>
        <v>0</v>
      </c>
      <c r="BL173" s="17" t="s">
        <v>139</v>
      </c>
      <c r="BM173" s="157" t="s">
        <v>626</v>
      </c>
    </row>
    <row r="174" spans="1:65" s="2" customFormat="1" ht="16.5" customHeight="1">
      <c r="A174" s="32"/>
      <c r="B174" s="144"/>
      <c r="C174" s="145" t="s">
        <v>434</v>
      </c>
      <c r="D174" s="145" t="s">
        <v>135</v>
      </c>
      <c r="E174" s="146" t="s">
        <v>1539</v>
      </c>
      <c r="F174" s="147" t="s">
        <v>1540</v>
      </c>
      <c r="G174" s="148" t="s">
        <v>231</v>
      </c>
      <c r="H174" s="149">
        <v>2500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42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139</v>
      </c>
      <c r="AT174" s="157" t="s">
        <v>135</v>
      </c>
      <c r="AU174" s="157" t="s">
        <v>85</v>
      </c>
      <c r="AY174" s="17" t="s">
        <v>132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85</v>
      </c>
      <c r="BK174" s="158">
        <f>ROUND(I174*H174,2)</f>
        <v>0</v>
      </c>
      <c r="BL174" s="17" t="s">
        <v>139</v>
      </c>
      <c r="BM174" s="157" t="s">
        <v>637</v>
      </c>
    </row>
    <row r="175" spans="1:65" s="2" customFormat="1" ht="16.5" customHeight="1">
      <c r="A175" s="32"/>
      <c r="B175" s="144"/>
      <c r="C175" s="145" t="s">
        <v>449</v>
      </c>
      <c r="D175" s="145" t="s">
        <v>135</v>
      </c>
      <c r="E175" s="146" t="s">
        <v>1541</v>
      </c>
      <c r="F175" s="147" t="s">
        <v>1542</v>
      </c>
      <c r="G175" s="148" t="s">
        <v>763</v>
      </c>
      <c r="H175" s="149">
        <v>18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42</v>
      </c>
      <c r="O175" s="58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139</v>
      </c>
      <c r="AT175" s="157" t="s">
        <v>135</v>
      </c>
      <c r="AU175" s="157" t="s">
        <v>85</v>
      </c>
      <c r="AY175" s="17" t="s">
        <v>132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7" t="s">
        <v>85</v>
      </c>
      <c r="BK175" s="158">
        <f>ROUND(I175*H175,2)</f>
        <v>0</v>
      </c>
      <c r="BL175" s="17" t="s">
        <v>139</v>
      </c>
      <c r="BM175" s="157" t="s">
        <v>647</v>
      </c>
    </row>
    <row r="176" spans="1:65" s="2" customFormat="1" ht="16.5" customHeight="1">
      <c r="A176" s="32"/>
      <c r="B176" s="144"/>
      <c r="C176" s="145" t="s">
        <v>454</v>
      </c>
      <c r="D176" s="145" t="s">
        <v>135</v>
      </c>
      <c r="E176" s="146" t="s">
        <v>1543</v>
      </c>
      <c r="F176" s="147" t="s">
        <v>1544</v>
      </c>
      <c r="G176" s="148" t="s">
        <v>763</v>
      </c>
      <c r="H176" s="149">
        <v>2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42</v>
      </c>
      <c r="O176" s="58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139</v>
      </c>
      <c r="AT176" s="157" t="s">
        <v>135</v>
      </c>
      <c r="AU176" s="157" t="s">
        <v>85</v>
      </c>
      <c r="AY176" s="17" t="s">
        <v>132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85</v>
      </c>
      <c r="BK176" s="158">
        <f>ROUND(I176*H176,2)</f>
        <v>0</v>
      </c>
      <c r="BL176" s="17" t="s">
        <v>139</v>
      </c>
      <c r="BM176" s="157" t="s">
        <v>659</v>
      </c>
    </row>
    <row r="177" spans="2:63" s="12" customFormat="1" ht="25.9" customHeight="1">
      <c r="B177" s="131"/>
      <c r="D177" s="132" t="s">
        <v>76</v>
      </c>
      <c r="E177" s="133" t="s">
        <v>1240</v>
      </c>
      <c r="F177" s="133" t="s">
        <v>1545</v>
      </c>
      <c r="I177" s="134"/>
      <c r="J177" s="135">
        <f>BK177</f>
        <v>0</v>
      </c>
      <c r="L177" s="131"/>
      <c r="M177" s="136"/>
      <c r="N177" s="137"/>
      <c r="O177" s="137"/>
      <c r="P177" s="138">
        <f>SUM(P178:P183)</f>
        <v>0</v>
      </c>
      <c r="Q177" s="137"/>
      <c r="R177" s="138">
        <f>SUM(R178:R183)</f>
        <v>0</v>
      </c>
      <c r="S177" s="137"/>
      <c r="T177" s="139">
        <f>SUM(T178:T183)</f>
        <v>0</v>
      </c>
      <c r="AR177" s="132" t="s">
        <v>85</v>
      </c>
      <c r="AT177" s="140" t="s">
        <v>76</v>
      </c>
      <c r="AU177" s="140" t="s">
        <v>77</v>
      </c>
      <c r="AY177" s="132" t="s">
        <v>132</v>
      </c>
      <c r="BK177" s="141">
        <f>SUM(BK178:BK183)</f>
        <v>0</v>
      </c>
    </row>
    <row r="178" spans="1:65" s="2" customFormat="1" ht="33" customHeight="1">
      <c r="A178" s="32"/>
      <c r="B178" s="144"/>
      <c r="C178" s="145" t="s">
        <v>459</v>
      </c>
      <c r="D178" s="145" t="s">
        <v>135</v>
      </c>
      <c r="E178" s="146" t="s">
        <v>1546</v>
      </c>
      <c r="F178" s="147" t="s">
        <v>1547</v>
      </c>
      <c r="G178" s="148" t="s">
        <v>763</v>
      </c>
      <c r="H178" s="149">
        <v>7</v>
      </c>
      <c r="I178" s="150"/>
      <c r="J178" s="151">
        <f aca="true" t="shared" si="30" ref="J178:J183">ROUND(I178*H178,2)</f>
        <v>0</v>
      </c>
      <c r="K178" s="152"/>
      <c r="L178" s="33"/>
      <c r="M178" s="153" t="s">
        <v>1</v>
      </c>
      <c r="N178" s="154" t="s">
        <v>42</v>
      </c>
      <c r="O178" s="58"/>
      <c r="P178" s="155">
        <f aca="true" t="shared" si="31" ref="P178:P183">O178*H178</f>
        <v>0</v>
      </c>
      <c r="Q178" s="155">
        <v>0</v>
      </c>
      <c r="R178" s="155">
        <f aca="true" t="shared" si="32" ref="R178:R183">Q178*H178</f>
        <v>0</v>
      </c>
      <c r="S178" s="155">
        <v>0</v>
      </c>
      <c r="T178" s="156">
        <f aca="true" t="shared" si="33" ref="T178:T183"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139</v>
      </c>
      <c r="AT178" s="157" t="s">
        <v>135</v>
      </c>
      <c r="AU178" s="157" t="s">
        <v>85</v>
      </c>
      <c r="AY178" s="17" t="s">
        <v>132</v>
      </c>
      <c r="BE178" s="158">
        <f aca="true" t="shared" si="34" ref="BE178:BE183">IF(N178="základní",J178,0)</f>
        <v>0</v>
      </c>
      <c r="BF178" s="158">
        <f aca="true" t="shared" si="35" ref="BF178:BF183">IF(N178="snížená",J178,0)</f>
        <v>0</v>
      </c>
      <c r="BG178" s="158">
        <f aca="true" t="shared" si="36" ref="BG178:BG183">IF(N178="zákl. přenesená",J178,0)</f>
        <v>0</v>
      </c>
      <c r="BH178" s="158">
        <f aca="true" t="shared" si="37" ref="BH178:BH183">IF(N178="sníž. přenesená",J178,0)</f>
        <v>0</v>
      </c>
      <c r="BI178" s="158">
        <f aca="true" t="shared" si="38" ref="BI178:BI183">IF(N178="nulová",J178,0)</f>
        <v>0</v>
      </c>
      <c r="BJ178" s="17" t="s">
        <v>85</v>
      </c>
      <c r="BK178" s="158">
        <f aca="true" t="shared" si="39" ref="BK178:BK183">ROUND(I178*H178,2)</f>
        <v>0</v>
      </c>
      <c r="BL178" s="17" t="s">
        <v>139</v>
      </c>
      <c r="BM178" s="157" t="s">
        <v>666</v>
      </c>
    </row>
    <row r="179" spans="1:65" s="2" customFormat="1" ht="55.5" customHeight="1">
      <c r="A179" s="32"/>
      <c r="B179" s="144"/>
      <c r="C179" s="145" t="s">
        <v>463</v>
      </c>
      <c r="D179" s="145" t="s">
        <v>135</v>
      </c>
      <c r="E179" s="146" t="s">
        <v>1548</v>
      </c>
      <c r="F179" s="147" t="s">
        <v>1549</v>
      </c>
      <c r="G179" s="148" t="s">
        <v>763</v>
      </c>
      <c r="H179" s="149">
        <v>44</v>
      </c>
      <c r="I179" s="150"/>
      <c r="J179" s="151">
        <f t="shared" si="30"/>
        <v>0</v>
      </c>
      <c r="K179" s="152"/>
      <c r="L179" s="33"/>
      <c r="M179" s="153" t="s">
        <v>1</v>
      </c>
      <c r="N179" s="154" t="s">
        <v>42</v>
      </c>
      <c r="O179" s="58"/>
      <c r="P179" s="155">
        <f t="shared" si="31"/>
        <v>0</v>
      </c>
      <c r="Q179" s="155">
        <v>0</v>
      </c>
      <c r="R179" s="155">
        <f t="shared" si="32"/>
        <v>0</v>
      </c>
      <c r="S179" s="155">
        <v>0</v>
      </c>
      <c r="T179" s="156">
        <f t="shared" si="3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139</v>
      </c>
      <c r="AT179" s="157" t="s">
        <v>135</v>
      </c>
      <c r="AU179" s="157" t="s">
        <v>85</v>
      </c>
      <c r="AY179" s="17" t="s">
        <v>132</v>
      </c>
      <c r="BE179" s="158">
        <f t="shared" si="34"/>
        <v>0</v>
      </c>
      <c r="BF179" s="158">
        <f t="shared" si="35"/>
        <v>0</v>
      </c>
      <c r="BG179" s="158">
        <f t="shared" si="36"/>
        <v>0</v>
      </c>
      <c r="BH179" s="158">
        <f t="shared" si="37"/>
        <v>0</v>
      </c>
      <c r="BI179" s="158">
        <f t="shared" si="38"/>
        <v>0</v>
      </c>
      <c r="BJ179" s="17" t="s">
        <v>85</v>
      </c>
      <c r="BK179" s="158">
        <f t="shared" si="39"/>
        <v>0</v>
      </c>
      <c r="BL179" s="17" t="s">
        <v>139</v>
      </c>
      <c r="BM179" s="157" t="s">
        <v>675</v>
      </c>
    </row>
    <row r="180" spans="1:65" s="2" customFormat="1" ht="44.25" customHeight="1">
      <c r="A180" s="32"/>
      <c r="B180" s="144"/>
      <c r="C180" s="145" t="s">
        <v>472</v>
      </c>
      <c r="D180" s="145" t="s">
        <v>135</v>
      </c>
      <c r="E180" s="146" t="s">
        <v>1550</v>
      </c>
      <c r="F180" s="147" t="s">
        <v>1551</v>
      </c>
      <c r="G180" s="148" t="s">
        <v>763</v>
      </c>
      <c r="H180" s="149">
        <v>8</v>
      </c>
      <c r="I180" s="150"/>
      <c r="J180" s="151">
        <f t="shared" si="30"/>
        <v>0</v>
      </c>
      <c r="K180" s="152"/>
      <c r="L180" s="33"/>
      <c r="M180" s="153" t="s">
        <v>1</v>
      </c>
      <c r="N180" s="154" t="s">
        <v>42</v>
      </c>
      <c r="O180" s="58"/>
      <c r="P180" s="155">
        <f t="shared" si="31"/>
        <v>0</v>
      </c>
      <c r="Q180" s="155">
        <v>0</v>
      </c>
      <c r="R180" s="155">
        <f t="shared" si="32"/>
        <v>0</v>
      </c>
      <c r="S180" s="155">
        <v>0</v>
      </c>
      <c r="T180" s="156">
        <f t="shared" si="3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139</v>
      </c>
      <c r="AT180" s="157" t="s">
        <v>135</v>
      </c>
      <c r="AU180" s="157" t="s">
        <v>85</v>
      </c>
      <c r="AY180" s="17" t="s">
        <v>132</v>
      </c>
      <c r="BE180" s="158">
        <f t="shared" si="34"/>
        <v>0</v>
      </c>
      <c r="BF180" s="158">
        <f t="shared" si="35"/>
        <v>0</v>
      </c>
      <c r="BG180" s="158">
        <f t="shared" si="36"/>
        <v>0</v>
      </c>
      <c r="BH180" s="158">
        <f t="shared" si="37"/>
        <v>0</v>
      </c>
      <c r="BI180" s="158">
        <f t="shared" si="38"/>
        <v>0</v>
      </c>
      <c r="BJ180" s="17" t="s">
        <v>85</v>
      </c>
      <c r="BK180" s="158">
        <f t="shared" si="39"/>
        <v>0</v>
      </c>
      <c r="BL180" s="17" t="s">
        <v>139</v>
      </c>
      <c r="BM180" s="157" t="s">
        <v>684</v>
      </c>
    </row>
    <row r="181" spans="1:65" s="2" customFormat="1" ht="21.75" customHeight="1">
      <c r="A181" s="32"/>
      <c r="B181" s="144"/>
      <c r="C181" s="145" t="s">
        <v>481</v>
      </c>
      <c r="D181" s="145" t="s">
        <v>135</v>
      </c>
      <c r="E181" s="146" t="s">
        <v>1552</v>
      </c>
      <c r="F181" s="147" t="s">
        <v>1553</v>
      </c>
      <c r="G181" s="148" t="s">
        <v>763</v>
      </c>
      <c r="H181" s="149">
        <v>1</v>
      </c>
      <c r="I181" s="150"/>
      <c r="J181" s="151">
        <f t="shared" si="30"/>
        <v>0</v>
      </c>
      <c r="K181" s="152"/>
      <c r="L181" s="33"/>
      <c r="M181" s="153" t="s">
        <v>1</v>
      </c>
      <c r="N181" s="154" t="s">
        <v>42</v>
      </c>
      <c r="O181" s="58"/>
      <c r="P181" s="155">
        <f t="shared" si="31"/>
        <v>0</v>
      </c>
      <c r="Q181" s="155">
        <v>0</v>
      </c>
      <c r="R181" s="155">
        <f t="shared" si="32"/>
        <v>0</v>
      </c>
      <c r="S181" s="155">
        <v>0</v>
      </c>
      <c r="T181" s="156">
        <f t="shared" si="3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139</v>
      </c>
      <c r="AT181" s="157" t="s">
        <v>135</v>
      </c>
      <c r="AU181" s="157" t="s">
        <v>85</v>
      </c>
      <c r="AY181" s="17" t="s">
        <v>132</v>
      </c>
      <c r="BE181" s="158">
        <f t="shared" si="34"/>
        <v>0</v>
      </c>
      <c r="BF181" s="158">
        <f t="shared" si="35"/>
        <v>0</v>
      </c>
      <c r="BG181" s="158">
        <f t="shared" si="36"/>
        <v>0</v>
      </c>
      <c r="BH181" s="158">
        <f t="shared" si="37"/>
        <v>0</v>
      </c>
      <c r="BI181" s="158">
        <f t="shared" si="38"/>
        <v>0</v>
      </c>
      <c r="BJ181" s="17" t="s">
        <v>85</v>
      </c>
      <c r="BK181" s="158">
        <f t="shared" si="39"/>
        <v>0</v>
      </c>
      <c r="BL181" s="17" t="s">
        <v>139</v>
      </c>
      <c r="BM181" s="157" t="s">
        <v>695</v>
      </c>
    </row>
    <row r="182" spans="1:65" s="2" customFormat="1" ht="37.9" customHeight="1">
      <c r="A182" s="32"/>
      <c r="B182" s="144"/>
      <c r="C182" s="145" t="s">
        <v>488</v>
      </c>
      <c r="D182" s="145" t="s">
        <v>135</v>
      </c>
      <c r="E182" s="146" t="s">
        <v>1554</v>
      </c>
      <c r="F182" s="147" t="s">
        <v>1555</v>
      </c>
      <c r="G182" s="148" t="s">
        <v>763</v>
      </c>
      <c r="H182" s="149">
        <v>17</v>
      </c>
      <c r="I182" s="150"/>
      <c r="J182" s="151">
        <f t="shared" si="30"/>
        <v>0</v>
      </c>
      <c r="K182" s="152"/>
      <c r="L182" s="33"/>
      <c r="M182" s="153" t="s">
        <v>1</v>
      </c>
      <c r="N182" s="154" t="s">
        <v>42</v>
      </c>
      <c r="O182" s="58"/>
      <c r="P182" s="155">
        <f t="shared" si="31"/>
        <v>0</v>
      </c>
      <c r="Q182" s="155">
        <v>0</v>
      </c>
      <c r="R182" s="155">
        <f t="shared" si="32"/>
        <v>0</v>
      </c>
      <c r="S182" s="155">
        <v>0</v>
      </c>
      <c r="T182" s="156">
        <f t="shared" si="3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139</v>
      </c>
      <c r="AT182" s="157" t="s">
        <v>135</v>
      </c>
      <c r="AU182" s="157" t="s">
        <v>85</v>
      </c>
      <c r="AY182" s="17" t="s">
        <v>132</v>
      </c>
      <c r="BE182" s="158">
        <f t="shared" si="34"/>
        <v>0</v>
      </c>
      <c r="BF182" s="158">
        <f t="shared" si="35"/>
        <v>0</v>
      </c>
      <c r="BG182" s="158">
        <f t="shared" si="36"/>
        <v>0</v>
      </c>
      <c r="BH182" s="158">
        <f t="shared" si="37"/>
        <v>0</v>
      </c>
      <c r="BI182" s="158">
        <f t="shared" si="38"/>
        <v>0</v>
      </c>
      <c r="BJ182" s="17" t="s">
        <v>85</v>
      </c>
      <c r="BK182" s="158">
        <f t="shared" si="39"/>
        <v>0</v>
      </c>
      <c r="BL182" s="17" t="s">
        <v>139</v>
      </c>
      <c r="BM182" s="157" t="s">
        <v>705</v>
      </c>
    </row>
    <row r="183" spans="1:65" s="2" customFormat="1" ht="21.75" customHeight="1">
      <c r="A183" s="32"/>
      <c r="B183" s="144"/>
      <c r="C183" s="145" t="s">
        <v>492</v>
      </c>
      <c r="D183" s="145" t="s">
        <v>135</v>
      </c>
      <c r="E183" s="146" t="s">
        <v>1556</v>
      </c>
      <c r="F183" s="147" t="s">
        <v>1557</v>
      </c>
      <c r="G183" s="148" t="s">
        <v>763</v>
      </c>
      <c r="H183" s="149">
        <v>8</v>
      </c>
      <c r="I183" s="150"/>
      <c r="J183" s="151">
        <f t="shared" si="30"/>
        <v>0</v>
      </c>
      <c r="K183" s="152"/>
      <c r="L183" s="33"/>
      <c r="M183" s="153" t="s">
        <v>1</v>
      </c>
      <c r="N183" s="154" t="s">
        <v>42</v>
      </c>
      <c r="O183" s="58"/>
      <c r="P183" s="155">
        <f t="shared" si="31"/>
        <v>0</v>
      </c>
      <c r="Q183" s="155">
        <v>0</v>
      </c>
      <c r="R183" s="155">
        <f t="shared" si="32"/>
        <v>0</v>
      </c>
      <c r="S183" s="155">
        <v>0</v>
      </c>
      <c r="T183" s="156">
        <f t="shared" si="3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139</v>
      </c>
      <c r="AT183" s="157" t="s">
        <v>135</v>
      </c>
      <c r="AU183" s="157" t="s">
        <v>85</v>
      </c>
      <c r="AY183" s="17" t="s">
        <v>132</v>
      </c>
      <c r="BE183" s="158">
        <f t="shared" si="34"/>
        <v>0</v>
      </c>
      <c r="BF183" s="158">
        <f t="shared" si="35"/>
        <v>0</v>
      </c>
      <c r="BG183" s="158">
        <f t="shared" si="36"/>
        <v>0</v>
      </c>
      <c r="BH183" s="158">
        <f t="shared" si="37"/>
        <v>0</v>
      </c>
      <c r="BI183" s="158">
        <f t="shared" si="38"/>
        <v>0</v>
      </c>
      <c r="BJ183" s="17" t="s">
        <v>85</v>
      </c>
      <c r="BK183" s="158">
        <f t="shared" si="39"/>
        <v>0</v>
      </c>
      <c r="BL183" s="17" t="s">
        <v>139</v>
      </c>
      <c r="BM183" s="157" t="s">
        <v>716</v>
      </c>
    </row>
    <row r="184" spans="2:63" s="12" customFormat="1" ht="25.9" customHeight="1">
      <c r="B184" s="131"/>
      <c r="D184" s="132" t="s">
        <v>76</v>
      </c>
      <c r="E184" s="133" t="s">
        <v>1250</v>
      </c>
      <c r="F184" s="133" t="s">
        <v>1558</v>
      </c>
      <c r="I184" s="134"/>
      <c r="J184" s="135">
        <f>BK184</f>
        <v>0</v>
      </c>
      <c r="L184" s="131"/>
      <c r="M184" s="136"/>
      <c r="N184" s="137"/>
      <c r="O184" s="137"/>
      <c r="P184" s="138">
        <f>SUM(P185:P207)</f>
        <v>0</v>
      </c>
      <c r="Q184" s="137"/>
      <c r="R184" s="138">
        <f>SUM(R185:R207)</f>
        <v>0</v>
      </c>
      <c r="S184" s="137"/>
      <c r="T184" s="139">
        <f>SUM(T185:T207)</f>
        <v>0</v>
      </c>
      <c r="AR184" s="132" t="s">
        <v>85</v>
      </c>
      <c r="AT184" s="140" t="s">
        <v>76</v>
      </c>
      <c r="AU184" s="140" t="s">
        <v>77</v>
      </c>
      <c r="AY184" s="132" t="s">
        <v>132</v>
      </c>
      <c r="BK184" s="141">
        <f>SUM(BK185:BK207)</f>
        <v>0</v>
      </c>
    </row>
    <row r="185" spans="1:65" s="2" customFormat="1" ht="16.5" customHeight="1">
      <c r="A185" s="32"/>
      <c r="B185" s="144"/>
      <c r="C185" s="145" t="s">
        <v>497</v>
      </c>
      <c r="D185" s="145" t="s">
        <v>135</v>
      </c>
      <c r="E185" s="146" t="s">
        <v>1559</v>
      </c>
      <c r="F185" s="147" t="s">
        <v>1560</v>
      </c>
      <c r="G185" s="148" t="s">
        <v>231</v>
      </c>
      <c r="H185" s="149">
        <v>180</v>
      </c>
      <c r="I185" s="150"/>
      <c r="J185" s="151">
        <f aca="true" t="shared" si="40" ref="J185:J207">ROUND(I185*H185,2)</f>
        <v>0</v>
      </c>
      <c r="K185" s="152"/>
      <c r="L185" s="33"/>
      <c r="M185" s="153" t="s">
        <v>1</v>
      </c>
      <c r="N185" s="154" t="s">
        <v>42</v>
      </c>
      <c r="O185" s="58"/>
      <c r="P185" s="155">
        <f aca="true" t="shared" si="41" ref="P185:P207">O185*H185</f>
        <v>0</v>
      </c>
      <c r="Q185" s="155">
        <v>0</v>
      </c>
      <c r="R185" s="155">
        <f aca="true" t="shared" si="42" ref="R185:R207">Q185*H185</f>
        <v>0</v>
      </c>
      <c r="S185" s="155">
        <v>0</v>
      </c>
      <c r="T185" s="156">
        <f aca="true" t="shared" si="43" ref="T185:T207"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139</v>
      </c>
      <c r="AT185" s="157" t="s">
        <v>135</v>
      </c>
      <c r="AU185" s="157" t="s">
        <v>85</v>
      </c>
      <c r="AY185" s="17" t="s">
        <v>132</v>
      </c>
      <c r="BE185" s="158">
        <f aca="true" t="shared" si="44" ref="BE185:BE207">IF(N185="základní",J185,0)</f>
        <v>0</v>
      </c>
      <c r="BF185" s="158">
        <f aca="true" t="shared" si="45" ref="BF185:BF207">IF(N185="snížená",J185,0)</f>
        <v>0</v>
      </c>
      <c r="BG185" s="158">
        <f aca="true" t="shared" si="46" ref="BG185:BG207">IF(N185="zákl. přenesená",J185,0)</f>
        <v>0</v>
      </c>
      <c r="BH185" s="158">
        <f aca="true" t="shared" si="47" ref="BH185:BH207">IF(N185="sníž. přenesená",J185,0)</f>
        <v>0</v>
      </c>
      <c r="BI185" s="158">
        <f aca="true" t="shared" si="48" ref="BI185:BI207">IF(N185="nulová",J185,0)</f>
        <v>0</v>
      </c>
      <c r="BJ185" s="17" t="s">
        <v>85</v>
      </c>
      <c r="BK185" s="158">
        <f aca="true" t="shared" si="49" ref="BK185:BK207">ROUND(I185*H185,2)</f>
        <v>0</v>
      </c>
      <c r="BL185" s="17" t="s">
        <v>139</v>
      </c>
      <c r="BM185" s="157" t="s">
        <v>726</v>
      </c>
    </row>
    <row r="186" spans="1:65" s="2" customFormat="1" ht="16.5" customHeight="1">
      <c r="A186" s="32"/>
      <c r="B186" s="144"/>
      <c r="C186" s="145" t="s">
        <v>502</v>
      </c>
      <c r="D186" s="145" t="s">
        <v>135</v>
      </c>
      <c r="E186" s="146" t="s">
        <v>1561</v>
      </c>
      <c r="F186" s="147" t="s">
        <v>1562</v>
      </c>
      <c r="G186" s="148" t="s">
        <v>231</v>
      </c>
      <c r="H186" s="149">
        <v>30</v>
      </c>
      <c r="I186" s="150"/>
      <c r="J186" s="151">
        <f t="shared" si="40"/>
        <v>0</v>
      </c>
      <c r="K186" s="152"/>
      <c r="L186" s="33"/>
      <c r="M186" s="153" t="s">
        <v>1</v>
      </c>
      <c r="N186" s="154" t="s">
        <v>42</v>
      </c>
      <c r="O186" s="58"/>
      <c r="P186" s="155">
        <f t="shared" si="41"/>
        <v>0</v>
      </c>
      <c r="Q186" s="155">
        <v>0</v>
      </c>
      <c r="R186" s="155">
        <f t="shared" si="42"/>
        <v>0</v>
      </c>
      <c r="S186" s="155">
        <v>0</v>
      </c>
      <c r="T186" s="156">
        <f t="shared" si="4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139</v>
      </c>
      <c r="AT186" s="157" t="s">
        <v>135</v>
      </c>
      <c r="AU186" s="157" t="s">
        <v>85</v>
      </c>
      <c r="AY186" s="17" t="s">
        <v>132</v>
      </c>
      <c r="BE186" s="158">
        <f t="shared" si="44"/>
        <v>0</v>
      </c>
      <c r="BF186" s="158">
        <f t="shared" si="45"/>
        <v>0</v>
      </c>
      <c r="BG186" s="158">
        <f t="shared" si="46"/>
        <v>0</v>
      </c>
      <c r="BH186" s="158">
        <f t="shared" si="47"/>
        <v>0</v>
      </c>
      <c r="BI186" s="158">
        <f t="shared" si="48"/>
        <v>0</v>
      </c>
      <c r="BJ186" s="17" t="s">
        <v>85</v>
      </c>
      <c r="BK186" s="158">
        <f t="shared" si="49"/>
        <v>0</v>
      </c>
      <c r="BL186" s="17" t="s">
        <v>139</v>
      </c>
      <c r="BM186" s="157" t="s">
        <v>735</v>
      </c>
    </row>
    <row r="187" spans="1:65" s="2" customFormat="1" ht="16.5" customHeight="1">
      <c r="A187" s="32"/>
      <c r="B187" s="144"/>
      <c r="C187" s="145" t="s">
        <v>507</v>
      </c>
      <c r="D187" s="145" t="s">
        <v>135</v>
      </c>
      <c r="E187" s="146" t="s">
        <v>1563</v>
      </c>
      <c r="F187" s="147" t="s">
        <v>1564</v>
      </c>
      <c r="G187" s="148" t="s">
        <v>763</v>
      </c>
      <c r="H187" s="149">
        <v>75</v>
      </c>
      <c r="I187" s="150"/>
      <c r="J187" s="151">
        <f t="shared" si="40"/>
        <v>0</v>
      </c>
      <c r="K187" s="152"/>
      <c r="L187" s="33"/>
      <c r="M187" s="153" t="s">
        <v>1</v>
      </c>
      <c r="N187" s="154" t="s">
        <v>42</v>
      </c>
      <c r="O187" s="58"/>
      <c r="P187" s="155">
        <f t="shared" si="41"/>
        <v>0</v>
      </c>
      <c r="Q187" s="155">
        <v>0</v>
      </c>
      <c r="R187" s="155">
        <f t="shared" si="42"/>
        <v>0</v>
      </c>
      <c r="S187" s="155">
        <v>0</v>
      </c>
      <c r="T187" s="156">
        <f t="shared" si="4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139</v>
      </c>
      <c r="AT187" s="157" t="s">
        <v>135</v>
      </c>
      <c r="AU187" s="157" t="s">
        <v>85</v>
      </c>
      <c r="AY187" s="17" t="s">
        <v>132</v>
      </c>
      <c r="BE187" s="158">
        <f t="shared" si="44"/>
        <v>0</v>
      </c>
      <c r="BF187" s="158">
        <f t="shared" si="45"/>
        <v>0</v>
      </c>
      <c r="BG187" s="158">
        <f t="shared" si="46"/>
        <v>0</v>
      </c>
      <c r="BH187" s="158">
        <f t="shared" si="47"/>
        <v>0</v>
      </c>
      <c r="BI187" s="158">
        <f t="shared" si="48"/>
        <v>0</v>
      </c>
      <c r="BJ187" s="17" t="s">
        <v>85</v>
      </c>
      <c r="BK187" s="158">
        <f t="shared" si="49"/>
        <v>0</v>
      </c>
      <c r="BL187" s="17" t="s">
        <v>139</v>
      </c>
      <c r="BM187" s="157" t="s">
        <v>744</v>
      </c>
    </row>
    <row r="188" spans="1:65" s="2" customFormat="1" ht="16.5" customHeight="1">
      <c r="A188" s="32"/>
      <c r="B188" s="144"/>
      <c r="C188" s="145" t="s">
        <v>511</v>
      </c>
      <c r="D188" s="145" t="s">
        <v>135</v>
      </c>
      <c r="E188" s="146" t="s">
        <v>1565</v>
      </c>
      <c r="F188" s="147" t="s">
        <v>1566</v>
      </c>
      <c r="G188" s="148" t="s">
        <v>763</v>
      </c>
      <c r="H188" s="149">
        <v>8</v>
      </c>
      <c r="I188" s="150"/>
      <c r="J188" s="151">
        <f t="shared" si="40"/>
        <v>0</v>
      </c>
      <c r="K188" s="152"/>
      <c r="L188" s="33"/>
      <c r="M188" s="153" t="s">
        <v>1</v>
      </c>
      <c r="N188" s="154" t="s">
        <v>42</v>
      </c>
      <c r="O188" s="58"/>
      <c r="P188" s="155">
        <f t="shared" si="41"/>
        <v>0</v>
      </c>
      <c r="Q188" s="155">
        <v>0</v>
      </c>
      <c r="R188" s="155">
        <f t="shared" si="42"/>
        <v>0</v>
      </c>
      <c r="S188" s="155">
        <v>0</v>
      </c>
      <c r="T188" s="156">
        <f t="shared" si="4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139</v>
      </c>
      <c r="AT188" s="157" t="s">
        <v>135</v>
      </c>
      <c r="AU188" s="157" t="s">
        <v>85</v>
      </c>
      <c r="AY188" s="17" t="s">
        <v>132</v>
      </c>
      <c r="BE188" s="158">
        <f t="shared" si="44"/>
        <v>0</v>
      </c>
      <c r="BF188" s="158">
        <f t="shared" si="45"/>
        <v>0</v>
      </c>
      <c r="BG188" s="158">
        <f t="shared" si="46"/>
        <v>0</v>
      </c>
      <c r="BH188" s="158">
        <f t="shared" si="47"/>
        <v>0</v>
      </c>
      <c r="BI188" s="158">
        <f t="shared" si="48"/>
        <v>0</v>
      </c>
      <c r="BJ188" s="17" t="s">
        <v>85</v>
      </c>
      <c r="BK188" s="158">
        <f t="shared" si="49"/>
        <v>0</v>
      </c>
      <c r="BL188" s="17" t="s">
        <v>139</v>
      </c>
      <c r="BM188" s="157" t="s">
        <v>755</v>
      </c>
    </row>
    <row r="189" spans="1:65" s="2" customFormat="1" ht="16.5" customHeight="1">
      <c r="A189" s="32"/>
      <c r="B189" s="144"/>
      <c r="C189" s="145" t="s">
        <v>516</v>
      </c>
      <c r="D189" s="145" t="s">
        <v>135</v>
      </c>
      <c r="E189" s="146" t="s">
        <v>1567</v>
      </c>
      <c r="F189" s="147" t="s">
        <v>1568</v>
      </c>
      <c r="G189" s="148" t="s">
        <v>763</v>
      </c>
      <c r="H189" s="149">
        <v>8</v>
      </c>
      <c r="I189" s="150"/>
      <c r="J189" s="151">
        <f t="shared" si="40"/>
        <v>0</v>
      </c>
      <c r="K189" s="152"/>
      <c r="L189" s="33"/>
      <c r="M189" s="153" t="s">
        <v>1</v>
      </c>
      <c r="N189" s="154" t="s">
        <v>42</v>
      </c>
      <c r="O189" s="58"/>
      <c r="P189" s="155">
        <f t="shared" si="41"/>
        <v>0</v>
      </c>
      <c r="Q189" s="155">
        <v>0</v>
      </c>
      <c r="R189" s="155">
        <f t="shared" si="42"/>
        <v>0</v>
      </c>
      <c r="S189" s="155">
        <v>0</v>
      </c>
      <c r="T189" s="156">
        <f t="shared" si="4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7" t="s">
        <v>139</v>
      </c>
      <c r="AT189" s="157" t="s">
        <v>135</v>
      </c>
      <c r="AU189" s="157" t="s">
        <v>85</v>
      </c>
      <c r="AY189" s="17" t="s">
        <v>132</v>
      </c>
      <c r="BE189" s="158">
        <f t="shared" si="44"/>
        <v>0</v>
      </c>
      <c r="BF189" s="158">
        <f t="shared" si="45"/>
        <v>0</v>
      </c>
      <c r="BG189" s="158">
        <f t="shared" si="46"/>
        <v>0</v>
      </c>
      <c r="BH189" s="158">
        <f t="shared" si="47"/>
        <v>0</v>
      </c>
      <c r="BI189" s="158">
        <f t="shared" si="48"/>
        <v>0</v>
      </c>
      <c r="BJ189" s="17" t="s">
        <v>85</v>
      </c>
      <c r="BK189" s="158">
        <f t="shared" si="49"/>
        <v>0</v>
      </c>
      <c r="BL189" s="17" t="s">
        <v>139</v>
      </c>
      <c r="BM189" s="157" t="s">
        <v>768</v>
      </c>
    </row>
    <row r="190" spans="1:65" s="2" customFormat="1" ht="16.5" customHeight="1">
      <c r="A190" s="32"/>
      <c r="B190" s="144"/>
      <c r="C190" s="145" t="s">
        <v>520</v>
      </c>
      <c r="D190" s="145" t="s">
        <v>135</v>
      </c>
      <c r="E190" s="146" t="s">
        <v>1569</v>
      </c>
      <c r="F190" s="147" t="s">
        <v>1570</v>
      </c>
      <c r="G190" s="148" t="s">
        <v>763</v>
      </c>
      <c r="H190" s="149">
        <v>42</v>
      </c>
      <c r="I190" s="150"/>
      <c r="J190" s="151">
        <f t="shared" si="40"/>
        <v>0</v>
      </c>
      <c r="K190" s="152"/>
      <c r="L190" s="33"/>
      <c r="M190" s="153" t="s">
        <v>1</v>
      </c>
      <c r="N190" s="154" t="s">
        <v>42</v>
      </c>
      <c r="O190" s="58"/>
      <c r="P190" s="155">
        <f t="shared" si="41"/>
        <v>0</v>
      </c>
      <c r="Q190" s="155">
        <v>0</v>
      </c>
      <c r="R190" s="155">
        <f t="shared" si="42"/>
        <v>0</v>
      </c>
      <c r="S190" s="155">
        <v>0</v>
      </c>
      <c r="T190" s="156">
        <f t="shared" si="4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139</v>
      </c>
      <c r="AT190" s="157" t="s">
        <v>135</v>
      </c>
      <c r="AU190" s="157" t="s">
        <v>85</v>
      </c>
      <c r="AY190" s="17" t="s">
        <v>132</v>
      </c>
      <c r="BE190" s="158">
        <f t="shared" si="44"/>
        <v>0</v>
      </c>
      <c r="BF190" s="158">
        <f t="shared" si="45"/>
        <v>0</v>
      </c>
      <c r="BG190" s="158">
        <f t="shared" si="46"/>
        <v>0</v>
      </c>
      <c r="BH190" s="158">
        <f t="shared" si="47"/>
        <v>0</v>
      </c>
      <c r="BI190" s="158">
        <f t="shared" si="48"/>
        <v>0</v>
      </c>
      <c r="BJ190" s="17" t="s">
        <v>85</v>
      </c>
      <c r="BK190" s="158">
        <f t="shared" si="49"/>
        <v>0</v>
      </c>
      <c r="BL190" s="17" t="s">
        <v>139</v>
      </c>
      <c r="BM190" s="157" t="s">
        <v>780</v>
      </c>
    </row>
    <row r="191" spans="1:65" s="2" customFormat="1" ht="16.5" customHeight="1">
      <c r="A191" s="32"/>
      <c r="B191" s="144"/>
      <c r="C191" s="145" t="s">
        <v>525</v>
      </c>
      <c r="D191" s="145" t="s">
        <v>135</v>
      </c>
      <c r="E191" s="146" t="s">
        <v>1571</v>
      </c>
      <c r="F191" s="147" t="s">
        <v>1572</v>
      </c>
      <c r="G191" s="148" t="s">
        <v>763</v>
      </c>
      <c r="H191" s="149">
        <v>8</v>
      </c>
      <c r="I191" s="150"/>
      <c r="J191" s="151">
        <f t="shared" si="40"/>
        <v>0</v>
      </c>
      <c r="K191" s="152"/>
      <c r="L191" s="33"/>
      <c r="M191" s="153" t="s">
        <v>1</v>
      </c>
      <c r="N191" s="154" t="s">
        <v>42</v>
      </c>
      <c r="O191" s="58"/>
      <c r="P191" s="155">
        <f t="shared" si="41"/>
        <v>0</v>
      </c>
      <c r="Q191" s="155">
        <v>0</v>
      </c>
      <c r="R191" s="155">
        <f t="shared" si="42"/>
        <v>0</v>
      </c>
      <c r="S191" s="155">
        <v>0</v>
      </c>
      <c r="T191" s="156">
        <f t="shared" si="4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139</v>
      </c>
      <c r="AT191" s="157" t="s">
        <v>135</v>
      </c>
      <c r="AU191" s="157" t="s">
        <v>85</v>
      </c>
      <c r="AY191" s="17" t="s">
        <v>132</v>
      </c>
      <c r="BE191" s="158">
        <f t="shared" si="44"/>
        <v>0</v>
      </c>
      <c r="BF191" s="158">
        <f t="shared" si="45"/>
        <v>0</v>
      </c>
      <c r="BG191" s="158">
        <f t="shared" si="46"/>
        <v>0</v>
      </c>
      <c r="BH191" s="158">
        <f t="shared" si="47"/>
        <v>0</v>
      </c>
      <c r="BI191" s="158">
        <f t="shared" si="48"/>
        <v>0</v>
      </c>
      <c r="BJ191" s="17" t="s">
        <v>85</v>
      </c>
      <c r="BK191" s="158">
        <f t="shared" si="49"/>
        <v>0</v>
      </c>
      <c r="BL191" s="17" t="s">
        <v>139</v>
      </c>
      <c r="BM191" s="157" t="s">
        <v>789</v>
      </c>
    </row>
    <row r="192" spans="1:65" s="2" customFormat="1" ht="16.5" customHeight="1">
      <c r="A192" s="32"/>
      <c r="B192" s="144"/>
      <c r="C192" s="145" t="s">
        <v>530</v>
      </c>
      <c r="D192" s="145" t="s">
        <v>135</v>
      </c>
      <c r="E192" s="146" t="s">
        <v>1573</v>
      </c>
      <c r="F192" s="147" t="s">
        <v>1574</v>
      </c>
      <c r="G192" s="148" t="s">
        <v>763</v>
      </c>
      <c r="H192" s="149">
        <v>16</v>
      </c>
      <c r="I192" s="150"/>
      <c r="J192" s="151">
        <f t="shared" si="40"/>
        <v>0</v>
      </c>
      <c r="K192" s="152"/>
      <c r="L192" s="33"/>
      <c r="M192" s="153" t="s">
        <v>1</v>
      </c>
      <c r="N192" s="154" t="s">
        <v>42</v>
      </c>
      <c r="O192" s="58"/>
      <c r="P192" s="155">
        <f t="shared" si="41"/>
        <v>0</v>
      </c>
      <c r="Q192" s="155">
        <v>0</v>
      </c>
      <c r="R192" s="155">
        <f t="shared" si="42"/>
        <v>0</v>
      </c>
      <c r="S192" s="155">
        <v>0</v>
      </c>
      <c r="T192" s="156">
        <f t="shared" si="4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139</v>
      </c>
      <c r="AT192" s="157" t="s">
        <v>135</v>
      </c>
      <c r="AU192" s="157" t="s">
        <v>85</v>
      </c>
      <c r="AY192" s="17" t="s">
        <v>132</v>
      </c>
      <c r="BE192" s="158">
        <f t="shared" si="44"/>
        <v>0</v>
      </c>
      <c r="BF192" s="158">
        <f t="shared" si="45"/>
        <v>0</v>
      </c>
      <c r="BG192" s="158">
        <f t="shared" si="46"/>
        <v>0</v>
      </c>
      <c r="BH192" s="158">
        <f t="shared" si="47"/>
        <v>0</v>
      </c>
      <c r="BI192" s="158">
        <f t="shared" si="48"/>
        <v>0</v>
      </c>
      <c r="BJ192" s="17" t="s">
        <v>85</v>
      </c>
      <c r="BK192" s="158">
        <f t="shared" si="49"/>
        <v>0</v>
      </c>
      <c r="BL192" s="17" t="s">
        <v>139</v>
      </c>
      <c r="BM192" s="157" t="s">
        <v>803</v>
      </c>
    </row>
    <row r="193" spans="1:65" s="2" customFormat="1" ht="16.5" customHeight="1">
      <c r="A193" s="32"/>
      <c r="B193" s="144"/>
      <c r="C193" s="145" t="s">
        <v>536</v>
      </c>
      <c r="D193" s="145" t="s">
        <v>135</v>
      </c>
      <c r="E193" s="146" t="s">
        <v>1575</v>
      </c>
      <c r="F193" s="147" t="s">
        <v>1576</v>
      </c>
      <c r="G193" s="148" t="s">
        <v>763</v>
      </c>
      <c r="H193" s="149">
        <v>4</v>
      </c>
      <c r="I193" s="150"/>
      <c r="J193" s="151">
        <f t="shared" si="40"/>
        <v>0</v>
      </c>
      <c r="K193" s="152"/>
      <c r="L193" s="33"/>
      <c r="M193" s="153" t="s">
        <v>1</v>
      </c>
      <c r="N193" s="154" t="s">
        <v>42</v>
      </c>
      <c r="O193" s="58"/>
      <c r="P193" s="155">
        <f t="shared" si="41"/>
        <v>0</v>
      </c>
      <c r="Q193" s="155">
        <v>0</v>
      </c>
      <c r="R193" s="155">
        <f t="shared" si="42"/>
        <v>0</v>
      </c>
      <c r="S193" s="155">
        <v>0</v>
      </c>
      <c r="T193" s="156">
        <f t="shared" si="4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139</v>
      </c>
      <c r="AT193" s="157" t="s">
        <v>135</v>
      </c>
      <c r="AU193" s="157" t="s">
        <v>85</v>
      </c>
      <c r="AY193" s="17" t="s">
        <v>132</v>
      </c>
      <c r="BE193" s="158">
        <f t="shared" si="44"/>
        <v>0</v>
      </c>
      <c r="BF193" s="158">
        <f t="shared" si="45"/>
        <v>0</v>
      </c>
      <c r="BG193" s="158">
        <f t="shared" si="46"/>
        <v>0</v>
      </c>
      <c r="BH193" s="158">
        <f t="shared" si="47"/>
        <v>0</v>
      </c>
      <c r="BI193" s="158">
        <f t="shared" si="48"/>
        <v>0</v>
      </c>
      <c r="BJ193" s="17" t="s">
        <v>85</v>
      </c>
      <c r="BK193" s="158">
        <f t="shared" si="49"/>
        <v>0</v>
      </c>
      <c r="BL193" s="17" t="s">
        <v>139</v>
      </c>
      <c r="BM193" s="157" t="s">
        <v>814</v>
      </c>
    </row>
    <row r="194" spans="1:65" s="2" customFormat="1" ht="16.5" customHeight="1">
      <c r="A194" s="32"/>
      <c r="B194" s="144"/>
      <c r="C194" s="145" t="s">
        <v>541</v>
      </c>
      <c r="D194" s="145" t="s">
        <v>135</v>
      </c>
      <c r="E194" s="146" t="s">
        <v>1577</v>
      </c>
      <c r="F194" s="147" t="s">
        <v>1578</v>
      </c>
      <c r="G194" s="148" t="s">
        <v>763</v>
      </c>
      <c r="H194" s="149">
        <v>4</v>
      </c>
      <c r="I194" s="150"/>
      <c r="J194" s="151">
        <f t="shared" si="40"/>
        <v>0</v>
      </c>
      <c r="K194" s="152"/>
      <c r="L194" s="33"/>
      <c r="M194" s="153" t="s">
        <v>1</v>
      </c>
      <c r="N194" s="154" t="s">
        <v>42</v>
      </c>
      <c r="O194" s="58"/>
      <c r="P194" s="155">
        <f t="shared" si="41"/>
        <v>0</v>
      </c>
      <c r="Q194" s="155">
        <v>0</v>
      </c>
      <c r="R194" s="155">
        <f t="shared" si="42"/>
        <v>0</v>
      </c>
      <c r="S194" s="155">
        <v>0</v>
      </c>
      <c r="T194" s="156">
        <f t="shared" si="4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139</v>
      </c>
      <c r="AT194" s="157" t="s">
        <v>135</v>
      </c>
      <c r="AU194" s="157" t="s">
        <v>85</v>
      </c>
      <c r="AY194" s="17" t="s">
        <v>132</v>
      </c>
      <c r="BE194" s="158">
        <f t="shared" si="44"/>
        <v>0</v>
      </c>
      <c r="BF194" s="158">
        <f t="shared" si="45"/>
        <v>0</v>
      </c>
      <c r="BG194" s="158">
        <f t="shared" si="46"/>
        <v>0</v>
      </c>
      <c r="BH194" s="158">
        <f t="shared" si="47"/>
        <v>0</v>
      </c>
      <c r="BI194" s="158">
        <f t="shared" si="48"/>
        <v>0</v>
      </c>
      <c r="BJ194" s="17" t="s">
        <v>85</v>
      </c>
      <c r="BK194" s="158">
        <f t="shared" si="49"/>
        <v>0</v>
      </c>
      <c r="BL194" s="17" t="s">
        <v>139</v>
      </c>
      <c r="BM194" s="157" t="s">
        <v>824</v>
      </c>
    </row>
    <row r="195" spans="1:65" s="2" customFormat="1" ht="16.5" customHeight="1">
      <c r="A195" s="32"/>
      <c r="B195" s="144"/>
      <c r="C195" s="145" t="s">
        <v>545</v>
      </c>
      <c r="D195" s="145" t="s">
        <v>135</v>
      </c>
      <c r="E195" s="146" t="s">
        <v>1579</v>
      </c>
      <c r="F195" s="147" t="s">
        <v>1580</v>
      </c>
      <c r="G195" s="148" t="s">
        <v>763</v>
      </c>
      <c r="H195" s="149">
        <v>1</v>
      </c>
      <c r="I195" s="150"/>
      <c r="J195" s="151">
        <f t="shared" si="40"/>
        <v>0</v>
      </c>
      <c r="K195" s="152"/>
      <c r="L195" s="33"/>
      <c r="M195" s="153" t="s">
        <v>1</v>
      </c>
      <c r="N195" s="154" t="s">
        <v>42</v>
      </c>
      <c r="O195" s="58"/>
      <c r="P195" s="155">
        <f t="shared" si="41"/>
        <v>0</v>
      </c>
      <c r="Q195" s="155">
        <v>0</v>
      </c>
      <c r="R195" s="155">
        <f t="shared" si="42"/>
        <v>0</v>
      </c>
      <c r="S195" s="155">
        <v>0</v>
      </c>
      <c r="T195" s="156">
        <f t="shared" si="4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139</v>
      </c>
      <c r="AT195" s="157" t="s">
        <v>135</v>
      </c>
      <c r="AU195" s="157" t="s">
        <v>85</v>
      </c>
      <c r="AY195" s="17" t="s">
        <v>132</v>
      </c>
      <c r="BE195" s="158">
        <f t="shared" si="44"/>
        <v>0</v>
      </c>
      <c r="BF195" s="158">
        <f t="shared" si="45"/>
        <v>0</v>
      </c>
      <c r="BG195" s="158">
        <f t="shared" si="46"/>
        <v>0</v>
      </c>
      <c r="BH195" s="158">
        <f t="shared" si="47"/>
        <v>0</v>
      </c>
      <c r="BI195" s="158">
        <f t="shared" si="48"/>
        <v>0</v>
      </c>
      <c r="BJ195" s="17" t="s">
        <v>85</v>
      </c>
      <c r="BK195" s="158">
        <f t="shared" si="49"/>
        <v>0</v>
      </c>
      <c r="BL195" s="17" t="s">
        <v>139</v>
      </c>
      <c r="BM195" s="157" t="s">
        <v>834</v>
      </c>
    </row>
    <row r="196" spans="1:65" s="2" customFormat="1" ht="16.5" customHeight="1">
      <c r="A196" s="32"/>
      <c r="B196" s="144"/>
      <c r="C196" s="145" t="s">
        <v>551</v>
      </c>
      <c r="D196" s="145" t="s">
        <v>135</v>
      </c>
      <c r="E196" s="146" t="s">
        <v>1581</v>
      </c>
      <c r="F196" s="147" t="s">
        <v>1582</v>
      </c>
      <c r="G196" s="148" t="s">
        <v>1112</v>
      </c>
      <c r="H196" s="149">
        <v>1</v>
      </c>
      <c r="I196" s="150"/>
      <c r="J196" s="151">
        <f t="shared" si="40"/>
        <v>0</v>
      </c>
      <c r="K196" s="152"/>
      <c r="L196" s="33"/>
      <c r="M196" s="153" t="s">
        <v>1</v>
      </c>
      <c r="N196" s="154" t="s">
        <v>42</v>
      </c>
      <c r="O196" s="58"/>
      <c r="P196" s="155">
        <f t="shared" si="41"/>
        <v>0</v>
      </c>
      <c r="Q196" s="155">
        <v>0</v>
      </c>
      <c r="R196" s="155">
        <f t="shared" si="42"/>
        <v>0</v>
      </c>
      <c r="S196" s="155">
        <v>0</v>
      </c>
      <c r="T196" s="156">
        <f t="shared" si="4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139</v>
      </c>
      <c r="AT196" s="157" t="s">
        <v>135</v>
      </c>
      <c r="AU196" s="157" t="s">
        <v>85</v>
      </c>
      <c r="AY196" s="17" t="s">
        <v>132</v>
      </c>
      <c r="BE196" s="158">
        <f t="shared" si="44"/>
        <v>0</v>
      </c>
      <c r="BF196" s="158">
        <f t="shared" si="45"/>
        <v>0</v>
      </c>
      <c r="BG196" s="158">
        <f t="shared" si="46"/>
        <v>0</v>
      </c>
      <c r="BH196" s="158">
        <f t="shared" si="47"/>
        <v>0</v>
      </c>
      <c r="BI196" s="158">
        <f t="shared" si="48"/>
        <v>0</v>
      </c>
      <c r="BJ196" s="17" t="s">
        <v>85</v>
      </c>
      <c r="BK196" s="158">
        <f t="shared" si="49"/>
        <v>0</v>
      </c>
      <c r="BL196" s="17" t="s">
        <v>139</v>
      </c>
      <c r="BM196" s="157" t="s">
        <v>844</v>
      </c>
    </row>
    <row r="197" spans="1:65" s="2" customFormat="1" ht="16.5" customHeight="1">
      <c r="A197" s="32"/>
      <c r="B197" s="144"/>
      <c r="C197" s="145" t="s">
        <v>556</v>
      </c>
      <c r="D197" s="145" t="s">
        <v>135</v>
      </c>
      <c r="E197" s="146" t="s">
        <v>1583</v>
      </c>
      <c r="F197" s="147" t="s">
        <v>1584</v>
      </c>
      <c r="G197" s="148" t="s">
        <v>763</v>
      </c>
      <c r="H197" s="149">
        <v>2</v>
      </c>
      <c r="I197" s="150"/>
      <c r="J197" s="151">
        <f t="shared" si="40"/>
        <v>0</v>
      </c>
      <c r="K197" s="152"/>
      <c r="L197" s="33"/>
      <c r="M197" s="153" t="s">
        <v>1</v>
      </c>
      <c r="N197" s="154" t="s">
        <v>42</v>
      </c>
      <c r="O197" s="58"/>
      <c r="P197" s="155">
        <f t="shared" si="41"/>
        <v>0</v>
      </c>
      <c r="Q197" s="155">
        <v>0</v>
      </c>
      <c r="R197" s="155">
        <f t="shared" si="42"/>
        <v>0</v>
      </c>
      <c r="S197" s="155">
        <v>0</v>
      </c>
      <c r="T197" s="156">
        <f t="shared" si="4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139</v>
      </c>
      <c r="AT197" s="157" t="s">
        <v>135</v>
      </c>
      <c r="AU197" s="157" t="s">
        <v>85</v>
      </c>
      <c r="AY197" s="17" t="s">
        <v>132</v>
      </c>
      <c r="BE197" s="158">
        <f t="shared" si="44"/>
        <v>0</v>
      </c>
      <c r="BF197" s="158">
        <f t="shared" si="45"/>
        <v>0</v>
      </c>
      <c r="BG197" s="158">
        <f t="shared" si="46"/>
        <v>0</v>
      </c>
      <c r="BH197" s="158">
        <f t="shared" si="47"/>
        <v>0</v>
      </c>
      <c r="BI197" s="158">
        <f t="shared" si="48"/>
        <v>0</v>
      </c>
      <c r="BJ197" s="17" t="s">
        <v>85</v>
      </c>
      <c r="BK197" s="158">
        <f t="shared" si="49"/>
        <v>0</v>
      </c>
      <c r="BL197" s="17" t="s">
        <v>139</v>
      </c>
      <c r="BM197" s="157" t="s">
        <v>856</v>
      </c>
    </row>
    <row r="198" spans="1:65" s="2" customFormat="1" ht="16.5" customHeight="1">
      <c r="A198" s="32"/>
      <c r="B198" s="144"/>
      <c r="C198" s="145" t="s">
        <v>561</v>
      </c>
      <c r="D198" s="145" t="s">
        <v>135</v>
      </c>
      <c r="E198" s="146" t="s">
        <v>1585</v>
      </c>
      <c r="F198" s="147" t="s">
        <v>1560</v>
      </c>
      <c r="G198" s="148" t="s">
        <v>231</v>
      </c>
      <c r="H198" s="149">
        <v>180</v>
      </c>
      <c r="I198" s="150"/>
      <c r="J198" s="151">
        <f t="shared" si="40"/>
        <v>0</v>
      </c>
      <c r="K198" s="152"/>
      <c r="L198" s="33"/>
      <c r="M198" s="153" t="s">
        <v>1</v>
      </c>
      <c r="N198" s="154" t="s">
        <v>42</v>
      </c>
      <c r="O198" s="58"/>
      <c r="P198" s="155">
        <f t="shared" si="41"/>
        <v>0</v>
      </c>
      <c r="Q198" s="155">
        <v>0</v>
      </c>
      <c r="R198" s="155">
        <f t="shared" si="42"/>
        <v>0</v>
      </c>
      <c r="S198" s="155">
        <v>0</v>
      </c>
      <c r="T198" s="156">
        <f t="shared" si="4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139</v>
      </c>
      <c r="AT198" s="157" t="s">
        <v>135</v>
      </c>
      <c r="AU198" s="157" t="s">
        <v>85</v>
      </c>
      <c r="AY198" s="17" t="s">
        <v>132</v>
      </c>
      <c r="BE198" s="158">
        <f t="shared" si="44"/>
        <v>0</v>
      </c>
      <c r="BF198" s="158">
        <f t="shared" si="45"/>
        <v>0</v>
      </c>
      <c r="BG198" s="158">
        <f t="shared" si="46"/>
        <v>0</v>
      </c>
      <c r="BH198" s="158">
        <f t="shared" si="47"/>
        <v>0</v>
      </c>
      <c r="BI198" s="158">
        <f t="shared" si="48"/>
        <v>0</v>
      </c>
      <c r="BJ198" s="17" t="s">
        <v>85</v>
      </c>
      <c r="BK198" s="158">
        <f t="shared" si="49"/>
        <v>0</v>
      </c>
      <c r="BL198" s="17" t="s">
        <v>139</v>
      </c>
      <c r="BM198" s="157" t="s">
        <v>866</v>
      </c>
    </row>
    <row r="199" spans="1:65" s="2" customFormat="1" ht="16.5" customHeight="1">
      <c r="A199" s="32"/>
      <c r="B199" s="144"/>
      <c r="C199" s="145" t="s">
        <v>566</v>
      </c>
      <c r="D199" s="145" t="s">
        <v>135</v>
      </c>
      <c r="E199" s="146" t="s">
        <v>1586</v>
      </c>
      <c r="F199" s="147" t="s">
        <v>1562</v>
      </c>
      <c r="G199" s="148" t="s">
        <v>231</v>
      </c>
      <c r="H199" s="149">
        <v>30</v>
      </c>
      <c r="I199" s="150"/>
      <c r="J199" s="151">
        <f t="shared" si="40"/>
        <v>0</v>
      </c>
      <c r="K199" s="152"/>
      <c r="L199" s="33"/>
      <c r="M199" s="153" t="s">
        <v>1</v>
      </c>
      <c r="N199" s="154" t="s">
        <v>42</v>
      </c>
      <c r="O199" s="58"/>
      <c r="P199" s="155">
        <f t="shared" si="41"/>
        <v>0</v>
      </c>
      <c r="Q199" s="155">
        <v>0</v>
      </c>
      <c r="R199" s="155">
        <f t="shared" si="42"/>
        <v>0</v>
      </c>
      <c r="S199" s="155">
        <v>0</v>
      </c>
      <c r="T199" s="156">
        <f t="shared" si="4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7" t="s">
        <v>139</v>
      </c>
      <c r="AT199" s="157" t="s">
        <v>135</v>
      </c>
      <c r="AU199" s="157" t="s">
        <v>85</v>
      </c>
      <c r="AY199" s="17" t="s">
        <v>132</v>
      </c>
      <c r="BE199" s="158">
        <f t="shared" si="44"/>
        <v>0</v>
      </c>
      <c r="BF199" s="158">
        <f t="shared" si="45"/>
        <v>0</v>
      </c>
      <c r="BG199" s="158">
        <f t="shared" si="46"/>
        <v>0</v>
      </c>
      <c r="BH199" s="158">
        <f t="shared" si="47"/>
        <v>0</v>
      </c>
      <c r="BI199" s="158">
        <f t="shared" si="48"/>
        <v>0</v>
      </c>
      <c r="BJ199" s="17" t="s">
        <v>85</v>
      </c>
      <c r="BK199" s="158">
        <f t="shared" si="49"/>
        <v>0</v>
      </c>
      <c r="BL199" s="17" t="s">
        <v>139</v>
      </c>
      <c r="BM199" s="157" t="s">
        <v>877</v>
      </c>
    </row>
    <row r="200" spans="1:65" s="2" customFormat="1" ht="16.5" customHeight="1">
      <c r="A200" s="32"/>
      <c r="B200" s="144"/>
      <c r="C200" s="145" t="s">
        <v>570</v>
      </c>
      <c r="D200" s="145" t="s">
        <v>135</v>
      </c>
      <c r="E200" s="146" t="s">
        <v>1587</v>
      </c>
      <c r="F200" s="147" t="s">
        <v>1564</v>
      </c>
      <c r="G200" s="148" t="s">
        <v>763</v>
      </c>
      <c r="H200" s="149">
        <v>75</v>
      </c>
      <c r="I200" s="150"/>
      <c r="J200" s="151">
        <f t="shared" si="40"/>
        <v>0</v>
      </c>
      <c r="K200" s="152"/>
      <c r="L200" s="33"/>
      <c r="M200" s="153" t="s">
        <v>1</v>
      </c>
      <c r="N200" s="154" t="s">
        <v>42</v>
      </c>
      <c r="O200" s="58"/>
      <c r="P200" s="155">
        <f t="shared" si="41"/>
        <v>0</v>
      </c>
      <c r="Q200" s="155">
        <v>0</v>
      </c>
      <c r="R200" s="155">
        <f t="shared" si="42"/>
        <v>0</v>
      </c>
      <c r="S200" s="155">
        <v>0</v>
      </c>
      <c r="T200" s="156">
        <f t="shared" si="4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139</v>
      </c>
      <c r="AT200" s="157" t="s">
        <v>135</v>
      </c>
      <c r="AU200" s="157" t="s">
        <v>85</v>
      </c>
      <c r="AY200" s="17" t="s">
        <v>132</v>
      </c>
      <c r="BE200" s="158">
        <f t="shared" si="44"/>
        <v>0</v>
      </c>
      <c r="BF200" s="158">
        <f t="shared" si="45"/>
        <v>0</v>
      </c>
      <c r="BG200" s="158">
        <f t="shared" si="46"/>
        <v>0</v>
      </c>
      <c r="BH200" s="158">
        <f t="shared" si="47"/>
        <v>0</v>
      </c>
      <c r="BI200" s="158">
        <f t="shared" si="48"/>
        <v>0</v>
      </c>
      <c r="BJ200" s="17" t="s">
        <v>85</v>
      </c>
      <c r="BK200" s="158">
        <f t="shared" si="49"/>
        <v>0</v>
      </c>
      <c r="BL200" s="17" t="s">
        <v>139</v>
      </c>
      <c r="BM200" s="157" t="s">
        <v>887</v>
      </c>
    </row>
    <row r="201" spans="1:65" s="2" customFormat="1" ht="16.5" customHeight="1">
      <c r="A201" s="32"/>
      <c r="B201" s="144"/>
      <c r="C201" s="145" t="s">
        <v>574</v>
      </c>
      <c r="D201" s="145" t="s">
        <v>135</v>
      </c>
      <c r="E201" s="146" t="s">
        <v>1588</v>
      </c>
      <c r="F201" s="147" t="s">
        <v>1566</v>
      </c>
      <c r="G201" s="148" t="s">
        <v>763</v>
      </c>
      <c r="H201" s="149">
        <v>8</v>
      </c>
      <c r="I201" s="150"/>
      <c r="J201" s="151">
        <f t="shared" si="40"/>
        <v>0</v>
      </c>
      <c r="K201" s="152"/>
      <c r="L201" s="33"/>
      <c r="M201" s="153" t="s">
        <v>1</v>
      </c>
      <c r="N201" s="154" t="s">
        <v>42</v>
      </c>
      <c r="O201" s="58"/>
      <c r="P201" s="155">
        <f t="shared" si="41"/>
        <v>0</v>
      </c>
      <c r="Q201" s="155">
        <v>0</v>
      </c>
      <c r="R201" s="155">
        <f t="shared" si="42"/>
        <v>0</v>
      </c>
      <c r="S201" s="155">
        <v>0</v>
      </c>
      <c r="T201" s="156">
        <f t="shared" si="4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139</v>
      </c>
      <c r="AT201" s="157" t="s">
        <v>135</v>
      </c>
      <c r="AU201" s="157" t="s">
        <v>85</v>
      </c>
      <c r="AY201" s="17" t="s">
        <v>132</v>
      </c>
      <c r="BE201" s="158">
        <f t="shared" si="44"/>
        <v>0</v>
      </c>
      <c r="BF201" s="158">
        <f t="shared" si="45"/>
        <v>0</v>
      </c>
      <c r="BG201" s="158">
        <f t="shared" si="46"/>
        <v>0</v>
      </c>
      <c r="BH201" s="158">
        <f t="shared" si="47"/>
        <v>0</v>
      </c>
      <c r="BI201" s="158">
        <f t="shared" si="48"/>
        <v>0</v>
      </c>
      <c r="BJ201" s="17" t="s">
        <v>85</v>
      </c>
      <c r="BK201" s="158">
        <f t="shared" si="49"/>
        <v>0</v>
      </c>
      <c r="BL201" s="17" t="s">
        <v>139</v>
      </c>
      <c r="BM201" s="157" t="s">
        <v>898</v>
      </c>
    </row>
    <row r="202" spans="1:65" s="2" customFormat="1" ht="16.5" customHeight="1">
      <c r="A202" s="32"/>
      <c r="B202" s="144"/>
      <c r="C202" s="145" t="s">
        <v>579</v>
      </c>
      <c r="D202" s="145" t="s">
        <v>135</v>
      </c>
      <c r="E202" s="146" t="s">
        <v>1589</v>
      </c>
      <c r="F202" s="147" t="s">
        <v>1568</v>
      </c>
      <c r="G202" s="148" t="s">
        <v>763</v>
      </c>
      <c r="H202" s="149">
        <v>8</v>
      </c>
      <c r="I202" s="150"/>
      <c r="J202" s="151">
        <f t="shared" si="40"/>
        <v>0</v>
      </c>
      <c r="K202" s="152"/>
      <c r="L202" s="33"/>
      <c r="M202" s="153" t="s">
        <v>1</v>
      </c>
      <c r="N202" s="154" t="s">
        <v>42</v>
      </c>
      <c r="O202" s="58"/>
      <c r="P202" s="155">
        <f t="shared" si="41"/>
        <v>0</v>
      </c>
      <c r="Q202" s="155">
        <v>0</v>
      </c>
      <c r="R202" s="155">
        <f t="shared" si="42"/>
        <v>0</v>
      </c>
      <c r="S202" s="155">
        <v>0</v>
      </c>
      <c r="T202" s="156">
        <f t="shared" si="4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139</v>
      </c>
      <c r="AT202" s="157" t="s">
        <v>135</v>
      </c>
      <c r="AU202" s="157" t="s">
        <v>85</v>
      </c>
      <c r="AY202" s="17" t="s">
        <v>132</v>
      </c>
      <c r="BE202" s="158">
        <f t="shared" si="44"/>
        <v>0</v>
      </c>
      <c r="BF202" s="158">
        <f t="shared" si="45"/>
        <v>0</v>
      </c>
      <c r="BG202" s="158">
        <f t="shared" si="46"/>
        <v>0</v>
      </c>
      <c r="BH202" s="158">
        <f t="shared" si="47"/>
        <v>0</v>
      </c>
      <c r="BI202" s="158">
        <f t="shared" si="48"/>
        <v>0</v>
      </c>
      <c r="BJ202" s="17" t="s">
        <v>85</v>
      </c>
      <c r="BK202" s="158">
        <f t="shared" si="49"/>
        <v>0</v>
      </c>
      <c r="BL202" s="17" t="s">
        <v>139</v>
      </c>
      <c r="BM202" s="157" t="s">
        <v>908</v>
      </c>
    </row>
    <row r="203" spans="1:65" s="2" customFormat="1" ht="16.5" customHeight="1">
      <c r="A203" s="32"/>
      <c r="B203" s="144"/>
      <c r="C203" s="145" t="s">
        <v>583</v>
      </c>
      <c r="D203" s="145" t="s">
        <v>135</v>
      </c>
      <c r="E203" s="146" t="s">
        <v>1590</v>
      </c>
      <c r="F203" s="147" t="s">
        <v>1570</v>
      </c>
      <c r="G203" s="148" t="s">
        <v>763</v>
      </c>
      <c r="H203" s="149">
        <v>42</v>
      </c>
      <c r="I203" s="150"/>
      <c r="J203" s="151">
        <f t="shared" si="40"/>
        <v>0</v>
      </c>
      <c r="K203" s="152"/>
      <c r="L203" s="33"/>
      <c r="M203" s="153" t="s">
        <v>1</v>
      </c>
      <c r="N203" s="154" t="s">
        <v>42</v>
      </c>
      <c r="O203" s="58"/>
      <c r="P203" s="155">
        <f t="shared" si="41"/>
        <v>0</v>
      </c>
      <c r="Q203" s="155">
        <v>0</v>
      </c>
      <c r="R203" s="155">
        <f t="shared" si="42"/>
        <v>0</v>
      </c>
      <c r="S203" s="155">
        <v>0</v>
      </c>
      <c r="T203" s="156">
        <f t="shared" si="4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7" t="s">
        <v>139</v>
      </c>
      <c r="AT203" s="157" t="s">
        <v>135</v>
      </c>
      <c r="AU203" s="157" t="s">
        <v>85</v>
      </c>
      <c r="AY203" s="17" t="s">
        <v>132</v>
      </c>
      <c r="BE203" s="158">
        <f t="shared" si="44"/>
        <v>0</v>
      </c>
      <c r="BF203" s="158">
        <f t="shared" si="45"/>
        <v>0</v>
      </c>
      <c r="BG203" s="158">
        <f t="shared" si="46"/>
        <v>0</v>
      </c>
      <c r="BH203" s="158">
        <f t="shared" si="47"/>
        <v>0</v>
      </c>
      <c r="BI203" s="158">
        <f t="shared" si="48"/>
        <v>0</v>
      </c>
      <c r="BJ203" s="17" t="s">
        <v>85</v>
      </c>
      <c r="BK203" s="158">
        <f t="shared" si="49"/>
        <v>0</v>
      </c>
      <c r="BL203" s="17" t="s">
        <v>139</v>
      </c>
      <c r="BM203" s="157" t="s">
        <v>919</v>
      </c>
    </row>
    <row r="204" spans="1:65" s="2" customFormat="1" ht="16.5" customHeight="1">
      <c r="A204" s="32"/>
      <c r="B204" s="144"/>
      <c r="C204" s="145" t="s">
        <v>587</v>
      </c>
      <c r="D204" s="145" t="s">
        <v>135</v>
      </c>
      <c r="E204" s="146" t="s">
        <v>1591</v>
      </c>
      <c r="F204" s="147" t="s">
        <v>1572</v>
      </c>
      <c r="G204" s="148" t="s">
        <v>763</v>
      </c>
      <c r="H204" s="149">
        <v>8</v>
      </c>
      <c r="I204" s="150"/>
      <c r="J204" s="151">
        <f t="shared" si="40"/>
        <v>0</v>
      </c>
      <c r="K204" s="152"/>
      <c r="L204" s="33"/>
      <c r="M204" s="153" t="s">
        <v>1</v>
      </c>
      <c r="N204" s="154" t="s">
        <v>42</v>
      </c>
      <c r="O204" s="58"/>
      <c r="P204" s="155">
        <f t="shared" si="41"/>
        <v>0</v>
      </c>
      <c r="Q204" s="155">
        <v>0</v>
      </c>
      <c r="R204" s="155">
        <f t="shared" si="42"/>
        <v>0</v>
      </c>
      <c r="S204" s="155">
        <v>0</v>
      </c>
      <c r="T204" s="156">
        <f t="shared" si="4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7" t="s">
        <v>139</v>
      </c>
      <c r="AT204" s="157" t="s">
        <v>135</v>
      </c>
      <c r="AU204" s="157" t="s">
        <v>85</v>
      </c>
      <c r="AY204" s="17" t="s">
        <v>132</v>
      </c>
      <c r="BE204" s="158">
        <f t="shared" si="44"/>
        <v>0</v>
      </c>
      <c r="BF204" s="158">
        <f t="shared" si="45"/>
        <v>0</v>
      </c>
      <c r="BG204" s="158">
        <f t="shared" si="46"/>
        <v>0</v>
      </c>
      <c r="BH204" s="158">
        <f t="shared" si="47"/>
        <v>0</v>
      </c>
      <c r="BI204" s="158">
        <f t="shared" si="48"/>
        <v>0</v>
      </c>
      <c r="BJ204" s="17" t="s">
        <v>85</v>
      </c>
      <c r="BK204" s="158">
        <f t="shared" si="49"/>
        <v>0</v>
      </c>
      <c r="BL204" s="17" t="s">
        <v>139</v>
      </c>
      <c r="BM204" s="157" t="s">
        <v>929</v>
      </c>
    </row>
    <row r="205" spans="1:65" s="2" customFormat="1" ht="16.5" customHeight="1">
      <c r="A205" s="32"/>
      <c r="B205" s="144"/>
      <c r="C205" s="145" t="s">
        <v>592</v>
      </c>
      <c r="D205" s="145" t="s">
        <v>135</v>
      </c>
      <c r="E205" s="146" t="s">
        <v>1592</v>
      </c>
      <c r="F205" s="147" t="s">
        <v>1574</v>
      </c>
      <c r="G205" s="148" t="s">
        <v>763</v>
      </c>
      <c r="H205" s="149">
        <v>16</v>
      </c>
      <c r="I205" s="150"/>
      <c r="J205" s="151">
        <f t="shared" si="40"/>
        <v>0</v>
      </c>
      <c r="K205" s="152"/>
      <c r="L205" s="33"/>
      <c r="M205" s="153" t="s">
        <v>1</v>
      </c>
      <c r="N205" s="154" t="s">
        <v>42</v>
      </c>
      <c r="O205" s="58"/>
      <c r="P205" s="155">
        <f t="shared" si="41"/>
        <v>0</v>
      </c>
      <c r="Q205" s="155">
        <v>0</v>
      </c>
      <c r="R205" s="155">
        <f t="shared" si="42"/>
        <v>0</v>
      </c>
      <c r="S205" s="155">
        <v>0</v>
      </c>
      <c r="T205" s="156">
        <f t="shared" si="4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139</v>
      </c>
      <c r="AT205" s="157" t="s">
        <v>135</v>
      </c>
      <c r="AU205" s="157" t="s">
        <v>85</v>
      </c>
      <c r="AY205" s="17" t="s">
        <v>132</v>
      </c>
      <c r="BE205" s="158">
        <f t="shared" si="44"/>
        <v>0</v>
      </c>
      <c r="BF205" s="158">
        <f t="shared" si="45"/>
        <v>0</v>
      </c>
      <c r="BG205" s="158">
        <f t="shared" si="46"/>
        <v>0</v>
      </c>
      <c r="BH205" s="158">
        <f t="shared" si="47"/>
        <v>0</v>
      </c>
      <c r="BI205" s="158">
        <f t="shared" si="48"/>
        <v>0</v>
      </c>
      <c r="BJ205" s="17" t="s">
        <v>85</v>
      </c>
      <c r="BK205" s="158">
        <f t="shared" si="49"/>
        <v>0</v>
      </c>
      <c r="BL205" s="17" t="s">
        <v>139</v>
      </c>
      <c r="BM205" s="157" t="s">
        <v>939</v>
      </c>
    </row>
    <row r="206" spans="1:65" s="2" customFormat="1" ht="16.5" customHeight="1">
      <c r="A206" s="32"/>
      <c r="B206" s="144"/>
      <c r="C206" s="145" t="s">
        <v>597</v>
      </c>
      <c r="D206" s="145" t="s">
        <v>135</v>
      </c>
      <c r="E206" s="146" t="s">
        <v>1593</v>
      </c>
      <c r="F206" s="147" t="s">
        <v>1576</v>
      </c>
      <c r="G206" s="148" t="s">
        <v>763</v>
      </c>
      <c r="H206" s="149">
        <v>4</v>
      </c>
      <c r="I206" s="150"/>
      <c r="J206" s="151">
        <f t="shared" si="40"/>
        <v>0</v>
      </c>
      <c r="K206" s="152"/>
      <c r="L206" s="33"/>
      <c r="M206" s="153" t="s">
        <v>1</v>
      </c>
      <c r="N206" s="154" t="s">
        <v>42</v>
      </c>
      <c r="O206" s="58"/>
      <c r="P206" s="155">
        <f t="shared" si="41"/>
        <v>0</v>
      </c>
      <c r="Q206" s="155">
        <v>0</v>
      </c>
      <c r="R206" s="155">
        <f t="shared" si="42"/>
        <v>0</v>
      </c>
      <c r="S206" s="155">
        <v>0</v>
      </c>
      <c r="T206" s="156">
        <f t="shared" si="4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139</v>
      </c>
      <c r="AT206" s="157" t="s">
        <v>135</v>
      </c>
      <c r="AU206" s="157" t="s">
        <v>85</v>
      </c>
      <c r="AY206" s="17" t="s">
        <v>132</v>
      </c>
      <c r="BE206" s="158">
        <f t="shared" si="44"/>
        <v>0</v>
      </c>
      <c r="BF206" s="158">
        <f t="shared" si="45"/>
        <v>0</v>
      </c>
      <c r="BG206" s="158">
        <f t="shared" si="46"/>
        <v>0</v>
      </c>
      <c r="BH206" s="158">
        <f t="shared" si="47"/>
        <v>0</v>
      </c>
      <c r="BI206" s="158">
        <f t="shared" si="48"/>
        <v>0</v>
      </c>
      <c r="BJ206" s="17" t="s">
        <v>85</v>
      </c>
      <c r="BK206" s="158">
        <f t="shared" si="49"/>
        <v>0</v>
      </c>
      <c r="BL206" s="17" t="s">
        <v>139</v>
      </c>
      <c r="BM206" s="157" t="s">
        <v>952</v>
      </c>
    </row>
    <row r="207" spans="1:65" s="2" customFormat="1" ht="16.5" customHeight="1">
      <c r="A207" s="32"/>
      <c r="B207" s="144"/>
      <c r="C207" s="145" t="s">
        <v>602</v>
      </c>
      <c r="D207" s="145" t="s">
        <v>135</v>
      </c>
      <c r="E207" s="146" t="s">
        <v>1594</v>
      </c>
      <c r="F207" s="147" t="s">
        <v>1595</v>
      </c>
      <c r="G207" s="148" t="s">
        <v>763</v>
      </c>
      <c r="H207" s="149">
        <v>4</v>
      </c>
      <c r="I207" s="150"/>
      <c r="J207" s="151">
        <f t="shared" si="40"/>
        <v>0</v>
      </c>
      <c r="K207" s="152"/>
      <c r="L207" s="33"/>
      <c r="M207" s="153" t="s">
        <v>1</v>
      </c>
      <c r="N207" s="154" t="s">
        <v>42</v>
      </c>
      <c r="O207" s="58"/>
      <c r="P207" s="155">
        <f t="shared" si="41"/>
        <v>0</v>
      </c>
      <c r="Q207" s="155">
        <v>0</v>
      </c>
      <c r="R207" s="155">
        <f t="shared" si="42"/>
        <v>0</v>
      </c>
      <c r="S207" s="155">
        <v>0</v>
      </c>
      <c r="T207" s="156">
        <f t="shared" si="4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7" t="s">
        <v>139</v>
      </c>
      <c r="AT207" s="157" t="s">
        <v>135</v>
      </c>
      <c r="AU207" s="157" t="s">
        <v>85</v>
      </c>
      <c r="AY207" s="17" t="s">
        <v>132</v>
      </c>
      <c r="BE207" s="158">
        <f t="shared" si="44"/>
        <v>0</v>
      </c>
      <c r="BF207" s="158">
        <f t="shared" si="45"/>
        <v>0</v>
      </c>
      <c r="BG207" s="158">
        <f t="shared" si="46"/>
        <v>0</v>
      </c>
      <c r="BH207" s="158">
        <f t="shared" si="47"/>
        <v>0</v>
      </c>
      <c r="BI207" s="158">
        <f t="shared" si="48"/>
        <v>0</v>
      </c>
      <c r="BJ207" s="17" t="s">
        <v>85</v>
      </c>
      <c r="BK207" s="158">
        <f t="shared" si="49"/>
        <v>0</v>
      </c>
      <c r="BL207" s="17" t="s">
        <v>139</v>
      </c>
      <c r="BM207" s="157" t="s">
        <v>965</v>
      </c>
    </row>
    <row r="208" spans="2:63" s="12" customFormat="1" ht="25.9" customHeight="1">
      <c r="B208" s="131"/>
      <c r="D208" s="132" t="s">
        <v>76</v>
      </c>
      <c r="E208" s="133" t="s">
        <v>1253</v>
      </c>
      <c r="F208" s="133" t="s">
        <v>1596</v>
      </c>
      <c r="I208" s="134"/>
      <c r="J208" s="135">
        <f>BK208</f>
        <v>0</v>
      </c>
      <c r="L208" s="131"/>
      <c r="M208" s="136"/>
      <c r="N208" s="137"/>
      <c r="O208" s="137"/>
      <c r="P208" s="138">
        <f>P209+SUM(P210:P212)+P216</f>
        <v>0</v>
      </c>
      <c r="Q208" s="137"/>
      <c r="R208" s="138">
        <f>R209+SUM(R210:R212)+R216</f>
        <v>0</v>
      </c>
      <c r="S208" s="137"/>
      <c r="T208" s="139">
        <f>T209+SUM(T210:T212)+T216</f>
        <v>0</v>
      </c>
      <c r="AR208" s="132" t="s">
        <v>85</v>
      </c>
      <c r="AT208" s="140" t="s">
        <v>76</v>
      </c>
      <c r="AU208" s="140" t="s">
        <v>77</v>
      </c>
      <c r="AY208" s="132" t="s">
        <v>132</v>
      </c>
      <c r="BK208" s="141">
        <f>BK209+SUM(BK210:BK212)+BK216</f>
        <v>0</v>
      </c>
    </row>
    <row r="209" spans="1:65" s="2" customFormat="1" ht="16.5" customHeight="1">
      <c r="A209" s="32"/>
      <c r="B209" s="144"/>
      <c r="C209" s="145" t="s">
        <v>607</v>
      </c>
      <c r="D209" s="145" t="s">
        <v>135</v>
      </c>
      <c r="E209" s="146" t="s">
        <v>1597</v>
      </c>
      <c r="F209" s="147" t="s">
        <v>1598</v>
      </c>
      <c r="G209" s="148" t="s">
        <v>763</v>
      </c>
      <c r="H209" s="149">
        <v>5</v>
      </c>
      <c r="I209" s="150"/>
      <c r="J209" s="151">
        <f>ROUND(I209*H209,2)</f>
        <v>0</v>
      </c>
      <c r="K209" s="152"/>
      <c r="L209" s="33"/>
      <c r="M209" s="153" t="s">
        <v>1</v>
      </c>
      <c r="N209" s="154" t="s">
        <v>42</v>
      </c>
      <c r="O209" s="58"/>
      <c r="P209" s="155">
        <f>O209*H209</f>
        <v>0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139</v>
      </c>
      <c r="AT209" s="157" t="s">
        <v>135</v>
      </c>
      <c r="AU209" s="157" t="s">
        <v>85</v>
      </c>
      <c r="AY209" s="17" t="s">
        <v>132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7" t="s">
        <v>85</v>
      </c>
      <c r="BK209" s="158">
        <f>ROUND(I209*H209,2)</f>
        <v>0</v>
      </c>
      <c r="BL209" s="17" t="s">
        <v>139</v>
      </c>
      <c r="BM209" s="157" t="s">
        <v>985</v>
      </c>
    </row>
    <row r="210" spans="1:65" s="2" customFormat="1" ht="16.5" customHeight="1">
      <c r="A210" s="32"/>
      <c r="B210" s="144"/>
      <c r="C210" s="145" t="s">
        <v>613</v>
      </c>
      <c r="D210" s="145" t="s">
        <v>135</v>
      </c>
      <c r="E210" s="146" t="s">
        <v>1599</v>
      </c>
      <c r="F210" s="147" t="s">
        <v>1600</v>
      </c>
      <c r="G210" s="148" t="s">
        <v>763</v>
      </c>
      <c r="H210" s="149">
        <v>5</v>
      </c>
      <c r="I210" s="150"/>
      <c r="J210" s="151">
        <f>ROUND(I210*H210,2)</f>
        <v>0</v>
      </c>
      <c r="K210" s="152"/>
      <c r="L210" s="33"/>
      <c r="M210" s="153" t="s">
        <v>1</v>
      </c>
      <c r="N210" s="154" t="s">
        <v>42</v>
      </c>
      <c r="O210" s="58"/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139</v>
      </c>
      <c r="AT210" s="157" t="s">
        <v>135</v>
      </c>
      <c r="AU210" s="157" t="s">
        <v>85</v>
      </c>
      <c r="AY210" s="17" t="s">
        <v>132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7" t="s">
        <v>85</v>
      </c>
      <c r="BK210" s="158">
        <f>ROUND(I210*H210,2)</f>
        <v>0</v>
      </c>
      <c r="BL210" s="17" t="s">
        <v>139</v>
      </c>
      <c r="BM210" s="157" t="s">
        <v>994</v>
      </c>
    </row>
    <row r="211" spans="1:65" s="2" customFormat="1" ht="16.5" customHeight="1">
      <c r="A211" s="32"/>
      <c r="B211" s="144"/>
      <c r="C211" s="145" t="s">
        <v>618</v>
      </c>
      <c r="D211" s="145" t="s">
        <v>135</v>
      </c>
      <c r="E211" s="146" t="s">
        <v>1601</v>
      </c>
      <c r="F211" s="147" t="s">
        <v>1602</v>
      </c>
      <c r="G211" s="148" t="s">
        <v>763</v>
      </c>
      <c r="H211" s="149">
        <v>2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42</v>
      </c>
      <c r="O211" s="58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139</v>
      </c>
      <c r="AT211" s="157" t="s">
        <v>135</v>
      </c>
      <c r="AU211" s="157" t="s">
        <v>85</v>
      </c>
      <c r="AY211" s="17" t="s">
        <v>132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85</v>
      </c>
      <c r="BK211" s="158">
        <f>ROUND(I211*H211,2)</f>
        <v>0</v>
      </c>
      <c r="BL211" s="17" t="s">
        <v>139</v>
      </c>
      <c r="BM211" s="157" t="s">
        <v>1003</v>
      </c>
    </row>
    <row r="212" spans="2:63" s="12" customFormat="1" ht="22.9" customHeight="1">
      <c r="B212" s="131"/>
      <c r="D212" s="132" t="s">
        <v>76</v>
      </c>
      <c r="E212" s="142" t="s">
        <v>1257</v>
      </c>
      <c r="F212" s="142" t="s">
        <v>1603</v>
      </c>
      <c r="I212" s="134"/>
      <c r="J212" s="143">
        <f>BK212</f>
        <v>0</v>
      </c>
      <c r="L212" s="131"/>
      <c r="M212" s="136"/>
      <c r="N212" s="137"/>
      <c r="O212" s="137"/>
      <c r="P212" s="138">
        <f>SUM(P213:P215)</f>
        <v>0</v>
      </c>
      <c r="Q212" s="137"/>
      <c r="R212" s="138">
        <f>SUM(R213:R215)</f>
        <v>0</v>
      </c>
      <c r="S212" s="137"/>
      <c r="T212" s="139">
        <f>SUM(T213:T215)</f>
        <v>0</v>
      </c>
      <c r="AR212" s="132" t="s">
        <v>85</v>
      </c>
      <c r="AT212" s="140" t="s">
        <v>76</v>
      </c>
      <c r="AU212" s="140" t="s">
        <v>85</v>
      </c>
      <c r="AY212" s="132" t="s">
        <v>132</v>
      </c>
      <c r="BK212" s="141">
        <f>SUM(BK213:BK215)</f>
        <v>0</v>
      </c>
    </row>
    <row r="213" spans="1:65" s="2" customFormat="1" ht="16.5" customHeight="1">
      <c r="A213" s="32"/>
      <c r="B213" s="144"/>
      <c r="C213" s="145" t="s">
        <v>626</v>
      </c>
      <c r="D213" s="145" t="s">
        <v>135</v>
      </c>
      <c r="E213" s="146" t="s">
        <v>1604</v>
      </c>
      <c r="F213" s="147" t="s">
        <v>1605</v>
      </c>
      <c r="G213" s="148" t="s">
        <v>763</v>
      </c>
      <c r="H213" s="149">
        <v>20</v>
      </c>
      <c r="I213" s="150"/>
      <c r="J213" s="151">
        <f>ROUND(I213*H213,2)</f>
        <v>0</v>
      </c>
      <c r="K213" s="152"/>
      <c r="L213" s="33"/>
      <c r="M213" s="153" t="s">
        <v>1</v>
      </c>
      <c r="N213" s="154" t="s">
        <v>42</v>
      </c>
      <c r="O213" s="58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139</v>
      </c>
      <c r="AT213" s="157" t="s">
        <v>135</v>
      </c>
      <c r="AU213" s="157" t="s">
        <v>87</v>
      </c>
      <c r="AY213" s="17" t="s">
        <v>132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7" t="s">
        <v>85</v>
      </c>
      <c r="BK213" s="158">
        <f>ROUND(I213*H213,2)</f>
        <v>0</v>
      </c>
      <c r="BL213" s="17" t="s">
        <v>139</v>
      </c>
      <c r="BM213" s="157" t="s">
        <v>1013</v>
      </c>
    </row>
    <row r="214" spans="1:65" s="2" customFormat="1" ht="16.5" customHeight="1">
      <c r="A214" s="32"/>
      <c r="B214" s="144"/>
      <c r="C214" s="145" t="s">
        <v>632</v>
      </c>
      <c r="D214" s="145" t="s">
        <v>135</v>
      </c>
      <c r="E214" s="146" t="s">
        <v>1606</v>
      </c>
      <c r="F214" s="147" t="s">
        <v>1607</v>
      </c>
      <c r="G214" s="148" t="s">
        <v>763</v>
      </c>
      <c r="H214" s="149">
        <v>5</v>
      </c>
      <c r="I214" s="150"/>
      <c r="J214" s="151">
        <f>ROUND(I214*H214,2)</f>
        <v>0</v>
      </c>
      <c r="K214" s="152"/>
      <c r="L214" s="33"/>
      <c r="M214" s="153" t="s">
        <v>1</v>
      </c>
      <c r="N214" s="154" t="s">
        <v>42</v>
      </c>
      <c r="O214" s="58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7" t="s">
        <v>139</v>
      </c>
      <c r="AT214" s="157" t="s">
        <v>135</v>
      </c>
      <c r="AU214" s="157" t="s">
        <v>87</v>
      </c>
      <c r="AY214" s="17" t="s">
        <v>132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7" t="s">
        <v>85</v>
      </c>
      <c r="BK214" s="158">
        <f>ROUND(I214*H214,2)</f>
        <v>0</v>
      </c>
      <c r="BL214" s="17" t="s">
        <v>139</v>
      </c>
      <c r="BM214" s="157" t="s">
        <v>1022</v>
      </c>
    </row>
    <row r="215" spans="1:65" s="2" customFormat="1" ht="16.5" customHeight="1">
      <c r="A215" s="32"/>
      <c r="B215" s="144"/>
      <c r="C215" s="145" t="s">
        <v>637</v>
      </c>
      <c r="D215" s="145" t="s">
        <v>135</v>
      </c>
      <c r="E215" s="146" t="s">
        <v>1608</v>
      </c>
      <c r="F215" s="147" t="s">
        <v>1609</v>
      </c>
      <c r="G215" s="148" t="s">
        <v>763</v>
      </c>
      <c r="H215" s="149">
        <v>5</v>
      </c>
      <c r="I215" s="150"/>
      <c r="J215" s="151">
        <f>ROUND(I215*H215,2)</f>
        <v>0</v>
      </c>
      <c r="K215" s="152"/>
      <c r="L215" s="33"/>
      <c r="M215" s="153" t="s">
        <v>1</v>
      </c>
      <c r="N215" s="154" t="s">
        <v>42</v>
      </c>
      <c r="O215" s="58"/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139</v>
      </c>
      <c r="AT215" s="157" t="s">
        <v>135</v>
      </c>
      <c r="AU215" s="157" t="s">
        <v>87</v>
      </c>
      <c r="AY215" s="17" t="s">
        <v>132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7" t="s">
        <v>85</v>
      </c>
      <c r="BK215" s="158">
        <f>ROUND(I215*H215,2)</f>
        <v>0</v>
      </c>
      <c r="BL215" s="17" t="s">
        <v>139</v>
      </c>
      <c r="BM215" s="157" t="s">
        <v>1033</v>
      </c>
    </row>
    <row r="216" spans="2:63" s="12" customFormat="1" ht="22.9" customHeight="1">
      <c r="B216" s="131"/>
      <c r="D216" s="132" t="s">
        <v>76</v>
      </c>
      <c r="E216" s="142" t="s">
        <v>1361</v>
      </c>
      <c r="F216" s="142" t="s">
        <v>1610</v>
      </c>
      <c r="I216" s="134"/>
      <c r="J216" s="143">
        <f>BK216</f>
        <v>0</v>
      </c>
      <c r="L216" s="131"/>
      <c r="M216" s="136"/>
      <c r="N216" s="137"/>
      <c r="O216" s="137"/>
      <c r="P216" s="138">
        <f>SUM(P217:P221)</f>
        <v>0</v>
      </c>
      <c r="Q216" s="137"/>
      <c r="R216" s="138">
        <f>SUM(R217:R221)</f>
        <v>0</v>
      </c>
      <c r="S216" s="137"/>
      <c r="T216" s="139">
        <f>SUM(T217:T221)</f>
        <v>0</v>
      </c>
      <c r="AR216" s="132" t="s">
        <v>85</v>
      </c>
      <c r="AT216" s="140" t="s">
        <v>76</v>
      </c>
      <c r="AU216" s="140" t="s">
        <v>85</v>
      </c>
      <c r="AY216" s="132" t="s">
        <v>132</v>
      </c>
      <c r="BK216" s="141">
        <f>SUM(BK217:BK221)</f>
        <v>0</v>
      </c>
    </row>
    <row r="217" spans="1:65" s="2" customFormat="1" ht="16.5" customHeight="1">
      <c r="A217" s="32"/>
      <c r="B217" s="144"/>
      <c r="C217" s="145" t="s">
        <v>642</v>
      </c>
      <c r="D217" s="145" t="s">
        <v>135</v>
      </c>
      <c r="E217" s="146" t="s">
        <v>1611</v>
      </c>
      <c r="F217" s="147" t="s">
        <v>1612</v>
      </c>
      <c r="G217" s="148" t="s">
        <v>231</v>
      </c>
      <c r="H217" s="149">
        <v>50</v>
      </c>
      <c r="I217" s="150"/>
      <c r="J217" s="151">
        <f>ROUND(I217*H217,2)</f>
        <v>0</v>
      </c>
      <c r="K217" s="152"/>
      <c r="L217" s="33"/>
      <c r="M217" s="153" t="s">
        <v>1</v>
      </c>
      <c r="N217" s="154" t="s">
        <v>42</v>
      </c>
      <c r="O217" s="58"/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139</v>
      </c>
      <c r="AT217" s="157" t="s">
        <v>135</v>
      </c>
      <c r="AU217" s="157" t="s">
        <v>87</v>
      </c>
      <c r="AY217" s="17" t="s">
        <v>132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7" t="s">
        <v>85</v>
      </c>
      <c r="BK217" s="158">
        <f>ROUND(I217*H217,2)</f>
        <v>0</v>
      </c>
      <c r="BL217" s="17" t="s">
        <v>139</v>
      </c>
      <c r="BM217" s="157" t="s">
        <v>1043</v>
      </c>
    </row>
    <row r="218" spans="1:65" s="2" customFormat="1" ht="16.5" customHeight="1">
      <c r="A218" s="32"/>
      <c r="B218" s="144"/>
      <c r="C218" s="145" t="s">
        <v>647</v>
      </c>
      <c r="D218" s="145" t="s">
        <v>135</v>
      </c>
      <c r="E218" s="146" t="s">
        <v>1613</v>
      </c>
      <c r="F218" s="147" t="s">
        <v>1614</v>
      </c>
      <c r="G218" s="148" t="s">
        <v>231</v>
      </c>
      <c r="H218" s="149">
        <v>16</v>
      </c>
      <c r="I218" s="150"/>
      <c r="J218" s="151">
        <f>ROUND(I218*H218,2)</f>
        <v>0</v>
      </c>
      <c r="K218" s="152"/>
      <c r="L218" s="33"/>
      <c r="M218" s="153" t="s">
        <v>1</v>
      </c>
      <c r="N218" s="154" t="s">
        <v>42</v>
      </c>
      <c r="O218" s="58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139</v>
      </c>
      <c r="AT218" s="157" t="s">
        <v>135</v>
      </c>
      <c r="AU218" s="157" t="s">
        <v>87</v>
      </c>
      <c r="AY218" s="17" t="s">
        <v>132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7" t="s">
        <v>85</v>
      </c>
      <c r="BK218" s="158">
        <f>ROUND(I218*H218,2)</f>
        <v>0</v>
      </c>
      <c r="BL218" s="17" t="s">
        <v>139</v>
      </c>
      <c r="BM218" s="157" t="s">
        <v>1054</v>
      </c>
    </row>
    <row r="219" spans="1:65" s="2" customFormat="1" ht="16.5" customHeight="1">
      <c r="A219" s="32"/>
      <c r="B219" s="144"/>
      <c r="C219" s="145" t="s">
        <v>653</v>
      </c>
      <c r="D219" s="145" t="s">
        <v>135</v>
      </c>
      <c r="E219" s="146" t="s">
        <v>1615</v>
      </c>
      <c r="F219" s="147" t="s">
        <v>1616</v>
      </c>
      <c r="G219" s="148" t="s">
        <v>231</v>
      </c>
      <c r="H219" s="149">
        <v>16</v>
      </c>
      <c r="I219" s="150"/>
      <c r="J219" s="151">
        <f>ROUND(I219*H219,2)</f>
        <v>0</v>
      </c>
      <c r="K219" s="152"/>
      <c r="L219" s="33"/>
      <c r="M219" s="153" t="s">
        <v>1</v>
      </c>
      <c r="N219" s="154" t="s">
        <v>42</v>
      </c>
      <c r="O219" s="58"/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139</v>
      </c>
      <c r="AT219" s="157" t="s">
        <v>135</v>
      </c>
      <c r="AU219" s="157" t="s">
        <v>87</v>
      </c>
      <c r="AY219" s="17" t="s">
        <v>132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7" t="s">
        <v>85</v>
      </c>
      <c r="BK219" s="158">
        <f>ROUND(I219*H219,2)</f>
        <v>0</v>
      </c>
      <c r="BL219" s="17" t="s">
        <v>139</v>
      </c>
      <c r="BM219" s="157" t="s">
        <v>1064</v>
      </c>
    </row>
    <row r="220" spans="1:65" s="2" customFormat="1" ht="16.5" customHeight="1">
      <c r="A220" s="32"/>
      <c r="B220" s="144"/>
      <c r="C220" s="145" t="s">
        <v>659</v>
      </c>
      <c r="D220" s="145" t="s">
        <v>135</v>
      </c>
      <c r="E220" s="146" t="s">
        <v>1617</v>
      </c>
      <c r="F220" s="147" t="s">
        <v>1618</v>
      </c>
      <c r="G220" s="148" t="s">
        <v>310</v>
      </c>
      <c r="H220" s="149">
        <v>1</v>
      </c>
      <c r="I220" s="150"/>
      <c r="J220" s="151">
        <f>ROUND(I220*H220,2)</f>
        <v>0</v>
      </c>
      <c r="K220" s="152"/>
      <c r="L220" s="33"/>
      <c r="M220" s="153" t="s">
        <v>1</v>
      </c>
      <c r="N220" s="154" t="s">
        <v>42</v>
      </c>
      <c r="O220" s="58"/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139</v>
      </c>
      <c r="AT220" s="157" t="s">
        <v>135</v>
      </c>
      <c r="AU220" s="157" t="s">
        <v>87</v>
      </c>
      <c r="AY220" s="17" t="s">
        <v>132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7" t="s">
        <v>85</v>
      </c>
      <c r="BK220" s="158">
        <f>ROUND(I220*H220,2)</f>
        <v>0</v>
      </c>
      <c r="BL220" s="17" t="s">
        <v>139</v>
      </c>
      <c r="BM220" s="157" t="s">
        <v>1074</v>
      </c>
    </row>
    <row r="221" spans="1:65" s="2" customFormat="1" ht="16.5" customHeight="1">
      <c r="A221" s="32"/>
      <c r="B221" s="144"/>
      <c r="C221" s="145" t="s">
        <v>663</v>
      </c>
      <c r="D221" s="145" t="s">
        <v>135</v>
      </c>
      <c r="E221" s="146" t="s">
        <v>1619</v>
      </c>
      <c r="F221" s="147" t="s">
        <v>1620</v>
      </c>
      <c r="G221" s="148" t="s">
        <v>310</v>
      </c>
      <c r="H221" s="149">
        <v>1</v>
      </c>
      <c r="I221" s="150"/>
      <c r="J221" s="151">
        <f>ROUND(I221*H221,2)</f>
        <v>0</v>
      </c>
      <c r="K221" s="152"/>
      <c r="L221" s="33"/>
      <c r="M221" s="153" t="s">
        <v>1</v>
      </c>
      <c r="N221" s="154" t="s">
        <v>42</v>
      </c>
      <c r="O221" s="58"/>
      <c r="P221" s="155">
        <f>O221*H221</f>
        <v>0</v>
      </c>
      <c r="Q221" s="155">
        <v>0</v>
      </c>
      <c r="R221" s="155">
        <f>Q221*H221</f>
        <v>0</v>
      </c>
      <c r="S221" s="155">
        <v>0</v>
      </c>
      <c r="T221" s="15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139</v>
      </c>
      <c r="AT221" s="157" t="s">
        <v>135</v>
      </c>
      <c r="AU221" s="157" t="s">
        <v>87</v>
      </c>
      <c r="AY221" s="17" t="s">
        <v>132</v>
      </c>
      <c r="BE221" s="158">
        <f>IF(N221="základní",J221,0)</f>
        <v>0</v>
      </c>
      <c r="BF221" s="158">
        <f>IF(N221="snížená",J221,0)</f>
        <v>0</v>
      </c>
      <c r="BG221" s="158">
        <f>IF(N221="zákl. přenesená",J221,0)</f>
        <v>0</v>
      </c>
      <c r="BH221" s="158">
        <f>IF(N221="sníž. přenesená",J221,0)</f>
        <v>0</v>
      </c>
      <c r="BI221" s="158">
        <f>IF(N221="nulová",J221,0)</f>
        <v>0</v>
      </c>
      <c r="BJ221" s="17" t="s">
        <v>85</v>
      </c>
      <c r="BK221" s="158">
        <f>ROUND(I221*H221,2)</f>
        <v>0</v>
      </c>
      <c r="BL221" s="17" t="s">
        <v>139</v>
      </c>
      <c r="BM221" s="157" t="s">
        <v>1621</v>
      </c>
    </row>
    <row r="222" spans="2:63" s="12" customFormat="1" ht="25.9" customHeight="1">
      <c r="B222" s="131"/>
      <c r="D222" s="132" t="s">
        <v>76</v>
      </c>
      <c r="E222" s="133" t="s">
        <v>1374</v>
      </c>
      <c r="F222" s="133" t="s">
        <v>1622</v>
      </c>
      <c r="I222" s="134"/>
      <c r="J222" s="135">
        <f>BK222</f>
        <v>0</v>
      </c>
      <c r="L222" s="131"/>
      <c r="M222" s="136"/>
      <c r="N222" s="137"/>
      <c r="O222" s="137"/>
      <c r="P222" s="138">
        <f>SUM(P223:P241)</f>
        <v>0</v>
      </c>
      <c r="Q222" s="137"/>
      <c r="R222" s="138">
        <f>SUM(R223:R241)</f>
        <v>0</v>
      </c>
      <c r="S222" s="137"/>
      <c r="T222" s="139">
        <f>SUM(T223:T241)</f>
        <v>0</v>
      </c>
      <c r="AR222" s="132" t="s">
        <v>85</v>
      </c>
      <c r="AT222" s="140" t="s">
        <v>76</v>
      </c>
      <c r="AU222" s="140" t="s">
        <v>77</v>
      </c>
      <c r="AY222" s="132" t="s">
        <v>132</v>
      </c>
      <c r="BK222" s="141">
        <f>SUM(BK223:BK241)</f>
        <v>0</v>
      </c>
    </row>
    <row r="223" spans="1:65" s="2" customFormat="1" ht="24.2" customHeight="1">
      <c r="A223" s="32"/>
      <c r="B223" s="144"/>
      <c r="C223" s="145" t="s">
        <v>666</v>
      </c>
      <c r="D223" s="145" t="s">
        <v>135</v>
      </c>
      <c r="E223" s="146" t="s">
        <v>1623</v>
      </c>
      <c r="F223" s="147" t="s">
        <v>1624</v>
      </c>
      <c r="G223" s="148" t="s">
        <v>763</v>
      </c>
      <c r="H223" s="149">
        <v>11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42</v>
      </c>
      <c r="O223" s="58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139</v>
      </c>
      <c r="AT223" s="157" t="s">
        <v>135</v>
      </c>
      <c r="AU223" s="157" t="s">
        <v>85</v>
      </c>
      <c r="AY223" s="17" t="s">
        <v>132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85</v>
      </c>
      <c r="BK223" s="158">
        <f>ROUND(I223*H223,2)</f>
        <v>0</v>
      </c>
      <c r="BL223" s="17" t="s">
        <v>139</v>
      </c>
      <c r="BM223" s="157" t="s">
        <v>1625</v>
      </c>
    </row>
    <row r="224" spans="1:65" s="2" customFormat="1" ht="24.2" customHeight="1">
      <c r="A224" s="32"/>
      <c r="B224" s="144"/>
      <c r="C224" s="145" t="s">
        <v>670</v>
      </c>
      <c r="D224" s="145" t="s">
        <v>135</v>
      </c>
      <c r="E224" s="146" t="s">
        <v>1626</v>
      </c>
      <c r="F224" s="147" t="s">
        <v>1627</v>
      </c>
      <c r="G224" s="148" t="s">
        <v>763</v>
      </c>
      <c r="H224" s="149">
        <v>1</v>
      </c>
      <c r="I224" s="150"/>
      <c r="J224" s="151">
        <f>ROUND(I224*H224,2)</f>
        <v>0</v>
      </c>
      <c r="K224" s="152"/>
      <c r="L224" s="33"/>
      <c r="M224" s="153" t="s">
        <v>1</v>
      </c>
      <c r="N224" s="154" t="s">
        <v>42</v>
      </c>
      <c r="O224" s="58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139</v>
      </c>
      <c r="AT224" s="157" t="s">
        <v>135</v>
      </c>
      <c r="AU224" s="157" t="s">
        <v>85</v>
      </c>
      <c r="AY224" s="17" t="s">
        <v>132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7" t="s">
        <v>85</v>
      </c>
      <c r="BK224" s="158">
        <f>ROUND(I224*H224,2)</f>
        <v>0</v>
      </c>
      <c r="BL224" s="17" t="s">
        <v>139</v>
      </c>
      <c r="BM224" s="157" t="s">
        <v>1628</v>
      </c>
    </row>
    <row r="225" spans="1:47" s="2" customFormat="1" ht="19.5">
      <c r="A225" s="32"/>
      <c r="B225" s="33"/>
      <c r="C225" s="32"/>
      <c r="D225" s="159" t="s">
        <v>157</v>
      </c>
      <c r="E225" s="32"/>
      <c r="F225" s="160" t="s">
        <v>1629</v>
      </c>
      <c r="G225" s="32"/>
      <c r="H225" s="32"/>
      <c r="I225" s="161"/>
      <c r="J225" s="32"/>
      <c r="K225" s="32"/>
      <c r="L225" s="33"/>
      <c r="M225" s="162"/>
      <c r="N225" s="163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157</v>
      </c>
      <c r="AU225" s="17" t="s">
        <v>85</v>
      </c>
    </row>
    <row r="226" spans="1:65" s="2" customFormat="1" ht="24.2" customHeight="1">
      <c r="A226" s="32"/>
      <c r="B226" s="144"/>
      <c r="C226" s="145" t="s">
        <v>675</v>
      </c>
      <c r="D226" s="145" t="s">
        <v>135</v>
      </c>
      <c r="E226" s="146" t="s">
        <v>1630</v>
      </c>
      <c r="F226" s="147" t="s">
        <v>1631</v>
      </c>
      <c r="G226" s="148" t="s">
        <v>763</v>
      </c>
      <c r="H226" s="149">
        <v>1</v>
      </c>
      <c r="I226" s="150"/>
      <c r="J226" s="151">
        <f aca="true" t="shared" si="50" ref="J226:J241">ROUND(I226*H226,2)</f>
        <v>0</v>
      </c>
      <c r="K226" s="152"/>
      <c r="L226" s="33"/>
      <c r="M226" s="153" t="s">
        <v>1</v>
      </c>
      <c r="N226" s="154" t="s">
        <v>42</v>
      </c>
      <c r="O226" s="58"/>
      <c r="P226" s="155">
        <f aca="true" t="shared" si="51" ref="P226:P241">O226*H226</f>
        <v>0</v>
      </c>
      <c r="Q226" s="155">
        <v>0</v>
      </c>
      <c r="R226" s="155">
        <f aca="true" t="shared" si="52" ref="R226:R241">Q226*H226</f>
        <v>0</v>
      </c>
      <c r="S226" s="155">
        <v>0</v>
      </c>
      <c r="T226" s="156">
        <f aca="true" t="shared" si="53" ref="T226:T241"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7" t="s">
        <v>139</v>
      </c>
      <c r="AT226" s="157" t="s">
        <v>135</v>
      </c>
      <c r="AU226" s="157" t="s">
        <v>85</v>
      </c>
      <c r="AY226" s="17" t="s">
        <v>132</v>
      </c>
      <c r="BE226" s="158">
        <f aca="true" t="shared" si="54" ref="BE226:BE241">IF(N226="základní",J226,0)</f>
        <v>0</v>
      </c>
      <c r="BF226" s="158">
        <f aca="true" t="shared" si="55" ref="BF226:BF241">IF(N226="snížená",J226,0)</f>
        <v>0</v>
      </c>
      <c r="BG226" s="158">
        <f aca="true" t="shared" si="56" ref="BG226:BG241">IF(N226="zákl. přenesená",J226,0)</f>
        <v>0</v>
      </c>
      <c r="BH226" s="158">
        <f aca="true" t="shared" si="57" ref="BH226:BH241">IF(N226="sníž. přenesená",J226,0)</f>
        <v>0</v>
      </c>
      <c r="BI226" s="158">
        <f aca="true" t="shared" si="58" ref="BI226:BI241">IF(N226="nulová",J226,0)</f>
        <v>0</v>
      </c>
      <c r="BJ226" s="17" t="s">
        <v>85</v>
      </c>
      <c r="BK226" s="158">
        <f aca="true" t="shared" si="59" ref="BK226:BK241">ROUND(I226*H226,2)</f>
        <v>0</v>
      </c>
      <c r="BL226" s="17" t="s">
        <v>139</v>
      </c>
      <c r="BM226" s="157" t="s">
        <v>1632</v>
      </c>
    </row>
    <row r="227" spans="1:65" s="2" customFormat="1" ht="33" customHeight="1">
      <c r="A227" s="32"/>
      <c r="B227" s="144"/>
      <c r="C227" s="145" t="s">
        <v>680</v>
      </c>
      <c r="D227" s="145" t="s">
        <v>135</v>
      </c>
      <c r="E227" s="146" t="s">
        <v>1633</v>
      </c>
      <c r="F227" s="147" t="s">
        <v>1634</v>
      </c>
      <c r="G227" s="148" t="s">
        <v>763</v>
      </c>
      <c r="H227" s="149">
        <v>1</v>
      </c>
      <c r="I227" s="150"/>
      <c r="J227" s="151">
        <f t="shared" si="50"/>
        <v>0</v>
      </c>
      <c r="K227" s="152"/>
      <c r="L227" s="33"/>
      <c r="M227" s="153" t="s">
        <v>1</v>
      </c>
      <c r="N227" s="154" t="s">
        <v>42</v>
      </c>
      <c r="O227" s="58"/>
      <c r="P227" s="155">
        <f t="shared" si="51"/>
        <v>0</v>
      </c>
      <c r="Q227" s="155">
        <v>0</v>
      </c>
      <c r="R227" s="155">
        <f t="shared" si="52"/>
        <v>0</v>
      </c>
      <c r="S227" s="155">
        <v>0</v>
      </c>
      <c r="T227" s="156">
        <f t="shared" si="5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7" t="s">
        <v>139</v>
      </c>
      <c r="AT227" s="157" t="s">
        <v>135</v>
      </c>
      <c r="AU227" s="157" t="s">
        <v>85</v>
      </c>
      <c r="AY227" s="17" t="s">
        <v>132</v>
      </c>
      <c r="BE227" s="158">
        <f t="shared" si="54"/>
        <v>0</v>
      </c>
      <c r="BF227" s="158">
        <f t="shared" si="55"/>
        <v>0</v>
      </c>
      <c r="BG227" s="158">
        <f t="shared" si="56"/>
        <v>0</v>
      </c>
      <c r="BH227" s="158">
        <f t="shared" si="57"/>
        <v>0</v>
      </c>
      <c r="BI227" s="158">
        <f t="shared" si="58"/>
        <v>0</v>
      </c>
      <c r="BJ227" s="17" t="s">
        <v>85</v>
      </c>
      <c r="BK227" s="158">
        <f t="shared" si="59"/>
        <v>0</v>
      </c>
      <c r="BL227" s="17" t="s">
        <v>139</v>
      </c>
      <c r="BM227" s="157" t="s">
        <v>1635</v>
      </c>
    </row>
    <row r="228" spans="1:65" s="2" customFormat="1" ht="16.5" customHeight="1">
      <c r="A228" s="32"/>
      <c r="B228" s="144"/>
      <c r="C228" s="145" t="s">
        <v>684</v>
      </c>
      <c r="D228" s="145" t="s">
        <v>135</v>
      </c>
      <c r="E228" s="146" t="s">
        <v>1636</v>
      </c>
      <c r="F228" s="147" t="s">
        <v>1637</v>
      </c>
      <c r="G228" s="148" t="s">
        <v>231</v>
      </c>
      <c r="H228" s="149">
        <v>420</v>
      </c>
      <c r="I228" s="150"/>
      <c r="J228" s="151">
        <f t="shared" si="50"/>
        <v>0</v>
      </c>
      <c r="K228" s="152"/>
      <c r="L228" s="33"/>
      <c r="M228" s="153" t="s">
        <v>1</v>
      </c>
      <c r="N228" s="154" t="s">
        <v>42</v>
      </c>
      <c r="O228" s="58"/>
      <c r="P228" s="155">
        <f t="shared" si="51"/>
        <v>0</v>
      </c>
      <c r="Q228" s="155">
        <v>0</v>
      </c>
      <c r="R228" s="155">
        <f t="shared" si="52"/>
        <v>0</v>
      </c>
      <c r="S228" s="155">
        <v>0</v>
      </c>
      <c r="T228" s="156">
        <f t="shared" si="5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139</v>
      </c>
      <c r="AT228" s="157" t="s">
        <v>135</v>
      </c>
      <c r="AU228" s="157" t="s">
        <v>85</v>
      </c>
      <c r="AY228" s="17" t="s">
        <v>132</v>
      </c>
      <c r="BE228" s="158">
        <f t="shared" si="54"/>
        <v>0</v>
      </c>
      <c r="BF228" s="158">
        <f t="shared" si="55"/>
        <v>0</v>
      </c>
      <c r="BG228" s="158">
        <f t="shared" si="56"/>
        <v>0</v>
      </c>
      <c r="BH228" s="158">
        <f t="shared" si="57"/>
        <v>0</v>
      </c>
      <c r="BI228" s="158">
        <f t="shared" si="58"/>
        <v>0</v>
      </c>
      <c r="BJ228" s="17" t="s">
        <v>85</v>
      </c>
      <c r="BK228" s="158">
        <f t="shared" si="59"/>
        <v>0</v>
      </c>
      <c r="BL228" s="17" t="s">
        <v>139</v>
      </c>
      <c r="BM228" s="157" t="s">
        <v>1638</v>
      </c>
    </row>
    <row r="229" spans="1:65" s="2" customFormat="1" ht="16.5" customHeight="1">
      <c r="A229" s="32"/>
      <c r="B229" s="144"/>
      <c r="C229" s="145" t="s">
        <v>689</v>
      </c>
      <c r="D229" s="145" t="s">
        <v>135</v>
      </c>
      <c r="E229" s="146" t="s">
        <v>1639</v>
      </c>
      <c r="F229" s="147" t="s">
        <v>1640</v>
      </c>
      <c r="G229" s="148" t="s">
        <v>231</v>
      </c>
      <c r="H229" s="149">
        <v>150</v>
      </c>
      <c r="I229" s="150"/>
      <c r="J229" s="151">
        <f t="shared" si="50"/>
        <v>0</v>
      </c>
      <c r="K229" s="152"/>
      <c r="L229" s="33"/>
      <c r="M229" s="153" t="s">
        <v>1</v>
      </c>
      <c r="N229" s="154" t="s">
        <v>42</v>
      </c>
      <c r="O229" s="58"/>
      <c r="P229" s="155">
        <f t="shared" si="51"/>
        <v>0</v>
      </c>
      <c r="Q229" s="155">
        <v>0</v>
      </c>
      <c r="R229" s="155">
        <f t="shared" si="52"/>
        <v>0</v>
      </c>
      <c r="S229" s="155">
        <v>0</v>
      </c>
      <c r="T229" s="156">
        <f t="shared" si="5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7" t="s">
        <v>139</v>
      </c>
      <c r="AT229" s="157" t="s">
        <v>135</v>
      </c>
      <c r="AU229" s="157" t="s">
        <v>85</v>
      </c>
      <c r="AY229" s="17" t="s">
        <v>132</v>
      </c>
      <c r="BE229" s="158">
        <f t="shared" si="54"/>
        <v>0</v>
      </c>
      <c r="BF229" s="158">
        <f t="shared" si="55"/>
        <v>0</v>
      </c>
      <c r="BG229" s="158">
        <f t="shared" si="56"/>
        <v>0</v>
      </c>
      <c r="BH229" s="158">
        <f t="shared" si="57"/>
        <v>0</v>
      </c>
      <c r="BI229" s="158">
        <f t="shared" si="58"/>
        <v>0</v>
      </c>
      <c r="BJ229" s="17" t="s">
        <v>85</v>
      </c>
      <c r="BK229" s="158">
        <f t="shared" si="59"/>
        <v>0</v>
      </c>
      <c r="BL229" s="17" t="s">
        <v>139</v>
      </c>
      <c r="BM229" s="157" t="s">
        <v>1641</v>
      </c>
    </row>
    <row r="230" spans="1:65" s="2" customFormat="1" ht="16.5" customHeight="1">
      <c r="A230" s="32"/>
      <c r="B230" s="144"/>
      <c r="C230" s="145" t="s">
        <v>695</v>
      </c>
      <c r="D230" s="145" t="s">
        <v>135</v>
      </c>
      <c r="E230" s="146" t="s">
        <v>1642</v>
      </c>
      <c r="F230" s="147" t="s">
        <v>1643</v>
      </c>
      <c r="G230" s="148" t="s">
        <v>231</v>
      </c>
      <c r="H230" s="149">
        <v>50</v>
      </c>
      <c r="I230" s="150"/>
      <c r="J230" s="151">
        <f t="shared" si="50"/>
        <v>0</v>
      </c>
      <c r="K230" s="152"/>
      <c r="L230" s="33"/>
      <c r="M230" s="153" t="s">
        <v>1</v>
      </c>
      <c r="N230" s="154" t="s">
        <v>42</v>
      </c>
      <c r="O230" s="58"/>
      <c r="P230" s="155">
        <f t="shared" si="51"/>
        <v>0</v>
      </c>
      <c r="Q230" s="155">
        <v>0</v>
      </c>
      <c r="R230" s="155">
        <f t="shared" si="52"/>
        <v>0</v>
      </c>
      <c r="S230" s="155">
        <v>0</v>
      </c>
      <c r="T230" s="156">
        <f t="shared" si="5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7" t="s">
        <v>139</v>
      </c>
      <c r="AT230" s="157" t="s">
        <v>135</v>
      </c>
      <c r="AU230" s="157" t="s">
        <v>85</v>
      </c>
      <c r="AY230" s="17" t="s">
        <v>132</v>
      </c>
      <c r="BE230" s="158">
        <f t="shared" si="54"/>
        <v>0</v>
      </c>
      <c r="BF230" s="158">
        <f t="shared" si="55"/>
        <v>0</v>
      </c>
      <c r="BG230" s="158">
        <f t="shared" si="56"/>
        <v>0</v>
      </c>
      <c r="BH230" s="158">
        <f t="shared" si="57"/>
        <v>0</v>
      </c>
      <c r="BI230" s="158">
        <f t="shared" si="58"/>
        <v>0</v>
      </c>
      <c r="BJ230" s="17" t="s">
        <v>85</v>
      </c>
      <c r="BK230" s="158">
        <f t="shared" si="59"/>
        <v>0</v>
      </c>
      <c r="BL230" s="17" t="s">
        <v>139</v>
      </c>
      <c r="BM230" s="157" t="s">
        <v>1644</v>
      </c>
    </row>
    <row r="231" spans="1:65" s="2" customFormat="1" ht="16.5" customHeight="1">
      <c r="A231" s="32"/>
      <c r="B231" s="144"/>
      <c r="C231" s="145" t="s">
        <v>701</v>
      </c>
      <c r="D231" s="145" t="s">
        <v>135</v>
      </c>
      <c r="E231" s="146" t="s">
        <v>1645</v>
      </c>
      <c r="F231" s="147" t="s">
        <v>1646</v>
      </c>
      <c r="G231" s="148" t="s">
        <v>231</v>
      </c>
      <c r="H231" s="149">
        <v>10</v>
      </c>
      <c r="I231" s="150"/>
      <c r="J231" s="151">
        <f t="shared" si="50"/>
        <v>0</v>
      </c>
      <c r="K231" s="152"/>
      <c r="L231" s="33"/>
      <c r="M231" s="153" t="s">
        <v>1</v>
      </c>
      <c r="N231" s="154" t="s">
        <v>42</v>
      </c>
      <c r="O231" s="58"/>
      <c r="P231" s="155">
        <f t="shared" si="51"/>
        <v>0</v>
      </c>
      <c r="Q231" s="155">
        <v>0</v>
      </c>
      <c r="R231" s="155">
        <f t="shared" si="52"/>
        <v>0</v>
      </c>
      <c r="S231" s="155">
        <v>0</v>
      </c>
      <c r="T231" s="156">
        <f t="shared" si="5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139</v>
      </c>
      <c r="AT231" s="157" t="s">
        <v>135</v>
      </c>
      <c r="AU231" s="157" t="s">
        <v>85</v>
      </c>
      <c r="AY231" s="17" t="s">
        <v>132</v>
      </c>
      <c r="BE231" s="158">
        <f t="shared" si="54"/>
        <v>0</v>
      </c>
      <c r="BF231" s="158">
        <f t="shared" si="55"/>
        <v>0</v>
      </c>
      <c r="BG231" s="158">
        <f t="shared" si="56"/>
        <v>0</v>
      </c>
      <c r="BH231" s="158">
        <f t="shared" si="57"/>
        <v>0</v>
      </c>
      <c r="BI231" s="158">
        <f t="shared" si="58"/>
        <v>0</v>
      </c>
      <c r="BJ231" s="17" t="s">
        <v>85</v>
      </c>
      <c r="BK231" s="158">
        <f t="shared" si="59"/>
        <v>0</v>
      </c>
      <c r="BL231" s="17" t="s">
        <v>139</v>
      </c>
      <c r="BM231" s="157" t="s">
        <v>1647</v>
      </c>
    </row>
    <row r="232" spans="1:65" s="2" customFormat="1" ht="16.5" customHeight="1">
      <c r="A232" s="32"/>
      <c r="B232" s="144"/>
      <c r="C232" s="145" t="s">
        <v>705</v>
      </c>
      <c r="D232" s="145" t="s">
        <v>135</v>
      </c>
      <c r="E232" s="146" t="s">
        <v>1648</v>
      </c>
      <c r="F232" s="147" t="s">
        <v>1649</v>
      </c>
      <c r="G232" s="148" t="s">
        <v>231</v>
      </c>
      <c r="H232" s="149">
        <v>10</v>
      </c>
      <c r="I232" s="150"/>
      <c r="J232" s="151">
        <f t="shared" si="50"/>
        <v>0</v>
      </c>
      <c r="K232" s="152"/>
      <c r="L232" s="33"/>
      <c r="M232" s="153" t="s">
        <v>1</v>
      </c>
      <c r="N232" s="154" t="s">
        <v>42</v>
      </c>
      <c r="O232" s="58"/>
      <c r="P232" s="155">
        <f t="shared" si="51"/>
        <v>0</v>
      </c>
      <c r="Q232" s="155">
        <v>0</v>
      </c>
      <c r="R232" s="155">
        <f t="shared" si="52"/>
        <v>0</v>
      </c>
      <c r="S232" s="155">
        <v>0</v>
      </c>
      <c r="T232" s="156">
        <f t="shared" si="5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7" t="s">
        <v>139</v>
      </c>
      <c r="AT232" s="157" t="s">
        <v>135</v>
      </c>
      <c r="AU232" s="157" t="s">
        <v>85</v>
      </c>
      <c r="AY232" s="17" t="s">
        <v>132</v>
      </c>
      <c r="BE232" s="158">
        <f t="shared" si="54"/>
        <v>0</v>
      </c>
      <c r="BF232" s="158">
        <f t="shared" si="55"/>
        <v>0</v>
      </c>
      <c r="BG232" s="158">
        <f t="shared" si="56"/>
        <v>0</v>
      </c>
      <c r="BH232" s="158">
        <f t="shared" si="57"/>
        <v>0</v>
      </c>
      <c r="BI232" s="158">
        <f t="shared" si="58"/>
        <v>0</v>
      </c>
      <c r="BJ232" s="17" t="s">
        <v>85</v>
      </c>
      <c r="BK232" s="158">
        <f t="shared" si="59"/>
        <v>0</v>
      </c>
      <c r="BL232" s="17" t="s">
        <v>139</v>
      </c>
      <c r="BM232" s="157" t="s">
        <v>1650</v>
      </c>
    </row>
    <row r="233" spans="1:65" s="2" customFormat="1" ht="16.5" customHeight="1">
      <c r="A233" s="32"/>
      <c r="B233" s="144"/>
      <c r="C233" s="145" t="s">
        <v>711</v>
      </c>
      <c r="D233" s="145" t="s">
        <v>135</v>
      </c>
      <c r="E233" s="146" t="s">
        <v>1651</v>
      </c>
      <c r="F233" s="147" t="s">
        <v>1652</v>
      </c>
      <c r="G233" s="148" t="s">
        <v>1371</v>
      </c>
      <c r="H233" s="206"/>
      <c r="I233" s="150"/>
      <c r="J233" s="151">
        <f t="shared" si="50"/>
        <v>0</v>
      </c>
      <c r="K233" s="152"/>
      <c r="L233" s="33"/>
      <c r="M233" s="153" t="s">
        <v>1</v>
      </c>
      <c r="N233" s="154" t="s">
        <v>42</v>
      </c>
      <c r="O233" s="58"/>
      <c r="P233" s="155">
        <f t="shared" si="51"/>
        <v>0</v>
      </c>
      <c r="Q233" s="155">
        <v>0</v>
      </c>
      <c r="R233" s="155">
        <f t="shared" si="52"/>
        <v>0</v>
      </c>
      <c r="S233" s="155">
        <v>0</v>
      </c>
      <c r="T233" s="156">
        <f t="shared" si="5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7" t="s">
        <v>139</v>
      </c>
      <c r="AT233" s="157" t="s">
        <v>135</v>
      </c>
      <c r="AU233" s="157" t="s">
        <v>85</v>
      </c>
      <c r="AY233" s="17" t="s">
        <v>132</v>
      </c>
      <c r="BE233" s="158">
        <f t="shared" si="54"/>
        <v>0</v>
      </c>
      <c r="BF233" s="158">
        <f t="shared" si="55"/>
        <v>0</v>
      </c>
      <c r="BG233" s="158">
        <f t="shared" si="56"/>
        <v>0</v>
      </c>
      <c r="BH233" s="158">
        <f t="shared" si="57"/>
        <v>0</v>
      </c>
      <c r="BI233" s="158">
        <f t="shared" si="58"/>
        <v>0</v>
      </c>
      <c r="BJ233" s="17" t="s">
        <v>85</v>
      </c>
      <c r="BK233" s="158">
        <f t="shared" si="59"/>
        <v>0</v>
      </c>
      <c r="BL233" s="17" t="s">
        <v>139</v>
      </c>
      <c r="BM233" s="157" t="s">
        <v>1653</v>
      </c>
    </row>
    <row r="234" spans="1:65" s="2" customFormat="1" ht="16.5" customHeight="1">
      <c r="A234" s="32"/>
      <c r="B234" s="144"/>
      <c r="C234" s="145" t="s">
        <v>716</v>
      </c>
      <c r="D234" s="145" t="s">
        <v>135</v>
      </c>
      <c r="E234" s="146" t="s">
        <v>1654</v>
      </c>
      <c r="F234" s="147" t="s">
        <v>1655</v>
      </c>
      <c r="G234" s="148" t="s">
        <v>763</v>
      </c>
      <c r="H234" s="149">
        <v>2</v>
      </c>
      <c r="I234" s="150"/>
      <c r="J234" s="151">
        <f t="shared" si="50"/>
        <v>0</v>
      </c>
      <c r="K234" s="152"/>
      <c r="L234" s="33"/>
      <c r="M234" s="153" t="s">
        <v>1</v>
      </c>
      <c r="N234" s="154" t="s">
        <v>42</v>
      </c>
      <c r="O234" s="58"/>
      <c r="P234" s="155">
        <f t="shared" si="51"/>
        <v>0</v>
      </c>
      <c r="Q234" s="155">
        <v>0</v>
      </c>
      <c r="R234" s="155">
        <f t="shared" si="52"/>
        <v>0</v>
      </c>
      <c r="S234" s="155">
        <v>0</v>
      </c>
      <c r="T234" s="156">
        <f t="shared" si="5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7" t="s">
        <v>139</v>
      </c>
      <c r="AT234" s="157" t="s">
        <v>135</v>
      </c>
      <c r="AU234" s="157" t="s">
        <v>85</v>
      </c>
      <c r="AY234" s="17" t="s">
        <v>132</v>
      </c>
      <c r="BE234" s="158">
        <f t="shared" si="54"/>
        <v>0</v>
      </c>
      <c r="BF234" s="158">
        <f t="shared" si="55"/>
        <v>0</v>
      </c>
      <c r="BG234" s="158">
        <f t="shared" si="56"/>
        <v>0</v>
      </c>
      <c r="BH234" s="158">
        <f t="shared" si="57"/>
        <v>0</v>
      </c>
      <c r="BI234" s="158">
        <f t="shared" si="58"/>
        <v>0</v>
      </c>
      <c r="BJ234" s="17" t="s">
        <v>85</v>
      </c>
      <c r="BK234" s="158">
        <f t="shared" si="59"/>
        <v>0</v>
      </c>
      <c r="BL234" s="17" t="s">
        <v>139</v>
      </c>
      <c r="BM234" s="157" t="s">
        <v>1656</v>
      </c>
    </row>
    <row r="235" spans="1:65" s="2" customFormat="1" ht="16.5" customHeight="1">
      <c r="A235" s="32"/>
      <c r="B235" s="144"/>
      <c r="C235" s="145" t="s">
        <v>721</v>
      </c>
      <c r="D235" s="145" t="s">
        <v>135</v>
      </c>
      <c r="E235" s="146" t="s">
        <v>1657</v>
      </c>
      <c r="F235" s="147" t="s">
        <v>1658</v>
      </c>
      <c r="G235" s="148" t="s">
        <v>763</v>
      </c>
      <c r="H235" s="149">
        <v>1</v>
      </c>
      <c r="I235" s="150"/>
      <c r="J235" s="151">
        <f t="shared" si="50"/>
        <v>0</v>
      </c>
      <c r="K235" s="152"/>
      <c r="L235" s="33"/>
      <c r="M235" s="153" t="s">
        <v>1</v>
      </c>
      <c r="N235" s="154" t="s">
        <v>42</v>
      </c>
      <c r="O235" s="58"/>
      <c r="P235" s="155">
        <f t="shared" si="51"/>
        <v>0</v>
      </c>
      <c r="Q235" s="155">
        <v>0</v>
      </c>
      <c r="R235" s="155">
        <f t="shared" si="52"/>
        <v>0</v>
      </c>
      <c r="S235" s="155">
        <v>0</v>
      </c>
      <c r="T235" s="156">
        <f t="shared" si="5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7" t="s">
        <v>139</v>
      </c>
      <c r="AT235" s="157" t="s">
        <v>135</v>
      </c>
      <c r="AU235" s="157" t="s">
        <v>85</v>
      </c>
      <c r="AY235" s="17" t="s">
        <v>132</v>
      </c>
      <c r="BE235" s="158">
        <f t="shared" si="54"/>
        <v>0</v>
      </c>
      <c r="BF235" s="158">
        <f t="shared" si="55"/>
        <v>0</v>
      </c>
      <c r="BG235" s="158">
        <f t="shared" si="56"/>
        <v>0</v>
      </c>
      <c r="BH235" s="158">
        <f t="shared" si="57"/>
        <v>0</v>
      </c>
      <c r="BI235" s="158">
        <f t="shared" si="58"/>
        <v>0</v>
      </c>
      <c r="BJ235" s="17" t="s">
        <v>85</v>
      </c>
      <c r="BK235" s="158">
        <f t="shared" si="59"/>
        <v>0</v>
      </c>
      <c r="BL235" s="17" t="s">
        <v>139</v>
      </c>
      <c r="BM235" s="157" t="s">
        <v>1659</v>
      </c>
    </row>
    <row r="236" spans="1:65" s="2" customFormat="1" ht="24.2" customHeight="1">
      <c r="A236" s="32"/>
      <c r="B236" s="144"/>
      <c r="C236" s="145" t="s">
        <v>726</v>
      </c>
      <c r="D236" s="145" t="s">
        <v>135</v>
      </c>
      <c r="E236" s="146" t="s">
        <v>1660</v>
      </c>
      <c r="F236" s="147" t="s">
        <v>1661</v>
      </c>
      <c r="G236" s="148" t="s">
        <v>763</v>
      </c>
      <c r="H236" s="149">
        <v>2</v>
      </c>
      <c r="I236" s="150"/>
      <c r="J236" s="151">
        <f t="shared" si="50"/>
        <v>0</v>
      </c>
      <c r="K236" s="152"/>
      <c r="L236" s="33"/>
      <c r="M236" s="153" t="s">
        <v>1</v>
      </c>
      <c r="N236" s="154" t="s">
        <v>42</v>
      </c>
      <c r="O236" s="58"/>
      <c r="P236" s="155">
        <f t="shared" si="51"/>
        <v>0</v>
      </c>
      <c r="Q236" s="155">
        <v>0</v>
      </c>
      <c r="R236" s="155">
        <f t="shared" si="52"/>
        <v>0</v>
      </c>
      <c r="S236" s="155">
        <v>0</v>
      </c>
      <c r="T236" s="156">
        <f t="shared" si="5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7" t="s">
        <v>139</v>
      </c>
      <c r="AT236" s="157" t="s">
        <v>135</v>
      </c>
      <c r="AU236" s="157" t="s">
        <v>85</v>
      </c>
      <c r="AY236" s="17" t="s">
        <v>132</v>
      </c>
      <c r="BE236" s="158">
        <f t="shared" si="54"/>
        <v>0</v>
      </c>
      <c r="BF236" s="158">
        <f t="shared" si="55"/>
        <v>0</v>
      </c>
      <c r="BG236" s="158">
        <f t="shared" si="56"/>
        <v>0</v>
      </c>
      <c r="BH236" s="158">
        <f t="shared" si="57"/>
        <v>0</v>
      </c>
      <c r="BI236" s="158">
        <f t="shared" si="58"/>
        <v>0</v>
      </c>
      <c r="BJ236" s="17" t="s">
        <v>85</v>
      </c>
      <c r="BK236" s="158">
        <f t="shared" si="59"/>
        <v>0</v>
      </c>
      <c r="BL236" s="17" t="s">
        <v>139</v>
      </c>
      <c r="BM236" s="157" t="s">
        <v>1662</v>
      </c>
    </row>
    <row r="237" spans="1:65" s="2" customFormat="1" ht="24.2" customHeight="1">
      <c r="A237" s="32"/>
      <c r="B237" s="144"/>
      <c r="C237" s="145" t="s">
        <v>730</v>
      </c>
      <c r="D237" s="145" t="s">
        <v>135</v>
      </c>
      <c r="E237" s="146" t="s">
        <v>1663</v>
      </c>
      <c r="F237" s="147" t="s">
        <v>1664</v>
      </c>
      <c r="G237" s="148" t="s">
        <v>1151</v>
      </c>
      <c r="H237" s="149">
        <v>8</v>
      </c>
      <c r="I237" s="150"/>
      <c r="J237" s="151">
        <f t="shared" si="50"/>
        <v>0</v>
      </c>
      <c r="K237" s="152"/>
      <c r="L237" s="33"/>
      <c r="M237" s="153" t="s">
        <v>1</v>
      </c>
      <c r="N237" s="154" t="s">
        <v>42</v>
      </c>
      <c r="O237" s="58"/>
      <c r="P237" s="155">
        <f t="shared" si="51"/>
        <v>0</v>
      </c>
      <c r="Q237" s="155">
        <v>0</v>
      </c>
      <c r="R237" s="155">
        <f t="shared" si="52"/>
        <v>0</v>
      </c>
      <c r="S237" s="155">
        <v>0</v>
      </c>
      <c r="T237" s="156">
        <f t="shared" si="5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139</v>
      </c>
      <c r="AT237" s="157" t="s">
        <v>135</v>
      </c>
      <c r="AU237" s="157" t="s">
        <v>85</v>
      </c>
      <c r="AY237" s="17" t="s">
        <v>132</v>
      </c>
      <c r="BE237" s="158">
        <f t="shared" si="54"/>
        <v>0</v>
      </c>
      <c r="BF237" s="158">
        <f t="shared" si="55"/>
        <v>0</v>
      </c>
      <c r="BG237" s="158">
        <f t="shared" si="56"/>
        <v>0</v>
      </c>
      <c r="BH237" s="158">
        <f t="shared" si="57"/>
        <v>0</v>
      </c>
      <c r="BI237" s="158">
        <f t="shared" si="58"/>
        <v>0</v>
      </c>
      <c r="BJ237" s="17" t="s">
        <v>85</v>
      </c>
      <c r="BK237" s="158">
        <f t="shared" si="59"/>
        <v>0</v>
      </c>
      <c r="BL237" s="17" t="s">
        <v>139</v>
      </c>
      <c r="BM237" s="157" t="s">
        <v>1665</v>
      </c>
    </row>
    <row r="238" spans="1:65" s="2" customFormat="1" ht="16.5" customHeight="1">
      <c r="A238" s="32"/>
      <c r="B238" s="144"/>
      <c r="C238" s="145" t="s">
        <v>735</v>
      </c>
      <c r="D238" s="145" t="s">
        <v>135</v>
      </c>
      <c r="E238" s="146" t="s">
        <v>1666</v>
      </c>
      <c r="F238" s="147" t="s">
        <v>1667</v>
      </c>
      <c r="G238" s="148" t="s">
        <v>1151</v>
      </c>
      <c r="H238" s="149">
        <v>4</v>
      </c>
      <c r="I238" s="150"/>
      <c r="J238" s="151">
        <f t="shared" si="50"/>
        <v>0</v>
      </c>
      <c r="K238" s="152"/>
      <c r="L238" s="33"/>
      <c r="M238" s="153" t="s">
        <v>1</v>
      </c>
      <c r="N238" s="154" t="s">
        <v>42</v>
      </c>
      <c r="O238" s="58"/>
      <c r="P238" s="155">
        <f t="shared" si="51"/>
        <v>0</v>
      </c>
      <c r="Q238" s="155">
        <v>0</v>
      </c>
      <c r="R238" s="155">
        <f t="shared" si="52"/>
        <v>0</v>
      </c>
      <c r="S238" s="155">
        <v>0</v>
      </c>
      <c r="T238" s="156">
        <f t="shared" si="5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139</v>
      </c>
      <c r="AT238" s="157" t="s">
        <v>135</v>
      </c>
      <c r="AU238" s="157" t="s">
        <v>85</v>
      </c>
      <c r="AY238" s="17" t="s">
        <v>132</v>
      </c>
      <c r="BE238" s="158">
        <f t="shared" si="54"/>
        <v>0</v>
      </c>
      <c r="BF238" s="158">
        <f t="shared" si="55"/>
        <v>0</v>
      </c>
      <c r="BG238" s="158">
        <f t="shared" si="56"/>
        <v>0</v>
      </c>
      <c r="BH238" s="158">
        <f t="shared" si="57"/>
        <v>0</v>
      </c>
      <c r="BI238" s="158">
        <f t="shared" si="58"/>
        <v>0</v>
      </c>
      <c r="BJ238" s="17" t="s">
        <v>85</v>
      </c>
      <c r="BK238" s="158">
        <f t="shared" si="59"/>
        <v>0</v>
      </c>
      <c r="BL238" s="17" t="s">
        <v>139</v>
      </c>
      <c r="BM238" s="157" t="s">
        <v>1668</v>
      </c>
    </row>
    <row r="239" spans="1:65" s="2" customFormat="1" ht="16.5" customHeight="1">
      <c r="A239" s="32"/>
      <c r="B239" s="144"/>
      <c r="C239" s="145" t="s">
        <v>739</v>
      </c>
      <c r="D239" s="145" t="s">
        <v>135</v>
      </c>
      <c r="E239" s="146" t="s">
        <v>1669</v>
      </c>
      <c r="F239" s="147" t="s">
        <v>1670</v>
      </c>
      <c r="G239" s="148" t="s">
        <v>763</v>
      </c>
      <c r="H239" s="149">
        <v>3</v>
      </c>
      <c r="I239" s="150"/>
      <c r="J239" s="151">
        <f t="shared" si="50"/>
        <v>0</v>
      </c>
      <c r="K239" s="152"/>
      <c r="L239" s="33"/>
      <c r="M239" s="153" t="s">
        <v>1</v>
      </c>
      <c r="N239" s="154" t="s">
        <v>42</v>
      </c>
      <c r="O239" s="58"/>
      <c r="P239" s="155">
        <f t="shared" si="51"/>
        <v>0</v>
      </c>
      <c r="Q239" s="155">
        <v>0</v>
      </c>
      <c r="R239" s="155">
        <f t="shared" si="52"/>
        <v>0</v>
      </c>
      <c r="S239" s="155">
        <v>0</v>
      </c>
      <c r="T239" s="156">
        <f t="shared" si="5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7" t="s">
        <v>139</v>
      </c>
      <c r="AT239" s="157" t="s">
        <v>135</v>
      </c>
      <c r="AU239" s="157" t="s">
        <v>85</v>
      </c>
      <c r="AY239" s="17" t="s">
        <v>132</v>
      </c>
      <c r="BE239" s="158">
        <f t="shared" si="54"/>
        <v>0</v>
      </c>
      <c r="BF239" s="158">
        <f t="shared" si="55"/>
        <v>0</v>
      </c>
      <c r="BG239" s="158">
        <f t="shared" si="56"/>
        <v>0</v>
      </c>
      <c r="BH239" s="158">
        <f t="shared" si="57"/>
        <v>0</v>
      </c>
      <c r="BI239" s="158">
        <f t="shared" si="58"/>
        <v>0</v>
      </c>
      <c r="BJ239" s="17" t="s">
        <v>85</v>
      </c>
      <c r="BK239" s="158">
        <f t="shared" si="59"/>
        <v>0</v>
      </c>
      <c r="BL239" s="17" t="s">
        <v>139</v>
      </c>
      <c r="BM239" s="157" t="s">
        <v>1671</v>
      </c>
    </row>
    <row r="240" spans="1:65" s="2" customFormat="1" ht="16.5" customHeight="1">
      <c r="A240" s="32"/>
      <c r="B240" s="144"/>
      <c r="C240" s="145" t="s">
        <v>744</v>
      </c>
      <c r="D240" s="145" t="s">
        <v>135</v>
      </c>
      <c r="E240" s="146" t="s">
        <v>1672</v>
      </c>
      <c r="F240" s="147" t="s">
        <v>1673</v>
      </c>
      <c r="G240" s="148" t="s">
        <v>231</v>
      </c>
      <c r="H240" s="149">
        <v>100</v>
      </c>
      <c r="I240" s="150"/>
      <c r="J240" s="151">
        <f t="shared" si="50"/>
        <v>0</v>
      </c>
      <c r="K240" s="152"/>
      <c r="L240" s="33"/>
      <c r="M240" s="153" t="s">
        <v>1</v>
      </c>
      <c r="N240" s="154" t="s">
        <v>42</v>
      </c>
      <c r="O240" s="58"/>
      <c r="P240" s="155">
        <f t="shared" si="51"/>
        <v>0</v>
      </c>
      <c r="Q240" s="155">
        <v>0</v>
      </c>
      <c r="R240" s="155">
        <f t="shared" si="52"/>
        <v>0</v>
      </c>
      <c r="S240" s="155">
        <v>0</v>
      </c>
      <c r="T240" s="156">
        <f t="shared" si="5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139</v>
      </c>
      <c r="AT240" s="157" t="s">
        <v>135</v>
      </c>
      <c r="AU240" s="157" t="s">
        <v>85</v>
      </c>
      <c r="AY240" s="17" t="s">
        <v>132</v>
      </c>
      <c r="BE240" s="158">
        <f t="shared" si="54"/>
        <v>0</v>
      </c>
      <c r="BF240" s="158">
        <f t="shared" si="55"/>
        <v>0</v>
      </c>
      <c r="BG240" s="158">
        <f t="shared" si="56"/>
        <v>0</v>
      </c>
      <c r="BH240" s="158">
        <f t="shared" si="57"/>
        <v>0</v>
      </c>
      <c r="BI240" s="158">
        <f t="shared" si="58"/>
        <v>0</v>
      </c>
      <c r="BJ240" s="17" t="s">
        <v>85</v>
      </c>
      <c r="BK240" s="158">
        <f t="shared" si="59"/>
        <v>0</v>
      </c>
      <c r="BL240" s="17" t="s">
        <v>139</v>
      </c>
      <c r="BM240" s="157" t="s">
        <v>1674</v>
      </c>
    </row>
    <row r="241" spans="1:65" s="2" customFormat="1" ht="16.5" customHeight="1">
      <c r="A241" s="32"/>
      <c r="B241" s="144"/>
      <c r="C241" s="145" t="s">
        <v>749</v>
      </c>
      <c r="D241" s="145" t="s">
        <v>135</v>
      </c>
      <c r="E241" s="146" t="s">
        <v>1675</v>
      </c>
      <c r="F241" s="147" t="s">
        <v>1676</v>
      </c>
      <c r="G241" s="148" t="s">
        <v>763</v>
      </c>
      <c r="H241" s="149">
        <v>2</v>
      </c>
      <c r="I241" s="150"/>
      <c r="J241" s="151">
        <f t="shared" si="50"/>
        <v>0</v>
      </c>
      <c r="K241" s="152"/>
      <c r="L241" s="33"/>
      <c r="M241" s="153" t="s">
        <v>1</v>
      </c>
      <c r="N241" s="154" t="s">
        <v>42</v>
      </c>
      <c r="O241" s="58"/>
      <c r="P241" s="155">
        <f t="shared" si="51"/>
        <v>0</v>
      </c>
      <c r="Q241" s="155">
        <v>0</v>
      </c>
      <c r="R241" s="155">
        <f t="shared" si="52"/>
        <v>0</v>
      </c>
      <c r="S241" s="155">
        <v>0</v>
      </c>
      <c r="T241" s="156">
        <f t="shared" si="5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7" t="s">
        <v>139</v>
      </c>
      <c r="AT241" s="157" t="s">
        <v>135</v>
      </c>
      <c r="AU241" s="157" t="s">
        <v>85</v>
      </c>
      <c r="AY241" s="17" t="s">
        <v>132</v>
      </c>
      <c r="BE241" s="158">
        <f t="shared" si="54"/>
        <v>0</v>
      </c>
      <c r="BF241" s="158">
        <f t="shared" si="55"/>
        <v>0</v>
      </c>
      <c r="BG241" s="158">
        <f t="shared" si="56"/>
        <v>0</v>
      </c>
      <c r="BH241" s="158">
        <f t="shared" si="57"/>
        <v>0</v>
      </c>
      <c r="BI241" s="158">
        <f t="shared" si="58"/>
        <v>0</v>
      </c>
      <c r="BJ241" s="17" t="s">
        <v>85</v>
      </c>
      <c r="BK241" s="158">
        <f t="shared" si="59"/>
        <v>0</v>
      </c>
      <c r="BL241" s="17" t="s">
        <v>139</v>
      </c>
      <c r="BM241" s="157" t="s">
        <v>1677</v>
      </c>
    </row>
    <row r="242" spans="2:63" s="12" customFormat="1" ht="25.9" customHeight="1">
      <c r="B242" s="131"/>
      <c r="D242" s="132" t="s">
        <v>76</v>
      </c>
      <c r="E242" s="133" t="s">
        <v>1376</v>
      </c>
      <c r="F242" s="133" t="s">
        <v>1678</v>
      </c>
      <c r="I242" s="134"/>
      <c r="J242" s="135">
        <f>BK242</f>
        <v>0</v>
      </c>
      <c r="L242" s="131"/>
      <c r="M242" s="136"/>
      <c r="N242" s="137"/>
      <c r="O242" s="137"/>
      <c r="P242" s="138">
        <f>SUM(P243:P249)</f>
        <v>0</v>
      </c>
      <c r="Q242" s="137"/>
      <c r="R242" s="138">
        <f>SUM(R243:R249)</f>
        <v>0</v>
      </c>
      <c r="S242" s="137"/>
      <c r="T242" s="139">
        <f>SUM(T243:T249)</f>
        <v>0</v>
      </c>
      <c r="AR242" s="132" t="s">
        <v>85</v>
      </c>
      <c r="AT242" s="140" t="s">
        <v>76</v>
      </c>
      <c r="AU242" s="140" t="s">
        <v>77</v>
      </c>
      <c r="AY242" s="132" t="s">
        <v>132</v>
      </c>
      <c r="BK242" s="141">
        <f>SUM(BK243:BK249)</f>
        <v>0</v>
      </c>
    </row>
    <row r="243" spans="1:65" s="2" customFormat="1" ht="16.5" customHeight="1">
      <c r="A243" s="32"/>
      <c r="B243" s="144"/>
      <c r="C243" s="145" t="s">
        <v>755</v>
      </c>
      <c r="D243" s="145" t="s">
        <v>135</v>
      </c>
      <c r="E243" s="146" t="s">
        <v>1679</v>
      </c>
      <c r="F243" s="147" t="s">
        <v>1680</v>
      </c>
      <c r="G243" s="148" t="s">
        <v>247</v>
      </c>
      <c r="H243" s="149">
        <v>2</v>
      </c>
      <c r="I243" s="150"/>
      <c r="J243" s="151">
        <f aca="true" t="shared" si="60" ref="J243:J249">ROUND(I243*H243,2)</f>
        <v>0</v>
      </c>
      <c r="K243" s="152"/>
      <c r="L243" s="33"/>
      <c r="M243" s="153" t="s">
        <v>1</v>
      </c>
      <c r="N243" s="154" t="s">
        <v>42</v>
      </c>
      <c r="O243" s="58"/>
      <c r="P243" s="155">
        <f aca="true" t="shared" si="61" ref="P243:P249">O243*H243</f>
        <v>0</v>
      </c>
      <c r="Q243" s="155">
        <v>0</v>
      </c>
      <c r="R243" s="155">
        <f aca="true" t="shared" si="62" ref="R243:R249">Q243*H243</f>
        <v>0</v>
      </c>
      <c r="S243" s="155">
        <v>0</v>
      </c>
      <c r="T243" s="156">
        <f aca="true" t="shared" si="63" ref="T243:T249"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7" t="s">
        <v>139</v>
      </c>
      <c r="AT243" s="157" t="s">
        <v>135</v>
      </c>
      <c r="AU243" s="157" t="s">
        <v>85</v>
      </c>
      <c r="AY243" s="17" t="s">
        <v>132</v>
      </c>
      <c r="BE243" s="158">
        <f aca="true" t="shared" si="64" ref="BE243:BE249">IF(N243="základní",J243,0)</f>
        <v>0</v>
      </c>
      <c r="BF243" s="158">
        <f aca="true" t="shared" si="65" ref="BF243:BF249">IF(N243="snížená",J243,0)</f>
        <v>0</v>
      </c>
      <c r="BG243" s="158">
        <f aca="true" t="shared" si="66" ref="BG243:BG249">IF(N243="zákl. přenesená",J243,0)</f>
        <v>0</v>
      </c>
      <c r="BH243" s="158">
        <f aca="true" t="shared" si="67" ref="BH243:BH249">IF(N243="sníž. přenesená",J243,0)</f>
        <v>0</v>
      </c>
      <c r="BI243" s="158">
        <f aca="true" t="shared" si="68" ref="BI243:BI249">IF(N243="nulová",J243,0)</f>
        <v>0</v>
      </c>
      <c r="BJ243" s="17" t="s">
        <v>85</v>
      </c>
      <c r="BK243" s="158">
        <f aca="true" t="shared" si="69" ref="BK243:BK249">ROUND(I243*H243,2)</f>
        <v>0</v>
      </c>
      <c r="BL243" s="17" t="s">
        <v>139</v>
      </c>
      <c r="BM243" s="157" t="s">
        <v>1681</v>
      </c>
    </row>
    <row r="244" spans="1:65" s="2" customFormat="1" ht="16.5" customHeight="1">
      <c r="A244" s="32"/>
      <c r="B244" s="144"/>
      <c r="C244" s="145" t="s">
        <v>760</v>
      </c>
      <c r="D244" s="145" t="s">
        <v>135</v>
      </c>
      <c r="E244" s="146" t="s">
        <v>1682</v>
      </c>
      <c r="F244" s="147" t="s">
        <v>1683</v>
      </c>
      <c r="G244" s="148" t="s">
        <v>231</v>
      </c>
      <c r="H244" s="149">
        <v>10</v>
      </c>
      <c r="I244" s="150"/>
      <c r="J244" s="151">
        <f t="shared" si="60"/>
        <v>0</v>
      </c>
      <c r="K244" s="152"/>
      <c r="L244" s="33"/>
      <c r="M244" s="153" t="s">
        <v>1</v>
      </c>
      <c r="N244" s="154" t="s">
        <v>42</v>
      </c>
      <c r="O244" s="58"/>
      <c r="P244" s="155">
        <f t="shared" si="61"/>
        <v>0</v>
      </c>
      <c r="Q244" s="155">
        <v>0</v>
      </c>
      <c r="R244" s="155">
        <f t="shared" si="62"/>
        <v>0</v>
      </c>
      <c r="S244" s="155">
        <v>0</v>
      </c>
      <c r="T244" s="156">
        <f t="shared" si="6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7" t="s">
        <v>139</v>
      </c>
      <c r="AT244" s="157" t="s">
        <v>135</v>
      </c>
      <c r="AU244" s="157" t="s">
        <v>85</v>
      </c>
      <c r="AY244" s="17" t="s">
        <v>132</v>
      </c>
      <c r="BE244" s="158">
        <f t="shared" si="64"/>
        <v>0</v>
      </c>
      <c r="BF244" s="158">
        <f t="shared" si="65"/>
        <v>0</v>
      </c>
      <c r="BG244" s="158">
        <f t="shared" si="66"/>
        <v>0</v>
      </c>
      <c r="BH244" s="158">
        <f t="shared" si="67"/>
        <v>0</v>
      </c>
      <c r="BI244" s="158">
        <f t="shared" si="68"/>
        <v>0</v>
      </c>
      <c r="BJ244" s="17" t="s">
        <v>85</v>
      </c>
      <c r="BK244" s="158">
        <f t="shared" si="69"/>
        <v>0</v>
      </c>
      <c r="BL244" s="17" t="s">
        <v>139</v>
      </c>
      <c r="BM244" s="157" t="s">
        <v>1684</v>
      </c>
    </row>
    <row r="245" spans="1:65" s="2" customFormat="1" ht="16.5" customHeight="1">
      <c r="A245" s="32"/>
      <c r="B245" s="144"/>
      <c r="C245" s="145" t="s">
        <v>768</v>
      </c>
      <c r="D245" s="145" t="s">
        <v>135</v>
      </c>
      <c r="E245" s="146" t="s">
        <v>1685</v>
      </c>
      <c r="F245" s="147" t="s">
        <v>1686</v>
      </c>
      <c r="G245" s="148" t="s">
        <v>231</v>
      </c>
      <c r="H245" s="149">
        <v>10</v>
      </c>
      <c r="I245" s="150"/>
      <c r="J245" s="151">
        <f t="shared" si="60"/>
        <v>0</v>
      </c>
      <c r="K245" s="152"/>
      <c r="L245" s="33"/>
      <c r="M245" s="153" t="s">
        <v>1</v>
      </c>
      <c r="N245" s="154" t="s">
        <v>42</v>
      </c>
      <c r="O245" s="58"/>
      <c r="P245" s="155">
        <f t="shared" si="61"/>
        <v>0</v>
      </c>
      <c r="Q245" s="155">
        <v>0</v>
      </c>
      <c r="R245" s="155">
        <f t="shared" si="62"/>
        <v>0</v>
      </c>
      <c r="S245" s="155">
        <v>0</v>
      </c>
      <c r="T245" s="156">
        <f t="shared" si="6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7" t="s">
        <v>139</v>
      </c>
      <c r="AT245" s="157" t="s">
        <v>135</v>
      </c>
      <c r="AU245" s="157" t="s">
        <v>85</v>
      </c>
      <c r="AY245" s="17" t="s">
        <v>132</v>
      </c>
      <c r="BE245" s="158">
        <f t="shared" si="64"/>
        <v>0</v>
      </c>
      <c r="BF245" s="158">
        <f t="shared" si="65"/>
        <v>0</v>
      </c>
      <c r="BG245" s="158">
        <f t="shared" si="66"/>
        <v>0</v>
      </c>
      <c r="BH245" s="158">
        <f t="shared" si="67"/>
        <v>0</v>
      </c>
      <c r="BI245" s="158">
        <f t="shared" si="68"/>
        <v>0</v>
      </c>
      <c r="BJ245" s="17" t="s">
        <v>85</v>
      </c>
      <c r="BK245" s="158">
        <f t="shared" si="69"/>
        <v>0</v>
      </c>
      <c r="BL245" s="17" t="s">
        <v>139</v>
      </c>
      <c r="BM245" s="157" t="s">
        <v>1687</v>
      </c>
    </row>
    <row r="246" spans="1:65" s="2" customFormat="1" ht="16.5" customHeight="1">
      <c r="A246" s="32"/>
      <c r="B246" s="144"/>
      <c r="C246" s="145" t="s">
        <v>774</v>
      </c>
      <c r="D246" s="145" t="s">
        <v>135</v>
      </c>
      <c r="E246" s="146" t="s">
        <v>1688</v>
      </c>
      <c r="F246" s="147" t="s">
        <v>1689</v>
      </c>
      <c r="G246" s="148" t="s">
        <v>231</v>
      </c>
      <c r="H246" s="149">
        <v>10</v>
      </c>
      <c r="I246" s="150"/>
      <c r="J246" s="151">
        <f t="shared" si="60"/>
        <v>0</v>
      </c>
      <c r="K246" s="152"/>
      <c r="L246" s="33"/>
      <c r="M246" s="153" t="s">
        <v>1</v>
      </c>
      <c r="N246" s="154" t="s">
        <v>42</v>
      </c>
      <c r="O246" s="58"/>
      <c r="P246" s="155">
        <f t="shared" si="61"/>
        <v>0</v>
      </c>
      <c r="Q246" s="155">
        <v>0</v>
      </c>
      <c r="R246" s="155">
        <f t="shared" si="62"/>
        <v>0</v>
      </c>
      <c r="S246" s="155">
        <v>0</v>
      </c>
      <c r="T246" s="156">
        <f t="shared" si="6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139</v>
      </c>
      <c r="AT246" s="157" t="s">
        <v>135</v>
      </c>
      <c r="AU246" s="157" t="s">
        <v>85</v>
      </c>
      <c r="AY246" s="17" t="s">
        <v>132</v>
      </c>
      <c r="BE246" s="158">
        <f t="shared" si="64"/>
        <v>0</v>
      </c>
      <c r="BF246" s="158">
        <f t="shared" si="65"/>
        <v>0</v>
      </c>
      <c r="BG246" s="158">
        <f t="shared" si="66"/>
        <v>0</v>
      </c>
      <c r="BH246" s="158">
        <f t="shared" si="67"/>
        <v>0</v>
      </c>
      <c r="BI246" s="158">
        <f t="shared" si="68"/>
        <v>0</v>
      </c>
      <c r="BJ246" s="17" t="s">
        <v>85</v>
      </c>
      <c r="BK246" s="158">
        <f t="shared" si="69"/>
        <v>0</v>
      </c>
      <c r="BL246" s="17" t="s">
        <v>139</v>
      </c>
      <c r="BM246" s="157" t="s">
        <v>1690</v>
      </c>
    </row>
    <row r="247" spans="1:65" s="2" customFormat="1" ht="16.5" customHeight="1">
      <c r="A247" s="32"/>
      <c r="B247" s="144"/>
      <c r="C247" s="145" t="s">
        <v>780</v>
      </c>
      <c r="D247" s="145" t="s">
        <v>135</v>
      </c>
      <c r="E247" s="146" t="s">
        <v>1691</v>
      </c>
      <c r="F247" s="147" t="s">
        <v>1692</v>
      </c>
      <c r="G247" s="148" t="s">
        <v>247</v>
      </c>
      <c r="H247" s="149">
        <v>5</v>
      </c>
      <c r="I247" s="150"/>
      <c r="J247" s="151">
        <f t="shared" si="60"/>
        <v>0</v>
      </c>
      <c r="K247" s="152"/>
      <c r="L247" s="33"/>
      <c r="M247" s="153" t="s">
        <v>1</v>
      </c>
      <c r="N247" s="154" t="s">
        <v>42</v>
      </c>
      <c r="O247" s="58"/>
      <c r="P247" s="155">
        <f t="shared" si="61"/>
        <v>0</v>
      </c>
      <c r="Q247" s="155">
        <v>0</v>
      </c>
      <c r="R247" s="155">
        <f t="shared" si="62"/>
        <v>0</v>
      </c>
      <c r="S247" s="155">
        <v>0</v>
      </c>
      <c r="T247" s="156">
        <f t="shared" si="6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139</v>
      </c>
      <c r="AT247" s="157" t="s">
        <v>135</v>
      </c>
      <c r="AU247" s="157" t="s">
        <v>85</v>
      </c>
      <c r="AY247" s="17" t="s">
        <v>132</v>
      </c>
      <c r="BE247" s="158">
        <f t="shared" si="64"/>
        <v>0</v>
      </c>
      <c r="BF247" s="158">
        <f t="shared" si="65"/>
        <v>0</v>
      </c>
      <c r="BG247" s="158">
        <f t="shared" si="66"/>
        <v>0</v>
      </c>
      <c r="BH247" s="158">
        <f t="shared" si="67"/>
        <v>0</v>
      </c>
      <c r="BI247" s="158">
        <f t="shared" si="68"/>
        <v>0</v>
      </c>
      <c r="BJ247" s="17" t="s">
        <v>85</v>
      </c>
      <c r="BK247" s="158">
        <f t="shared" si="69"/>
        <v>0</v>
      </c>
      <c r="BL247" s="17" t="s">
        <v>139</v>
      </c>
      <c r="BM247" s="157" t="s">
        <v>1693</v>
      </c>
    </row>
    <row r="248" spans="1:65" s="2" customFormat="1" ht="16.5" customHeight="1">
      <c r="A248" s="32"/>
      <c r="B248" s="144"/>
      <c r="C248" s="145" t="s">
        <v>785</v>
      </c>
      <c r="D248" s="145" t="s">
        <v>135</v>
      </c>
      <c r="E248" s="146" t="s">
        <v>1694</v>
      </c>
      <c r="F248" s="147" t="s">
        <v>1695</v>
      </c>
      <c r="G248" s="148" t="s">
        <v>247</v>
      </c>
      <c r="H248" s="149">
        <v>2</v>
      </c>
      <c r="I248" s="150"/>
      <c r="J248" s="151">
        <f t="shared" si="60"/>
        <v>0</v>
      </c>
      <c r="K248" s="152"/>
      <c r="L248" s="33"/>
      <c r="M248" s="153" t="s">
        <v>1</v>
      </c>
      <c r="N248" s="154" t="s">
        <v>42</v>
      </c>
      <c r="O248" s="58"/>
      <c r="P248" s="155">
        <f t="shared" si="61"/>
        <v>0</v>
      </c>
      <c r="Q248" s="155">
        <v>0</v>
      </c>
      <c r="R248" s="155">
        <f t="shared" si="62"/>
        <v>0</v>
      </c>
      <c r="S248" s="155">
        <v>0</v>
      </c>
      <c r="T248" s="156">
        <f t="shared" si="6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7" t="s">
        <v>139</v>
      </c>
      <c r="AT248" s="157" t="s">
        <v>135</v>
      </c>
      <c r="AU248" s="157" t="s">
        <v>85</v>
      </c>
      <c r="AY248" s="17" t="s">
        <v>132</v>
      </c>
      <c r="BE248" s="158">
        <f t="shared" si="64"/>
        <v>0</v>
      </c>
      <c r="BF248" s="158">
        <f t="shared" si="65"/>
        <v>0</v>
      </c>
      <c r="BG248" s="158">
        <f t="shared" si="66"/>
        <v>0</v>
      </c>
      <c r="BH248" s="158">
        <f t="shared" si="67"/>
        <v>0</v>
      </c>
      <c r="BI248" s="158">
        <f t="shared" si="68"/>
        <v>0</v>
      </c>
      <c r="BJ248" s="17" t="s">
        <v>85</v>
      </c>
      <c r="BK248" s="158">
        <f t="shared" si="69"/>
        <v>0</v>
      </c>
      <c r="BL248" s="17" t="s">
        <v>139</v>
      </c>
      <c r="BM248" s="157" t="s">
        <v>1696</v>
      </c>
    </row>
    <row r="249" spans="1:65" s="2" customFormat="1" ht="16.5" customHeight="1">
      <c r="A249" s="32"/>
      <c r="B249" s="144"/>
      <c r="C249" s="145" t="s">
        <v>789</v>
      </c>
      <c r="D249" s="145" t="s">
        <v>135</v>
      </c>
      <c r="E249" s="146" t="s">
        <v>1697</v>
      </c>
      <c r="F249" s="147" t="s">
        <v>1698</v>
      </c>
      <c r="G249" s="148" t="s">
        <v>1699</v>
      </c>
      <c r="H249" s="149">
        <v>1</v>
      </c>
      <c r="I249" s="150"/>
      <c r="J249" s="151">
        <f t="shared" si="60"/>
        <v>0</v>
      </c>
      <c r="K249" s="152"/>
      <c r="L249" s="33"/>
      <c r="M249" s="153" t="s">
        <v>1</v>
      </c>
      <c r="N249" s="154" t="s">
        <v>42</v>
      </c>
      <c r="O249" s="58"/>
      <c r="P249" s="155">
        <f t="shared" si="61"/>
        <v>0</v>
      </c>
      <c r="Q249" s="155">
        <v>0</v>
      </c>
      <c r="R249" s="155">
        <f t="shared" si="62"/>
        <v>0</v>
      </c>
      <c r="S249" s="155">
        <v>0</v>
      </c>
      <c r="T249" s="156">
        <f t="shared" si="6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7" t="s">
        <v>139</v>
      </c>
      <c r="AT249" s="157" t="s">
        <v>135</v>
      </c>
      <c r="AU249" s="157" t="s">
        <v>85</v>
      </c>
      <c r="AY249" s="17" t="s">
        <v>132</v>
      </c>
      <c r="BE249" s="158">
        <f t="shared" si="64"/>
        <v>0</v>
      </c>
      <c r="BF249" s="158">
        <f t="shared" si="65"/>
        <v>0</v>
      </c>
      <c r="BG249" s="158">
        <f t="shared" si="66"/>
        <v>0</v>
      </c>
      <c r="BH249" s="158">
        <f t="shared" si="67"/>
        <v>0</v>
      </c>
      <c r="BI249" s="158">
        <f t="shared" si="68"/>
        <v>0</v>
      </c>
      <c r="BJ249" s="17" t="s">
        <v>85</v>
      </c>
      <c r="BK249" s="158">
        <f t="shared" si="69"/>
        <v>0</v>
      </c>
      <c r="BL249" s="17" t="s">
        <v>139</v>
      </c>
      <c r="BM249" s="157" t="s">
        <v>1700</v>
      </c>
    </row>
    <row r="250" spans="2:63" s="12" customFormat="1" ht="25.9" customHeight="1">
      <c r="B250" s="131"/>
      <c r="D250" s="132" t="s">
        <v>76</v>
      </c>
      <c r="E250" s="133" t="s">
        <v>1380</v>
      </c>
      <c r="F250" s="133" t="s">
        <v>1170</v>
      </c>
      <c r="I250" s="134"/>
      <c r="J250" s="135">
        <f>BK250</f>
        <v>0</v>
      </c>
      <c r="L250" s="131"/>
      <c r="M250" s="136"/>
      <c r="N250" s="137"/>
      <c r="O250" s="137"/>
      <c r="P250" s="138">
        <f>SUM(P251:P255)</f>
        <v>0</v>
      </c>
      <c r="Q250" s="137"/>
      <c r="R250" s="138">
        <f>SUM(R251:R255)</f>
        <v>0</v>
      </c>
      <c r="S250" s="137"/>
      <c r="T250" s="139">
        <f>SUM(T251:T255)</f>
        <v>0</v>
      </c>
      <c r="AR250" s="132" t="s">
        <v>85</v>
      </c>
      <c r="AT250" s="140" t="s">
        <v>76</v>
      </c>
      <c r="AU250" s="140" t="s">
        <v>77</v>
      </c>
      <c r="AY250" s="132" t="s">
        <v>132</v>
      </c>
      <c r="BK250" s="141">
        <f>SUM(BK251:BK255)</f>
        <v>0</v>
      </c>
    </row>
    <row r="251" spans="1:65" s="2" customFormat="1" ht="16.5" customHeight="1">
      <c r="A251" s="32"/>
      <c r="B251" s="144"/>
      <c r="C251" s="145" t="s">
        <v>796</v>
      </c>
      <c r="D251" s="145" t="s">
        <v>135</v>
      </c>
      <c r="E251" s="146" t="s">
        <v>1701</v>
      </c>
      <c r="F251" s="147" t="s">
        <v>1560</v>
      </c>
      <c r="G251" s="148" t="s">
        <v>231</v>
      </c>
      <c r="H251" s="149">
        <v>120</v>
      </c>
      <c r="I251" s="150"/>
      <c r="J251" s="151">
        <f>ROUND(I251*H251,2)</f>
        <v>0</v>
      </c>
      <c r="K251" s="152"/>
      <c r="L251" s="33"/>
      <c r="M251" s="153" t="s">
        <v>1</v>
      </c>
      <c r="N251" s="154" t="s">
        <v>42</v>
      </c>
      <c r="O251" s="58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7" t="s">
        <v>139</v>
      </c>
      <c r="AT251" s="157" t="s">
        <v>135</v>
      </c>
      <c r="AU251" s="157" t="s">
        <v>85</v>
      </c>
      <c r="AY251" s="17" t="s">
        <v>132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7" t="s">
        <v>85</v>
      </c>
      <c r="BK251" s="158">
        <f>ROUND(I251*H251,2)</f>
        <v>0</v>
      </c>
      <c r="BL251" s="17" t="s">
        <v>139</v>
      </c>
      <c r="BM251" s="157" t="s">
        <v>1702</v>
      </c>
    </row>
    <row r="252" spans="1:65" s="2" customFormat="1" ht="16.5" customHeight="1">
      <c r="A252" s="32"/>
      <c r="B252" s="144"/>
      <c r="C252" s="145" t="s">
        <v>803</v>
      </c>
      <c r="D252" s="145" t="s">
        <v>135</v>
      </c>
      <c r="E252" s="146" t="s">
        <v>1703</v>
      </c>
      <c r="F252" s="147" t="s">
        <v>1704</v>
      </c>
      <c r="G252" s="148" t="s">
        <v>763</v>
      </c>
      <c r="H252" s="149">
        <v>40</v>
      </c>
      <c r="I252" s="150"/>
      <c r="J252" s="151">
        <f>ROUND(I252*H252,2)</f>
        <v>0</v>
      </c>
      <c r="K252" s="152"/>
      <c r="L252" s="33"/>
      <c r="M252" s="153" t="s">
        <v>1</v>
      </c>
      <c r="N252" s="154" t="s">
        <v>42</v>
      </c>
      <c r="O252" s="58"/>
      <c r="P252" s="155">
        <f>O252*H252</f>
        <v>0</v>
      </c>
      <c r="Q252" s="155">
        <v>0</v>
      </c>
      <c r="R252" s="155">
        <f>Q252*H252</f>
        <v>0</v>
      </c>
      <c r="S252" s="155">
        <v>0</v>
      </c>
      <c r="T252" s="156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7" t="s">
        <v>139</v>
      </c>
      <c r="AT252" s="157" t="s">
        <v>135</v>
      </c>
      <c r="AU252" s="157" t="s">
        <v>85</v>
      </c>
      <c r="AY252" s="17" t="s">
        <v>132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7" t="s">
        <v>85</v>
      </c>
      <c r="BK252" s="158">
        <f>ROUND(I252*H252,2)</f>
        <v>0</v>
      </c>
      <c r="BL252" s="17" t="s">
        <v>139</v>
      </c>
      <c r="BM252" s="157" t="s">
        <v>1705</v>
      </c>
    </row>
    <row r="253" spans="1:65" s="2" customFormat="1" ht="16.5" customHeight="1">
      <c r="A253" s="32"/>
      <c r="B253" s="144"/>
      <c r="C253" s="145" t="s">
        <v>809</v>
      </c>
      <c r="D253" s="145" t="s">
        <v>135</v>
      </c>
      <c r="E253" s="146" t="s">
        <v>1706</v>
      </c>
      <c r="F253" s="147" t="s">
        <v>1707</v>
      </c>
      <c r="G253" s="148" t="s">
        <v>763</v>
      </c>
      <c r="H253" s="149">
        <v>3</v>
      </c>
      <c r="I253" s="150"/>
      <c r="J253" s="151">
        <f>ROUND(I253*H253,2)</f>
        <v>0</v>
      </c>
      <c r="K253" s="152"/>
      <c r="L253" s="33"/>
      <c r="M253" s="153" t="s">
        <v>1</v>
      </c>
      <c r="N253" s="154" t="s">
        <v>42</v>
      </c>
      <c r="O253" s="58"/>
      <c r="P253" s="155">
        <f>O253*H253</f>
        <v>0</v>
      </c>
      <c r="Q253" s="155">
        <v>0</v>
      </c>
      <c r="R253" s="155">
        <f>Q253*H253</f>
        <v>0</v>
      </c>
      <c r="S253" s="155">
        <v>0</v>
      </c>
      <c r="T253" s="156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7" t="s">
        <v>139</v>
      </c>
      <c r="AT253" s="157" t="s">
        <v>135</v>
      </c>
      <c r="AU253" s="157" t="s">
        <v>85</v>
      </c>
      <c r="AY253" s="17" t="s">
        <v>132</v>
      </c>
      <c r="BE253" s="158">
        <f>IF(N253="základní",J253,0)</f>
        <v>0</v>
      </c>
      <c r="BF253" s="158">
        <f>IF(N253="snížená",J253,0)</f>
        <v>0</v>
      </c>
      <c r="BG253" s="158">
        <f>IF(N253="zákl. přenesená",J253,0)</f>
        <v>0</v>
      </c>
      <c r="BH253" s="158">
        <f>IF(N253="sníž. přenesená",J253,0)</f>
        <v>0</v>
      </c>
      <c r="BI253" s="158">
        <f>IF(N253="nulová",J253,0)</f>
        <v>0</v>
      </c>
      <c r="BJ253" s="17" t="s">
        <v>85</v>
      </c>
      <c r="BK253" s="158">
        <f>ROUND(I253*H253,2)</f>
        <v>0</v>
      </c>
      <c r="BL253" s="17" t="s">
        <v>139</v>
      </c>
      <c r="BM253" s="157" t="s">
        <v>1708</v>
      </c>
    </row>
    <row r="254" spans="1:65" s="2" customFormat="1" ht="16.5" customHeight="1">
      <c r="A254" s="32"/>
      <c r="B254" s="144"/>
      <c r="C254" s="145" t="s">
        <v>814</v>
      </c>
      <c r="D254" s="145" t="s">
        <v>135</v>
      </c>
      <c r="E254" s="146" t="s">
        <v>1709</v>
      </c>
      <c r="F254" s="147" t="s">
        <v>1710</v>
      </c>
      <c r="G254" s="148" t="s">
        <v>763</v>
      </c>
      <c r="H254" s="149">
        <v>4</v>
      </c>
      <c r="I254" s="150"/>
      <c r="J254" s="151">
        <f>ROUND(I254*H254,2)</f>
        <v>0</v>
      </c>
      <c r="K254" s="152"/>
      <c r="L254" s="33"/>
      <c r="M254" s="153" t="s">
        <v>1</v>
      </c>
      <c r="N254" s="154" t="s">
        <v>42</v>
      </c>
      <c r="O254" s="58"/>
      <c r="P254" s="155">
        <f>O254*H254</f>
        <v>0</v>
      </c>
      <c r="Q254" s="155">
        <v>0</v>
      </c>
      <c r="R254" s="155">
        <f>Q254*H254</f>
        <v>0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139</v>
      </c>
      <c r="AT254" s="157" t="s">
        <v>135</v>
      </c>
      <c r="AU254" s="157" t="s">
        <v>85</v>
      </c>
      <c r="AY254" s="17" t="s">
        <v>132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7" t="s">
        <v>85</v>
      </c>
      <c r="BK254" s="158">
        <f>ROUND(I254*H254,2)</f>
        <v>0</v>
      </c>
      <c r="BL254" s="17" t="s">
        <v>139</v>
      </c>
      <c r="BM254" s="157" t="s">
        <v>1711</v>
      </c>
    </row>
    <row r="255" spans="1:65" s="2" customFormat="1" ht="16.5" customHeight="1">
      <c r="A255" s="32"/>
      <c r="B255" s="144"/>
      <c r="C255" s="145" t="s">
        <v>819</v>
      </c>
      <c r="D255" s="145" t="s">
        <v>135</v>
      </c>
      <c r="E255" s="146" t="s">
        <v>1712</v>
      </c>
      <c r="F255" s="147" t="s">
        <v>1713</v>
      </c>
      <c r="G255" s="148" t="s">
        <v>1514</v>
      </c>
      <c r="H255" s="149">
        <v>1</v>
      </c>
      <c r="I255" s="150"/>
      <c r="J255" s="151">
        <f>ROUND(I255*H255,2)</f>
        <v>0</v>
      </c>
      <c r="K255" s="152"/>
      <c r="L255" s="33"/>
      <c r="M255" s="153" t="s">
        <v>1</v>
      </c>
      <c r="N255" s="154" t="s">
        <v>42</v>
      </c>
      <c r="O255" s="58"/>
      <c r="P255" s="155">
        <f>O255*H255</f>
        <v>0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7" t="s">
        <v>139</v>
      </c>
      <c r="AT255" s="157" t="s">
        <v>135</v>
      </c>
      <c r="AU255" s="157" t="s">
        <v>85</v>
      </c>
      <c r="AY255" s="17" t="s">
        <v>132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7" t="s">
        <v>85</v>
      </c>
      <c r="BK255" s="158">
        <f>ROUND(I255*H255,2)</f>
        <v>0</v>
      </c>
      <c r="BL255" s="17" t="s">
        <v>139</v>
      </c>
      <c r="BM255" s="157" t="s">
        <v>1714</v>
      </c>
    </row>
    <row r="256" spans="2:63" s="12" customFormat="1" ht="25.9" customHeight="1">
      <c r="B256" s="131"/>
      <c r="D256" s="132" t="s">
        <v>76</v>
      </c>
      <c r="E256" s="133" t="s">
        <v>1390</v>
      </c>
      <c r="F256" s="133" t="s">
        <v>1715</v>
      </c>
      <c r="I256" s="134"/>
      <c r="J256" s="135">
        <f>BK256</f>
        <v>0</v>
      </c>
      <c r="L256" s="131"/>
      <c r="M256" s="136"/>
      <c r="N256" s="137"/>
      <c r="O256" s="137"/>
      <c r="P256" s="138">
        <f>SUM(P257:P262)</f>
        <v>0</v>
      </c>
      <c r="Q256" s="137"/>
      <c r="R256" s="138">
        <f>SUM(R257:R262)</f>
        <v>0</v>
      </c>
      <c r="S256" s="137"/>
      <c r="T256" s="139">
        <f>SUM(T257:T262)</f>
        <v>0</v>
      </c>
      <c r="AR256" s="132" t="s">
        <v>85</v>
      </c>
      <c r="AT256" s="140" t="s">
        <v>76</v>
      </c>
      <c r="AU256" s="140" t="s">
        <v>77</v>
      </c>
      <c r="AY256" s="132" t="s">
        <v>132</v>
      </c>
      <c r="BK256" s="141">
        <f>SUM(BK257:BK262)</f>
        <v>0</v>
      </c>
    </row>
    <row r="257" spans="1:65" s="2" customFormat="1" ht="16.5" customHeight="1">
      <c r="A257" s="32"/>
      <c r="B257" s="144"/>
      <c r="C257" s="145" t="s">
        <v>824</v>
      </c>
      <c r="D257" s="145" t="s">
        <v>135</v>
      </c>
      <c r="E257" s="146" t="s">
        <v>1716</v>
      </c>
      <c r="F257" s="147" t="s">
        <v>1717</v>
      </c>
      <c r="G257" s="148" t="s">
        <v>1718</v>
      </c>
      <c r="H257" s="149">
        <v>24</v>
      </c>
      <c r="I257" s="150"/>
      <c r="J257" s="151">
        <f aca="true" t="shared" si="70" ref="J257:J262">ROUND(I257*H257,2)</f>
        <v>0</v>
      </c>
      <c r="K257" s="152"/>
      <c r="L257" s="33"/>
      <c r="M257" s="153" t="s">
        <v>1</v>
      </c>
      <c r="N257" s="154" t="s">
        <v>42</v>
      </c>
      <c r="O257" s="58"/>
      <c r="P257" s="155">
        <f aca="true" t="shared" si="71" ref="P257:P262">O257*H257</f>
        <v>0</v>
      </c>
      <c r="Q257" s="155">
        <v>0</v>
      </c>
      <c r="R257" s="155">
        <f aca="true" t="shared" si="72" ref="R257:R262">Q257*H257</f>
        <v>0</v>
      </c>
      <c r="S257" s="155">
        <v>0</v>
      </c>
      <c r="T257" s="156">
        <f aca="true" t="shared" si="73" ref="T257:T262"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7" t="s">
        <v>139</v>
      </c>
      <c r="AT257" s="157" t="s">
        <v>135</v>
      </c>
      <c r="AU257" s="157" t="s">
        <v>85</v>
      </c>
      <c r="AY257" s="17" t="s">
        <v>132</v>
      </c>
      <c r="BE257" s="158">
        <f aca="true" t="shared" si="74" ref="BE257:BE262">IF(N257="základní",J257,0)</f>
        <v>0</v>
      </c>
      <c r="BF257" s="158">
        <f aca="true" t="shared" si="75" ref="BF257:BF262">IF(N257="snížená",J257,0)</f>
        <v>0</v>
      </c>
      <c r="BG257" s="158">
        <f aca="true" t="shared" si="76" ref="BG257:BG262">IF(N257="zákl. přenesená",J257,0)</f>
        <v>0</v>
      </c>
      <c r="BH257" s="158">
        <f aca="true" t="shared" si="77" ref="BH257:BH262">IF(N257="sníž. přenesená",J257,0)</f>
        <v>0</v>
      </c>
      <c r="BI257" s="158">
        <f aca="true" t="shared" si="78" ref="BI257:BI262">IF(N257="nulová",J257,0)</f>
        <v>0</v>
      </c>
      <c r="BJ257" s="17" t="s">
        <v>85</v>
      </c>
      <c r="BK257" s="158">
        <f aca="true" t="shared" si="79" ref="BK257:BK262">ROUND(I257*H257,2)</f>
        <v>0</v>
      </c>
      <c r="BL257" s="17" t="s">
        <v>139</v>
      </c>
      <c r="BM257" s="157" t="s">
        <v>1719</v>
      </c>
    </row>
    <row r="258" spans="1:65" s="2" customFormat="1" ht="16.5" customHeight="1">
      <c r="A258" s="32"/>
      <c r="B258" s="144"/>
      <c r="C258" s="145" t="s">
        <v>829</v>
      </c>
      <c r="D258" s="145" t="s">
        <v>135</v>
      </c>
      <c r="E258" s="146" t="s">
        <v>1720</v>
      </c>
      <c r="F258" s="147" t="s">
        <v>1721</v>
      </c>
      <c r="G258" s="148" t="s">
        <v>1718</v>
      </c>
      <c r="H258" s="149">
        <v>4</v>
      </c>
      <c r="I258" s="150"/>
      <c r="J258" s="151">
        <f t="shared" si="70"/>
        <v>0</v>
      </c>
      <c r="K258" s="152"/>
      <c r="L258" s="33"/>
      <c r="M258" s="153" t="s">
        <v>1</v>
      </c>
      <c r="N258" s="154" t="s">
        <v>42</v>
      </c>
      <c r="O258" s="58"/>
      <c r="P258" s="155">
        <f t="shared" si="71"/>
        <v>0</v>
      </c>
      <c r="Q258" s="155">
        <v>0</v>
      </c>
      <c r="R258" s="155">
        <f t="shared" si="72"/>
        <v>0</v>
      </c>
      <c r="S258" s="155">
        <v>0</v>
      </c>
      <c r="T258" s="156">
        <f t="shared" si="7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139</v>
      </c>
      <c r="AT258" s="157" t="s">
        <v>135</v>
      </c>
      <c r="AU258" s="157" t="s">
        <v>85</v>
      </c>
      <c r="AY258" s="17" t="s">
        <v>132</v>
      </c>
      <c r="BE258" s="158">
        <f t="shared" si="74"/>
        <v>0</v>
      </c>
      <c r="BF258" s="158">
        <f t="shared" si="75"/>
        <v>0</v>
      </c>
      <c r="BG258" s="158">
        <f t="shared" si="76"/>
        <v>0</v>
      </c>
      <c r="BH258" s="158">
        <f t="shared" si="77"/>
        <v>0</v>
      </c>
      <c r="BI258" s="158">
        <f t="shared" si="78"/>
        <v>0</v>
      </c>
      <c r="BJ258" s="17" t="s">
        <v>85</v>
      </c>
      <c r="BK258" s="158">
        <f t="shared" si="79"/>
        <v>0</v>
      </c>
      <c r="BL258" s="17" t="s">
        <v>139</v>
      </c>
      <c r="BM258" s="157" t="s">
        <v>1722</v>
      </c>
    </row>
    <row r="259" spans="1:65" s="2" customFormat="1" ht="16.5" customHeight="1">
      <c r="A259" s="32"/>
      <c r="B259" s="144"/>
      <c r="C259" s="145" t="s">
        <v>834</v>
      </c>
      <c r="D259" s="145" t="s">
        <v>135</v>
      </c>
      <c r="E259" s="146" t="s">
        <v>1723</v>
      </c>
      <c r="F259" s="147" t="s">
        <v>1724</v>
      </c>
      <c r="G259" s="148" t="s">
        <v>1371</v>
      </c>
      <c r="H259" s="206"/>
      <c r="I259" s="150"/>
      <c r="J259" s="151">
        <f t="shared" si="70"/>
        <v>0</v>
      </c>
      <c r="K259" s="152"/>
      <c r="L259" s="33"/>
      <c r="M259" s="153" t="s">
        <v>1</v>
      </c>
      <c r="N259" s="154" t="s">
        <v>42</v>
      </c>
      <c r="O259" s="58"/>
      <c r="P259" s="155">
        <f t="shared" si="71"/>
        <v>0</v>
      </c>
      <c r="Q259" s="155">
        <v>0</v>
      </c>
      <c r="R259" s="155">
        <f t="shared" si="72"/>
        <v>0</v>
      </c>
      <c r="S259" s="155">
        <v>0</v>
      </c>
      <c r="T259" s="156">
        <f t="shared" si="7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139</v>
      </c>
      <c r="AT259" s="157" t="s">
        <v>135</v>
      </c>
      <c r="AU259" s="157" t="s">
        <v>85</v>
      </c>
      <c r="AY259" s="17" t="s">
        <v>132</v>
      </c>
      <c r="BE259" s="158">
        <f t="shared" si="74"/>
        <v>0</v>
      </c>
      <c r="BF259" s="158">
        <f t="shared" si="75"/>
        <v>0</v>
      </c>
      <c r="BG259" s="158">
        <f t="shared" si="76"/>
        <v>0</v>
      </c>
      <c r="BH259" s="158">
        <f t="shared" si="77"/>
        <v>0</v>
      </c>
      <c r="BI259" s="158">
        <f t="shared" si="78"/>
        <v>0</v>
      </c>
      <c r="BJ259" s="17" t="s">
        <v>85</v>
      </c>
      <c r="BK259" s="158">
        <f t="shared" si="79"/>
        <v>0</v>
      </c>
      <c r="BL259" s="17" t="s">
        <v>139</v>
      </c>
      <c r="BM259" s="157" t="s">
        <v>1725</v>
      </c>
    </row>
    <row r="260" spans="1:65" s="2" customFormat="1" ht="16.5" customHeight="1">
      <c r="A260" s="32"/>
      <c r="B260" s="144"/>
      <c r="C260" s="145" t="s">
        <v>839</v>
      </c>
      <c r="D260" s="145" t="s">
        <v>135</v>
      </c>
      <c r="E260" s="146" t="s">
        <v>1726</v>
      </c>
      <c r="F260" s="147" t="s">
        <v>1727</v>
      </c>
      <c r="G260" s="148" t="s">
        <v>1514</v>
      </c>
      <c r="H260" s="149">
        <v>1</v>
      </c>
      <c r="I260" s="150"/>
      <c r="J260" s="151">
        <f t="shared" si="70"/>
        <v>0</v>
      </c>
      <c r="K260" s="152"/>
      <c r="L260" s="33"/>
      <c r="M260" s="153" t="s">
        <v>1</v>
      </c>
      <c r="N260" s="154" t="s">
        <v>42</v>
      </c>
      <c r="O260" s="58"/>
      <c r="P260" s="155">
        <f t="shared" si="71"/>
        <v>0</v>
      </c>
      <c r="Q260" s="155">
        <v>0</v>
      </c>
      <c r="R260" s="155">
        <f t="shared" si="72"/>
        <v>0</v>
      </c>
      <c r="S260" s="155">
        <v>0</v>
      </c>
      <c r="T260" s="156">
        <f t="shared" si="7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139</v>
      </c>
      <c r="AT260" s="157" t="s">
        <v>135</v>
      </c>
      <c r="AU260" s="157" t="s">
        <v>85</v>
      </c>
      <c r="AY260" s="17" t="s">
        <v>132</v>
      </c>
      <c r="BE260" s="158">
        <f t="shared" si="74"/>
        <v>0</v>
      </c>
      <c r="BF260" s="158">
        <f t="shared" si="75"/>
        <v>0</v>
      </c>
      <c r="BG260" s="158">
        <f t="shared" si="76"/>
        <v>0</v>
      </c>
      <c r="BH260" s="158">
        <f t="shared" si="77"/>
        <v>0</v>
      </c>
      <c r="BI260" s="158">
        <f t="shared" si="78"/>
        <v>0</v>
      </c>
      <c r="BJ260" s="17" t="s">
        <v>85</v>
      </c>
      <c r="BK260" s="158">
        <f t="shared" si="79"/>
        <v>0</v>
      </c>
      <c r="BL260" s="17" t="s">
        <v>139</v>
      </c>
      <c r="BM260" s="157" t="s">
        <v>1728</v>
      </c>
    </row>
    <row r="261" spans="1:65" s="2" customFormat="1" ht="16.5" customHeight="1">
      <c r="A261" s="32"/>
      <c r="B261" s="144"/>
      <c r="C261" s="145" t="s">
        <v>844</v>
      </c>
      <c r="D261" s="145" t="s">
        <v>135</v>
      </c>
      <c r="E261" s="146" t="s">
        <v>1729</v>
      </c>
      <c r="F261" s="147" t="s">
        <v>1730</v>
      </c>
      <c r="G261" s="148" t="s">
        <v>310</v>
      </c>
      <c r="H261" s="149">
        <v>1</v>
      </c>
      <c r="I261" s="150"/>
      <c r="J261" s="151">
        <f t="shared" si="70"/>
        <v>0</v>
      </c>
      <c r="K261" s="152"/>
      <c r="L261" s="33"/>
      <c r="M261" s="153" t="s">
        <v>1</v>
      </c>
      <c r="N261" s="154" t="s">
        <v>42</v>
      </c>
      <c r="O261" s="58"/>
      <c r="P261" s="155">
        <f t="shared" si="71"/>
        <v>0</v>
      </c>
      <c r="Q261" s="155">
        <v>0</v>
      </c>
      <c r="R261" s="155">
        <f t="shared" si="72"/>
        <v>0</v>
      </c>
      <c r="S261" s="155">
        <v>0</v>
      </c>
      <c r="T261" s="156">
        <f t="shared" si="7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7" t="s">
        <v>139</v>
      </c>
      <c r="AT261" s="157" t="s">
        <v>135</v>
      </c>
      <c r="AU261" s="157" t="s">
        <v>85</v>
      </c>
      <c r="AY261" s="17" t="s">
        <v>132</v>
      </c>
      <c r="BE261" s="158">
        <f t="shared" si="74"/>
        <v>0</v>
      </c>
      <c r="BF261" s="158">
        <f t="shared" si="75"/>
        <v>0</v>
      </c>
      <c r="BG261" s="158">
        <f t="shared" si="76"/>
        <v>0</v>
      </c>
      <c r="BH261" s="158">
        <f t="shared" si="77"/>
        <v>0</v>
      </c>
      <c r="BI261" s="158">
        <f t="shared" si="78"/>
        <v>0</v>
      </c>
      <c r="BJ261" s="17" t="s">
        <v>85</v>
      </c>
      <c r="BK261" s="158">
        <f t="shared" si="79"/>
        <v>0</v>
      </c>
      <c r="BL261" s="17" t="s">
        <v>139</v>
      </c>
      <c r="BM261" s="157" t="s">
        <v>1731</v>
      </c>
    </row>
    <row r="262" spans="1:65" s="2" customFormat="1" ht="16.5" customHeight="1">
      <c r="A262" s="32"/>
      <c r="B262" s="144"/>
      <c r="C262" s="145" t="s">
        <v>850</v>
      </c>
      <c r="D262" s="145" t="s">
        <v>135</v>
      </c>
      <c r="E262" s="146" t="s">
        <v>1732</v>
      </c>
      <c r="F262" s="147" t="s">
        <v>1733</v>
      </c>
      <c r="G262" s="148" t="s">
        <v>1514</v>
      </c>
      <c r="H262" s="149">
        <v>1</v>
      </c>
      <c r="I262" s="150"/>
      <c r="J262" s="151">
        <f t="shared" si="70"/>
        <v>0</v>
      </c>
      <c r="K262" s="152"/>
      <c r="L262" s="33"/>
      <c r="M262" s="164" t="s">
        <v>1</v>
      </c>
      <c r="N262" s="165" t="s">
        <v>42</v>
      </c>
      <c r="O262" s="166"/>
      <c r="P262" s="167">
        <f t="shared" si="71"/>
        <v>0</v>
      </c>
      <c r="Q262" s="167">
        <v>0</v>
      </c>
      <c r="R262" s="167">
        <f t="shared" si="72"/>
        <v>0</v>
      </c>
      <c r="S262" s="167">
        <v>0</v>
      </c>
      <c r="T262" s="168">
        <f t="shared" si="7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7" t="s">
        <v>139</v>
      </c>
      <c r="AT262" s="157" t="s">
        <v>135</v>
      </c>
      <c r="AU262" s="157" t="s">
        <v>85</v>
      </c>
      <c r="AY262" s="17" t="s">
        <v>132</v>
      </c>
      <c r="BE262" s="158">
        <f t="shared" si="74"/>
        <v>0</v>
      </c>
      <c r="BF262" s="158">
        <f t="shared" si="75"/>
        <v>0</v>
      </c>
      <c r="BG262" s="158">
        <f t="shared" si="76"/>
        <v>0</v>
      </c>
      <c r="BH262" s="158">
        <f t="shared" si="77"/>
        <v>0</v>
      </c>
      <c r="BI262" s="158">
        <f t="shared" si="78"/>
        <v>0</v>
      </c>
      <c r="BJ262" s="17" t="s">
        <v>85</v>
      </c>
      <c r="BK262" s="158">
        <f t="shared" si="79"/>
        <v>0</v>
      </c>
      <c r="BL262" s="17" t="s">
        <v>139</v>
      </c>
      <c r="BM262" s="157" t="s">
        <v>1734</v>
      </c>
    </row>
    <row r="263" spans="1:31" s="2" customFormat="1" ht="6.95" customHeight="1">
      <c r="A263" s="32"/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33"/>
      <c r="M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</row>
  </sheetData>
  <autoFilter ref="C130:K262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Jindra</dc:creator>
  <cp:keywords/>
  <dc:description/>
  <cp:lastModifiedBy>OptiPlex</cp:lastModifiedBy>
  <dcterms:created xsi:type="dcterms:W3CDTF">2021-08-09T18:31:22Z</dcterms:created>
  <dcterms:modified xsi:type="dcterms:W3CDTF">2021-08-15T19:12:46Z</dcterms:modified>
  <cp:category/>
  <cp:version/>
  <cp:contentType/>
  <cp:contentStatus/>
</cp:coreProperties>
</file>