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Z:\Poptávané dřevostavby 2024\Kaplice DS\"/>
    </mc:Choice>
  </mc:AlternateContent>
  <xr:revisionPtr revIDLastSave="0" documentId="13_ncr:1_{5AB5B006-A164-4905-A9E2-5C9B3DC1F9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 stavby" sheetId="1" r:id="rId1"/>
    <sheet name="DS_Kaplice_stavebni - DS_..." sheetId="4" r:id="rId2"/>
    <sheet name="DS_Kaplice - DS_Kaplice_z..." sheetId="2" r:id="rId3"/>
    <sheet name="DS_Kaplice_elektroin - DS..." sheetId="3" r:id="rId4"/>
    <sheet name="DS_Kaplice_UT - DS_Kaplic..." sheetId="5" r:id="rId5"/>
    <sheet name="DS_Kaplice_VRN - DS_Kapli..." sheetId="6" r:id="rId6"/>
    <sheet name="DS_Kaplice_VZT - DS_Kapli..." sheetId="7" r:id="rId7"/>
    <sheet name="DS_Kaplice_zp.plochy - DS..." sheetId="8" r:id="rId8"/>
  </sheets>
  <definedNames>
    <definedName name="_xlnm._FilterDatabase" localSheetId="2" hidden="1">'DS_Kaplice - DS_Kaplice_z...'!$C$118:$K$124</definedName>
    <definedName name="_xlnm._FilterDatabase" localSheetId="3" hidden="1">'DS_Kaplice_elektroin - DS...'!$C$134:$K$387</definedName>
    <definedName name="_xlnm._FilterDatabase" localSheetId="1" hidden="1">'DS_Kaplice_stavebni - DS_...'!$C$139:$K$384</definedName>
    <definedName name="_xlnm._FilterDatabase" localSheetId="4" hidden="1">'DS_Kaplice_UT - DS_Kaplic...'!$C$118:$K$124</definedName>
    <definedName name="_xlnm._FilterDatabase" localSheetId="5" hidden="1">'DS_Kaplice_VRN - DS_Kapli...'!$C$119:$K$131</definedName>
    <definedName name="_xlnm._FilterDatabase" localSheetId="6" hidden="1">'DS_Kaplice_VZT - DS_Kapli...'!$C$117:$K$121</definedName>
    <definedName name="_xlnm._FilterDatabase" localSheetId="7" hidden="1">'DS_Kaplice_zp.plochy - DS...'!$C$125:$K$169</definedName>
    <definedName name="_xlnm.Print_Titles" localSheetId="2">'DS_Kaplice - DS_Kaplice_z...'!$118:$118</definedName>
    <definedName name="_xlnm.Print_Titles" localSheetId="3">'DS_Kaplice_elektroin - DS...'!$134:$134</definedName>
    <definedName name="_xlnm.Print_Titles" localSheetId="1">'DS_Kaplice_stavebni - DS_...'!$139:$139</definedName>
    <definedName name="_xlnm.Print_Titles" localSheetId="4">'DS_Kaplice_UT - DS_Kaplic...'!$118:$118</definedName>
    <definedName name="_xlnm.Print_Titles" localSheetId="5">'DS_Kaplice_VRN - DS_Kapli...'!$119:$119</definedName>
    <definedName name="_xlnm.Print_Titles" localSheetId="6">'DS_Kaplice_VZT - DS_Kapli...'!$117:$117</definedName>
    <definedName name="_xlnm.Print_Titles" localSheetId="7">'DS_Kaplice_zp.plochy - DS...'!$125:$125</definedName>
    <definedName name="_xlnm.Print_Titles" localSheetId="0">'Rekapitulace stavby'!$92:$92</definedName>
    <definedName name="_xlnm.Print_Area" localSheetId="2">'DS_Kaplice - DS_Kaplice_z...'!$C$4:$J$76,'DS_Kaplice - DS_Kaplice_z...'!$C$82:$J$100,'DS_Kaplice - DS_Kaplice_z...'!$C$106:$J$124</definedName>
    <definedName name="_xlnm.Print_Area" localSheetId="3">'DS_Kaplice_elektroin - DS...'!$C$4:$J$76,'DS_Kaplice_elektroin - DS...'!$C$82:$J$116,'DS_Kaplice_elektroin - DS...'!$C$122:$J$387</definedName>
    <definedName name="_xlnm.Print_Area" localSheetId="1">'DS_Kaplice_stavebni - DS_...'!$C$4:$J$76,'DS_Kaplice_stavebni - DS_...'!$C$82:$J$121,'DS_Kaplice_stavebni - DS_...'!$C$127:$J$384</definedName>
    <definedName name="_xlnm.Print_Area" localSheetId="4">'DS_Kaplice_UT - DS_Kaplic...'!$C$4:$J$76,'DS_Kaplice_UT - DS_Kaplic...'!$C$82:$J$100,'DS_Kaplice_UT - DS_Kaplic...'!$C$106:$J$124</definedName>
    <definedName name="_xlnm.Print_Area" localSheetId="5">'DS_Kaplice_VRN - DS_Kapli...'!$C$4:$J$76,'DS_Kaplice_VRN - DS_Kapli...'!$C$82:$J$101,'DS_Kaplice_VRN - DS_Kapli...'!$C$107:$J$131</definedName>
    <definedName name="_xlnm.Print_Area" localSheetId="6">'DS_Kaplice_VZT - DS_Kapli...'!$C$4:$J$76,'DS_Kaplice_VZT - DS_Kapli...'!$C$82:$J$99,'DS_Kaplice_VZT - DS_Kapli...'!$C$105:$J$121</definedName>
    <definedName name="_xlnm.Print_Area" localSheetId="7">'DS_Kaplice_zp.plochy - DS...'!$C$4:$J$76,'DS_Kaplice_zp.plochy - DS...'!$C$82:$J$107,'DS_Kaplice_zp.plochy - DS...'!$C$113:$J$169</definedName>
    <definedName name="_xlnm.Print_Area" localSheetId="0">'Rekapitulace stavby'!$D$4:$AO$76,'Rekapitulace stavby'!$C$82:$AQ$103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8" l="1"/>
  <c r="J36" i="8"/>
  <c r="AY102" i="1"/>
  <c r="J35" i="8"/>
  <c r="AX102" i="1" s="1"/>
  <c r="BI169" i="8"/>
  <c r="BH169" i="8"/>
  <c r="BG169" i="8"/>
  <c r="BF169" i="8"/>
  <c r="T169" i="8"/>
  <c r="R169" i="8"/>
  <c r="P169" i="8"/>
  <c r="BI168" i="8"/>
  <c r="BH168" i="8"/>
  <c r="BG168" i="8"/>
  <c r="BF168" i="8"/>
  <c r="T168" i="8"/>
  <c r="R168" i="8"/>
  <c r="P168" i="8"/>
  <c r="BI167" i="8"/>
  <c r="BH167" i="8"/>
  <c r="BG167" i="8"/>
  <c r="BF167" i="8"/>
  <c r="T167" i="8"/>
  <c r="R167" i="8"/>
  <c r="P167" i="8"/>
  <c r="BI166" i="8"/>
  <c r="BH166" i="8"/>
  <c r="BG166" i="8"/>
  <c r="BF166" i="8"/>
  <c r="T166" i="8"/>
  <c r="R166" i="8"/>
  <c r="P166" i="8"/>
  <c r="BI165" i="8"/>
  <c r="BH165" i="8"/>
  <c r="BG165" i="8"/>
  <c r="BF165" i="8"/>
  <c r="T165" i="8"/>
  <c r="R165" i="8"/>
  <c r="P165" i="8"/>
  <c r="BI164" i="8"/>
  <c r="BH164" i="8"/>
  <c r="BG164" i="8"/>
  <c r="BF164" i="8"/>
  <c r="T164" i="8"/>
  <c r="R164" i="8"/>
  <c r="P164" i="8"/>
  <c r="BI163" i="8"/>
  <c r="BH163" i="8"/>
  <c r="BG163" i="8"/>
  <c r="BF163" i="8"/>
  <c r="T163" i="8"/>
  <c r="R163" i="8"/>
  <c r="P163" i="8"/>
  <c r="BI162" i="8"/>
  <c r="BH162" i="8"/>
  <c r="BG162" i="8"/>
  <c r="BF162" i="8"/>
  <c r="T162" i="8"/>
  <c r="R162" i="8"/>
  <c r="P162" i="8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6" i="8"/>
  <c r="BH156" i="8"/>
  <c r="BG156" i="8"/>
  <c r="BF156" i="8"/>
  <c r="T156" i="8"/>
  <c r="T155" i="8"/>
  <c r="R156" i="8"/>
  <c r="R155" i="8"/>
  <c r="P156" i="8"/>
  <c r="P155" i="8" s="1"/>
  <c r="BI154" i="8"/>
  <c r="BH154" i="8"/>
  <c r="BG154" i="8"/>
  <c r="BF154" i="8"/>
  <c r="T154" i="8"/>
  <c r="T153" i="8"/>
  <c r="R154" i="8"/>
  <c r="R153" i="8"/>
  <c r="P154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2" i="8"/>
  <c r="BH142" i="8"/>
  <c r="BG142" i="8"/>
  <c r="BF142" i="8"/>
  <c r="T142" i="8"/>
  <c r="T141" i="8" s="1"/>
  <c r="R142" i="8"/>
  <c r="R141" i="8"/>
  <c r="P142" i="8"/>
  <c r="P141" i="8" s="1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J122" i="8"/>
  <c r="F122" i="8"/>
  <c r="F120" i="8"/>
  <c r="E118" i="8"/>
  <c r="J91" i="8"/>
  <c r="F91" i="8"/>
  <c r="F89" i="8"/>
  <c r="E87" i="8"/>
  <c r="J24" i="8"/>
  <c r="E24" i="8"/>
  <c r="J123" i="8" s="1"/>
  <c r="J23" i="8"/>
  <c r="J18" i="8"/>
  <c r="E18" i="8"/>
  <c r="F92" i="8" s="1"/>
  <c r="J17" i="8"/>
  <c r="J12" i="8"/>
  <c r="J120" i="8" s="1"/>
  <c r="E7" i="8"/>
  <c r="E85" i="8" s="1"/>
  <c r="J37" i="7"/>
  <c r="J36" i="7"/>
  <c r="AY101" i="1" s="1"/>
  <c r="J35" i="7"/>
  <c r="AX101" i="1"/>
  <c r="BI121" i="7"/>
  <c r="BH121" i="7"/>
  <c r="BG121" i="7"/>
  <c r="F35" i="7" s="1"/>
  <c r="BB101" i="1" s="1"/>
  <c r="BF121" i="7"/>
  <c r="F34" i="7" s="1"/>
  <c r="BA101" i="1" s="1"/>
  <c r="T121" i="7"/>
  <c r="T120" i="7"/>
  <c r="T119" i="7" s="1"/>
  <c r="T118" i="7" s="1"/>
  <c r="R121" i="7"/>
  <c r="R120" i="7" s="1"/>
  <c r="R119" i="7" s="1"/>
  <c r="R118" i="7" s="1"/>
  <c r="P121" i="7"/>
  <c r="P120" i="7" s="1"/>
  <c r="P119" i="7" s="1"/>
  <c r="P118" i="7" s="1"/>
  <c r="AU101" i="1" s="1"/>
  <c r="J114" i="7"/>
  <c r="F114" i="7"/>
  <c r="F112" i="7"/>
  <c r="E110" i="7"/>
  <c r="J91" i="7"/>
  <c r="F91" i="7"/>
  <c r="F89" i="7"/>
  <c r="E87" i="7"/>
  <c r="J24" i="7"/>
  <c r="E24" i="7"/>
  <c r="J115" i="7" s="1"/>
  <c r="J23" i="7"/>
  <c r="J18" i="7"/>
  <c r="E18" i="7"/>
  <c r="F115" i="7" s="1"/>
  <c r="J17" i="7"/>
  <c r="J12" i="7"/>
  <c r="J89" i="7" s="1"/>
  <c r="E7" i="7"/>
  <c r="E108" i="7"/>
  <c r="J37" i="6"/>
  <c r="J36" i="6"/>
  <c r="AY100" i="1"/>
  <c r="J35" i="6"/>
  <c r="AX100" i="1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8" i="6"/>
  <c r="BH128" i="6"/>
  <c r="BG128" i="6"/>
  <c r="BF128" i="6"/>
  <c r="T128" i="6"/>
  <c r="T127" i="6" s="1"/>
  <c r="R128" i="6"/>
  <c r="R127" i="6"/>
  <c r="P128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J116" i="6"/>
  <c r="F116" i="6"/>
  <c r="F114" i="6"/>
  <c r="E112" i="6"/>
  <c r="J91" i="6"/>
  <c r="F91" i="6"/>
  <c r="F89" i="6"/>
  <c r="E87" i="6"/>
  <c r="J24" i="6"/>
  <c r="E24" i="6"/>
  <c r="J117" i="6"/>
  <c r="J23" i="6"/>
  <c r="J18" i="6"/>
  <c r="E18" i="6"/>
  <c r="F117" i="6"/>
  <c r="J17" i="6"/>
  <c r="J12" i="6"/>
  <c r="J114" i="6" s="1"/>
  <c r="E7" i="6"/>
  <c r="E85" i="6" s="1"/>
  <c r="J37" i="5"/>
  <c r="J36" i="5"/>
  <c r="AY99" i="1"/>
  <c r="J35" i="5"/>
  <c r="AX99" i="1" s="1"/>
  <c r="BI124" i="5"/>
  <c r="BH124" i="5"/>
  <c r="BG124" i="5"/>
  <c r="BF124" i="5"/>
  <c r="T124" i="5"/>
  <c r="T123" i="5"/>
  <c r="T120" i="5" s="1"/>
  <c r="T119" i="5" s="1"/>
  <c r="R124" i="5"/>
  <c r="R123" i="5" s="1"/>
  <c r="P124" i="5"/>
  <c r="P123" i="5"/>
  <c r="BI122" i="5"/>
  <c r="BH122" i="5"/>
  <c r="BG122" i="5"/>
  <c r="BF122" i="5"/>
  <c r="T122" i="5"/>
  <c r="T121" i="5"/>
  <c r="R122" i="5"/>
  <c r="R121" i="5" s="1"/>
  <c r="R120" i="5" s="1"/>
  <c r="R119" i="5" s="1"/>
  <c r="P122" i="5"/>
  <c r="P121" i="5" s="1"/>
  <c r="J115" i="5"/>
  <c r="F115" i="5"/>
  <c r="F113" i="5"/>
  <c r="E111" i="5"/>
  <c r="J91" i="5"/>
  <c r="F91" i="5"/>
  <c r="F89" i="5"/>
  <c r="E87" i="5"/>
  <c r="J24" i="5"/>
  <c r="E24" i="5"/>
  <c r="J116" i="5" s="1"/>
  <c r="J23" i="5"/>
  <c r="J18" i="5"/>
  <c r="E18" i="5"/>
  <c r="F92" i="5" s="1"/>
  <c r="J17" i="5"/>
  <c r="J12" i="5"/>
  <c r="J113" i="5" s="1"/>
  <c r="E7" i="5"/>
  <c r="E109" i="5" s="1"/>
  <c r="J37" i="4"/>
  <c r="J36" i="4"/>
  <c r="AY96" i="1" s="1"/>
  <c r="J35" i="4"/>
  <c r="AX96" i="1"/>
  <c r="BI384" i="4"/>
  <c r="BH384" i="4"/>
  <c r="BG384" i="4"/>
  <c r="BF384" i="4"/>
  <c r="T384" i="4"/>
  <c r="T383" i="4"/>
  <c r="T382" i="4" s="1"/>
  <c r="R384" i="4"/>
  <c r="R383" i="4"/>
  <c r="R382" i="4" s="1"/>
  <c r="P384" i="4"/>
  <c r="P383" i="4"/>
  <c r="P382" i="4"/>
  <c r="BI381" i="4"/>
  <c r="BH381" i="4"/>
  <c r="BG381" i="4"/>
  <c r="BF381" i="4"/>
  <c r="T381" i="4"/>
  <c r="R381" i="4"/>
  <c r="P381" i="4"/>
  <c r="BI380" i="4"/>
  <c r="BH380" i="4"/>
  <c r="BG380" i="4"/>
  <c r="BF380" i="4"/>
  <c r="T380" i="4"/>
  <c r="R380" i="4"/>
  <c r="P380" i="4"/>
  <c r="BI379" i="4"/>
  <c r="BH379" i="4"/>
  <c r="BG379" i="4"/>
  <c r="BF379" i="4"/>
  <c r="T379" i="4"/>
  <c r="R379" i="4"/>
  <c r="P379" i="4"/>
  <c r="BI377" i="4"/>
  <c r="BH377" i="4"/>
  <c r="BG377" i="4"/>
  <c r="BF377" i="4"/>
  <c r="T377" i="4"/>
  <c r="R377" i="4"/>
  <c r="P377" i="4"/>
  <c r="BI376" i="4"/>
  <c r="BH376" i="4"/>
  <c r="BG376" i="4"/>
  <c r="BF376" i="4"/>
  <c r="T376" i="4"/>
  <c r="R376" i="4"/>
  <c r="P376" i="4"/>
  <c r="BI374" i="4"/>
  <c r="BH374" i="4"/>
  <c r="BG374" i="4"/>
  <c r="BF374" i="4"/>
  <c r="T374" i="4"/>
  <c r="R374" i="4"/>
  <c r="P374" i="4"/>
  <c r="BI373" i="4"/>
  <c r="BH373" i="4"/>
  <c r="BG373" i="4"/>
  <c r="BF373" i="4"/>
  <c r="T373" i="4"/>
  <c r="R373" i="4"/>
  <c r="P373" i="4"/>
  <c r="BI372" i="4"/>
  <c r="BH372" i="4"/>
  <c r="BG372" i="4"/>
  <c r="BF372" i="4"/>
  <c r="T372" i="4"/>
  <c r="R372" i="4"/>
  <c r="P372" i="4"/>
  <c r="BI371" i="4"/>
  <c r="BH371" i="4"/>
  <c r="BG371" i="4"/>
  <c r="BF371" i="4"/>
  <c r="T371" i="4"/>
  <c r="R371" i="4"/>
  <c r="P371" i="4"/>
  <c r="BI370" i="4"/>
  <c r="BH370" i="4"/>
  <c r="BG370" i="4"/>
  <c r="BF370" i="4"/>
  <c r="T370" i="4"/>
  <c r="R370" i="4"/>
  <c r="P370" i="4"/>
  <c r="BI368" i="4"/>
  <c r="BH368" i="4"/>
  <c r="BG368" i="4"/>
  <c r="BF368" i="4"/>
  <c r="T368" i="4"/>
  <c r="T367" i="4"/>
  <c r="R368" i="4"/>
  <c r="R367" i="4" s="1"/>
  <c r="P368" i="4"/>
  <c r="P367" i="4"/>
  <c r="BI366" i="4"/>
  <c r="BH366" i="4"/>
  <c r="BG366" i="4"/>
  <c r="BF366" i="4"/>
  <c r="T366" i="4"/>
  <c r="R366" i="4"/>
  <c r="P366" i="4"/>
  <c r="BI365" i="4"/>
  <c r="BH365" i="4"/>
  <c r="BG365" i="4"/>
  <c r="BF365" i="4"/>
  <c r="T365" i="4"/>
  <c r="R365" i="4"/>
  <c r="P365" i="4"/>
  <c r="BI364" i="4"/>
  <c r="BH364" i="4"/>
  <c r="BG364" i="4"/>
  <c r="BF364" i="4"/>
  <c r="T364" i="4"/>
  <c r="R364" i="4"/>
  <c r="P364" i="4"/>
  <c r="BI363" i="4"/>
  <c r="BH363" i="4"/>
  <c r="BG363" i="4"/>
  <c r="BF363" i="4"/>
  <c r="T363" i="4"/>
  <c r="R363" i="4"/>
  <c r="P363" i="4"/>
  <c r="BI362" i="4"/>
  <c r="BH362" i="4"/>
  <c r="BG362" i="4"/>
  <c r="BF362" i="4"/>
  <c r="T362" i="4"/>
  <c r="R362" i="4"/>
  <c r="P362" i="4"/>
  <c r="BI361" i="4"/>
  <c r="BH361" i="4"/>
  <c r="BG361" i="4"/>
  <c r="BF361" i="4"/>
  <c r="T361" i="4"/>
  <c r="R361" i="4"/>
  <c r="P361" i="4"/>
  <c r="BI360" i="4"/>
  <c r="BH360" i="4"/>
  <c r="BG360" i="4"/>
  <c r="BF360" i="4"/>
  <c r="T360" i="4"/>
  <c r="R360" i="4"/>
  <c r="P360" i="4"/>
  <c r="BI359" i="4"/>
  <c r="BH359" i="4"/>
  <c r="BG359" i="4"/>
  <c r="BF359" i="4"/>
  <c r="T359" i="4"/>
  <c r="R359" i="4"/>
  <c r="P359" i="4"/>
  <c r="BI357" i="4"/>
  <c r="BH357" i="4"/>
  <c r="BG357" i="4"/>
  <c r="BF357" i="4"/>
  <c r="T357" i="4"/>
  <c r="R357" i="4"/>
  <c r="P357" i="4"/>
  <c r="BI356" i="4"/>
  <c r="BH356" i="4"/>
  <c r="BG356" i="4"/>
  <c r="BF356" i="4"/>
  <c r="T356" i="4"/>
  <c r="R356" i="4"/>
  <c r="P356" i="4"/>
  <c r="BI355" i="4"/>
  <c r="BH355" i="4"/>
  <c r="BG355" i="4"/>
  <c r="BF355" i="4"/>
  <c r="T355" i="4"/>
  <c r="R355" i="4"/>
  <c r="P355" i="4"/>
  <c r="BI354" i="4"/>
  <c r="BH354" i="4"/>
  <c r="BG354" i="4"/>
  <c r="BF354" i="4"/>
  <c r="T354" i="4"/>
  <c r="R354" i="4"/>
  <c r="P354" i="4"/>
  <c r="BI353" i="4"/>
  <c r="BH353" i="4"/>
  <c r="BG353" i="4"/>
  <c r="BF353" i="4"/>
  <c r="T353" i="4"/>
  <c r="R353" i="4"/>
  <c r="P353" i="4"/>
  <c r="BI352" i="4"/>
  <c r="BH352" i="4"/>
  <c r="BG352" i="4"/>
  <c r="BF352" i="4"/>
  <c r="T352" i="4"/>
  <c r="R352" i="4"/>
  <c r="P352" i="4"/>
  <c r="BI351" i="4"/>
  <c r="BH351" i="4"/>
  <c r="BG351" i="4"/>
  <c r="BF351" i="4"/>
  <c r="T351" i="4"/>
  <c r="R351" i="4"/>
  <c r="P351" i="4"/>
  <c r="BI350" i="4"/>
  <c r="BH350" i="4"/>
  <c r="BG350" i="4"/>
  <c r="BF350" i="4"/>
  <c r="T350" i="4"/>
  <c r="R350" i="4"/>
  <c r="P350" i="4"/>
  <c r="BI349" i="4"/>
  <c r="BH349" i="4"/>
  <c r="BG349" i="4"/>
  <c r="BF349" i="4"/>
  <c r="T349" i="4"/>
  <c r="R349" i="4"/>
  <c r="P349" i="4"/>
  <c r="BI348" i="4"/>
  <c r="BH348" i="4"/>
  <c r="BG348" i="4"/>
  <c r="BF348" i="4"/>
  <c r="T348" i="4"/>
  <c r="R348" i="4"/>
  <c r="P348" i="4"/>
  <c r="BI347" i="4"/>
  <c r="BH347" i="4"/>
  <c r="BG347" i="4"/>
  <c r="BF347" i="4"/>
  <c r="T347" i="4"/>
  <c r="R347" i="4"/>
  <c r="P347" i="4"/>
  <c r="BI345" i="4"/>
  <c r="BH345" i="4"/>
  <c r="BG345" i="4"/>
  <c r="BF345" i="4"/>
  <c r="T345" i="4"/>
  <c r="R345" i="4"/>
  <c r="P345" i="4"/>
  <c r="BI344" i="4"/>
  <c r="BH344" i="4"/>
  <c r="BG344" i="4"/>
  <c r="BF344" i="4"/>
  <c r="T344" i="4"/>
  <c r="R344" i="4"/>
  <c r="P344" i="4"/>
  <c r="BI343" i="4"/>
  <c r="BH343" i="4"/>
  <c r="BG343" i="4"/>
  <c r="BF343" i="4"/>
  <c r="T343" i="4"/>
  <c r="R343" i="4"/>
  <c r="P343" i="4"/>
  <c r="BI342" i="4"/>
  <c r="BH342" i="4"/>
  <c r="BG342" i="4"/>
  <c r="BF342" i="4"/>
  <c r="T342" i="4"/>
  <c r="R342" i="4"/>
  <c r="P342" i="4"/>
  <c r="BI341" i="4"/>
  <c r="BH341" i="4"/>
  <c r="BG341" i="4"/>
  <c r="BF341" i="4"/>
  <c r="T341" i="4"/>
  <c r="R341" i="4"/>
  <c r="P341" i="4"/>
  <c r="BI340" i="4"/>
  <c r="BH340" i="4"/>
  <c r="BG340" i="4"/>
  <c r="BF340" i="4"/>
  <c r="T340" i="4"/>
  <c r="R340" i="4"/>
  <c r="P340" i="4"/>
  <c r="BI339" i="4"/>
  <c r="BH339" i="4"/>
  <c r="BG339" i="4"/>
  <c r="BF339" i="4"/>
  <c r="T339" i="4"/>
  <c r="R339" i="4"/>
  <c r="P339" i="4"/>
  <c r="BI338" i="4"/>
  <c r="BH338" i="4"/>
  <c r="BG338" i="4"/>
  <c r="BF338" i="4"/>
  <c r="T338" i="4"/>
  <c r="R338" i="4"/>
  <c r="P338" i="4"/>
  <c r="BI337" i="4"/>
  <c r="BH337" i="4"/>
  <c r="BG337" i="4"/>
  <c r="BF337" i="4"/>
  <c r="T337" i="4"/>
  <c r="R337" i="4"/>
  <c r="P337" i="4"/>
  <c r="BI335" i="4"/>
  <c r="BH335" i="4"/>
  <c r="BG335" i="4"/>
  <c r="BF335" i="4"/>
  <c r="T335" i="4"/>
  <c r="R335" i="4"/>
  <c r="P335" i="4"/>
  <c r="BI334" i="4"/>
  <c r="BH334" i="4"/>
  <c r="BG334" i="4"/>
  <c r="BF334" i="4"/>
  <c r="T334" i="4"/>
  <c r="R334" i="4"/>
  <c r="P334" i="4"/>
  <c r="BI333" i="4"/>
  <c r="BH333" i="4"/>
  <c r="BG333" i="4"/>
  <c r="BF333" i="4"/>
  <c r="T333" i="4"/>
  <c r="R333" i="4"/>
  <c r="P333" i="4"/>
  <c r="BI332" i="4"/>
  <c r="BH332" i="4"/>
  <c r="BG332" i="4"/>
  <c r="BF332" i="4"/>
  <c r="T332" i="4"/>
  <c r="R332" i="4"/>
  <c r="P332" i="4"/>
  <c r="BI331" i="4"/>
  <c r="BH331" i="4"/>
  <c r="BG331" i="4"/>
  <c r="BF331" i="4"/>
  <c r="T331" i="4"/>
  <c r="R331" i="4"/>
  <c r="P331" i="4"/>
  <c r="BI330" i="4"/>
  <c r="BH330" i="4"/>
  <c r="BG330" i="4"/>
  <c r="BF330" i="4"/>
  <c r="T330" i="4"/>
  <c r="R330" i="4"/>
  <c r="P330" i="4"/>
  <c r="BI329" i="4"/>
  <c r="BH329" i="4"/>
  <c r="BG329" i="4"/>
  <c r="BF329" i="4"/>
  <c r="T329" i="4"/>
  <c r="R329" i="4"/>
  <c r="P329" i="4"/>
  <c r="BI328" i="4"/>
  <c r="BH328" i="4"/>
  <c r="BG328" i="4"/>
  <c r="BF328" i="4"/>
  <c r="T328" i="4"/>
  <c r="R328" i="4"/>
  <c r="P328" i="4"/>
  <c r="BI327" i="4"/>
  <c r="BH327" i="4"/>
  <c r="BG327" i="4"/>
  <c r="BF327" i="4"/>
  <c r="T327" i="4"/>
  <c r="R327" i="4"/>
  <c r="P327" i="4"/>
  <c r="BI326" i="4"/>
  <c r="BH326" i="4"/>
  <c r="BG326" i="4"/>
  <c r="BF326" i="4"/>
  <c r="T326" i="4"/>
  <c r="R326" i="4"/>
  <c r="P326" i="4"/>
  <c r="BI325" i="4"/>
  <c r="BH325" i="4"/>
  <c r="BG325" i="4"/>
  <c r="BF325" i="4"/>
  <c r="T325" i="4"/>
  <c r="R325" i="4"/>
  <c r="P325" i="4"/>
  <c r="BI323" i="4"/>
  <c r="BH323" i="4"/>
  <c r="BG323" i="4"/>
  <c r="BF323" i="4"/>
  <c r="T323" i="4"/>
  <c r="R323" i="4"/>
  <c r="P323" i="4"/>
  <c r="BI322" i="4"/>
  <c r="BH322" i="4"/>
  <c r="BG322" i="4"/>
  <c r="BF322" i="4"/>
  <c r="T322" i="4"/>
  <c r="R322" i="4"/>
  <c r="P322" i="4"/>
  <c r="BI321" i="4"/>
  <c r="BH321" i="4"/>
  <c r="BG321" i="4"/>
  <c r="BF321" i="4"/>
  <c r="T321" i="4"/>
  <c r="R321" i="4"/>
  <c r="P321" i="4"/>
  <c r="BI320" i="4"/>
  <c r="BH320" i="4"/>
  <c r="BG320" i="4"/>
  <c r="BF320" i="4"/>
  <c r="T320" i="4"/>
  <c r="R320" i="4"/>
  <c r="P320" i="4"/>
  <c r="BI319" i="4"/>
  <c r="BH319" i="4"/>
  <c r="BG319" i="4"/>
  <c r="BF319" i="4"/>
  <c r="T319" i="4"/>
  <c r="R319" i="4"/>
  <c r="P319" i="4"/>
  <c r="BI318" i="4"/>
  <c r="BH318" i="4"/>
  <c r="BG318" i="4"/>
  <c r="BF318" i="4"/>
  <c r="T318" i="4"/>
  <c r="R318" i="4"/>
  <c r="P318" i="4"/>
  <c r="BI317" i="4"/>
  <c r="BH317" i="4"/>
  <c r="BG317" i="4"/>
  <c r="BF317" i="4"/>
  <c r="T317" i="4"/>
  <c r="R317" i="4"/>
  <c r="P317" i="4"/>
  <c r="BI316" i="4"/>
  <c r="BH316" i="4"/>
  <c r="BG316" i="4"/>
  <c r="BF316" i="4"/>
  <c r="T316" i="4"/>
  <c r="R316" i="4"/>
  <c r="P316" i="4"/>
  <c r="BI315" i="4"/>
  <c r="BH315" i="4"/>
  <c r="BG315" i="4"/>
  <c r="BF315" i="4"/>
  <c r="T315" i="4"/>
  <c r="R315" i="4"/>
  <c r="P315" i="4"/>
  <c r="BI314" i="4"/>
  <c r="BH314" i="4"/>
  <c r="BG314" i="4"/>
  <c r="BF314" i="4"/>
  <c r="T314" i="4"/>
  <c r="R314" i="4"/>
  <c r="P314" i="4"/>
  <c r="BI313" i="4"/>
  <c r="BH313" i="4"/>
  <c r="BG313" i="4"/>
  <c r="BF313" i="4"/>
  <c r="T313" i="4"/>
  <c r="R313" i="4"/>
  <c r="P313" i="4"/>
  <c r="BI312" i="4"/>
  <c r="BH312" i="4"/>
  <c r="BG312" i="4"/>
  <c r="BF312" i="4"/>
  <c r="T312" i="4"/>
  <c r="R312" i="4"/>
  <c r="P312" i="4"/>
  <c r="BI311" i="4"/>
  <c r="BH311" i="4"/>
  <c r="BG311" i="4"/>
  <c r="BF311" i="4"/>
  <c r="T311" i="4"/>
  <c r="R311" i="4"/>
  <c r="P311" i="4"/>
  <c r="BI309" i="4"/>
  <c r="BH309" i="4"/>
  <c r="BG309" i="4"/>
  <c r="BF309" i="4"/>
  <c r="T309" i="4"/>
  <c r="R309" i="4"/>
  <c r="P309" i="4"/>
  <c r="BI308" i="4"/>
  <c r="BH308" i="4"/>
  <c r="BG308" i="4"/>
  <c r="BF308" i="4"/>
  <c r="T308" i="4"/>
  <c r="R308" i="4"/>
  <c r="P308" i="4"/>
  <c r="BI306" i="4"/>
  <c r="BH306" i="4"/>
  <c r="BG306" i="4"/>
  <c r="BF306" i="4"/>
  <c r="T306" i="4"/>
  <c r="R306" i="4"/>
  <c r="P306" i="4"/>
  <c r="BI305" i="4"/>
  <c r="BH305" i="4"/>
  <c r="BG305" i="4"/>
  <c r="BF305" i="4"/>
  <c r="T305" i="4"/>
  <c r="R305" i="4"/>
  <c r="P305" i="4"/>
  <c r="BI304" i="4"/>
  <c r="BH304" i="4"/>
  <c r="BG304" i="4"/>
  <c r="BF304" i="4"/>
  <c r="T304" i="4"/>
  <c r="R304" i="4"/>
  <c r="P304" i="4"/>
  <c r="BI303" i="4"/>
  <c r="BH303" i="4"/>
  <c r="BG303" i="4"/>
  <c r="BF303" i="4"/>
  <c r="T303" i="4"/>
  <c r="R303" i="4"/>
  <c r="P303" i="4"/>
  <c r="BI302" i="4"/>
  <c r="BH302" i="4"/>
  <c r="BG302" i="4"/>
  <c r="BF302" i="4"/>
  <c r="T302" i="4"/>
  <c r="R302" i="4"/>
  <c r="P302" i="4"/>
  <c r="BI301" i="4"/>
  <c r="BH301" i="4"/>
  <c r="BG301" i="4"/>
  <c r="BF301" i="4"/>
  <c r="T301" i="4"/>
  <c r="R301" i="4"/>
  <c r="P301" i="4"/>
  <c r="BI300" i="4"/>
  <c r="BH300" i="4"/>
  <c r="BG300" i="4"/>
  <c r="BF300" i="4"/>
  <c r="T300" i="4"/>
  <c r="R300" i="4"/>
  <c r="P300" i="4"/>
  <c r="BI299" i="4"/>
  <c r="BH299" i="4"/>
  <c r="BG299" i="4"/>
  <c r="BF299" i="4"/>
  <c r="T299" i="4"/>
  <c r="R299" i="4"/>
  <c r="P299" i="4"/>
  <c r="BI298" i="4"/>
  <c r="BH298" i="4"/>
  <c r="BG298" i="4"/>
  <c r="BF298" i="4"/>
  <c r="T298" i="4"/>
  <c r="R298" i="4"/>
  <c r="P298" i="4"/>
  <c r="BI297" i="4"/>
  <c r="BH297" i="4"/>
  <c r="BG297" i="4"/>
  <c r="BF297" i="4"/>
  <c r="T297" i="4"/>
  <c r="R297" i="4"/>
  <c r="P297" i="4"/>
  <c r="BI296" i="4"/>
  <c r="BH296" i="4"/>
  <c r="BG296" i="4"/>
  <c r="BF296" i="4"/>
  <c r="T296" i="4"/>
  <c r="R296" i="4"/>
  <c r="P296" i="4"/>
  <c r="BI295" i="4"/>
  <c r="BH295" i="4"/>
  <c r="BG295" i="4"/>
  <c r="BF295" i="4"/>
  <c r="T295" i="4"/>
  <c r="R295" i="4"/>
  <c r="P295" i="4"/>
  <c r="BI294" i="4"/>
  <c r="BH294" i="4"/>
  <c r="BG294" i="4"/>
  <c r="BF294" i="4"/>
  <c r="T294" i="4"/>
  <c r="R294" i="4"/>
  <c r="P294" i="4"/>
  <c r="BI293" i="4"/>
  <c r="BH293" i="4"/>
  <c r="BG293" i="4"/>
  <c r="BF293" i="4"/>
  <c r="T293" i="4"/>
  <c r="R293" i="4"/>
  <c r="P293" i="4"/>
  <c r="BI292" i="4"/>
  <c r="BH292" i="4"/>
  <c r="BG292" i="4"/>
  <c r="BF292" i="4"/>
  <c r="T292" i="4"/>
  <c r="R292" i="4"/>
  <c r="P292" i="4"/>
  <c r="BI291" i="4"/>
  <c r="BH291" i="4"/>
  <c r="BG291" i="4"/>
  <c r="BF291" i="4"/>
  <c r="T291" i="4"/>
  <c r="R291" i="4"/>
  <c r="P291" i="4"/>
  <c r="BI290" i="4"/>
  <c r="BH290" i="4"/>
  <c r="BG290" i="4"/>
  <c r="BF290" i="4"/>
  <c r="T290" i="4"/>
  <c r="R290" i="4"/>
  <c r="P290" i="4"/>
  <c r="BI288" i="4"/>
  <c r="BH288" i="4"/>
  <c r="BG288" i="4"/>
  <c r="BF288" i="4"/>
  <c r="T288" i="4"/>
  <c r="R288" i="4"/>
  <c r="P288" i="4"/>
  <c r="BI287" i="4"/>
  <c r="BH287" i="4"/>
  <c r="BG287" i="4"/>
  <c r="BF287" i="4"/>
  <c r="T287" i="4"/>
  <c r="R287" i="4"/>
  <c r="P287" i="4"/>
  <c r="BI286" i="4"/>
  <c r="BH286" i="4"/>
  <c r="BG286" i="4"/>
  <c r="BF286" i="4"/>
  <c r="T286" i="4"/>
  <c r="R286" i="4"/>
  <c r="P286" i="4"/>
  <c r="BI284" i="4"/>
  <c r="BH284" i="4"/>
  <c r="BG284" i="4"/>
  <c r="BF284" i="4"/>
  <c r="T284" i="4"/>
  <c r="R284" i="4"/>
  <c r="P284" i="4"/>
  <c r="BI283" i="4"/>
  <c r="BH283" i="4"/>
  <c r="BG283" i="4"/>
  <c r="BF283" i="4"/>
  <c r="T283" i="4"/>
  <c r="R283" i="4"/>
  <c r="P283" i="4"/>
  <c r="BI282" i="4"/>
  <c r="BH282" i="4"/>
  <c r="BG282" i="4"/>
  <c r="BF282" i="4"/>
  <c r="T282" i="4"/>
  <c r="R282" i="4"/>
  <c r="P282" i="4"/>
  <c r="BI281" i="4"/>
  <c r="BH281" i="4"/>
  <c r="BG281" i="4"/>
  <c r="BF281" i="4"/>
  <c r="T281" i="4"/>
  <c r="R281" i="4"/>
  <c r="P281" i="4"/>
  <c r="BI280" i="4"/>
  <c r="BH280" i="4"/>
  <c r="BG280" i="4"/>
  <c r="BF280" i="4"/>
  <c r="T280" i="4"/>
  <c r="R280" i="4"/>
  <c r="P280" i="4"/>
  <c r="BI278" i="4"/>
  <c r="BH278" i="4"/>
  <c r="BG278" i="4"/>
  <c r="BF278" i="4"/>
  <c r="T278" i="4"/>
  <c r="R278" i="4"/>
  <c r="P278" i="4"/>
  <c r="BI276" i="4"/>
  <c r="BH276" i="4"/>
  <c r="BG276" i="4"/>
  <c r="BF276" i="4"/>
  <c r="T276" i="4"/>
  <c r="R276" i="4"/>
  <c r="P276" i="4"/>
  <c r="BI274" i="4"/>
  <c r="BH274" i="4"/>
  <c r="BG274" i="4"/>
  <c r="BF274" i="4"/>
  <c r="T274" i="4"/>
  <c r="R274" i="4"/>
  <c r="P274" i="4"/>
  <c r="BI273" i="4"/>
  <c r="BH273" i="4"/>
  <c r="BG273" i="4"/>
  <c r="BF273" i="4"/>
  <c r="T273" i="4"/>
  <c r="R273" i="4"/>
  <c r="P273" i="4"/>
  <c r="BI272" i="4"/>
  <c r="BH272" i="4"/>
  <c r="BG272" i="4"/>
  <c r="BF272" i="4"/>
  <c r="T272" i="4"/>
  <c r="R272" i="4"/>
  <c r="P272" i="4"/>
  <c r="BI271" i="4"/>
  <c r="BH271" i="4"/>
  <c r="BG271" i="4"/>
  <c r="BF271" i="4"/>
  <c r="T271" i="4"/>
  <c r="R271" i="4"/>
  <c r="P271" i="4"/>
  <c r="BI270" i="4"/>
  <c r="BH270" i="4"/>
  <c r="BG270" i="4"/>
  <c r="BF270" i="4"/>
  <c r="T270" i="4"/>
  <c r="R270" i="4"/>
  <c r="P270" i="4"/>
  <c r="BI269" i="4"/>
  <c r="BH269" i="4"/>
  <c r="BG269" i="4"/>
  <c r="BF269" i="4"/>
  <c r="T269" i="4"/>
  <c r="R269" i="4"/>
  <c r="P269" i="4"/>
  <c r="BI268" i="4"/>
  <c r="BH268" i="4"/>
  <c r="BG268" i="4"/>
  <c r="BF268" i="4"/>
  <c r="T268" i="4"/>
  <c r="R268" i="4"/>
  <c r="P268" i="4"/>
  <c r="BI267" i="4"/>
  <c r="BH267" i="4"/>
  <c r="BG267" i="4"/>
  <c r="BF267" i="4"/>
  <c r="T267" i="4"/>
  <c r="R267" i="4"/>
  <c r="P267" i="4"/>
  <c r="BI266" i="4"/>
  <c r="BH266" i="4"/>
  <c r="BG266" i="4"/>
  <c r="BF266" i="4"/>
  <c r="T266" i="4"/>
  <c r="R266" i="4"/>
  <c r="P266" i="4"/>
  <c r="BI265" i="4"/>
  <c r="BH265" i="4"/>
  <c r="BG265" i="4"/>
  <c r="BF265" i="4"/>
  <c r="T265" i="4"/>
  <c r="R265" i="4"/>
  <c r="P265" i="4"/>
  <c r="BI264" i="4"/>
  <c r="BH264" i="4"/>
  <c r="BG264" i="4"/>
  <c r="BF264" i="4"/>
  <c r="T264" i="4"/>
  <c r="R264" i="4"/>
  <c r="P264" i="4"/>
  <c r="BI263" i="4"/>
  <c r="BH263" i="4"/>
  <c r="BG263" i="4"/>
  <c r="BF263" i="4"/>
  <c r="T263" i="4"/>
  <c r="R263" i="4"/>
  <c r="P263" i="4"/>
  <c r="BI262" i="4"/>
  <c r="BH262" i="4"/>
  <c r="BG262" i="4"/>
  <c r="BF262" i="4"/>
  <c r="T262" i="4"/>
  <c r="R262" i="4"/>
  <c r="P262" i="4"/>
  <c r="BI261" i="4"/>
  <c r="BH261" i="4"/>
  <c r="BG261" i="4"/>
  <c r="BF261" i="4"/>
  <c r="T261" i="4"/>
  <c r="R261" i="4"/>
  <c r="P261" i="4"/>
  <c r="BI260" i="4"/>
  <c r="BH260" i="4"/>
  <c r="BG260" i="4"/>
  <c r="BF260" i="4"/>
  <c r="T260" i="4"/>
  <c r="R260" i="4"/>
  <c r="P260" i="4"/>
  <c r="BI259" i="4"/>
  <c r="BH259" i="4"/>
  <c r="BG259" i="4"/>
  <c r="BF259" i="4"/>
  <c r="T259" i="4"/>
  <c r="R259" i="4"/>
  <c r="P259" i="4"/>
  <c r="BI258" i="4"/>
  <c r="BH258" i="4"/>
  <c r="BG258" i="4"/>
  <c r="BF258" i="4"/>
  <c r="T258" i="4"/>
  <c r="R258" i="4"/>
  <c r="P258" i="4"/>
  <c r="BI256" i="4"/>
  <c r="BH256" i="4"/>
  <c r="BG256" i="4"/>
  <c r="BF256" i="4"/>
  <c r="T256" i="4"/>
  <c r="R256" i="4"/>
  <c r="P256" i="4"/>
  <c r="BI255" i="4"/>
  <c r="BH255" i="4"/>
  <c r="BG255" i="4"/>
  <c r="BF255" i="4"/>
  <c r="T255" i="4"/>
  <c r="R255" i="4"/>
  <c r="P255" i="4"/>
  <c r="BI254" i="4"/>
  <c r="BH254" i="4"/>
  <c r="BG254" i="4"/>
  <c r="BF254" i="4"/>
  <c r="T254" i="4"/>
  <c r="R254" i="4"/>
  <c r="P254" i="4"/>
  <c r="BI253" i="4"/>
  <c r="BH253" i="4"/>
  <c r="BG253" i="4"/>
  <c r="BF253" i="4"/>
  <c r="T253" i="4"/>
  <c r="R253" i="4"/>
  <c r="P253" i="4"/>
  <c r="BI251" i="4"/>
  <c r="BH251" i="4"/>
  <c r="BG251" i="4"/>
  <c r="BF251" i="4"/>
  <c r="T251" i="4"/>
  <c r="R251" i="4"/>
  <c r="P251" i="4"/>
  <c r="BI250" i="4"/>
  <c r="BH250" i="4"/>
  <c r="BG250" i="4"/>
  <c r="BF250" i="4"/>
  <c r="T250" i="4"/>
  <c r="R250" i="4"/>
  <c r="P250" i="4"/>
  <c r="BI249" i="4"/>
  <c r="BH249" i="4"/>
  <c r="BG249" i="4"/>
  <c r="BF249" i="4"/>
  <c r="T249" i="4"/>
  <c r="R249" i="4"/>
  <c r="P249" i="4"/>
  <c r="BI248" i="4"/>
  <c r="BH248" i="4"/>
  <c r="BG248" i="4"/>
  <c r="BF248" i="4"/>
  <c r="T248" i="4"/>
  <c r="R248" i="4"/>
  <c r="P248" i="4"/>
  <c r="BI247" i="4"/>
  <c r="BH247" i="4"/>
  <c r="BG247" i="4"/>
  <c r="BF247" i="4"/>
  <c r="T247" i="4"/>
  <c r="R247" i="4"/>
  <c r="P247" i="4"/>
  <c r="BI246" i="4"/>
  <c r="BH246" i="4"/>
  <c r="BG246" i="4"/>
  <c r="BF246" i="4"/>
  <c r="T246" i="4"/>
  <c r="R246" i="4"/>
  <c r="P246" i="4"/>
  <c r="BI245" i="4"/>
  <c r="BH245" i="4"/>
  <c r="BG245" i="4"/>
  <c r="BF245" i="4"/>
  <c r="T245" i="4"/>
  <c r="R245" i="4"/>
  <c r="P245" i="4"/>
  <c r="BI244" i="4"/>
  <c r="BH244" i="4"/>
  <c r="BG244" i="4"/>
  <c r="BF244" i="4"/>
  <c r="T244" i="4"/>
  <c r="R244" i="4"/>
  <c r="P244" i="4"/>
  <c r="BI243" i="4"/>
  <c r="BH243" i="4"/>
  <c r="BG243" i="4"/>
  <c r="BF243" i="4"/>
  <c r="T243" i="4"/>
  <c r="R243" i="4"/>
  <c r="P243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40" i="4"/>
  <c r="BH240" i="4"/>
  <c r="BG240" i="4"/>
  <c r="BF240" i="4"/>
  <c r="T240" i="4"/>
  <c r="R240" i="4"/>
  <c r="P240" i="4"/>
  <c r="BI239" i="4"/>
  <c r="BH239" i="4"/>
  <c r="BG239" i="4"/>
  <c r="BF239" i="4"/>
  <c r="T239" i="4"/>
  <c r="R239" i="4"/>
  <c r="P239" i="4"/>
  <c r="BI238" i="4"/>
  <c r="BH238" i="4"/>
  <c r="BG238" i="4"/>
  <c r="BF238" i="4"/>
  <c r="T238" i="4"/>
  <c r="R238" i="4"/>
  <c r="P238" i="4"/>
  <c r="BI237" i="4"/>
  <c r="BH237" i="4"/>
  <c r="BG237" i="4"/>
  <c r="BF237" i="4"/>
  <c r="T237" i="4"/>
  <c r="R237" i="4"/>
  <c r="P237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8" i="4"/>
  <c r="BH228" i="4"/>
  <c r="BG228" i="4"/>
  <c r="BF228" i="4"/>
  <c r="T228" i="4"/>
  <c r="R228" i="4"/>
  <c r="P228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23" i="4"/>
  <c r="BH223" i="4"/>
  <c r="BG223" i="4"/>
  <c r="BF223" i="4"/>
  <c r="T223" i="4"/>
  <c r="R223" i="4"/>
  <c r="P223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7" i="4"/>
  <c r="BH217" i="4"/>
  <c r="BG217" i="4"/>
  <c r="BF217" i="4"/>
  <c r="T217" i="4"/>
  <c r="R217" i="4"/>
  <c r="P217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4" i="4"/>
  <c r="BH194" i="4"/>
  <c r="BG194" i="4"/>
  <c r="BF194" i="4"/>
  <c r="T194" i="4"/>
  <c r="T193" i="4" s="1"/>
  <c r="R194" i="4"/>
  <c r="R193" i="4"/>
  <c r="P194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J136" i="4"/>
  <c r="F136" i="4"/>
  <c r="F134" i="4"/>
  <c r="E132" i="4"/>
  <c r="J91" i="4"/>
  <c r="F91" i="4"/>
  <c r="F89" i="4"/>
  <c r="E87" i="4"/>
  <c r="J24" i="4"/>
  <c r="E24" i="4"/>
  <c r="J92" i="4" s="1"/>
  <c r="J23" i="4"/>
  <c r="J18" i="4"/>
  <c r="E18" i="4"/>
  <c r="F92" i="4" s="1"/>
  <c r="J17" i="4"/>
  <c r="J12" i="4"/>
  <c r="J134" i="4" s="1"/>
  <c r="E7" i="4"/>
  <c r="E130" i="4" s="1"/>
  <c r="J136" i="3"/>
  <c r="J37" i="3"/>
  <c r="J36" i="3"/>
  <c r="AY98" i="1"/>
  <c r="J35" i="3"/>
  <c r="AX98" i="1"/>
  <c r="BI387" i="3"/>
  <c r="BH387" i="3"/>
  <c r="BG387" i="3"/>
  <c r="BF387" i="3"/>
  <c r="T387" i="3"/>
  <c r="R387" i="3"/>
  <c r="P387" i="3"/>
  <c r="BI386" i="3"/>
  <c r="BH386" i="3"/>
  <c r="BG386" i="3"/>
  <c r="BF386" i="3"/>
  <c r="T386" i="3"/>
  <c r="R386" i="3"/>
  <c r="P386" i="3"/>
  <c r="BI384" i="3"/>
  <c r="BH384" i="3"/>
  <c r="BG384" i="3"/>
  <c r="BF384" i="3"/>
  <c r="T384" i="3"/>
  <c r="T383" i="3" s="1"/>
  <c r="R384" i="3"/>
  <c r="R383" i="3"/>
  <c r="P384" i="3"/>
  <c r="P383" i="3"/>
  <c r="BI382" i="3"/>
  <c r="BH382" i="3"/>
  <c r="BG382" i="3"/>
  <c r="BF382" i="3"/>
  <c r="T382" i="3"/>
  <c r="T381" i="3"/>
  <c r="R382" i="3"/>
  <c r="R381" i="3" s="1"/>
  <c r="P382" i="3"/>
  <c r="P381" i="3"/>
  <c r="BI379" i="3"/>
  <c r="BH379" i="3"/>
  <c r="BG379" i="3"/>
  <c r="BF379" i="3"/>
  <c r="T379" i="3"/>
  <c r="R379" i="3"/>
  <c r="P379" i="3"/>
  <c r="BI378" i="3"/>
  <c r="BH378" i="3"/>
  <c r="BG378" i="3"/>
  <c r="BF378" i="3"/>
  <c r="T378" i="3"/>
  <c r="R378" i="3"/>
  <c r="P378" i="3"/>
  <c r="BI377" i="3"/>
  <c r="BH377" i="3"/>
  <c r="BG377" i="3"/>
  <c r="BF377" i="3"/>
  <c r="T377" i="3"/>
  <c r="R377" i="3"/>
  <c r="P377" i="3"/>
  <c r="BI376" i="3"/>
  <c r="BH376" i="3"/>
  <c r="BG376" i="3"/>
  <c r="BF376" i="3"/>
  <c r="T376" i="3"/>
  <c r="R376" i="3"/>
  <c r="P376" i="3"/>
  <c r="BI375" i="3"/>
  <c r="BH375" i="3"/>
  <c r="BG375" i="3"/>
  <c r="BF375" i="3"/>
  <c r="T375" i="3"/>
  <c r="R375" i="3"/>
  <c r="P375" i="3"/>
  <c r="BI374" i="3"/>
  <c r="BH374" i="3"/>
  <c r="BG374" i="3"/>
  <c r="BF374" i="3"/>
  <c r="T374" i="3"/>
  <c r="R374" i="3"/>
  <c r="P374" i="3"/>
  <c r="BI373" i="3"/>
  <c r="BH373" i="3"/>
  <c r="BG373" i="3"/>
  <c r="BF373" i="3"/>
  <c r="T373" i="3"/>
  <c r="R373" i="3"/>
  <c r="P373" i="3"/>
  <c r="BI372" i="3"/>
  <c r="BH372" i="3"/>
  <c r="BG372" i="3"/>
  <c r="BF372" i="3"/>
  <c r="T372" i="3"/>
  <c r="R372" i="3"/>
  <c r="P372" i="3"/>
  <c r="BI371" i="3"/>
  <c r="BH371" i="3"/>
  <c r="BG371" i="3"/>
  <c r="BF371" i="3"/>
  <c r="T371" i="3"/>
  <c r="R371" i="3"/>
  <c r="P371" i="3"/>
  <c r="BI370" i="3"/>
  <c r="BH370" i="3"/>
  <c r="BG370" i="3"/>
  <c r="BF370" i="3"/>
  <c r="T370" i="3"/>
  <c r="R370" i="3"/>
  <c r="P370" i="3"/>
  <c r="BI369" i="3"/>
  <c r="BH369" i="3"/>
  <c r="BG369" i="3"/>
  <c r="BF369" i="3"/>
  <c r="T369" i="3"/>
  <c r="R369" i="3"/>
  <c r="P369" i="3"/>
  <c r="BI368" i="3"/>
  <c r="BH368" i="3"/>
  <c r="BG368" i="3"/>
  <c r="BF368" i="3"/>
  <c r="T368" i="3"/>
  <c r="R368" i="3"/>
  <c r="P368" i="3"/>
  <c r="BI367" i="3"/>
  <c r="BH367" i="3"/>
  <c r="BG367" i="3"/>
  <c r="BF367" i="3"/>
  <c r="T367" i="3"/>
  <c r="R367" i="3"/>
  <c r="P367" i="3"/>
  <c r="BI366" i="3"/>
  <c r="BH366" i="3"/>
  <c r="BG366" i="3"/>
  <c r="BF366" i="3"/>
  <c r="T366" i="3"/>
  <c r="R366" i="3"/>
  <c r="P366" i="3"/>
  <c r="BI364" i="3"/>
  <c r="BH364" i="3"/>
  <c r="BG364" i="3"/>
  <c r="BF364" i="3"/>
  <c r="T364" i="3"/>
  <c r="R364" i="3"/>
  <c r="P364" i="3"/>
  <c r="BI363" i="3"/>
  <c r="BH363" i="3"/>
  <c r="BG363" i="3"/>
  <c r="BF363" i="3"/>
  <c r="T363" i="3"/>
  <c r="R363" i="3"/>
  <c r="P363" i="3"/>
  <c r="BI362" i="3"/>
  <c r="BH362" i="3"/>
  <c r="BG362" i="3"/>
  <c r="BF362" i="3"/>
  <c r="T362" i="3"/>
  <c r="R362" i="3"/>
  <c r="P362" i="3"/>
  <c r="BI360" i="3"/>
  <c r="BH360" i="3"/>
  <c r="BG360" i="3"/>
  <c r="BF360" i="3"/>
  <c r="T360" i="3"/>
  <c r="R360" i="3"/>
  <c r="P360" i="3"/>
  <c r="BI359" i="3"/>
  <c r="BH359" i="3"/>
  <c r="BG359" i="3"/>
  <c r="BF359" i="3"/>
  <c r="T359" i="3"/>
  <c r="R359" i="3"/>
  <c r="P359" i="3"/>
  <c r="BI358" i="3"/>
  <c r="BH358" i="3"/>
  <c r="BG358" i="3"/>
  <c r="BF358" i="3"/>
  <c r="T358" i="3"/>
  <c r="R358" i="3"/>
  <c r="P358" i="3"/>
  <c r="BI357" i="3"/>
  <c r="BH357" i="3"/>
  <c r="BG357" i="3"/>
  <c r="BF357" i="3"/>
  <c r="T357" i="3"/>
  <c r="R357" i="3"/>
  <c r="P357" i="3"/>
  <c r="BI356" i="3"/>
  <c r="BH356" i="3"/>
  <c r="BG356" i="3"/>
  <c r="BF356" i="3"/>
  <c r="T356" i="3"/>
  <c r="R356" i="3"/>
  <c r="P356" i="3"/>
  <c r="BI355" i="3"/>
  <c r="BH355" i="3"/>
  <c r="BG355" i="3"/>
  <c r="BF355" i="3"/>
  <c r="T355" i="3"/>
  <c r="R355" i="3"/>
  <c r="P355" i="3"/>
  <c r="BI354" i="3"/>
  <c r="BH354" i="3"/>
  <c r="BG354" i="3"/>
  <c r="BF354" i="3"/>
  <c r="T354" i="3"/>
  <c r="R354" i="3"/>
  <c r="P354" i="3"/>
  <c r="BI353" i="3"/>
  <c r="BH353" i="3"/>
  <c r="BG353" i="3"/>
  <c r="BF353" i="3"/>
  <c r="T353" i="3"/>
  <c r="R353" i="3"/>
  <c r="P353" i="3"/>
  <c r="BI352" i="3"/>
  <c r="BH352" i="3"/>
  <c r="BG352" i="3"/>
  <c r="BF352" i="3"/>
  <c r="T352" i="3"/>
  <c r="R352" i="3"/>
  <c r="P352" i="3"/>
  <c r="BI351" i="3"/>
  <c r="BH351" i="3"/>
  <c r="BG351" i="3"/>
  <c r="BF351" i="3"/>
  <c r="T351" i="3"/>
  <c r="R351" i="3"/>
  <c r="P351" i="3"/>
  <c r="BI350" i="3"/>
  <c r="BH350" i="3"/>
  <c r="BG350" i="3"/>
  <c r="BF350" i="3"/>
  <c r="T350" i="3"/>
  <c r="R350" i="3"/>
  <c r="P350" i="3"/>
  <c r="BI349" i="3"/>
  <c r="BH349" i="3"/>
  <c r="BG349" i="3"/>
  <c r="BF349" i="3"/>
  <c r="T349" i="3"/>
  <c r="R349" i="3"/>
  <c r="P349" i="3"/>
  <c r="BI348" i="3"/>
  <c r="BH348" i="3"/>
  <c r="BG348" i="3"/>
  <c r="BF348" i="3"/>
  <c r="T348" i="3"/>
  <c r="R348" i="3"/>
  <c r="P348" i="3"/>
  <c r="BI347" i="3"/>
  <c r="BH347" i="3"/>
  <c r="BG347" i="3"/>
  <c r="BF347" i="3"/>
  <c r="T347" i="3"/>
  <c r="R347" i="3"/>
  <c r="P347" i="3"/>
  <c r="BI346" i="3"/>
  <c r="BH346" i="3"/>
  <c r="BG346" i="3"/>
  <c r="BF346" i="3"/>
  <c r="T346" i="3"/>
  <c r="R346" i="3"/>
  <c r="P346" i="3"/>
  <c r="BI345" i="3"/>
  <c r="BH345" i="3"/>
  <c r="BG345" i="3"/>
  <c r="BF345" i="3"/>
  <c r="T345" i="3"/>
  <c r="R345" i="3"/>
  <c r="P345" i="3"/>
  <c r="BI344" i="3"/>
  <c r="BH344" i="3"/>
  <c r="BG344" i="3"/>
  <c r="BF344" i="3"/>
  <c r="T344" i="3"/>
  <c r="R344" i="3"/>
  <c r="P344" i="3"/>
  <c r="BI343" i="3"/>
  <c r="BH343" i="3"/>
  <c r="BG343" i="3"/>
  <c r="BF343" i="3"/>
  <c r="T343" i="3"/>
  <c r="R343" i="3"/>
  <c r="P343" i="3"/>
  <c r="BI342" i="3"/>
  <c r="BH342" i="3"/>
  <c r="BG342" i="3"/>
  <c r="BF342" i="3"/>
  <c r="T342" i="3"/>
  <c r="R342" i="3"/>
  <c r="P342" i="3"/>
  <c r="BI341" i="3"/>
  <c r="BH341" i="3"/>
  <c r="BG341" i="3"/>
  <c r="BF341" i="3"/>
  <c r="T341" i="3"/>
  <c r="R341" i="3"/>
  <c r="P341" i="3"/>
  <c r="BI340" i="3"/>
  <c r="BH340" i="3"/>
  <c r="BG340" i="3"/>
  <c r="BF340" i="3"/>
  <c r="T340" i="3"/>
  <c r="R340" i="3"/>
  <c r="P340" i="3"/>
  <c r="BI339" i="3"/>
  <c r="BH339" i="3"/>
  <c r="BG339" i="3"/>
  <c r="BF339" i="3"/>
  <c r="T339" i="3"/>
  <c r="R339" i="3"/>
  <c r="P339" i="3"/>
  <c r="BI338" i="3"/>
  <c r="BH338" i="3"/>
  <c r="BG338" i="3"/>
  <c r="BF338" i="3"/>
  <c r="T338" i="3"/>
  <c r="R338" i="3"/>
  <c r="P338" i="3"/>
  <c r="BI337" i="3"/>
  <c r="BH337" i="3"/>
  <c r="BG337" i="3"/>
  <c r="BF337" i="3"/>
  <c r="T337" i="3"/>
  <c r="R337" i="3"/>
  <c r="P337" i="3"/>
  <c r="BI336" i="3"/>
  <c r="BH336" i="3"/>
  <c r="BG336" i="3"/>
  <c r="BF336" i="3"/>
  <c r="T336" i="3"/>
  <c r="R336" i="3"/>
  <c r="P336" i="3"/>
  <c r="BI335" i="3"/>
  <c r="BH335" i="3"/>
  <c r="BG335" i="3"/>
  <c r="BF335" i="3"/>
  <c r="T335" i="3"/>
  <c r="R335" i="3"/>
  <c r="P335" i="3"/>
  <c r="BI334" i="3"/>
  <c r="BH334" i="3"/>
  <c r="BG334" i="3"/>
  <c r="BF334" i="3"/>
  <c r="T334" i="3"/>
  <c r="R334" i="3"/>
  <c r="P334" i="3"/>
  <c r="BI333" i="3"/>
  <c r="BH333" i="3"/>
  <c r="BG333" i="3"/>
  <c r="BF333" i="3"/>
  <c r="T333" i="3"/>
  <c r="R333" i="3"/>
  <c r="P333" i="3"/>
  <c r="BI332" i="3"/>
  <c r="BH332" i="3"/>
  <c r="BG332" i="3"/>
  <c r="BF332" i="3"/>
  <c r="T332" i="3"/>
  <c r="R332" i="3"/>
  <c r="P332" i="3"/>
  <c r="BI331" i="3"/>
  <c r="BH331" i="3"/>
  <c r="BG331" i="3"/>
  <c r="BF331" i="3"/>
  <c r="T331" i="3"/>
  <c r="R331" i="3"/>
  <c r="P331" i="3"/>
  <c r="BI330" i="3"/>
  <c r="BH330" i="3"/>
  <c r="BG330" i="3"/>
  <c r="BF330" i="3"/>
  <c r="T330" i="3"/>
  <c r="R330" i="3"/>
  <c r="P330" i="3"/>
  <c r="BI329" i="3"/>
  <c r="BH329" i="3"/>
  <c r="BG329" i="3"/>
  <c r="BF329" i="3"/>
  <c r="T329" i="3"/>
  <c r="R329" i="3"/>
  <c r="P329" i="3"/>
  <c r="BI328" i="3"/>
  <c r="BH328" i="3"/>
  <c r="BG328" i="3"/>
  <c r="BF328" i="3"/>
  <c r="T328" i="3"/>
  <c r="R328" i="3"/>
  <c r="P328" i="3"/>
  <c r="BI327" i="3"/>
  <c r="BH327" i="3"/>
  <c r="BG327" i="3"/>
  <c r="BF327" i="3"/>
  <c r="T327" i="3"/>
  <c r="R327" i="3"/>
  <c r="P327" i="3"/>
  <c r="BI326" i="3"/>
  <c r="BH326" i="3"/>
  <c r="BG326" i="3"/>
  <c r="BF326" i="3"/>
  <c r="T326" i="3"/>
  <c r="R326" i="3"/>
  <c r="P326" i="3"/>
  <c r="BI325" i="3"/>
  <c r="BH325" i="3"/>
  <c r="BG325" i="3"/>
  <c r="BF325" i="3"/>
  <c r="T325" i="3"/>
  <c r="R325" i="3"/>
  <c r="P325" i="3"/>
  <c r="BI324" i="3"/>
  <c r="BH324" i="3"/>
  <c r="BG324" i="3"/>
  <c r="BF324" i="3"/>
  <c r="T324" i="3"/>
  <c r="R324" i="3"/>
  <c r="P324" i="3"/>
  <c r="BI323" i="3"/>
  <c r="BH323" i="3"/>
  <c r="BG323" i="3"/>
  <c r="BF323" i="3"/>
  <c r="T323" i="3"/>
  <c r="R323" i="3"/>
  <c r="P323" i="3"/>
  <c r="BI321" i="3"/>
  <c r="BH321" i="3"/>
  <c r="BG321" i="3"/>
  <c r="BF321" i="3"/>
  <c r="T321" i="3"/>
  <c r="R321" i="3"/>
  <c r="P321" i="3"/>
  <c r="BI320" i="3"/>
  <c r="BH320" i="3"/>
  <c r="BG320" i="3"/>
  <c r="BF320" i="3"/>
  <c r="T320" i="3"/>
  <c r="R320" i="3"/>
  <c r="P320" i="3"/>
  <c r="BI319" i="3"/>
  <c r="BH319" i="3"/>
  <c r="BG319" i="3"/>
  <c r="BF319" i="3"/>
  <c r="T319" i="3"/>
  <c r="R319" i="3"/>
  <c r="P319" i="3"/>
  <c r="BI318" i="3"/>
  <c r="BH318" i="3"/>
  <c r="BG318" i="3"/>
  <c r="BF318" i="3"/>
  <c r="T318" i="3"/>
  <c r="R318" i="3"/>
  <c r="P318" i="3"/>
  <c r="BI317" i="3"/>
  <c r="BH317" i="3"/>
  <c r="BG317" i="3"/>
  <c r="BF317" i="3"/>
  <c r="T317" i="3"/>
  <c r="R317" i="3"/>
  <c r="P317" i="3"/>
  <c r="BI316" i="3"/>
  <c r="BH316" i="3"/>
  <c r="BG316" i="3"/>
  <c r="BF316" i="3"/>
  <c r="T316" i="3"/>
  <c r="R316" i="3"/>
  <c r="P316" i="3"/>
  <c r="BI315" i="3"/>
  <c r="BH315" i="3"/>
  <c r="BG315" i="3"/>
  <c r="BF315" i="3"/>
  <c r="T315" i="3"/>
  <c r="R315" i="3"/>
  <c r="P315" i="3"/>
  <c r="BI314" i="3"/>
  <c r="BH314" i="3"/>
  <c r="BG314" i="3"/>
  <c r="BF314" i="3"/>
  <c r="T314" i="3"/>
  <c r="R314" i="3"/>
  <c r="P314" i="3"/>
  <c r="BI313" i="3"/>
  <c r="BH313" i="3"/>
  <c r="BG313" i="3"/>
  <c r="BF313" i="3"/>
  <c r="T313" i="3"/>
  <c r="R313" i="3"/>
  <c r="P313" i="3"/>
  <c r="BI312" i="3"/>
  <c r="BH312" i="3"/>
  <c r="BG312" i="3"/>
  <c r="BF312" i="3"/>
  <c r="T312" i="3"/>
  <c r="R312" i="3"/>
  <c r="P312" i="3"/>
  <c r="BI311" i="3"/>
  <c r="BH311" i="3"/>
  <c r="BG311" i="3"/>
  <c r="BF311" i="3"/>
  <c r="T311" i="3"/>
  <c r="R311" i="3"/>
  <c r="P311" i="3"/>
  <c r="BI310" i="3"/>
  <c r="BH310" i="3"/>
  <c r="BG310" i="3"/>
  <c r="BF310" i="3"/>
  <c r="T310" i="3"/>
  <c r="R310" i="3"/>
  <c r="P310" i="3"/>
  <c r="BI309" i="3"/>
  <c r="BH309" i="3"/>
  <c r="BG309" i="3"/>
  <c r="BF309" i="3"/>
  <c r="T309" i="3"/>
  <c r="R309" i="3"/>
  <c r="P309" i="3"/>
  <c r="BI308" i="3"/>
  <c r="BH308" i="3"/>
  <c r="BG308" i="3"/>
  <c r="BF308" i="3"/>
  <c r="T308" i="3"/>
  <c r="R308" i="3"/>
  <c r="P308" i="3"/>
  <c r="BI307" i="3"/>
  <c r="BH307" i="3"/>
  <c r="BG307" i="3"/>
  <c r="BF307" i="3"/>
  <c r="T307" i="3"/>
  <c r="R307" i="3"/>
  <c r="P307" i="3"/>
  <c r="BI306" i="3"/>
  <c r="BH306" i="3"/>
  <c r="BG306" i="3"/>
  <c r="BF306" i="3"/>
  <c r="T306" i="3"/>
  <c r="R306" i="3"/>
  <c r="P306" i="3"/>
  <c r="BI305" i="3"/>
  <c r="BH305" i="3"/>
  <c r="BG305" i="3"/>
  <c r="BF305" i="3"/>
  <c r="T305" i="3"/>
  <c r="R305" i="3"/>
  <c r="P305" i="3"/>
  <c r="BI304" i="3"/>
  <c r="BH304" i="3"/>
  <c r="BG304" i="3"/>
  <c r="BF304" i="3"/>
  <c r="T304" i="3"/>
  <c r="R304" i="3"/>
  <c r="P304" i="3"/>
  <c r="BI303" i="3"/>
  <c r="BH303" i="3"/>
  <c r="BG303" i="3"/>
  <c r="BF303" i="3"/>
  <c r="T303" i="3"/>
  <c r="R303" i="3"/>
  <c r="P303" i="3"/>
  <c r="BI302" i="3"/>
  <c r="BH302" i="3"/>
  <c r="BG302" i="3"/>
  <c r="BF302" i="3"/>
  <c r="T302" i="3"/>
  <c r="R302" i="3"/>
  <c r="P302" i="3"/>
  <c r="BI301" i="3"/>
  <c r="BH301" i="3"/>
  <c r="BG301" i="3"/>
  <c r="BF301" i="3"/>
  <c r="T301" i="3"/>
  <c r="R301" i="3"/>
  <c r="P301" i="3"/>
  <c r="BI300" i="3"/>
  <c r="BH300" i="3"/>
  <c r="BG300" i="3"/>
  <c r="BF300" i="3"/>
  <c r="T300" i="3"/>
  <c r="R300" i="3"/>
  <c r="P300" i="3"/>
  <c r="BI299" i="3"/>
  <c r="BH299" i="3"/>
  <c r="BG299" i="3"/>
  <c r="BF299" i="3"/>
  <c r="T299" i="3"/>
  <c r="R299" i="3"/>
  <c r="P299" i="3"/>
  <c r="BI298" i="3"/>
  <c r="BH298" i="3"/>
  <c r="BG298" i="3"/>
  <c r="BF298" i="3"/>
  <c r="T298" i="3"/>
  <c r="R298" i="3"/>
  <c r="P298" i="3"/>
  <c r="BI297" i="3"/>
  <c r="BH297" i="3"/>
  <c r="BG297" i="3"/>
  <c r="BF297" i="3"/>
  <c r="T297" i="3"/>
  <c r="R297" i="3"/>
  <c r="P297" i="3"/>
  <c r="BI296" i="3"/>
  <c r="BH296" i="3"/>
  <c r="BG296" i="3"/>
  <c r="BF296" i="3"/>
  <c r="T296" i="3"/>
  <c r="R296" i="3"/>
  <c r="P296" i="3"/>
  <c r="BI295" i="3"/>
  <c r="BH295" i="3"/>
  <c r="BG295" i="3"/>
  <c r="BF295" i="3"/>
  <c r="T295" i="3"/>
  <c r="R295" i="3"/>
  <c r="P295" i="3"/>
  <c r="BI294" i="3"/>
  <c r="BH294" i="3"/>
  <c r="BG294" i="3"/>
  <c r="BF294" i="3"/>
  <c r="T294" i="3"/>
  <c r="R294" i="3"/>
  <c r="P294" i="3"/>
  <c r="BI293" i="3"/>
  <c r="BH293" i="3"/>
  <c r="BG293" i="3"/>
  <c r="BF293" i="3"/>
  <c r="T293" i="3"/>
  <c r="R293" i="3"/>
  <c r="P293" i="3"/>
  <c r="BI292" i="3"/>
  <c r="BH292" i="3"/>
  <c r="BG292" i="3"/>
  <c r="BF292" i="3"/>
  <c r="T292" i="3"/>
  <c r="R292" i="3"/>
  <c r="P292" i="3"/>
  <c r="BI291" i="3"/>
  <c r="BH291" i="3"/>
  <c r="BG291" i="3"/>
  <c r="BF291" i="3"/>
  <c r="T291" i="3"/>
  <c r="R291" i="3"/>
  <c r="P291" i="3"/>
  <c r="BI290" i="3"/>
  <c r="BH290" i="3"/>
  <c r="BG290" i="3"/>
  <c r="BF290" i="3"/>
  <c r="T290" i="3"/>
  <c r="R290" i="3"/>
  <c r="P290" i="3"/>
  <c r="BI289" i="3"/>
  <c r="BH289" i="3"/>
  <c r="BG289" i="3"/>
  <c r="BF289" i="3"/>
  <c r="T289" i="3"/>
  <c r="R289" i="3"/>
  <c r="P289" i="3"/>
  <c r="BI288" i="3"/>
  <c r="BH288" i="3"/>
  <c r="BG288" i="3"/>
  <c r="BF288" i="3"/>
  <c r="T288" i="3"/>
  <c r="R288" i="3"/>
  <c r="P288" i="3"/>
  <c r="BI287" i="3"/>
  <c r="BH287" i="3"/>
  <c r="BG287" i="3"/>
  <c r="BF287" i="3"/>
  <c r="T287" i="3"/>
  <c r="R287" i="3"/>
  <c r="P287" i="3"/>
  <c r="BI286" i="3"/>
  <c r="BH286" i="3"/>
  <c r="BG286" i="3"/>
  <c r="BF286" i="3"/>
  <c r="T286" i="3"/>
  <c r="R286" i="3"/>
  <c r="P286" i="3"/>
  <c r="BI285" i="3"/>
  <c r="BH285" i="3"/>
  <c r="BG285" i="3"/>
  <c r="BF285" i="3"/>
  <c r="T285" i="3"/>
  <c r="R285" i="3"/>
  <c r="P285" i="3"/>
  <c r="BI284" i="3"/>
  <c r="BH284" i="3"/>
  <c r="BG284" i="3"/>
  <c r="BF284" i="3"/>
  <c r="T284" i="3"/>
  <c r="R284" i="3"/>
  <c r="P284" i="3"/>
  <c r="BI283" i="3"/>
  <c r="BH283" i="3"/>
  <c r="BG283" i="3"/>
  <c r="BF283" i="3"/>
  <c r="T283" i="3"/>
  <c r="R283" i="3"/>
  <c r="P283" i="3"/>
  <c r="BI282" i="3"/>
  <c r="BH282" i="3"/>
  <c r="BG282" i="3"/>
  <c r="BF282" i="3"/>
  <c r="T282" i="3"/>
  <c r="R282" i="3"/>
  <c r="P282" i="3"/>
  <c r="BI281" i="3"/>
  <c r="BH281" i="3"/>
  <c r="BG281" i="3"/>
  <c r="BF281" i="3"/>
  <c r="T281" i="3"/>
  <c r="R281" i="3"/>
  <c r="P281" i="3"/>
  <c r="BI280" i="3"/>
  <c r="BH280" i="3"/>
  <c r="BG280" i="3"/>
  <c r="BF280" i="3"/>
  <c r="T280" i="3"/>
  <c r="R280" i="3"/>
  <c r="P280" i="3"/>
  <c r="BI279" i="3"/>
  <c r="BH279" i="3"/>
  <c r="BG279" i="3"/>
  <c r="BF279" i="3"/>
  <c r="T279" i="3"/>
  <c r="R279" i="3"/>
  <c r="P279" i="3"/>
  <c r="BI278" i="3"/>
  <c r="BH278" i="3"/>
  <c r="BG278" i="3"/>
  <c r="BF278" i="3"/>
  <c r="T278" i="3"/>
  <c r="R278" i="3"/>
  <c r="P278" i="3"/>
  <c r="BI277" i="3"/>
  <c r="BH277" i="3"/>
  <c r="BG277" i="3"/>
  <c r="BF277" i="3"/>
  <c r="T277" i="3"/>
  <c r="R277" i="3"/>
  <c r="P277" i="3"/>
  <c r="BI276" i="3"/>
  <c r="BH276" i="3"/>
  <c r="BG276" i="3"/>
  <c r="BF276" i="3"/>
  <c r="T276" i="3"/>
  <c r="R276" i="3"/>
  <c r="P276" i="3"/>
  <c r="BI275" i="3"/>
  <c r="BH275" i="3"/>
  <c r="BG275" i="3"/>
  <c r="BF275" i="3"/>
  <c r="T275" i="3"/>
  <c r="R275" i="3"/>
  <c r="P275" i="3"/>
  <c r="BI274" i="3"/>
  <c r="BH274" i="3"/>
  <c r="BG274" i="3"/>
  <c r="BF274" i="3"/>
  <c r="T274" i="3"/>
  <c r="R274" i="3"/>
  <c r="P274" i="3"/>
  <c r="BI273" i="3"/>
  <c r="BH273" i="3"/>
  <c r="BG273" i="3"/>
  <c r="BF273" i="3"/>
  <c r="T273" i="3"/>
  <c r="R273" i="3"/>
  <c r="P273" i="3"/>
  <c r="BI272" i="3"/>
  <c r="BH272" i="3"/>
  <c r="BG272" i="3"/>
  <c r="BF272" i="3"/>
  <c r="T272" i="3"/>
  <c r="R272" i="3"/>
  <c r="P272" i="3"/>
  <c r="BI271" i="3"/>
  <c r="BH271" i="3"/>
  <c r="BG271" i="3"/>
  <c r="BF271" i="3"/>
  <c r="T271" i="3"/>
  <c r="R271" i="3"/>
  <c r="P271" i="3"/>
  <c r="BI270" i="3"/>
  <c r="BH270" i="3"/>
  <c r="BG270" i="3"/>
  <c r="BF270" i="3"/>
  <c r="T270" i="3"/>
  <c r="R270" i="3"/>
  <c r="P270" i="3"/>
  <c r="BI269" i="3"/>
  <c r="BH269" i="3"/>
  <c r="BG269" i="3"/>
  <c r="BF269" i="3"/>
  <c r="T269" i="3"/>
  <c r="R269" i="3"/>
  <c r="P269" i="3"/>
  <c r="BI268" i="3"/>
  <c r="BH268" i="3"/>
  <c r="BG268" i="3"/>
  <c r="BF268" i="3"/>
  <c r="T268" i="3"/>
  <c r="R268" i="3"/>
  <c r="P268" i="3"/>
  <c r="BI267" i="3"/>
  <c r="BH267" i="3"/>
  <c r="BG267" i="3"/>
  <c r="BF267" i="3"/>
  <c r="T267" i="3"/>
  <c r="R267" i="3"/>
  <c r="P267" i="3"/>
  <c r="BI266" i="3"/>
  <c r="BH266" i="3"/>
  <c r="BG266" i="3"/>
  <c r="BF266" i="3"/>
  <c r="T266" i="3"/>
  <c r="R266" i="3"/>
  <c r="P266" i="3"/>
  <c r="BI265" i="3"/>
  <c r="BH265" i="3"/>
  <c r="BG265" i="3"/>
  <c r="BF265" i="3"/>
  <c r="T265" i="3"/>
  <c r="R265" i="3"/>
  <c r="P265" i="3"/>
  <c r="BI264" i="3"/>
  <c r="BH264" i="3"/>
  <c r="BG264" i="3"/>
  <c r="BF264" i="3"/>
  <c r="T264" i="3"/>
  <c r="R264" i="3"/>
  <c r="P264" i="3"/>
  <c r="BI263" i="3"/>
  <c r="BH263" i="3"/>
  <c r="BG263" i="3"/>
  <c r="BF263" i="3"/>
  <c r="T263" i="3"/>
  <c r="R263" i="3"/>
  <c r="P263" i="3"/>
  <c r="BI262" i="3"/>
  <c r="BH262" i="3"/>
  <c r="BG262" i="3"/>
  <c r="BF262" i="3"/>
  <c r="T262" i="3"/>
  <c r="R262" i="3"/>
  <c r="P262" i="3"/>
  <c r="BI261" i="3"/>
  <c r="BH261" i="3"/>
  <c r="BG261" i="3"/>
  <c r="BF261" i="3"/>
  <c r="T261" i="3"/>
  <c r="R261" i="3"/>
  <c r="P261" i="3"/>
  <c r="BI260" i="3"/>
  <c r="BH260" i="3"/>
  <c r="BG260" i="3"/>
  <c r="BF260" i="3"/>
  <c r="T260" i="3"/>
  <c r="R260" i="3"/>
  <c r="P260" i="3"/>
  <c r="BI259" i="3"/>
  <c r="BH259" i="3"/>
  <c r="BG259" i="3"/>
  <c r="BF259" i="3"/>
  <c r="T259" i="3"/>
  <c r="R259" i="3"/>
  <c r="P259" i="3"/>
  <c r="BI258" i="3"/>
  <c r="BH258" i="3"/>
  <c r="BG258" i="3"/>
  <c r="BF258" i="3"/>
  <c r="T258" i="3"/>
  <c r="R258" i="3"/>
  <c r="P258" i="3"/>
  <c r="BI257" i="3"/>
  <c r="BH257" i="3"/>
  <c r="BG257" i="3"/>
  <c r="BF257" i="3"/>
  <c r="T257" i="3"/>
  <c r="R257" i="3"/>
  <c r="P257" i="3"/>
  <c r="BI256" i="3"/>
  <c r="BH256" i="3"/>
  <c r="BG256" i="3"/>
  <c r="BF256" i="3"/>
  <c r="T256" i="3"/>
  <c r="R256" i="3"/>
  <c r="P256" i="3"/>
  <c r="BI255" i="3"/>
  <c r="BH255" i="3"/>
  <c r="BG255" i="3"/>
  <c r="BF255" i="3"/>
  <c r="T255" i="3"/>
  <c r="R255" i="3"/>
  <c r="P255" i="3"/>
  <c r="BI254" i="3"/>
  <c r="BH254" i="3"/>
  <c r="BG254" i="3"/>
  <c r="BF254" i="3"/>
  <c r="T254" i="3"/>
  <c r="R254" i="3"/>
  <c r="P254" i="3"/>
  <c r="BI253" i="3"/>
  <c r="BH253" i="3"/>
  <c r="BG253" i="3"/>
  <c r="BF253" i="3"/>
  <c r="T253" i="3"/>
  <c r="R253" i="3"/>
  <c r="P253" i="3"/>
  <c r="BI252" i="3"/>
  <c r="BH252" i="3"/>
  <c r="BG252" i="3"/>
  <c r="BF252" i="3"/>
  <c r="T252" i="3"/>
  <c r="R252" i="3"/>
  <c r="P252" i="3"/>
  <c r="BI251" i="3"/>
  <c r="BH251" i="3"/>
  <c r="BG251" i="3"/>
  <c r="BF251" i="3"/>
  <c r="T251" i="3"/>
  <c r="R251" i="3"/>
  <c r="P251" i="3"/>
  <c r="BI250" i="3"/>
  <c r="BH250" i="3"/>
  <c r="BG250" i="3"/>
  <c r="BF250" i="3"/>
  <c r="T250" i="3"/>
  <c r="R250" i="3"/>
  <c r="P250" i="3"/>
  <c r="BI249" i="3"/>
  <c r="BH249" i="3"/>
  <c r="BG249" i="3"/>
  <c r="BF249" i="3"/>
  <c r="T249" i="3"/>
  <c r="R249" i="3"/>
  <c r="P249" i="3"/>
  <c r="BI248" i="3"/>
  <c r="BH248" i="3"/>
  <c r="BG248" i="3"/>
  <c r="BF248" i="3"/>
  <c r="T248" i="3"/>
  <c r="R248" i="3"/>
  <c r="P248" i="3"/>
  <c r="BI247" i="3"/>
  <c r="BH247" i="3"/>
  <c r="BG247" i="3"/>
  <c r="BF247" i="3"/>
  <c r="T247" i="3"/>
  <c r="R247" i="3"/>
  <c r="P247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40" i="3"/>
  <c r="BH240" i="3"/>
  <c r="BG240" i="3"/>
  <c r="BF240" i="3"/>
  <c r="T240" i="3"/>
  <c r="R240" i="3"/>
  <c r="P240" i="3"/>
  <c r="BI239" i="3"/>
  <c r="BH239" i="3"/>
  <c r="BG239" i="3"/>
  <c r="BF239" i="3"/>
  <c r="T239" i="3"/>
  <c r="R239" i="3"/>
  <c r="P239" i="3"/>
  <c r="BI238" i="3"/>
  <c r="BH238" i="3"/>
  <c r="BG238" i="3"/>
  <c r="BF238" i="3"/>
  <c r="T238" i="3"/>
  <c r="R238" i="3"/>
  <c r="P238" i="3"/>
  <c r="BI237" i="3"/>
  <c r="BH237" i="3"/>
  <c r="BG237" i="3"/>
  <c r="BF237" i="3"/>
  <c r="T237" i="3"/>
  <c r="R237" i="3"/>
  <c r="P237" i="3"/>
  <c r="BI236" i="3"/>
  <c r="BH236" i="3"/>
  <c r="BG236" i="3"/>
  <c r="BF236" i="3"/>
  <c r="T236" i="3"/>
  <c r="R236" i="3"/>
  <c r="P236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F36" i="3" s="1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9" i="3"/>
  <c r="BH139" i="3"/>
  <c r="BG139" i="3"/>
  <c r="F35" i="3" s="1"/>
  <c r="BF139" i="3"/>
  <c r="T139" i="3"/>
  <c r="R139" i="3"/>
  <c r="P139" i="3"/>
  <c r="J97" i="3"/>
  <c r="J131" i="3"/>
  <c r="F131" i="3"/>
  <c r="F129" i="3"/>
  <c r="E127" i="3"/>
  <c r="J91" i="3"/>
  <c r="F91" i="3"/>
  <c r="F89" i="3"/>
  <c r="E87" i="3"/>
  <c r="J24" i="3"/>
  <c r="E24" i="3"/>
  <c r="J92" i="3" s="1"/>
  <c r="J23" i="3"/>
  <c r="J18" i="3"/>
  <c r="E18" i="3"/>
  <c r="F132" i="3" s="1"/>
  <c r="J17" i="3"/>
  <c r="J12" i="3"/>
  <c r="J89" i="3" s="1"/>
  <c r="E7" i="3"/>
  <c r="E125" i="3" s="1"/>
  <c r="J37" i="2"/>
  <c r="J36" i="2"/>
  <c r="AY97" i="1" s="1"/>
  <c r="J35" i="2"/>
  <c r="AX97" i="1" s="1"/>
  <c r="BI124" i="2"/>
  <c r="BH124" i="2"/>
  <c r="BG124" i="2"/>
  <c r="BF124" i="2"/>
  <c r="T124" i="2"/>
  <c r="T123" i="2"/>
  <c r="R124" i="2"/>
  <c r="R123" i="2"/>
  <c r="P124" i="2"/>
  <c r="P123" i="2" s="1"/>
  <c r="BI122" i="2"/>
  <c r="F37" i="2" s="1"/>
  <c r="BH122" i="2"/>
  <c r="BG122" i="2"/>
  <c r="BF122" i="2"/>
  <c r="T122" i="2"/>
  <c r="T121" i="2" s="1"/>
  <c r="T120" i="2" s="1"/>
  <c r="T119" i="2" s="1"/>
  <c r="R122" i="2"/>
  <c r="R121" i="2"/>
  <c r="R120" i="2" s="1"/>
  <c r="R119" i="2" s="1"/>
  <c r="P122" i="2"/>
  <c r="P121" i="2" s="1"/>
  <c r="J115" i="2"/>
  <c r="F115" i="2"/>
  <c r="F113" i="2"/>
  <c r="E111" i="2"/>
  <c r="J91" i="2"/>
  <c r="F91" i="2"/>
  <c r="F89" i="2"/>
  <c r="E87" i="2"/>
  <c r="J24" i="2"/>
  <c r="E24" i="2"/>
  <c r="J116" i="2" s="1"/>
  <c r="J23" i="2"/>
  <c r="J18" i="2"/>
  <c r="E18" i="2"/>
  <c r="F92" i="2"/>
  <c r="J17" i="2"/>
  <c r="J12" i="2"/>
  <c r="J89" i="2" s="1"/>
  <c r="E7" i="2"/>
  <c r="E85" i="2" s="1"/>
  <c r="L90" i="1"/>
  <c r="AM90" i="1"/>
  <c r="AM89" i="1"/>
  <c r="L89" i="1"/>
  <c r="AM87" i="1"/>
  <c r="L87" i="1"/>
  <c r="L85" i="1"/>
  <c r="L84" i="1"/>
  <c r="BK338" i="3"/>
  <c r="BK282" i="3"/>
  <c r="J273" i="3"/>
  <c r="BK255" i="3"/>
  <c r="BK225" i="3"/>
  <c r="BK196" i="3"/>
  <c r="J188" i="3"/>
  <c r="BK158" i="3"/>
  <c r="J382" i="3"/>
  <c r="J376" i="3"/>
  <c r="J368" i="3"/>
  <c r="J356" i="3"/>
  <c r="BK348" i="3"/>
  <c r="J336" i="3"/>
  <c r="BK321" i="3"/>
  <c r="J317" i="3"/>
  <c r="J312" i="3"/>
  <c r="BK298" i="3"/>
  <c r="J282" i="3"/>
  <c r="J275" i="3"/>
  <c r="BK263" i="3"/>
  <c r="J257" i="3"/>
  <c r="BK241" i="3"/>
  <c r="J239" i="3"/>
  <c r="BK215" i="3"/>
  <c r="J157" i="3"/>
  <c r="BK376" i="3"/>
  <c r="J355" i="3"/>
  <c r="BK325" i="3"/>
  <c r="J306" i="3"/>
  <c r="BK273" i="3"/>
  <c r="J253" i="3"/>
  <c r="BK197" i="3"/>
  <c r="J156" i="3"/>
  <c r="J372" i="3"/>
  <c r="J362" i="3"/>
  <c r="BK336" i="3"/>
  <c r="BK312" i="3"/>
  <c r="J288" i="3"/>
  <c r="BK233" i="3"/>
  <c r="BK219" i="3"/>
  <c r="J195" i="3"/>
  <c r="J174" i="3"/>
  <c r="J171" i="3"/>
  <c r="J150" i="3"/>
  <c r="J342" i="3"/>
  <c r="J279" i="3"/>
  <c r="J241" i="3"/>
  <c r="BK364" i="3"/>
  <c r="J265" i="3"/>
  <c r="BK185" i="3"/>
  <c r="BK143" i="3"/>
  <c r="J319" i="3"/>
  <c r="J295" i="3"/>
  <c r="J259" i="3"/>
  <c r="J246" i="3"/>
  <c r="BK231" i="3"/>
  <c r="J204" i="3"/>
  <c r="BK166" i="3"/>
  <c r="BK349" i="3"/>
  <c r="BK292" i="3"/>
  <c r="J235" i="3"/>
  <c r="BK167" i="3"/>
  <c r="BK344" i="3"/>
  <c r="J325" i="3"/>
  <c r="J280" i="3"/>
  <c r="BK237" i="3"/>
  <c r="J172" i="3"/>
  <c r="BK139" i="3"/>
  <c r="BK340" i="3"/>
  <c r="J305" i="3"/>
  <c r="J266" i="3"/>
  <c r="J233" i="3"/>
  <c r="BK190" i="3"/>
  <c r="BK152" i="3"/>
  <c r="BK256" i="3"/>
  <c r="BK236" i="3"/>
  <c r="J211" i="3"/>
  <c r="BK184" i="3"/>
  <c r="J267" i="3"/>
  <c r="J223" i="3"/>
  <c r="J162" i="3"/>
  <c r="J327" i="3"/>
  <c r="J301" i="3"/>
  <c r="BK254" i="3"/>
  <c r="J357" i="4"/>
  <c r="BK290" i="4"/>
  <c r="BK379" i="4"/>
  <c r="J287" i="4"/>
  <c r="J262" i="4"/>
  <c r="J340" i="4"/>
  <c r="BK298" i="4"/>
  <c r="BK371" i="4"/>
  <c r="J362" i="4"/>
  <c r="J332" i="4"/>
  <c r="BK288" i="4"/>
  <c r="J254" i="4"/>
  <c r="J212" i="4"/>
  <c r="J182" i="4"/>
  <c r="BK149" i="4"/>
  <c r="J333" i="4"/>
  <c r="BK314" i="4"/>
  <c r="J320" i="4"/>
  <c r="J302" i="4"/>
  <c r="J347" i="4"/>
  <c r="BK258" i="4"/>
  <c r="BK221" i="4"/>
  <c r="BK207" i="4"/>
  <c r="BK184" i="4"/>
  <c r="J368" i="4"/>
  <c r="J345" i="4"/>
  <c r="BK273" i="4"/>
  <c r="BK228" i="4"/>
  <c r="J172" i="4"/>
  <c r="BK155" i="4"/>
  <c r="J145" i="4"/>
  <c r="BK300" i="4"/>
  <c r="BK220" i="4"/>
  <c r="J168" i="4"/>
  <c r="BK317" i="4"/>
  <c r="BK267" i="4"/>
  <c r="BK253" i="4"/>
  <c r="J230" i="4"/>
  <c r="BK189" i="4"/>
  <c r="BK153" i="4"/>
  <c r="BK351" i="4"/>
  <c r="J319" i="4"/>
  <c r="BK316" i="4"/>
  <c r="BK308" i="4"/>
  <c r="BK264" i="4"/>
  <c r="BK235" i="4"/>
  <c r="J228" i="4"/>
  <c r="J213" i="4"/>
  <c r="J192" i="4"/>
  <c r="BK169" i="4"/>
  <c r="J158" i="4"/>
  <c r="J144" i="4"/>
  <c r="BK321" i="4"/>
  <c r="BK238" i="4"/>
  <c r="BK217" i="4"/>
  <c r="J177" i="4"/>
  <c r="J152" i="4"/>
  <c r="BK122" i="5"/>
  <c r="BK128" i="6"/>
  <c r="J130" i="6"/>
  <c r="F37" i="7"/>
  <c r="BD101" i="1" s="1"/>
  <c r="BK142" i="8"/>
  <c r="BK169" i="8"/>
  <c r="J169" i="8"/>
  <c r="BK159" i="8"/>
  <c r="J142" i="8"/>
  <c r="J146" i="8"/>
  <c r="BK131" i="8"/>
  <c r="BK129" i="8"/>
  <c r="F36" i="2"/>
  <c r="F37" i="3"/>
  <c r="BK244" i="3"/>
  <c r="BK238" i="3"/>
  <c r="BK194" i="3"/>
  <c r="BK177" i="3"/>
  <c r="BK377" i="3"/>
  <c r="J349" i="3"/>
  <c r="J320" i="3"/>
  <c r="BK310" i="3"/>
  <c r="BK291" i="3"/>
  <c r="BK260" i="3"/>
  <c r="J249" i="3"/>
  <c r="J205" i="3"/>
  <c r="BK168" i="3"/>
  <c r="BK367" i="3"/>
  <c r="BK359" i="3"/>
  <c r="BK346" i="3"/>
  <c r="BK323" i="3"/>
  <c r="BK293" i="3"/>
  <c r="J283" i="3"/>
  <c r="BK217" i="3"/>
  <c r="BK193" i="3"/>
  <c r="BK178" i="3"/>
  <c r="BK163" i="3"/>
  <c r="BK149" i="3"/>
  <c r="J315" i="3"/>
  <c r="BK286" i="3"/>
  <c r="BK221" i="3"/>
  <c r="BK142" i="3"/>
  <c r="J326" i="3"/>
  <c r="BK285" i="3"/>
  <c r="J181" i="3"/>
  <c r="J161" i="3"/>
  <c r="BK374" i="3"/>
  <c r="J357" i="3"/>
  <c r="BK329" i="3"/>
  <c r="BK275" i="3"/>
  <c r="BK246" i="3"/>
  <c r="J232" i="3"/>
  <c r="J166" i="3"/>
  <c r="BK148" i="3"/>
  <c r="J237" i="3"/>
  <c r="BK224" i="3"/>
  <c r="J210" i="3"/>
  <c r="BK172" i="3"/>
  <c r="BK279" i="3"/>
  <c r="BK257" i="3"/>
  <c r="J139" i="3"/>
  <c r="J329" i="3"/>
  <c r="BK297" i="3"/>
  <c r="J287" i="3"/>
  <c r="BK235" i="3"/>
  <c r="BK325" i="4"/>
  <c r="J304" i="4"/>
  <c r="J283" i="4"/>
  <c r="J366" i="4"/>
  <c r="J281" i="4"/>
  <c r="BK174" i="4"/>
  <c r="BK147" i="4"/>
  <c r="J372" i="4"/>
  <c r="BK306" i="4"/>
  <c r="J271" i="4"/>
  <c r="BK177" i="4"/>
  <c r="J162" i="4"/>
  <c r="BK350" i="4"/>
  <c r="J316" i="4"/>
  <c r="J286" i="4"/>
  <c r="J261" i="4"/>
  <c r="BK229" i="4"/>
  <c r="BK209" i="4"/>
  <c r="BK158" i="4"/>
  <c r="BK343" i="4"/>
  <c r="J342" i="4"/>
  <c r="BK326" i="4"/>
  <c r="J374" i="4"/>
  <c r="BK349" i="4"/>
  <c r="J256" i="4"/>
  <c r="J237" i="4"/>
  <c r="BK206" i="4"/>
  <c r="BK168" i="4"/>
  <c r="BK148" i="4"/>
  <c r="J351" i="4"/>
  <c r="BK305" i="4"/>
  <c r="BK304" i="4"/>
  <c r="J360" i="4"/>
  <c r="BK299" i="4"/>
  <c r="J243" i="4"/>
  <c r="BK224" i="4"/>
  <c r="J209" i="4"/>
  <c r="BK192" i="4"/>
  <c r="BK373" i="4"/>
  <c r="J331" i="4"/>
  <c r="BK284" i="4"/>
  <c r="BK261" i="4"/>
  <c r="J221" i="4"/>
  <c r="J191" i="4"/>
  <c r="BK159" i="4"/>
  <c r="J341" i="4"/>
  <c r="J295" i="4"/>
  <c r="J188" i="4"/>
  <c r="BK354" i="4"/>
  <c r="BK280" i="4"/>
  <c r="BK320" i="4"/>
  <c r="J231" i="4"/>
  <c r="J190" i="4"/>
  <c r="BK154" i="4"/>
  <c r="BK146" i="4"/>
  <c r="BK130" i="6"/>
  <c r="BK123" i="6"/>
  <c r="J121" i="7"/>
  <c r="J166" i="8"/>
  <c r="J164" i="8"/>
  <c r="BK130" i="8"/>
  <c r="BK144" i="8"/>
  <c r="J168" i="8"/>
  <c r="BK134" i="8"/>
  <c r="BK160" i="8"/>
  <c r="J148" i="8"/>
  <c r="BK133" i="8"/>
  <c r="J133" i="8"/>
  <c r="BK139" i="8"/>
  <c r="J131" i="8"/>
  <c r="J122" i="2"/>
  <c r="BK124" i="2"/>
  <c r="BK387" i="3"/>
  <c r="BK382" i="3"/>
  <c r="BK373" i="3"/>
  <c r="J370" i="3"/>
  <c r="J366" i="3"/>
  <c r="BK357" i="3"/>
  <c r="BK350" i="3"/>
  <c r="J345" i="3"/>
  <c r="J339" i="3"/>
  <c r="J310" i="3"/>
  <c r="J264" i="3"/>
  <c r="BK227" i="3"/>
  <c r="BK204" i="3"/>
  <c r="J173" i="3"/>
  <c r="BK386" i="3"/>
  <c r="J371" i="3"/>
  <c r="BK360" i="3"/>
  <c r="J341" i="3"/>
  <c r="J334" i="3"/>
  <c r="J314" i="3"/>
  <c r="BK305" i="3"/>
  <c r="J293" i="3"/>
  <c r="J272" i="3"/>
  <c r="BK261" i="3"/>
  <c r="J247" i="3"/>
  <c r="J216" i="3"/>
  <c r="BK162" i="3"/>
  <c r="J373" i="3"/>
  <c r="BK328" i="3"/>
  <c r="BK309" i="3"/>
  <c r="BK267" i="3"/>
  <c r="BK250" i="3"/>
  <c r="BK175" i="3"/>
  <c r="BK384" i="3"/>
  <c r="BK356" i="3"/>
  <c r="J331" i="3"/>
  <c r="J308" i="3"/>
  <c r="J234" i="3"/>
  <c r="BK209" i="3"/>
  <c r="J189" i="3"/>
  <c r="J177" i="3"/>
  <c r="BK153" i="3"/>
  <c r="BK378" i="3"/>
  <c r="BK276" i="3"/>
  <c r="J375" i="3"/>
  <c r="J219" i="3"/>
  <c r="J176" i="3"/>
  <c r="J318" i="3"/>
  <c r="BK284" i="3"/>
  <c r="J217" i="3"/>
  <c r="J164" i="3"/>
  <c r="J348" i="3"/>
  <c r="BK302" i="3"/>
  <c r="BK191" i="3"/>
  <c r="BK308" i="3"/>
  <c r="BK272" i="3"/>
  <c r="J152" i="3"/>
  <c r="BK368" i="3"/>
  <c r="BK342" i="3"/>
  <c r="J300" i="3"/>
  <c r="J242" i="3"/>
  <c r="BK189" i="3"/>
  <c r="BK164" i="3"/>
  <c r="BK307" i="3"/>
  <c r="J225" i="3"/>
  <c r="J198" i="3"/>
  <c r="J258" i="3"/>
  <c r="BK186" i="3"/>
  <c r="BK326" i="3"/>
  <c r="BK288" i="3"/>
  <c r="J236" i="3"/>
  <c r="J339" i="4"/>
  <c r="BK282" i="4"/>
  <c r="BK278" i="4"/>
  <c r="J246" i="4"/>
  <c r="J170" i="4"/>
  <c r="BK368" i="4"/>
  <c r="BK249" i="4"/>
  <c r="J164" i="4"/>
  <c r="J352" i="4"/>
  <c r="BK295" i="4"/>
  <c r="J263" i="4"/>
  <c r="J227" i="4"/>
  <c r="J173" i="4"/>
  <c r="J327" i="4"/>
  <c r="J337" i="4"/>
  <c r="BK296" i="4"/>
  <c r="BK333" i="4"/>
  <c r="J359" i="4"/>
  <c r="BK301" i="4"/>
  <c r="J325" i="4"/>
  <c r="J270" i="4"/>
  <c r="BK243" i="4"/>
  <c r="BK230" i="4"/>
  <c r="BK200" i="4"/>
  <c r="BK163" i="4"/>
  <c r="BK145" i="4"/>
  <c r="BK286" i="4"/>
  <c r="J218" i="4"/>
  <c r="BK188" i="4"/>
  <c r="J148" i="4"/>
  <c r="BK124" i="5"/>
  <c r="BK124" i="6"/>
  <c r="BK125" i="6"/>
  <c r="F36" i="7"/>
  <c r="BC101" i="1"/>
  <c r="J149" i="8"/>
  <c r="BK168" i="8"/>
  <c r="J136" i="8"/>
  <c r="BK135" i="8"/>
  <c r="J138" i="8"/>
  <c r="J134" i="8"/>
  <c r="J130" i="8"/>
  <c r="BK122" i="2"/>
  <c r="J124" i="2"/>
  <c r="J328" i="3"/>
  <c r="BK295" i="3"/>
  <c r="J228" i="3"/>
  <c r="BK183" i="3"/>
  <c r="BK165" i="3"/>
  <c r="J384" i="3"/>
  <c r="J307" i="3"/>
  <c r="J229" i="3"/>
  <c r="J214" i="3"/>
  <c r="J179" i="3"/>
  <c r="J324" i="3"/>
  <c r="BK287" i="3"/>
  <c r="BK253" i="3"/>
  <c r="J230" i="3"/>
  <c r="J175" i="3"/>
  <c r="BK140" i="3"/>
  <c r="BK299" i="3"/>
  <c r="BK232" i="3"/>
  <c r="J343" i="3"/>
  <c r="J299" i="3"/>
  <c r="J200" i="3"/>
  <c r="BK144" i="3"/>
  <c r="J354" i="3"/>
  <c r="J316" i="3"/>
  <c r="BK274" i="3"/>
  <c r="J224" i="3"/>
  <c r="J168" i="3"/>
  <c r="BK145" i="3"/>
  <c r="BK230" i="3"/>
  <c r="BK205" i="3"/>
  <c r="J337" i="3"/>
  <c r="J197" i="3"/>
  <c r="BK335" i="3"/>
  <c r="J302" i="3"/>
  <c r="BK271" i="3"/>
  <c r="J218" i="3"/>
  <c r="J308" i="4"/>
  <c r="J371" i="4"/>
  <c r="J226" i="4"/>
  <c r="J157" i="4"/>
  <c r="J364" i="4"/>
  <c r="J272" i="4"/>
  <c r="J200" i="4"/>
  <c r="BK356" i="4"/>
  <c r="BK318" i="4"/>
  <c r="J268" i="4"/>
  <c r="J258" i="4"/>
  <c r="BK179" i="4"/>
  <c r="J381" i="4"/>
  <c r="BK338" i="4"/>
  <c r="J321" i="4"/>
  <c r="BK372" i="4"/>
  <c r="J350" i="4"/>
  <c r="BK262" i="4"/>
  <c r="J225" i="4"/>
  <c r="J204" i="4"/>
  <c r="BK152" i="4"/>
  <c r="J326" i="4"/>
  <c r="BK341" i="4"/>
  <c r="J292" i="4"/>
  <c r="BK302" i="4"/>
  <c r="J248" i="4"/>
  <c r="BK237" i="4"/>
  <c r="BK216" i="4"/>
  <c r="J186" i="4"/>
  <c r="BK352" i="4"/>
  <c r="BK337" i="4"/>
  <c r="J282" i="4"/>
  <c r="BK255" i="4"/>
  <c r="J214" i="4"/>
  <c r="J163" i="4"/>
  <c r="BK143" i="4"/>
  <c r="BK251" i="4"/>
  <c r="J184" i="4"/>
  <c r="BK334" i="4"/>
  <c r="J278" i="4"/>
  <c r="BK245" i="4"/>
  <c r="BK232" i="4"/>
  <c r="BK182" i="4"/>
  <c r="J147" i="4"/>
  <c r="J343" i="4"/>
  <c r="J318" i="4"/>
  <c r="J294" i="4"/>
  <c r="J239" i="4"/>
  <c r="BK227" i="4"/>
  <c r="BK204" i="4"/>
  <c r="BK136" i="8"/>
  <c r="BK138" i="8"/>
  <c r="BK151" i="8"/>
  <c r="J129" i="8"/>
  <c r="J139" i="8"/>
  <c r="BK137" i="8"/>
  <c r="J132" i="8"/>
  <c r="F34" i="2"/>
  <c r="J296" i="3"/>
  <c r="J278" i="3"/>
  <c r="J215" i="3"/>
  <c r="BK198" i="3"/>
  <c r="J180" i="3"/>
  <c r="J158" i="3"/>
  <c r="BK146" i="3"/>
  <c r="BK347" i="3"/>
  <c r="J311" i="3"/>
  <c r="J252" i="3"/>
  <c r="J369" i="3"/>
  <c r="BK300" i="3"/>
  <c r="BK211" i="3"/>
  <c r="BK169" i="3"/>
  <c r="J338" i="3"/>
  <c r="J297" i="3"/>
  <c r="J263" i="3"/>
  <c r="J251" i="3"/>
  <c r="BK216" i="3"/>
  <c r="J178" i="3"/>
  <c r="J148" i="3"/>
  <c r="BK314" i="3"/>
  <c r="J254" i="3"/>
  <c r="J321" i="3"/>
  <c r="J292" i="3"/>
  <c r="BK247" i="3"/>
  <c r="J167" i="3"/>
  <c r="J359" i="3"/>
  <c r="BK333" i="3"/>
  <c r="BK268" i="3"/>
  <c r="J361" i="4"/>
  <c r="BK292" i="4"/>
  <c r="BK377" i="4"/>
  <c r="BK283" i="4"/>
  <c r="J264" i="4"/>
  <c r="BK194" i="4"/>
  <c r="J143" i="4"/>
  <c r="J297" i="4"/>
  <c r="J232" i="4"/>
  <c r="J178" i="4"/>
  <c r="BK364" i="4"/>
  <c r="J348" i="4"/>
  <c r="J290" i="4"/>
  <c r="BK260" i="4"/>
  <c r="J219" i="4"/>
  <c r="J174" i="4"/>
  <c r="BK365" i="4"/>
  <c r="J379" i="4"/>
  <c r="J334" i="4"/>
  <c r="BK384" i="4"/>
  <c r="BK303" i="4"/>
  <c r="J338" i="4"/>
  <c r="J299" i="4"/>
  <c r="J274" i="4"/>
  <c r="BK215" i="4"/>
  <c r="J197" i="4"/>
  <c r="BK161" i="4"/>
  <c r="J149" i="4"/>
  <c r="BK218" i="4"/>
  <c r="BK170" i="4"/>
  <c r="BK160" i="4"/>
  <c r="BK323" i="4"/>
  <c r="J291" i="4"/>
  <c r="J253" i="4"/>
  <c r="J201" i="4"/>
  <c r="J153" i="4"/>
  <c r="BK126" i="6"/>
  <c r="J124" i="6"/>
  <c r="J131" i="6"/>
  <c r="BK121" i="7"/>
  <c r="BK166" i="8"/>
  <c r="BK164" i="8"/>
  <c r="BK145" i="8"/>
  <c r="BK165" i="8"/>
  <c r="BK154" i="8"/>
  <c r="J154" i="8"/>
  <c r="BK163" i="8"/>
  <c r="J160" i="8"/>
  <c r="BK146" i="8"/>
  <c r="J145" i="8"/>
  <c r="J34" i="2"/>
  <c r="J386" i="3"/>
  <c r="J374" i="3"/>
  <c r="BK372" i="3"/>
  <c r="BK371" i="3"/>
  <c r="J367" i="3"/>
  <c r="BK362" i="3"/>
  <c r="BK358" i="3"/>
  <c r="BK353" i="3"/>
  <c r="J352" i="3"/>
  <c r="J346" i="3"/>
  <c r="J344" i="3"/>
  <c r="BK343" i="3"/>
  <c r="BK332" i="3"/>
  <c r="BK290" i="3"/>
  <c r="J277" i="3"/>
  <c r="BK262" i="3"/>
  <c r="J226" i="3"/>
  <c r="BK223" i="3"/>
  <c r="J190" i="3"/>
  <c r="BK161" i="3"/>
  <c r="J144" i="3"/>
  <c r="J377" i="3"/>
  <c r="BK370" i="3"/>
  <c r="BK366" i="3"/>
  <c r="J350" i="3"/>
  <c r="BK339" i="3"/>
  <c r="J335" i="3"/>
  <c r="BK320" i="3"/>
  <c r="J313" i="3"/>
  <c r="BK294" i="3"/>
  <c r="BK283" i="3"/>
  <c r="J281" i="3"/>
  <c r="J268" i="3"/>
  <c r="BK259" i="3"/>
  <c r="J248" i="3"/>
  <c r="J240" i="3"/>
  <c r="BK218" i="3"/>
  <c r="J182" i="3"/>
  <c r="BK176" i="3"/>
  <c r="J378" i="3"/>
  <c r="J360" i="3"/>
  <c r="J351" i="3"/>
  <c r="BK319" i="3"/>
  <c r="BK301" i="3"/>
  <c r="J274" i="3"/>
  <c r="BK265" i="3"/>
  <c r="BK210" i="3"/>
  <c r="BK203" i="3"/>
  <c r="BK157" i="3"/>
  <c r="J140" i="3"/>
  <c r="BK363" i="3"/>
  <c r="BK352" i="3"/>
  <c r="BK318" i="3"/>
  <c r="J285" i="3"/>
  <c r="J227" i="3"/>
  <c r="BK208" i="3"/>
  <c r="BK182" i="3"/>
  <c r="J159" i="3"/>
  <c r="J142" i="3"/>
  <c r="BK345" i="3"/>
  <c r="BK324" i="3"/>
  <c r="BK249" i="3"/>
  <c r="BK354" i="3"/>
  <c r="J269" i="3"/>
  <c r="BK201" i="3"/>
  <c r="BK171" i="3"/>
  <c r="BK337" i="3"/>
  <c r="J298" i="3"/>
  <c r="BK252" i="3"/>
  <c r="J243" i="3"/>
  <c r="BK181" i="3"/>
  <c r="BK155" i="3"/>
  <c r="J151" i="3"/>
  <c r="J347" i="3"/>
  <c r="BK330" i="3"/>
  <c r="J231" i="3"/>
  <c r="J220" i="3"/>
  <c r="J203" i="3"/>
  <c r="BK156" i="3"/>
  <c r="J261" i="3"/>
  <c r="BK212" i="3"/>
  <c r="BK341" i="3"/>
  <c r="J304" i="3"/>
  <c r="BK289" i="3"/>
  <c r="BK251" i="3"/>
  <c r="BK331" i="4"/>
  <c r="BK291" i="4"/>
  <c r="J376" i="4"/>
  <c r="J265" i="4"/>
  <c r="J235" i="4"/>
  <c r="BK190" i="4"/>
  <c r="BK374" i="4"/>
  <c r="BK311" i="4"/>
  <c r="J233" i="4"/>
  <c r="J175" i="4"/>
  <c r="BK363" i="4"/>
  <c r="J349" i="4"/>
  <c r="J298" i="4"/>
  <c r="BK271" i="4"/>
  <c r="BK254" i="4"/>
  <c r="J217" i="4"/>
  <c r="BK175" i="4"/>
  <c r="BK366" i="4"/>
  <c r="J377" i="4"/>
  <c r="J311" i="4"/>
  <c r="BK376" i="4"/>
  <c r="BK361" i="4"/>
  <c r="J269" i="4"/>
  <c r="BK241" i="4"/>
  <c r="BK186" i="4"/>
  <c r="J159" i="4"/>
  <c r="J365" i="4"/>
  <c r="BK315" i="4"/>
  <c r="J344" i="4"/>
  <c r="J300" i="4"/>
  <c r="BK272" i="4"/>
  <c r="BK244" i="4"/>
  <c r="BK225" i="4"/>
  <c r="J215" i="4"/>
  <c r="J198" i="4"/>
  <c r="J356" i="4"/>
  <c r="BK342" i="4"/>
  <c r="BK330" i="4"/>
  <c r="J280" i="4"/>
  <c r="BK239" i="4"/>
  <c r="J206" i="4"/>
  <c r="J156" i="4"/>
  <c r="BK144" i="4"/>
  <c r="J322" i="4"/>
  <c r="J189" i="4"/>
  <c r="BK167" i="4"/>
  <c r="J284" i="4"/>
  <c r="BK269" i="4"/>
  <c r="BK248" i="4"/>
  <c r="BK240" i="4"/>
  <c r="BK197" i="4"/>
  <c r="J179" i="4"/>
  <c r="BK345" i="4"/>
  <c r="BK335" i="4"/>
  <c r="BK312" i="4"/>
  <c r="J276" i="4"/>
  <c r="J244" i="4"/>
  <c r="BK234" i="4"/>
  <c r="J224" i="4"/>
  <c r="BK198" i="4"/>
  <c r="J167" i="4"/>
  <c r="J146" i="4"/>
  <c r="J313" i="4"/>
  <c r="BK256" i="4"/>
  <c r="BK132" i="8"/>
  <c r="J140" i="8"/>
  <c r="F35" i="2"/>
  <c r="BK242" i="3"/>
  <c r="BK234" i="3"/>
  <c r="BK195" i="3"/>
  <c r="BK174" i="3"/>
  <c r="BK147" i="3"/>
  <c r="BK369" i="3"/>
  <c r="J332" i="3"/>
  <c r="BK313" i="3"/>
  <c r="BK270" i="3"/>
  <c r="BK258" i="3"/>
  <c r="BK239" i="3"/>
  <c r="BK188" i="3"/>
  <c r="J165" i="3"/>
  <c r="J143" i="3"/>
  <c r="J358" i="3"/>
  <c r="BK375" i="3"/>
  <c r="BK311" i="3"/>
  <c r="J289" i="3"/>
  <c r="J255" i="3"/>
  <c r="BK248" i="3"/>
  <c r="BK226" i="3"/>
  <c r="BK180" i="3"/>
  <c r="J153" i="3"/>
  <c r="J145" i="3"/>
  <c r="BK306" i="3"/>
  <c r="BK240" i="3"/>
  <c r="BK200" i="3"/>
  <c r="J353" i="3"/>
  <c r="BK317" i="3"/>
  <c r="BK277" i="3"/>
  <c r="BK228" i="3"/>
  <c r="J149" i="3"/>
  <c r="BK355" i="3"/>
  <c r="BK331" i="3"/>
  <c r="BK278" i="3"/>
  <c r="BK264" i="3"/>
  <c r="J194" i="3"/>
  <c r="J185" i="3"/>
  <c r="BK154" i="3"/>
  <c r="BK245" i="3"/>
  <c r="J222" i="3"/>
  <c r="J196" i="3"/>
  <c r="BK281" i="3"/>
  <c r="J262" i="3"/>
  <c r="BK220" i="3"/>
  <c r="BK151" i="3"/>
  <c r="J330" i="3"/>
  <c r="J290" i="3"/>
  <c r="BK287" i="4"/>
  <c r="J250" i="4"/>
  <c r="BK178" i="4"/>
  <c r="J154" i="4"/>
  <c r="BK381" i="4"/>
  <c r="J330" i="4"/>
  <c r="J384" i="4"/>
  <c r="BK322" i="4"/>
  <c r="BK360" i="4"/>
  <c r="J273" i="4"/>
  <c r="J255" i="4"/>
  <c r="J216" i="4"/>
  <c r="BK183" i="4"/>
  <c r="J160" i="4"/>
  <c r="J370" i="4"/>
  <c r="BK327" i="4"/>
  <c r="BK370" i="4"/>
  <c r="J301" i="4"/>
  <c r="J303" i="4"/>
  <c r="BK250" i="4"/>
  <c r="J240" i="4"/>
  <c r="BK219" i="4"/>
  <c r="BK201" i="4"/>
  <c r="J183" i="4"/>
  <c r="J355" i="4"/>
  <c r="BK344" i="4"/>
  <c r="J293" i="4"/>
  <c r="J222" i="4"/>
  <c r="BK213" i="4"/>
  <c r="J169" i="4"/>
  <c r="BK150" i="4"/>
  <c r="J329" i="4"/>
  <c r="BK191" i="4"/>
  <c r="J335" i="4"/>
  <c r="J315" i="4"/>
  <c r="BK265" i="4"/>
  <c r="J251" i="4"/>
  <c r="J242" i="4"/>
  <c r="BK214" i="4"/>
  <c r="BK181" i="4"/>
  <c r="BK355" i="4"/>
  <c r="J323" i="4"/>
  <c r="BK313" i="4"/>
  <c r="J288" i="4"/>
  <c r="J260" i="4"/>
  <c r="J238" i="4"/>
  <c r="BK233" i="4"/>
  <c r="BK222" i="4"/>
  <c r="BK180" i="4"/>
  <c r="BK166" i="4"/>
  <c r="BK357" i="4"/>
  <c r="J305" i="4"/>
  <c r="BK263" i="4"/>
  <c r="J205" i="4"/>
  <c r="J155" i="4"/>
  <c r="J122" i="5"/>
  <c r="J125" i="6"/>
  <c r="J126" i="6"/>
  <c r="J123" i="6"/>
  <c r="J147" i="8"/>
  <c r="J162" i="8"/>
  <c r="J163" i="8"/>
  <c r="BK156" i="8"/>
  <c r="J156" i="8"/>
  <c r="BK162" i="8"/>
  <c r="J151" i="8"/>
  <c r="BK152" i="8"/>
  <c r="BK147" i="8"/>
  <c r="AS94" i="1"/>
  <c r="BK303" i="3"/>
  <c r="BK269" i="3"/>
  <c r="J256" i="3"/>
  <c r="J209" i="3"/>
  <c r="J184" i="3"/>
  <c r="J379" i="3"/>
  <c r="J364" i="3"/>
  <c r="BK334" i="3"/>
  <c r="BK316" i="3"/>
  <c r="J291" i="3"/>
  <c r="BK229" i="3"/>
  <c r="BK214" i="3"/>
  <c r="J201" i="3"/>
  <c r="J186" i="3"/>
  <c r="BK179" i="3"/>
  <c r="BK173" i="3"/>
  <c r="J155" i="3"/>
  <c r="J387" i="3"/>
  <c r="J340" i="3"/>
  <c r="BK266" i="3"/>
  <c r="J147" i="3"/>
  <c r="J309" i="3"/>
  <c r="J245" i="3"/>
  <c r="J212" i="3"/>
  <c r="J163" i="3"/>
  <c r="BK327" i="3"/>
  <c r="BK296" i="3"/>
  <c r="J270" i="3"/>
  <c r="J250" i="3"/>
  <c r="J221" i="3"/>
  <c r="J193" i="3"/>
  <c r="BK159" i="3"/>
  <c r="BK379" i="3"/>
  <c r="BK304" i="3"/>
  <c r="J284" i="3"/>
  <c r="BK222" i="3"/>
  <c r="J154" i="3"/>
  <c r="J303" i="3"/>
  <c r="J276" i="3"/>
  <c r="J213" i="3"/>
  <c r="J146" i="3"/>
  <c r="J363" i="3"/>
  <c r="BK351" i="3"/>
  <c r="BK315" i="3"/>
  <c r="J271" i="3"/>
  <c r="J244" i="3"/>
  <c r="J208" i="3"/>
  <c r="J183" i="3"/>
  <c r="BK150" i="3"/>
  <c r="BK243" i="3"/>
  <c r="BK213" i="3"/>
  <c r="J191" i="3"/>
  <c r="BK280" i="3"/>
  <c r="J260" i="3"/>
  <c r="J169" i="3"/>
  <c r="J333" i="3"/>
  <c r="J323" i="3"/>
  <c r="J294" i="3"/>
  <c r="J286" i="3"/>
  <c r="J238" i="3"/>
  <c r="J309" i="4"/>
  <c r="BK294" i="4"/>
  <c r="BK281" i="4"/>
  <c r="J314" i="4"/>
  <c r="BK268" i="4"/>
  <c r="J247" i="4"/>
  <c r="J207" i="4"/>
  <c r="BK172" i="4"/>
  <c r="J354" i="4"/>
  <c r="J353" i="4"/>
  <c r="BK293" i="4"/>
  <c r="J220" i="4"/>
  <c r="J166" i="4"/>
  <c r="BK362" i="4"/>
  <c r="BK340" i="4"/>
  <c r="J296" i="4"/>
  <c r="BK266" i="4"/>
  <c r="J234" i="4"/>
  <c r="J210" i="4"/>
  <c r="J176" i="4"/>
  <c r="BK156" i="4"/>
  <c r="BK380" i="4"/>
  <c r="J328" i="4"/>
  <c r="J380" i="4"/>
  <c r="J312" i="4"/>
  <c r="BK347" i="4"/>
  <c r="J259" i="4"/>
  <c r="J249" i="4"/>
  <c r="BK210" i="4"/>
  <c r="J181" i="4"/>
  <c r="J150" i="4"/>
  <c r="BK328" i="4"/>
  <c r="J306" i="4"/>
  <c r="BK319" i="4"/>
  <c r="J373" i="4"/>
  <c r="BK270" i="4"/>
  <c r="BK246" i="4"/>
  <c r="BK242" i="4"/>
  <c r="BK223" i="4"/>
  <c r="BK205" i="4"/>
  <c r="J187" i="4"/>
  <c r="J180" i="4"/>
  <c r="BK348" i="4"/>
  <c r="BK332" i="4"/>
  <c r="BK297" i="4"/>
  <c r="BK276" i="4"/>
  <c r="J241" i="4"/>
  <c r="BK203" i="4"/>
  <c r="BK164" i="4"/>
  <c r="J363" i="4"/>
  <c r="BK247" i="4"/>
  <c r="BK187" i="4"/>
  <c r="BK359" i="4"/>
  <c r="BK329" i="4"/>
  <c r="BK274" i="4"/>
  <c r="BK259" i="4"/>
  <c r="BK226" i="4"/>
  <c r="BK212" i="4"/>
  <c r="BK162" i="4"/>
  <c r="BK353" i="4"/>
  <c r="BK339" i="4"/>
  <c r="J317" i="4"/>
  <c r="BK309" i="4"/>
  <c r="J267" i="4"/>
  <c r="J245" i="4"/>
  <c r="BK231" i="4"/>
  <c r="J223" i="4"/>
  <c r="J203" i="4"/>
  <c r="BK176" i="4"/>
  <c r="J161" i="4"/>
  <c r="BK157" i="4"/>
  <c r="J266" i="4"/>
  <c r="J229" i="4"/>
  <c r="J194" i="4"/>
  <c r="BK173" i="4"/>
  <c r="J124" i="5"/>
  <c r="BK131" i="6"/>
  <c r="J128" i="6"/>
  <c r="J34" i="7"/>
  <c r="J152" i="8"/>
  <c r="BK148" i="8"/>
  <c r="J165" i="8"/>
  <c r="BK167" i="8"/>
  <c r="J135" i="8"/>
  <c r="J159" i="8"/>
  <c r="BK140" i="8"/>
  <c r="J167" i="8"/>
  <c r="BK149" i="8"/>
  <c r="J144" i="8"/>
  <c r="J137" i="8"/>
  <c r="J34" i="3"/>
  <c r="P120" i="2" l="1"/>
  <c r="P119" i="2" s="1"/>
  <c r="AU97" i="1" s="1"/>
  <c r="P120" i="5"/>
  <c r="P119" i="5"/>
  <c r="AU99" i="1" s="1"/>
  <c r="BK138" i="3"/>
  <c r="P138" i="3"/>
  <c r="BK160" i="3"/>
  <c r="J160" i="3" s="1"/>
  <c r="J101" i="3" s="1"/>
  <c r="P187" i="3"/>
  <c r="T322" i="3"/>
  <c r="T151" i="4"/>
  <c r="T208" i="4"/>
  <c r="P289" i="4"/>
  <c r="T324" i="4"/>
  <c r="BK358" i="4"/>
  <c r="J358" i="4"/>
  <c r="J115" i="4"/>
  <c r="T375" i="4"/>
  <c r="BK122" i="6"/>
  <c r="BK151" i="4"/>
  <c r="J151" i="4" s="1"/>
  <c r="J99" i="4" s="1"/>
  <c r="P185" i="4"/>
  <c r="BK289" i="4"/>
  <c r="J289" i="4" s="1"/>
  <c r="J111" i="4" s="1"/>
  <c r="P171" i="4"/>
  <c r="BK207" i="3"/>
  <c r="J207" i="3"/>
  <c r="J108" i="3"/>
  <c r="T365" i="3"/>
  <c r="BK171" i="4"/>
  <c r="J171" i="4" s="1"/>
  <c r="J101" i="4" s="1"/>
  <c r="R171" i="4"/>
  <c r="R141" i="4" s="1"/>
  <c r="P122" i="6"/>
  <c r="R138" i="3"/>
  <c r="T160" i="3"/>
  <c r="R187" i="3"/>
  <c r="T199" i="3"/>
  <c r="T202" i="3"/>
  <c r="P361" i="3"/>
  <c r="P208" i="4"/>
  <c r="BK252" i="4"/>
  <c r="J252" i="4" s="1"/>
  <c r="J108" i="4" s="1"/>
  <c r="P336" i="4"/>
  <c r="BK129" i="6"/>
  <c r="J129" i="6" s="1"/>
  <c r="J100" i="6" s="1"/>
  <c r="R208" i="4"/>
  <c r="R252" i="4"/>
  <c r="P346" i="4"/>
  <c r="T207" i="3"/>
  <c r="BK361" i="3"/>
  <c r="J361" i="3"/>
  <c r="J110" i="3" s="1"/>
  <c r="R385" i="3"/>
  <c r="R380" i="3"/>
  <c r="P151" i="4"/>
  <c r="R185" i="4"/>
  <c r="BK236" i="4"/>
  <c r="J236" i="4" s="1"/>
  <c r="J107" i="4" s="1"/>
  <c r="T257" i="4"/>
  <c r="T336" i="4"/>
  <c r="R375" i="4"/>
  <c r="T129" i="6"/>
  <c r="T121" i="6" s="1"/>
  <c r="T120" i="6" s="1"/>
  <c r="P142" i="4"/>
  <c r="BK208" i="4"/>
  <c r="J208" i="4"/>
  <c r="J106" i="4" s="1"/>
  <c r="R289" i="4"/>
  <c r="BK346" i="4"/>
  <c r="J346" i="4" s="1"/>
  <c r="J114" i="4" s="1"/>
  <c r="T369" i="4"/>
  <c r="R129" i="6"/>
  <c r="R207" i="3"/>
  <c r="P365" i="3"/>
  <c r="T142" i="4"/>
  <c r="BK185" i="4"/>
  <c r="J185" i="4" s="1"/>
  <c r="J102" i="4" s="1"/>
  <c r="P236" i="4"/>
  <c r="P252" i="4"/>
  <c r="BK285" i="4"/>
  <c r="J285" i="4"/>
  <c r="J110" i="4"/>
  <c r="R336" i="4"/>
  <c r="BK375" i="4"/>
  <c r="J375" i="4" s="1"/>
  <c r="J118" i="4" s="1"/>
  <c r="BK142" i="4"/>
  <c r="J142" i="4" s="1"/>
  <c r="J98" i="4" s="1"/>
  <c r="T165" i="4"/>
  <c r="P257" i="4"/>
  <c r="P141" i="3"/>
  <c r="R160" i="3"/>
  <c r="BK187" i="3"/>
  <c r="J187" i="3" s="1"/>
  <c r="J103" i="3" s="1"/>
  <c r="R192" i="3"/>
  <c r="P199" i="3"/>
  <c r="BK322" i="3"/>
  <c r="J322" i="3" s="1"/>
  <c r="J109" i="3" s="1"/>
  <c r="T361" i="3"/>
  <c r="P385" i="3"/>
  <c r="P380" i="3"/>
  <c r="BK196" i="4"/>
  <c r="J196" i="4"/>
  <c r="J105" i="4" s="1"/>
  <c r="T236" i="4"/>
  <c r="P285" i="4"/>
  <c r="P324" i="4"/>
  <c r="R358" i="4"/>
  <c r="BK143" i="8"/>
  <c r="J143" i="8" s="1"/>
  <c r="J100" i="8" s="1"/>
  <c r="T141" i="3"/>
  <c r="R170" i="3"/>
  <c r="T187" i="3"/>
  <c r="BK199" i="3"/>
  <c r="J199" i="3" s="1"/>
  <c r="J105" i="3" s="1"/>
  <c r="R199" i="3"/>
  <c r="P202" i="3"/>
  <c r="BK365" i="3"/>
  <c r="J365" i="3" s="1"/>
  <c r="J111" i="3" s="1"/>
  <c r="R143" i="8"/>
  <c r="R141" i="3"/>
  <c r="P170" i="3"/>
  <c r="BK192" i="3"/>
  <c r="J192" i="3"/>
  <c r="J104" i="3" s="1"/>
  <c r="R322" i="3"/>
  <c r="R206" i="3" s="1"/>
  <c r="BK385" i="3"/>
  <c r="J385" i="3"/>
  <c r="J115" i="3"/>
  <c r="R165" i="4"/>
  <c r="P207" i="3"/>
  <c r="R365" i="3"/>
  <c r="T385" i="3"/>
  <c r="T380" i="3"/>
  <c r="T171" i="4"/>
  <c r="R196" i="4"/>
  <c r="T289" i="4"/>
  <c r="T346" i="4"/>
  <c r="P369" i="4"/>
  <c r="P128" i="8"/>
  <c r="P143" i="8"/>
  <c r="T150" i="8"/>
  <c r="R151" i="4"/>
  <c r="T185" i="4"/>
  <c r="BK257" i="4"/>
  <c r="J257" i="4"/>
  <c r="J109" i="4"/>
  <c r="R285" i="4"/>
  <c r="R324" i="4"/>
  <c r="P358" i="4"/>
  <c r="R369" i="4"/>
  <c r="P129" i="6"/>
  <c r="T128" i="8"/>
  <c r="T143" i="8"/>
  <c r="T127" i="8" s="1"/>
  <c r="R150" i="8"/>
  <c r="R158" i="8"/>
  <c r="T138" i="3"/>
  <c r="BK170" i="3"/>
  <c r="J170" i="3" s="1"/>
  <c r="J102" i="3" s="1"/>
  <c r="P192" i="3"/>
  <c r="BK202" i="3"/>
  <c r="J202" i="3"/>
  <c r="J106" i="3" s="1"/>
  <c r="R202" i="3"/>
  <c r="R361" i="3"/>
  <c r="R142" i="4"/>
  <c r="P165" i="4"/>
  <c r="P196" i="4"/>
  <c r="P195" i="4" s="1"/>
  <c r="R236" i="4"/>
  <c r="T252" i="4"/>
  <c r="T285" i="4"/>
  <c r="BK336" i="4"/>
  <c r="J336" i="4" s="1"/>
  <c r="J113" i="4" s="1"/>
  <c r="T358" i="4"/>
  <c r="P375" i="4"/>
  <c r="T122" i="6"/>
  <c r="BK128" i="8"/>
  <c r="J128" i="8"/>
  <c r="J98" i="8" s="1"/>
  <c r="R161" i="8"/>
  <c r="BK141" i="3"/>
  <c r="J141" i="3" s="1"/>
  <c r="J100" i="3" s="1"/>
  <c r="P160" i="3"/>
  <c r="T170" i="3"/>
  <c r="T192" i="3"/>
  <c r="P322" i="3"/>
  <c r="P206" i="3" s="1"/>
  <c r="BK165" i="4"/>
  <c r="J165" i="4" s="1"/>
  <c r="J100" i="4" s="1"/>
  <c r="T196" i="4"/>
  <c r="R257" i="4"/>
  <c r="BK324" i="4"/>
  <c r="J324" i="4" s="1"/>
  <c r="J112" i="4" s="1"/>
  <c r="R346" i="4"/>
  <c r="BK369" i="4"/>
  <c r="J369" i="4"/>
  <c r="J117" i="4"/>
  <c r="R122" i="6"/>
  <c r="R121" i="6" s="1"/>
  <c r="R120" i="6" s="1"/>
  <c r="R128" i="8"/>
  <c r="R127" i="8"/>
  <c r="BK150" i="8"/>
  <c r="J150" i="8" s="1"/>
  <c r="J101" i="8" s="1"/>
  <c r="P150" i="8"/>
  <c r="BK158" i="8"/>
  <c r="J158" i="8"/>
  <c r="J105" i="8"/>
  <c r="P158" i="8"/>
  <c r="P157" i="8" s="1"/>
  <c r="T158" i="8"/>
  <c r="BK161" i="8"/>
  <c r="J161" i="8"/>
  <c r="J106" i="8"/>
  <c r="P161" i="8"/>
  <c r="T161" i="8"/>
  <c r="BK127" i="6"/>
  <c r="J127" i="6" s="1"/>
  <c r="J99" i="6" s="1"/>
  <c r="BK121" i="2"/>
  <c r="J121" i="2" s="1"/>
  <c r="J98" i="2" s="1"/>
  <c r="BK381" i="3"/>
  <c r="J381" i="3" s="1"/>
  <c r="J113" i="3" s="1"/>
  <c r="BK121" i="5"/>
  <c r="J121" i="5"/>
  <c r="J98" i="5"/>
  <c r="BK367" i="4"/>
  <c r="J367" i="4"/>
  <c r="J116" i="4"/>
  <c r="BK120" i="7"/>
  <c r="J120" i="7"/>
  <c r="J98" i="7"/>
  <c r="BK383" i="4"/>
  <c r="BK382" i="4" s="1"/>
  <c r="J382" i="4" s="1"/>
  <c r="J119" i="4" s="1"/>
  <c r="BK123" i="5"/>
  <c r="J123" i="5"/>
  <c r="J99" i="5" s="1"/>
  <c r="BK193" i="4"/>
  <c r="J193" i="4"/>
  <c r="J103" i="4" s="1"/>
  <c r="BK123" i="2"/>
  <c r="J123" i="2"/>
  <c r="J99" i="2"/>
  <c r="BK141" i="8"/>
  <c r="J141" i="8"/>
  <c r="J99" i="8" s="1"/>
  <c r="BK383" i="3"/>
  <c r="J383" i="3"/>
  <c r="J114" i="3" s="1"/>
  <c r="BK153" i="8"/>
  <c r="J153" i="8"/>
  <c r="J102" i="8" s="1"/>
  <c r="BK155" i="8"/>
  <c r="J155" i="8"/>
  <c r="J103" i="8"/>
  <c r="BE134" i="8"/>
  <c r="BE135" i="8"/>
  <c r="BE137" i="8"/>
  <c r="J92" i="8"/>
  <c r="F123" i="8"/>
  <c r="BE132" i="8"/>
  <c r="BE136" i="8"/>
  <c r="BE145" i="8"/>
  <c r="BE130" i="8"/>
  <c r="E116" i="8"/>
  <c r="BE142" i="8"/>
  <c r="BE166" i="8"/>
  <c r="BE167" i="8"/>
  <c r="BE168" i="8"/>
  <c r="BE129" i="8"/>
  <c r="BE162" i="8"/>
  <c r="BE138" i="8"/>
  <c r="BE144" i="8"/>
  <c r="BE148" i="8"/>
  <c r="BE165" i="8"/>
  <c r="J89" i="8"/>
  <c r="BE133" i="8"/>
  <c r="BE147" i="8"/>
  <c r="BE146" i="8"/>
  <c r="BE149" i="8"/>
  <c r="BE152" i="8"/>
  <c r="BE131" i="8"/>
  <c r="BE169" i="8"/>
  <c r="BE151" i="8"/>
  <c r="BE164" i="8"/>
  <c r="BE139" i="8"/>
  <c r="BE140" i="8"/>
  <c r="BE154" i="8"/>
  <c r="BE156" i="8"/>
  <c r="BE159" i="8"/>
  <c r="BE160" i="8"/>
  <c r="BE163" i="8"/>
  <c r="E85" i="7"/>
  <c r="F92" i="7"/>
  <c r="J112" i="7"/>
  <c r="J122" i="6"/>
  <c r="J98" i="6" s="1"/>
  <c r="BE121" i="7"/>
  <c r="AW101" i="1"/>
  <c r="J92" i="7"/>
  <c r="J89" i="6"/>
  <c r="E110" i="6"/>
  <c r="BE125" i="6"/>
  <c r="F92" i="6"/>
  <c r="BE123" i="6"/>
  <c r="BE124" i="6"/>
  <c r="J92" i="6"/>
  <c r="BE131" i="6"/>
  <c r="BE126" i="6"/>
  <c r="BE128" i="6"/>
  <c r="BE130" i="6"/>
  <c r="E85" i="5"/>
  <c r="F116" i="5"/>
  <c r="J89" i="5"/>
  <c r="J92" i="5"/>
  <c r="BE122" i="5"/>
  <c r="BE124" i="5"/>
  <c r="E85" i="4"/>
  <c r="F137" i="4"/>
  <c r="BE147" i="4"/>
  <c r="BE176" i="4"/>
  <c r="BE178" i="4"/>
  <c r="BE179" i="4"/>
  <c r="BE181" i="4"/>
  <c r="BE187" i="4"/>
  <c r="BE189" i="4"/>
  <c r="BE190" i="4"/>
  <c r="BE216" i="4"/>
  <c r="BE254" i="4"/>
  <c r="BE264" i="4"/>
  <c r="BE281" i="4"/>
  <c r="BE283" i="4"/>
  <c r="BE299" i="4"/>
  <c r="BE300" i="4"/>
  <c r="BE301" i="4"/>
  <c r="BE303" i="4"/>
  <c r="BE327" i="4"/>
  <c r="J138" i="3"/>
  <c r="J99" i="3" s="1"/>
  <c r="BE143" i="4"/>
  <c r="BE149" i="4"/>
  <c r="BE150" i="4"/>
  <c r="BE152" i="4"/>
  <c r="BE156" i="4"/>
  <c r="BE167" i="4"/>
  <c r="BE175" i="4"/>
  <c r="BE177" i="4"/>
  <c r="BE197" i="4"/>
  <c r="BE203" i="4"/>
  <c r="BE210" i="4"/>
  <c r="BE215" i="4"/>
  <c r="BE217" i="4"/>
  <c r="BE219" i="4"/>
  <c r="BE223" i="4"/>
  <c r="BE229" i="4"/>
  <c r="BE232" i="4"/>
  <c r="BE243" i="4"/>
  <c r="BE268" i="4"/>
  <c r="BE271" i="4"/>
  <c r="BE282" i="4"/>
  <c r="BE305" i="4"/>
  <c r="BE314" i="4"/>
  <c r="BE348" i="4"/>
  <c r="BE349" i="4"/>
  <c r="BE350" i="4"/>
  <c r="BE356" i="4"/>
  <c r="J137" i="4"/>
  <c r="BE161" i="4"/>
  <c r="BE163" i="4"/>
  <c r="BE184" i="4"/>
  <c r="BE191" i="4"/>
  <c r="BE225" i="4"/>
  <c r="BE227" i="4"/>
  <c r="BE231" i="4"/>
  <c r="BE233" i="4"/>
  <c r="BE244" i="4"/>
  <c r="BE255" i="4"/>
  <c r="BE256" i="4"/>
  <c r="BE261" i="4"/>
  <c r="BE270" i="4"/>
  <c r="BE273" i="4"/>
  <c r="BE286" i="4"/>
  <c r="BE322" i="4"/>
  <c r="BE338" i="4"/>
  <c r="BE144" i="4"/>
  <c r="BE160" i="4"/>
  <c r="BE164" i="4"/>
  <c r="BE172" i="4"/>
  <c r="BE209" i="4"/>
  <c r="BE221" i="4"/>
  <c r="BE226" i="4"/>
  <c r="BE237" i="4"/>
  <c r="BE248" i="4"/>
  <c r="BE253" i="4"/>
  <c r="BE296" i="4"/>
  <c r="BE317" i="4"/>
  <c r="BE330" i="4"/>
  <c r="BE334" i="4"/>
  <c r="BE339" i="4"/>
  <c r="BE347" i="4"/>
  <c r="BE354" i="4"/>
  <c r="BE364" i="4"/>
  <c r="BE154" i="4"/>
  <c r="BE158" i="4"/>
  <c r="BE162" i="4"/>
  <c r="BE166" i="4"/>
  <c r="BE180" i="4"/>
  <c r="BE200" i="4"/>
  <c r="BE207" i="4"/>
  <c r="BE220" i="4"/>
  <c r="BE230" i="4"/>
  <c r="BE234" i="4"/>
  <c r="BE238" i="4"/>
  <c r="BE260" i="4"/>
  <c r="BE272" i="4"/>
  <c r="BE274" i="4"/>
  <c r="BE288" i="4"/>
  <c r="BE309" i="4"/>
  <c r="BE326" i="4"/>
  <c r="BE340" i="4"/>
  <c r="BE357" i="4"/>
  <c r="BE359" i="4"/>
  <c r="BE183" i="4"/>
  <c r="BE198" i="4"/>
  <c r="BE204" i="4"/>
  <c r="BE212" i="4"/>
  <c r="BE222" i="4"/>
  <c r="BE239" i="4"/>
  <c r="BE241" i="4"/>
  <c r="BE242" i="4"/>
  <c r="BE251" i="4"/>
  <c r="BE278" i="4"/>
  <c r="BE290" i="4"/>
  <c r="BE319" i="4"/>
  <c r="BE344" i="4"/>
  <c r="BE355" i="4"/>
  <c r="BE294" i="4"/>
  <c r="BE306" i="4"/>
  <c r="BE332" i="4"/>
  <c r="BE335" i="4"/>
  <c r="BE353" i="4"/>
  <c r="BE365" i="4"/>
  <c r="BE311" i="4"/>
  <c r="BE370" i="4"/>
  <c r="BE373" i="4"/>
  <c r="J89" i="4"/>
  <c r="BE157" i="4"/>
  <c r="BE169" i="4"/>
  <c r="BE170" i="4"/>
  <c r="BE174" i="4"/>
  <c r="BE188" i="4"/>
  <c r="BE205" i="4"/>
  <c r="BE240" i="4"/>
  <c r="BE245" i="4"/>
  <c r="BE246" i="4"/>
  <c r="BE250" i="4"/>
  <c r="BE266" i="4"/>
  <c r="BE267" i="4"/>
  <c r="BE291" i="4"/>
  <c r="BE292" i="4"/>
  <c r="BE293" i="4"/>
  <c r="BE304" i="4"/>
  <c r="BE329" i="4"/>
  <c r="BE352" i="4"/>
  <c r="BE363" i="4"/>
  <c r="BE368" i="4"/>
  <c r="BE377" i="4"/>
  <c r="BE384" i="4"/>
  <c r="BE379" i="4"/>
  <c r="BE381" i="4"/>
  <c r="BE295" i="4"/>
  <c r="BE343" i="4"/>
  <c r="BE371" i="4"/>
  <c r="BE372" i="4"/>
  <c r="BE376" i="4"/>
  <c r="BE380" i="4"/>
  <c r="BE341" i="4"/>
  <c r="BE345" i="4"/>
  <c r="BE328" i="4"/>
  <c r="BE331" i="4"/>
  <c r="BE148" i="4"/>
  <c r="BE155" i="4"/>
  <c r="BE182" i="4"/>
  <c r="BE228" i="4"/>
  <c r="BE247" i="4"/>
  <c r="BE249" i="4"/>
  <c r="BE259" i="4"/>
  <c r="BE262" i="4"/>
  <c r="BE265" i="4"/>
  <c r="BE312" i="4"/>
  <c r="BE321" i="4"/>
  <c r="BE159" i="4"/>
  <c r="BE168" i="4"/>
  <c r="BE173" i="4"/>
  <c r="BE194" i="4"/>
  <c r="BE206" i="4"/>
  <c r="BE214" i="4"/>
  <c r="BE224" i="4"/>
  <c r="BE235" i="4"/>
  <c r="BE258" i="4"/>
  <c r="BE298" i="4"/>
  <c r="BE308" i="4"/>
  <c r="BE313" i="4"/>
  <c r="BE333" i="4"/>
  <c r="BE360" i="4"/>
  <c r="BE351" i="4"/>
  <c r="BE145" i="4"/>
  <c r="BE146" i="4"/>
  <c r="BE153" i="4"/>
  <c r="BE186" i="4"/>
  <c r="BE192" i="4"/>
  <c r="BE201" i="4"/>
  <c r="BE213" i="4"/>
  <c r="BE218" i="4"/>
  <c r="BE263" i="4"/>
  <c r="BE269" i="4"/>
  <c r="BE276" i="4"/>
  <c r="BE280" i="4"/>
  <c r="BE315" i="4"/>
  <c r="BE316" i="4"/>
  <c r="BE318" i="4"/>
  <c r="BE337" i="4"/>
  <c r="BE366" i="4"/>
  <c r="BE374" i="4"/>
  <c r="BE284" i="4"/>
  <c r="BE287" i="4"/>
  <c r="BE297" i="4"/>
  <c r="BE302" i="4"/>
  <c r="BE323" i="4"/>
  <c r="BE325" i="4"/>
  <c r="BE361" i="4"/>
  <c r="BE362" i="4"/>
  <c r="BE320" i="4"/>
  <c r="BE342" i="4"/>
  <c r="BE233" i="3"/>
  <c r="BE274" i="3"/>
  <c r="BE275" i="3"/>
  <c r="BE279" i="3"/>
  <c r="BE281" i="3"/>
  <c r="BE283" i="3"/>
  <c r="BE310" i="3"/>
  <c r="BE314" i="3"/>
  <c r="BE315" i="3"/>
  <c r="BE331" i="3"/>
  <c r="BE336" i="3"/>
  <c r="BE338" i="3"/>
  <c r="E85" i="3"/>
  <c r="BE156" i="3"/>
  <c r="BE218" i="3"/>
  <c r="BE224" i="3"/>
  <c r="BE235" i="3"/>
  <c r="BE238" i="3"/>
  <c r="BE247" i="3"/>
  <c r="BE282" i="3"/>
  <c r="BE286" i="3"/>
  <c r="BE287" i="3"/>
  <c r="BE292" i="3"/>
  <c r="BE329" i="3"/>
  <c r="BE333" i="3"/>
  <c r="BE341" i="3"/>
  <c r="J132" i="3"/>
  <c r="BE139" i="3"/>
  <c r="BE142" i="3"/>
  <c r="BE143" i="3"/>
  <c r="BE155" i="3"/>
  <c r="BE161" i="3"/>
  <c r="BE182" i="3"/>
  <c r="BE183" i="3"/>
  <c r="BE189" i="3"/>
  <c r="BE197" i="3"/>
  <c r="BE204" i="3"/>
  <c r="BE211" i="3"/>
  <c r="BE212" i="3"/>
  <c r="BE151" i="3"/>
  <c r="BE167" i="3"/>
  <c r="BE184" i="3"/>
  <c r="BE205" i="3"/>
  <c r="BE227" i="3"/>
  <c r="BE229" i="3"/>
  <c r="BE230" i="3"/>
  <c r="BE256" i="3"/>
  <c r="BE258" i="3"/>
  <c r="BE259" i="3"/>
  <c r="BE261" i="3"/>
  <c r="BE288" i="3"/>
  <c r="BE289" i="3"/>
  <c r="BE317" i="3"/>
  <c r="BE339" i="3"/>
  <c r="BE345" i="3"/>
  <c r="BE352" i="3"/>
  <c r="BE360" i="3"/>
  <c r="BE153" i="3"/>
  <c r="BE163" i="3"/>
  <c r="BE165" i="3"/>
  <c r="BE173" i="3"/>
  <c r="BE176" i="3"/>
  <c r="BE188" i="3"/>
  <c r="BE216" i="3"/>
  <c r="BE248" i="3"/>
  <c r="BE253" i="3"/>
  <c r="BE273" i="3"/>
  <c r="BE296" i="3"/>
  <c r="BE312" i="3"/>
  <c r="BE313" i="3"/>
  <c r="BE346" i="3"/>
  <c r="BE351" i="3"/>
  <c r="BE354" i="3"/>
  <c r="BE357" i="3"/>
  <c r="BE364" i="3"/>
  <c r="BE367" i="3"/>
  <c r="BE145" i="3"/>
  <c r="BE147" i="3"/>
  <c r="BE158" i="3"/>
  <c r="BE164" i="3"/>
  <c r="BE169" i="3"/>
  <c r="BE181" i="3"/>
  <c r="BE228" i="3"/>
  <c r="BE251" i="3"/>
  <c r="BE255" i="3"/>
  <c r="BE272" i="3"/>
  <c r="BE295" i="3"/>
  <c r="BE300" i="3"/>
  <c r="BE316" i="3"/>
  <c r="BE335" i="3"/>
  <c r="BE340" i="3"/>
  <c r="BE356" i="3"/>
  <c r="BE359" i="3"/>
  <c r="BE362" i="3"/>
  <c r="J129" i="3"/>
  <c r="BE144" i="3"/>
  <c r="BE146" i="3"/>
  <c r="BE159" i="3"/>
  <c r="BE174" i="3"/>
  <c r="BE178" i="3"/>
  <c r="BE180" i="3"/>
  <c r="BE219" i="3"/>
  <c r="BE225" i="3"/>
  <c r="BE232" i="3"/>
  <c r="BE249" i="3"/>
  <c r="BE260" i="3"/>
  <c r="BE265" i="3"/>
  <c r="BE269" i="3"/>
  <c r="BE271" i="3"/>
  <c r="BE276" i="3"/>
  <c r="BE293" i="3"/>
  <c r="BE321" i="3"/>
  <c r="BE373" i="3"/>
  <c r="F92" i="3"/>
  <c r="BE152" i="3"/>
  <c r="BE177" i="3"/>
  <c r="BE186" i="3"/>
  <c r="BE196" i="3"/>
  <c r="BE220" i="3"/>
  <c r="BE226" i="3"/>
  <c r="BE231" i="3"/>
  <c r="BE240" i="3"/>
  <c r="BE243" i="3"/>
  <c r="BE252" i="3"/>
  <c r="BE266" i="3"/>
  <c r="BE305" i="3"/>
  <c r="BE306" i="3"/>
  <c r="BE311" i="3"/>
  <c r="BE355" i="3"/>
  <c r="BE366" i="3"/>
  <c r="BE149" i="3"/>
  <c r="BE168" i="3"/>
  <c r="BE194" i="3"/>
  <c r="BE195" i="3"/>
  <c r="BE198" i="3"/>
  <c r="BE217" i="3"/>
  <c r="BE239" i="3"/>
  <c r="BE244" i="3"/>
  <c r="BE250" i="3"/>
  <c r="BE327" i="3"/>
  <c r="BE344" i="3"/>
  <c r="BE348" i="3"/>
  <c r="BE377" i="3"/>
  <c r="BE379" i="3"/>
  <c r="BE157" i="3"/>
  <c r="BE162" i="3"/>
  <c r="BE172" i="3"/>
  <c r="BE190" i="3"/>
  <c r="BE191" i="3"/>
  <c r="BE213" i="3"/>
  <c r="BE214" i="3"/>
  <c r="BE223" i="3"/>
  <c r="BE236" i="3"/>
  <c r="BE245" i="3"/>
  <c r="BE246" i="3"/>
  <c r="BE257" i="3"/>
  <c r="BE262" i="3"/>
  <c r="BE268" i="3"/>
  <c r="BE277" i="3"/>
  <c r="BE280" i="3"/>
  <c r="BE284" i="3"/>
  <c r="BE294" i="3"/>
  <c r="BE301" i="3"/>
  <c r="BE302" i="3"/>
  <c r="BE308" i="3"/>
  <c r="BE337" i="3"/>
  <c r="BE350" i="3"/>
  <c r="BE368" i="3"/>
  <c r="BE369" i="3"/>
  <c r="BE370" i="3"/>
  <c r="BE384" i="3"/>
  <c r="BE386" i="3"/>
  <c r="BE166" i="3"/>
  <c r="BE171" i="3"/>
  <c r="BE200" i="3"/>
  <c r="BE201" i="3"/>
  <c r="BE208" i="3"/>
  <c r="BE221" i="3"/>
  <c r="BE234" i="3"/>
  <c r="BE237" i="3"/>
  <c r="BE254" i="3"/>
  <c r="BE263" i="3"/>
  <c r="BE290" i="3"/>
  <c r="BE298" i="3"/>
  <c r="BE303" i="3"/>
  <c r="BE307" i="3"/>
  <c r="BE318" i="3"/>
  <c r="BE323" i="3"/>
  <c r="BE324" i="3"/>
  <c r="BE334" i="3"/>
  <c r="BE353" i="3"/>
  <c r="BE358" i="3"/>
  <c r="BE371" i="3"/>
  <c r="BE372" i="3"/>
  <c r="BE375" i="3"/>
  <c r="BE179" i="3"/>
  <c r="BE203" i="3"/>
  <c r="BE222" i="3"/>
  <c r="BE241" i="3"/>
  <c r="BE264" i="3"/>
  <c r="BE270" i="3"/>
  <c r="BE278" i="3"/>
  <c r="BE297" i="3"/>
  <c r="BE299" i="3"/>
  <c r="BE304" i="3"/>
  <c r="BE332" i="3"/>
  <c r="BE342" i="3"/>
  <c r="BE343" i="3"/>
  <c r="BE347" i="3"/>
  <c r="BE363" i="3"/>
  <c r="BE374" i="3"/>
  <c r="BE382" i="3"/>
  <c r="BE387" i="3"/>
  <c r="BE140" i="3"/>
  <c r="BE148" i="3"/>
  <c r="BE150" i="3"/>
  <c r="BE154" i="3"/>
  <c r="BE175" i="3"/>
  <c r="BE185" i="3"/>
  <c r="BE193" i="3"/>
  <c r="BE209" i="3"/>
  <c r="BE210" i="3"/>
  <c r="BE215" i="3"/>
  <c r="BE242" i="3"/>
  <c r="BE267" i="3"/>
  <c r="BE285" i="3"/>
  <c r="BE291" i="3"/>
  <c r="BE309" i="3"/>
  <c r="BE319" i="3"/>
  <c r="BE320" i="3"/>
  <c r="BE325" i="3"/>
  <c r="BE326" i="3"/>
  <c r="BE328" i="3"/>
  <c r="BE330" i="3"/>
  <c r="BE349" i="3"/>
  <c r="BE376" i="3"/>
  <c r="BE378" i="3"/>
  <c r="AW98" i="1"/>
  <c r="BC98" i="1"/>
  <c r="BB98" i="1"/>
  <c r="BD98" i="1"/>
  <c r="BD97" i="1"/>
  <c r="BE122" i="2"/>
  <c r="BE124" i="2"/>
  <c r="BA97" i="1"/>
  <c r="J92" i="2"/>
  <c r="E109" i="2"/>
  <c r="J113" i="2"/>
  <c r="F116" i="2"/>
  <c r="AW97" i="1"/>
  <c r="BB97" i="1"/>
  <c r="BC97" i="1"/>
  <c r="F34" i="4"/>
  <c r="BA96" i="1"/>
  <c r="J34" i="5"/>
  <c r="AW99" i="1" s="1"/>
  <c r="F36" i="6"/>
  <c r="BC100" i="1"/>
  <c r="F36" i="8"/>
  <c r="BC102" i="1"/>
  <c r="F37" i="5"/>
  <c r="BD99" i="1" s="1"/>
  <c r="F37" i="6"/>
  <c r="BD100" i="1" s="1"/>
  <c r="F34" i="8"/>
  <c r="BA102" i="1"/>
  <c r="F34" i="5"/>
  <c r="BA99" i="1" s="1"/>
  <c r="J33" i="7"/>
  <c r="AV101" i="1"/>
  <c r="F34" i="3"/>
  <c r="F36" i="4"/>
  <c r="BC96" i="1" s="1"/>
  <c r="F35" i="4"/>
  <c r="BB96" i="1"/>
  <c r="F36" i="5"/>
  <c r="BC99" i="1"/>
  <c r="F34" i="6"/>
  <c r="BA100" i="1"/>
  <c r="F35" i="8"/>
  <c r="BB102" i="1"/>
  <c r="J34" i="8"/>
  <c r="AW102" i="1"/>
  <c r="F37" i="4"/>
  <c r="BD96" i="1" s="1"/>
  <c r="F35" i="5"/>
  <c r="BB99" i="1"/>
  <c r="F35" i="6"/>
  <c r="BB100" i="1"/>
  <c r="F37" i="8"/>
  <c r="BD102" i="1"/>
  <c r="J34" i="4"/>
  <c r="AW96" i="1"/>
  <c r="J34" i="6"/>
  <c r="AW100" i="1"/>
  <c r="BK206" i="3" l="1"/>
  <c r="J206" i="3" s="1"/>
  <c r="J107" i="3" s="1"/>
  <c r="BK141" i="4"/>
  <c r="P127" i="8"/>
  <c r="P126" i="8"/>
  <c r="AU102" i="1"/>
  <c r="R157" i="8"/>
  <c r="R126" i="8"/>
  <c r="T137" i="3"/>
  <c r="T135" i="3" s="1"/>
  <c r="R195" i="4"/>
  <c r="R140" i="4"/>
  <c r="BK120" i="2"/>
  <c r="BK119" i="2"/>
  <c r="J119" i="2" s="1"/>
  <c r="J96" i="2" s="1"/>
  <c r="T141" i="4"/>
  <c r="T157" i="8"/>
  <c r="T126" i="8" s="1"/>
  <c r="T195" i="4"/>
  <c r="T140" i="4"/>
  <c r="R137" i="3"/>
  <c r="R135" i="3"/>
  <c r="P121" i="6"/>
  <c r="P120" i="6"/>
  <c r="AU100" i="1"/>
  <c r="T206" i="3"/>
  <c r="P141" i="4"/>
  <c r="P140" i="4"/>
  <c r="AU96" i="1"/>
  <c r="BK121" i="6"/>
  <c r="J121" i="6"/>
  <c r="J97" i="6"/>
  <c r="P137" i="3"/>
  <c r="P135" i="3"/>
  <c r="AU98" i="1"/>
  <c r="BK137" i="3"/>
  <c r="J137" i="3" s="1"/>
  <c r="J98" i="3" s="1"/>
  <c r="BA98" i="1"/>
  <c r="J383" i="4"/>
  <c r="J120" i="4"/>
  <c r="BK119" i="7"/>
  <c r="J119" i="7"/>
  <c r="J97" i="7"/>
  <c r="BK127" i="8"/>
  <c r="BK380" i="3"/>
  <c r="J380" i="3"/>
  <c r="J112" i="3"/>
  <c r="BK195" i="4"/>
  <c r="J195" i="4" s="1"/>
  <c r="J104" i="4" s="1"/>
  <c r="BK120" i="5"/>
  <c r="J120" i="5"/>
  <c r="J97" i="5"/>
  <c r="BK157" i="8"/>
  <c r="J157" i="8"/>
  <c r="J104" i="8"/>
  <c r="J141" i="4"/>
  <c r="J97" i="4"/>
  <c r="F33" i="3"/>
  <c r="AZ98" i="1" s="1"/>
  <c r="F33" i="4"/>
  <c r="AZ96" i="1" s="1"/>
  <c r="J33" i="4"/>
  <c r="AV96" i="1" s="1"/>
  <c r="AT96" i="1" s="1"/>
  <c r="J33" i="2"/>
  <c r="AV97" i="1"/>
  <c r="AT97" i="1"/>
  <c r="F33" i="6"/>
  <c r="AZ100" i="1" s="1"/>
  <c r="BB94" i="1"/>
  <c r="W31" i="1" s="1"/>
  <c r="F33" i="5"/>
  <c r="AZ99" i="1"/>
  <c r="F33" i="7"/>
  <c r="AZ101" i="1"/>
  <c r="BD94" i="1"/>
  <c r="W33" i="1" s="1"/>
  <c r="J33" i="5"/>
  <c r="AV99" i="1"/>
  <c r="AT99" i="1" s="1"/>
  <c r="J33" i="3"/>
  <c r="AV98" i="1"/>
  <c r="AT98" i="1"/>
  <c r="F33" i="2"/>
  <c r="AZ97" i="1"/>
  <c r="J33" i="6"/>
  <c r="AV100" i="1"/>
  <c r="AT100" i="1"/>
  <c r="F33" i="8"/>
  <c r="AZ102" i="1"/>
  <c r="AT101" i="1"/>
  <c r="BC94" i="1"/>
  <c r="W32" i="1" s="1"/>
  <c r="J33" i="8"/>
  <c r="AV102" i="1"/>
  <c r="AT102" i="1"/>
  <c r="BA94" i="1"/>
  <c r="AW94" i="1"/>
  <c r="AK30" i="1" s="1"/>
  <c r="BK135" i="3" l="1"/>
  <c r="J135" i="3" s="1"/>
  <c r="J96" i="3" s="1"/>
  <c r="BK126" i="8"/>
  <c r="J126" i="8"/>
  <c r="J96" i="8"/>
  <c r="BK119" i="5"/>
  <c r="J119" i="5"/>
  <c r="J96" i="5"/>
  <c r="J120" i="2"/>
  <c r="J97" i="2"/>
  <c r="J127" i="8"/>
  <c r="J97" i="8"/>
  <c r="BK120" i="6"/>
  <c r="J120" i="6" s="1"/>
  <c r="J96" i="6" s="1"/>
  <c r="BK118" i="7"/>
  <c r="J118" i="7"/>
  <c r="J96" i="7"/>
  <c r="BK140" i="4"/>
  <c r="J140" i="4"/>
  <c r="J96" i="4"/>
  <c r="AU94" i="1"/>
  <c r="AY94" i="1"/>
  <c r="J30" i="2"/>
  <c r="AG97" i="1"/>
  <c r="W30" i="1"/>
  <c r="J30" i="3"/>
  <c r="AG98" i="1"/>
  <c r="AX94" i="1"/>
  <c r="AZ94" i="1"/>
  <c r="AV94" i="1" s="1"/>
  <c r="AK29" i="1" s="1"/>
  <c r="J39" i="2" l="1"/>
  <c r="J39" i="3"/>
  <c r="AN98" i="1"/>
  <c r="AN97" i="1"/>
  <c r="W29" i="1"/>
  <c r="J30" i="4"/>
  <c r="AG96" i="1"/>
  <c r="AN96" i="1" s="1"/>
  <c r="J30" i="6"/>
  <c r="AG100" i="1"/>
  <c r="AN100" i="1" s="1"/>
  <c r="J30" i="7"/>
  <c r="AG101" i="1" s="1"/>
  <c r="J30" i="8"/>
  <c r="AG102" i="1" s="1"/>
  <c r="J30" i="5"/>
  <c r="AG99" i="1"/>
  <c r="AT94" i="1"/>
  <c r="J39" i="7" l="1"/>
  <c r="J39" i="8"/>
  <c r="J39" i="5"/>
  <c r="J39" i="4"/>
  <c r="J39" i="6"/>
  <c r="AN99" i="1"/>
  <c r="AN101" i="1"/>
  <c r="AN102" i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<sst xmlns="http://schemas.openxmlformats.org/spreadsheetml/2006/main" count="8325" uniqueCount="1815">
  <si>
    <t>Export Komplet</t>
  </si>
  <si>
    <t/>
  </si>
  <si>
    <t>2.0</t>
  </si>
  <si>
    <t>False</t>
  </si>
  <si>
    <t>{9c1d5e00-8300-44f6-a491-4497cde0f27a}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</si>
  <si>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</si>
  <si>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</si>
  <si>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</si>
  <si>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</si>
  <si>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</si>
  <si>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</si>
  <si>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</si>
  <si>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</si>
  <si>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</si>
  <si>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DS_Kaplice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</si>
  <si>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</si>
  <si>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</si>
  <si>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</si>
  <si>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</si>
  <si>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</si>
  <si>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 xml:space="preserve">par.č.972, k.ú. Kaplice </t>
  </si>
  <si>
    <t>Datum:</t>
  </si>
  <si>
    <t>18. 10. 2024</t>
  </si>
  <si>
    <t>Zadavatel:</t>
  </si>
  <si>
    <t>IČ:</t>
  </si>
  <si>
    <t>Město Kaplice</t>
  </si>
  <si>
    <t>DIČ:</t>
  </si>
  <si>
    <t>Uchazeč:</t>
  </si>
  <si>
    <t>Vyplň údaj</t>
  </si>
  <si>
    <t>Projektant:</t>
  </si>
  <si>
    <t>Atelier Elzet , s.r.o.</t>
  </si>
  <si>
    <t>Zpracovatel:</t>
  </si>
  <si>
    <t xml:space="preserve"> 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</si>
  <si>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</si>
  <si>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</si>
  <si>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</si>
  <si>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</si>
  <si>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</si>
  <si>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</si>
  <si>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</si>
  <si>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</si>
  <si>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</si>
  <si>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</si>
  <si>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</si>
  <si>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</si>
  <si>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</si>
  <si>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</si>
  <si>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</si>
  <si>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</si>
  <si>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</si>
  <si>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</si>
  <si>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</si>
  <si>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</si>
  <si>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</si>
  <si>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</si>
  <si>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</si>
  <si>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</si>
  <si>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</si>
  <si>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</si>
  <si>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</si>
  <si>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</si>
  <si>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</si>
  <si>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</si>
  <si>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</si>
  <si>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</si>
  <si>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</si>
  <si>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</si>
  <si>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</si>
  <si>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</si>
  <si>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</si>
  <si>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</si>
  <si>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</si>
  <si>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</si>
  <si>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</si>
  <si>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</si>
  <si>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</si>
  <si>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</si>
  <si>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</si>
  <si>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</si>
  <si>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</si>
  <si>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DS_Kaplice_zdravotnicke_instalace</t>
  </si>
  <si>
    <t>STA</t>
  </si>
  <si>
    <t>1</t>
  </si>
  <si>
    <t>{716ac9e5-696b-4551-856f-7a2d0cd8347e}</t>
  </si>
  <si>
    <t>2</t>
  </si>
  <si>
    <t>DS_Kaplice_elektroin</t>
  </si>
  <si>
    <t>DS_Kaplice_elektroinstalace</t>
  </si>
  <si>
    <t>{71b35c43-d093-42d8-bd16-03d48c115bfd}</t>
  </si>
  <si>
    <t>DS_Kaplice_stavebni</t>
  </si>
  <si>
    <t>DS_Kaplice_stavebni_cast</t>
  </si>
  <si>
    <t>{b4621634-74d7-48a8-ba91-cb2959b729f2}</t>
  </si>
  <si>
    <t>DS_Kaplice_UT</t>
  </si>
  <si>
    <t>DS_Kaplice_vytapeni</t>
  </si>
  <si>
    <t>{49d52933-b45a-45a4-ae1a-439754145ec4}</t>
  </si>
  <si>
    <t>DS_Kaplice_VRN</t>
  </si>
  <si>
    <t>{8b1c0d4a-68e4-4542-8bc9-388989ad08e5}</t>
  </si>
  <si>
    <t>DS_Kaplice_VZT</t>
  </si>
  <si>
    <t>DS_Kaplice_vzduchotechnika</t>
  </si>
  <si>
    <t>{3a1c8646-c0ff-4b0c-a966-c60c6788fe3b}</t>
  </si>
  <si>
    <t>DS_Kaplice_zp.plochy</t>
  </si>
  <si>
    <t>DS_Kaplice_zpevnene_plochy_pripojky</t>
  </si>
  <si>
    <t>{6e757fea-8976-478c-b670-34000d7c2fb3}</t>
  </si>
  <si>
    <t>KRYCÍ LIST SOUPISU PRACÍ</t>
  </si>
  <si>
    <t>Objekt:</t>
  </si>
  <si>
    <t>DS_Kaplice - DS_Kaplice_zdravotnicke_instalace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</si>
  <si>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</si>
  <si>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</si>
  <si>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</si>
  <si>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</si>
  <si>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</si>
  <si>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</si>
  <si>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721 - Zdravotechnika - vnitřní kanalizace a vodovod</t>
  </si>
  <si>
    <t xml:space="preserve">    725 - Zdravotechnika - zařizovací předměty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</si>
  <si>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</si>
  <si>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</si>
  <si>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</si>
  <si>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</si>
  <si>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</si>
  <si>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</si>
  <si>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</si>
  <si>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</si>
  <si>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</si>
  <si>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</si>
  <si>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</si>
  <si>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</si>
  <si>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</si>
  <si>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</si>
  <si>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</si>
  <si>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</si>
  <si>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721</t>
  </si>
  <si>
    <t>Zdravotechnika - vnitřní kanalizace a vodovod</t>
  </si>
  <si>
    <t>K</t>
  </si>
  <si>
    <t>721111102</t>
  </si>
  <si>
    <t>Vnitřní vodovod + kanalizace (dodávka + montáž)</t>
  </si>
  <si>
    <t>soubor</t>
  </si>
  <si>
    <t>16</t>
  </si>
  <si>
    <t>-1192312922</t>
  </si>
  <si>
    <t>725</t>
  </si>
  <si>
    <t>Zdravotechnika - zařizovací předměty</t>
  </si>
  <si>
    <t>725111132</t>
  </si>
  <si>
    <t>Zařizovací předměty (dodávka + montáž)</t>
  </si>
  <si>
    <t>-15726176</t>
  </si>
  <si>
    <t>DS_Kaplice_elektroin - DS_Kaplice_elektroinstalace</t>
  </si>
  <si>
    <t>HSV - HSV</t>
  </si>
  <si>
    <t xml:space="preserve">    740 - Elektromontáže - zkoušky a revize</t>
  </si>
  <si>
    <t xml:space="preserve">    741 - Elektroinstalace - silnoproud</t>
  </si>
  <si>
    <t xml:space="preserve">    742 - Elektromontáže - rozvodný systém</t>
  </si>
  <si>
    <t xml:space="preserve">    743 - Elektromontáže - hrubá montáž</t>
  </si>
  <si>
    <t xml:space="preserve">    744 - Elektromontáže - rozvody vodičů měděných</t>
  </si>
  <si>
    <t xml:space="preserve">    747 - Elektromontáže - kompletace rozvodů</t>
  </si>
  <si>
    <t xml:space="preserve">    748 - Elektromontáže - osvětlovací zařízení a svítidla</t>
  </si>
  <si>
    <t xml:space="preserve">    749 - Elektromontáže - ostatní práce a konstrukce</t>
  </si>
  <si>
    <t>M - Práce a dodávky M</t>
  </si>
  <si>
    <t xml:space="preserve">    21-M - Elektromontáže</t>
  </si>
  <si>
    <t xml:space="preserve">    22-M - Montáže slaboproud</t>
  </si>
  <si>
    <t xml:space="preserve">    36-M - Montáž prov.,měř. a regul. zařízení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</si>
  <si>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</si>
  <si>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</si>
  <si>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</si>
  <si>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</si>
  <si>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</si>
  <si>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HSV</t>
  </si>
  <si>
    <t>740</t>
  </si>
  <si>
    <t>Elektromontáže - zkoušky a revize</t>
  </si>
  <si>
    <t>M</t>
  </si>
  <si>
    <t>22</t>
  </si>
  <si>
    <t>Poplatek za hlavní jistič před elektroměrem  25A - 630Kč á 1A/</t>
  </si>
  <si>
    <t>ks</t>
  </si>
  <si>
    <t>32</t>
  </si>
  <si>
    <t>23</t>
  </si>
  <si>
    <t>Poplatek za hlavní jistič před elektroměrem 63A - 630Kč á 1A/</t>
  </si>
  <si>
    <t>4</t>
  </si>
  <si>
    <t>741</t>
  </si>
  <si>
    <t>Elektroinstalace - silnoproud</t>
  </si>
  <si>
    <t>3</t>
  </si>
  <si>
    <t>741130001</t>
  </si>
  <si>
    <t>Ukončení vodič izolovaný do 2,5mm2 v rozváděči nebo na přístroji</t>
  </si>
  <si>
    <t>kus</t>
  </si>
  <si>
    <t>6</t>
  </si>
  <si>
    <t>741130005</t>
  </si>
  <si>
    <t>Ukončení vodič izolovaný do 10 mm2 v rozváděči nebo na přístroji</t>
  </si>
  <si>
    <t>8</t>
  </si>
  <si>
    <t>5</t>
  </si>
  <si>
    <t>741130006</t>
  </si>
  <si>
    <t>Ukončení vodič izolovaný do 16 mm2 v rozváděči nebo na přístroji</t>
  </si>
  <si>
    <t>10</t>
  </si>
  <si>
    <t>741130007</t>
  </si>
  <si>
    <t>Ukončení vodič izolovaný do 25 mm2 v rozváděči nebo na přístroji</t>
  </si>
  <si>
    <t>7</t>
  </si>
  <si>
    <t>741372022.2</t>
  </si>
  <si>
    <t>Montáž svítidlo LED bytové přisazené nástěnné panelové do 0,36 m2</t>
  </si>
  <si>
    <t>14</t>
  </si>
  <si>
    <t>000007</t>
  </si>
  <si>
    <t>Svítidlo venkovní IP44 s pohybovým čidlem, 15W, cena svítidel pouze orientační, cenu upřesnit podle výběru investora nebo architekta</t>
  </si>
  <si>
    <t>KS</t>
  </si>
  <si>
    <t>9</t>
  </si>
  <si>
    <t>18</t>
  </si>
  <si>
    <t>000008</t>
  </si>
  <si>
    <t>Svítidlo venkovní IP44, 15W, cena svítidel pouze orientační, cenu upřesnit podle výběru investora nebo architekta</t>
  </si>
  <si>
    <t>20</t>
  </si>
  <si>
    <t>11</t>
  </si>
  <si>
    <t>741372062.1</t>
  </si>
  <si>
    <t>Montáž svítidlo LED bytové přisazené stropní panelové do 0,36 m2</t>
  </si>
  <si>
    <t>10.021.2403.1</t>
  </si>
  <si>
    <t>Svítidlo přisazené - LUXOR LED 1.4ft 4400/840 LED,IP40,přisazené,Základna: ocelový plech bílé barvy , Difuzor: lesklá parabolická mřížka, 30W</t>
  </si>
  <si>
    <t>24</t>
  </si>
  <si>
    <t>13</t>
  </si>
  <si>
    <t>26</t>
  </si>
  <si>
    <t>10.021.2403</t>
  </si>
  <si>
    <t>Svítidlo přisazené - LUXOR LED 1.5ft 5500/840 LED,IP40,přisazené,Základna: ocelový plech bílé barvy , Difuzor: lesklá parabolická mřížka, 37W</t>
  </si>
  <si>
    <t>28</t>
  </si>
  <si>
    <t>15</t>
  </si>
  <si>
    <t>30</t>
  </si>
  <si>
    <t>10.021.2402</t>
  </si>
  <si>
    <t>Svítidlo přisazené - LUXOR LED 1.4ft 3200/840 LED,IP40,přisazené,Základna: ocelový plech bílé barvy , Difuzor: lesklá parabolická mřížka, 19W</t>
  </si>
  <si>
    <t>17</t>
  </si>
  <si>
    <t>34</t>
  </si>
  <si>
    <t>10.021.2407</t>
  </si>
  <si>
    <t>Svítidlo přisazené - LUXOR LED 1.2ft 2200/840 kovové interiérové  LED,IP40,přisazené,Základna: ocelový plech bílé barvy , Difuzor: lesklá parabolická mřížka, 15W</t>
  </si>
  <si>
    <t>36</t>
  </si>
  <si>
    <t>19</t>
  </si>
  <si>
    <t>741810003</t>
  </si>
  <si>
    <t>Celková prohlídka elektrického rozvodu a zařízení přes 0,5 do 1 milionu Kč</t>
  </si>
  <si>
    <t>38</t>
  </si>
  <si>
    <t>741810011</t>
  </si>
  <si>
    <t>Příplatek k celkové prohlídce za každých dalších 500 000,- Kč</t>
  </si>
  <si>
    <t>40</t>
  </si>
  <si>
    <t>742</t>
  </si>
  <si>
    <t>Elektromontáže - rozvodný systém</t>
  </si>
  <si>
    <t>10.044.057</t>
  </si>
  <si>
    <t>Sádra balená á 30 kg</t>
  </si>
  <si>
    <t>kg</t>
  </si>
  <si>
    <t>42</t>
  </si>
  <si>
    <t>742111100</t>
  </si>
  <si>
    <t>Montáž rozvodnice oceloplechová nebo plastová běžná do 20 kg</t>
  </si>
  <si>
    <t>44</t>
  </si>
  <si>
    <t>10.052.8251</t>
  </si>
  <si>
    <t>Rozvaděč RH - kompletní včetně zapojení</t>
  </si>
  <si>
    <t>46</t>
  </si>
  <si>
    <t>48</t>
  </si>
  <si>
    <t>25</t>
  </si>
  <si>
    <t>10.052.8254</t>
  </si>
  <si>
    <t>Rozvaděč RP - kompletní včetně zapojení</t>
  </si>
  <si>
    <t>50</t>
  </si>
  <si>
    <t>742111200</t>
  </si>
  <si>
    <t>Montáž rozvodnice oceloplechová nebo plastová běžná do 50 kg</t>
  </si>
  <si>
    <t>52</t>
  </si>
  <si>
    <t>27</t>
  </si>
  <si>
    <t>357116460.1</t>
  </si>
  <si>
    <t>Elektroměrový rozvaděč 2x 3f elektroměr, 2x HDO, 25A/3/B, 63A/3/B, kompletní pilíř</t>
  </si>
  <si>
    <t>54</t>
  </si>
  <si>
    <t>742210121</t>
  </si>
  <si>
    <t>Montáž hlásiče automatického bodového</t>
  </si>
  <si>
    <t>56</t>
  </si>
  <si>
    <t>29</t>
  </si>
  <si>
    <t>345123005</t>
  </si>
  <si>
    <t>Autonomní hlásič kouře SD-728-I</t>
  </si>
  <si>
    <t>58</t>
  </si>
  <si>
    <t>743</t>
  </si>
  <si>
    <t>Elektromontáže - hrubá montáž</t>
  </si>
  <si>
    <t>743111315</t>
  </si>
  <si>
    <t>Montáž trubka plastová tuhá D 23 mm uložená pod omítku</t>
  </si>
  <si>
    <t>m</t>
  </si>
  <si>
    <t>60</t>
  </si>
  <si>
    <t>31</t>
  </si>
  <si>
    <t>345711540</t>
  </si>
  <si>
    <t>trubka elektroinstalační ohebná Monoflex z PH 1423/1</t>
  </si>
  <si>
    <t>62</t>
  </si>
  <si>
    <t>743112219</t>
  </si>
  <si>
    <t>Montáž trubka plastová ohebná D 48 mm uložená volně</t>
  </si>
  <si>
    <t>64</t>
  </si>
  <si>
    <t>33</t>
  </si>
  <si>
    <t>10.153.1471</t>
  </si>
  <si>
    <t>Trubka kopoflex KF 09080 BA ohebná dvouplášt. 80mm</t>
  </si>
  <si>
    <t>66</t>
  </si>
  <si>
    <t>7431211161</t>
  </si>
  <si>
    <t>Mtž trubka pancéřová D 50 mm pevně uložená do tuhých plast krabic</t>
  </si>
  <si>
    <t>68</t>
  </si>
  <si>
    <t>35</t>
  </si>
  <si>
    <t>203200111</t>
  </si>
  <si>
    <t>Chránička Ø 50mm</t>
  </si>
  <si>
    <t>70</t>
  </si>
  <si>
    <t>743411111</t>
  </si>
  <si>
    <t>Montáž krabice zapuštěná plastová kruhová typ KU68/2-1902, KO125</t>
  </si>
  <si>
    <t>72</t>
  </si>
  <si>
    <t>37</t>
  </si>
  <si>
    <t>10.079.363</t>
  </si>
  <si>
    <t>Krabice KU 68-1902</t>
  </si>
  <si>
    <t>74</t>
  </si>
  <si>
    <t>743411111.1</t>
  </si>
  <si>
    <t>76</t>
  </si>
  <si>
    <t>39</t>
  </si>
  <si>
    <t>10.079.364</t>
  </si>
  <si>
    <t>Podomítková krabice KPR 68-70 přístrojová hluboká</t>
  </si>
  <si>
    <t>78</t>
  </si>
  <si>
    <t>743411121.1</t>
  </si>
  <si>
    <t>Montáž krabice zapuštěná plastová čtyřhranná typ KO100, KO125</t>
  </si>
  <si>
    <t>80</t>
  </si>
  <si>
    <t>41</t>
  </si>
  <si>
    <t>10.075.335.1</t>
  </si>
  <si>
    <t>Svorkovnice EPS 2 ekvipotencionální s krabicí</t>
  </si>
  <si>
    <t>82</t>
  </si>
  <si>
    <t>743411311</t>
  </si>
  <si>
    <t>Montáž krabice nástěnná plastová kruhová typ KU68/2-1902, KO97</t>
  </si>
  <si>
    <t>84</t>
  </si>
  <si>
    <t>43</t>
  </si>
  <si>
    <t>10.074.803</t>
  </si>
  <si>
    <t>Krabice KU 68-1903</t>
  </si>
  <si>
    <t>86</t>
  </si>
  <si>
    <t>743419130</t>
  </si>
  <si>
    <t>Otevření nebo uzavření krabice víčkem na 4 šrouby</t>
  </si>
  <si>
    <t>88</t>
  </si>
  <si>
    <t>45</t>
  </si>
  <si>
    <t>743991100</t>
  </si>
  <si>
    <t>Měření zemních odporů zemniče</t>
  </si>
  <si>
    <t>90</t>
  </si>
  <si>
    <t>744</t>
  </si>
  <si>
    <t>Elektromontáže - rozvody vodičů měděných</t>
  </si>
  <si>
    <t>744435200</t>
  </si>
  <si>
    <t>Montáž kabel Cu sk.5 do 1 kV do 0,63 kg uložený volně</t>
  </si>
  <si>
    <t>92</t>
  </si>
  <si>
    <t>47</t>
  </si>
  <si>
    <t>341110640781</t>
  </si>
  <si>
    <t>Kabel PRAFlaDUR 3Jx1,5 (s požární odolností)</t>
  </si>
  <si>
    <t>94</t>
  </si>
  <si>
    <t>744731110</t>
  </si>
  <si>
    <t>Montáž kabel Cu sdělovací sk.1 2-19x1 mm umístěný volně</t>
  </si>
  <si>
    <t>96</t>
  </si>
  <si>
    <t>49</t>
  </si>
  <si>
    <t>341215560</t>
  </si>
  <si>
    <t>kabel sdělovací JYTY Al laminovanou fólií 4x1 mm</t>
  </si>
  <si>
    <t>98</t>
  </si>
  <si>
    <t>747</t>
  </si>
  <si>
    <t>Elektromontáže - kompletace rozvodů</t>
  </si>
  <si>
    <t>747131400</t>
  </si>
  <si>
    <t>Montáž přípojka sporáková s doutnavkou se zapojením vodičů</t>
  </si>
  <si>
    <t>100</t>
  </si>
  <si>
    <t>51</t>
  </si>
  <si>
    <t>10.027.402</t>
  </si>
  <si>
    <t>Kombinace 3425A-0344 S2 sporáková</t>
  </si>
  <si>
    <t>102</t>
  </si>
  <si>
    <t>747512112</t>
  </si>
  <si>
    <t>Montáž domácí telefonní tablo se zapojením vodičů</t>
  </si>
  <si>
    <t>104</t>
  </si>
  <si>
    <t>53</t>
  </si>
  <si>
    <t>374141300.1.1</t>
  </si>
  <si>
    <t>Tlačítkové video tablo sestavené 2tl. se stříškou pod omítku., el. zámek, kompletní</t>
  </si>
  <si>
    <t>106</t>
  </si>
  <si>
    <t>747512161</t>
  </si>
  <si>
    <t>Montáž bytové dorozumívací zařízení 1 až 3 tlačítkové se zapojením vodičů</t>
  </si>
  <si>
    <t>108</t>
  </si>
  <si>
    <t>55</t>
  </si>
  <si>
    <t>11.021.545</t>
  </si>
  <si>
    <t>Domovní telefon - nástěnný vč. držáku</t>
  </si>
  <si>
    <t>110</t>
  </si>
  <si>
    <t>748</t>
  </si>
  <si>
    <t>Elektromontáže - osvětlovací zařízení a svítidla</t>
  </si>
  <si>
    <t>210200040.1</t>
  </si>
  <si>
    <t>Montáž svítidel nástěnných nouzové</t>
  </si>
  <si>
    <t>112</t>
  </si>
  <si>
    <t>57</t>
  </si>
  <si>
    <t>10.151.469.1</t>
  </si>
  <si>
    <t>Sví.nouz. LED 5W 1h</t>
  </si>
  <si>
    <t>114</t>
  </si>
  <si>
    <t>749</t>
  </si>
  <si>
    <t>Elektromontáže - ostatní práce a konstrukce</t>
  </si>
  <si>
    <t>741990041</t>
  </si>
  <si>
    <t>Montáž tabulka výstražná a označovací pro rozvodny</t>
  </si>
  <si>
    <t>116</t>
  </si>
  <si>
    <t>59</t>
  </si>
  <si>
    <t>4321001.1.1</t>
  </si>
  <si>
    <t>Bezpečnostní tabulka - Elektrický rozvaděč Nehas vodou ani pěnovými přístroji</t>
  </si>
  <si>
    <t>118</t>
  </si>
  <si>
    <t>4321001</t>
  </si>
  <si>
    <t>Bezpečnostní tabulka - Za bouřky dodržujte odstup 3m od svodu Plast 2 mm A5 - 200x150 mm</t>
  </si>
  <si>
    <t>120</t>
  </si>
  <si>
    <t>Práce a dodávky M</t>
  </si>
  <si>
    <t>21-M</t>
  </si>
  <si>
    <t>Elektromontáže</t>
  </si>
  <si>
    <t>61</t>
  </si>
  <si>
    <t>246170260.1</t>
  </si>
  <si>
    <t>lak asfaltový A 1999 černý (á 9 kg)</t>
  </si>
  <si>
    <t>256</t>
  </si>
  <si>
    <t>122</t>
  </si>
  <si>
    <t>000002.1</t>
  </si>
  <si>
    <t>Protipožární sáček PS 750</t>
  </si>
  <si>
    <t>124</t>
  </si>
  <si>
    <t>63</t>
  </si>
  <si>
    <t>000001</t>
  </si>
  <si>
    <t>Montáž oddáleného hromosvodu na trubku</t>
  </si>
  <si>
    <t>126</t>
  </si>
  <si>
    <t>3541110001</t>
  </si>
  <si>
    <t>ITV 68 Izolační tyč pro vodič 680mm</t>
  </si>
  <si>
    <t>128</t>
  </si>
  <si>
    <t>65</t>
  </si>
  <si>
    <t>354111000111</t>
  </si>
  <si>
    <t>DOHT 6 Držák oddáleného hromosvodu na trubku</t>
  </si>
  <si>
    <t>130</t>
  </si>
  <si>
    <t>210010108</t>
  </si>
  <si>
    <t>Montáž lišt vkládacích s víčkem šířky do 40 mm</t>
  </si>
  <si>
    <t>132</t>
  </si>
  <si>
    <t>67</t>
  </si>
  <si>
    <t>345718300.1</t>
  </si>
  <si>
    <t>lišta elektroinstalační hranatá LHD 40 x 20 3m</t>
  </si>
  <si>
    <t>134</t>
  </si>
  <si>
    <t>210010351</t>
  </si>
  <si>
    <t>Montáž rozvodek nástěnných plastových čtyřhranných ACIDUR vodič D do 4 mm2</t>
  </si>
  <si>
    <t>136</t>
  </si>
  <si>
    <t>69</t>
  </si>
  <si>
    <t>10.078.068</t>
  </si>
  <si>
    <t>Krabice SCAME 855 IP67 acidur</t>
  </si>
  <si>
    <t>138</t>
  </si>
  <si>
    <t>210021063</t>
  </si>
  <si>
    <t>Osazení výstražné fólie z PVC</t>
  </si>
  <si>
    <t>140</t>
  </si>
  <si>
    <t>71</t>
  </si>
  <si>
    <t>10.042.134</t>
  </si>
  <si>
    <t>Folie ČEZ 22 rudá - blesk 250m/bal</t>
  </si>
  <si>
    <t>142</t>
  </si>
  <si>
    <t>210100013</t>
  </si>
  <si>
    <t>Připojení CO2 čidlo k VZT jednotce</t>
  </si>
  <si>
    <t>144</t>
  </si>
  <si>
    <t>73</t>
  </si>
  <si>
    <t>2101000163</t>
  </si>
  <si>
    <t>Připojení digestoře</t>
  </si>
  <si>
    <t>146</t>
  </si>
  <si>
    <t>210100017.1</t>
  </si>
  <si>
    <t>Připojení VZT jednotky, servopohony, čidlo kouře</t>
  </si>
  <si>
    <t>148</t>
  </si>
  <si>
    <t>75</t>
  </si>
  <si>
    <t>210100017.1.1</t>
  </si>
  <si>
    <t>Připojení technologie v technické místnosti</t>
  </si>
  <si>
    <t>150</t>
  </si>
  <si>
    <t>210100017.2</t>
  </si>
  <si>
    <t>Připojení gastro technologie-kuchyně</t>
  </si>
  <si>
    <t>152</t>
  </si>
  <si>
    <t>77</t>
  </si>
  <si>
    <t>210100018</t>
  </si>
  <si>
    <t>Připojení čerpadlo ret. nádrž</t>
  </si>
  <si>
    <t>154</t>
  </si>
  <si>
    <t>2101000241</t>
  </si>
  <si>
    <t>Připojení elektrické žaluzie</t>
  </si>
  <si>
    <t>156</t>
  </si>
  <si>
    <t>79</t>
  </si>
  <si>
    <t>210100028</t>
  </si>
  <si>
    <t>Připojení rozdělovače</t>
  </si>
  <si>
    <t>158</t>
  </si>
  <si>
    <t>210110001</t>
  </si>
  <si>
    <t>Montáž nástěnný vypínač nn jednopólový pro prostředí základní nebo vlhké</t>
  </si>
  <si>
    <t>160</t>
  </si>
  <si>
    <t>81</t>
  </si>
  <si>
    <t>10.555.033</t>
  </si>
  <si>
    <t>Spínač č.1 IP44</t>
  </si>
  <si>
    <t>162</t>
  </si>
  <si>
    <t>210110024.1</t>
  </si>
  <si>
    <t>Montáž nástěnný přepínač nn 6+6-střídavý</t>
  </si>
  <si>
    <t>164</t>
  </si>
  <si>
    <t>83</t>
  </si>
  <si>
    <t>10.400.680</t>
  </si>
  <si>
    <t>Přepínač dvojitý střídavý, řazení 6+6 3558A-52940 D</t>
  </si>
  <si>
    <t>166</t>
  </si>
  <si>
    <t>210110031</t>
  </si>
  <si>
    <t>Montáž zapuštěný vypínač nn jednopólový bezšroubové připojení</t>
  </si>
  <si>
    <t>168</t>
  </si>
  <si>
    <t>85</t>
  </si>
  <si>
    <t>345355150</t>
  </si>
  <si>
    <t>spínač jednopólový 10A bílý, slonová kost</t>
  </si>
  <si>
    <t>170</t>
  </si>
  <si>
    <t>210110039</t>
  </si>
  <si>
    <t>Montáž zapuštěný přepínač nn 7-křížový bezšroubové připojení</t>
  </si>
  <si>
    <t>172</t>
  </si>
  <si>
    <t>87</t>
  </si>
  <si>
    <t>345357130</t>
  </si>
  <si>
    <t>spínač řazení 7 10A bílý, slonová kost</t>
  </si>
  <si>
    <t>174</t>
  </si>
  <si>
    <t>210110043</t>
  </si>
  <si>
    <t>Montáž zapuštěný přepínač nn 5-sériový šroubové připojení</t>
  </si>
  <si>
    <t>176</t>
  </si>
  <si>
    <t>89</t>
  </si>
  <si>
    <t>345355750452</t>
  </si>
  <si>
    <t>spínač řazení 5 10A  bílý</t>
  </si>
  <si>
    <t>178</t>
  </si>
  <si>
    <t>210110045</t>
  </si>
  <si>
    <t>Montáž zapuštěný přepínač nn 6-střídavý šroubové připojení</t>
  </si>
  <si>
    <t>180</t>
  </si>
  <si>
    <t>91</t>
  </si>
  <si>
    <t>345355550</t>
  </si>
  <si>
    <t>spínač řazení 6 10A bílý, slonová kost</t>
  </si>
  <si>
    <t>182</t>
  </si>
  <si>
    <t>210110142</t>
  </si>
  <si>
    <t>Montáž ovladač nn 1/0 -tlačítkový zapínací bezšroubové připojení</t>
  </si>
  <si>
    <t>184</t>
  </si>
  <si>
    <t>93</t>
  </si>
  <si>
    <t>10.706.950.1.1</t>
  </si>
  <si>
    <t>412104 Tlačítko řazení 1/0, čistě bílá</t>
  </si>
  <si>
    <t>186</t>
  </si>
  <si>
    <t>210111002</t>
  </si>
  <si>
    <t>Montáž zásuvka vestavná šroubové připojení 2P+PE se zapojením vodičů</t>
  </si>
  <si>
    <t>188</t>
  </si>
  <si>
    <t>95</t>
  </si>
  <si>
    <t>345551030</t>
  </si>
  <si>
    <t>zásuvka 1násobná 16A bílý, slonová kost</t>
  </si>
  <si>
    <t>190</t>
  </si>
  <si>
    <t>345626930</t>
  </si>
  <si>
    <t>svorkovnice krabicová bezšroubová TYP017, 400 V, 2 vstupy, 2,5 mm2, 24 A</t>
  </si>
  <si>
    <t>192</t>
  </si>
  <si>
    <t>97</t>
  </si>
  <si>
    <t>345626940</t>
  </si>
  <si>
    <t>svorkovnice krabicová bezšroubová TYP016, 400 V, 3 vstupy, 2,5 mm2, 24 A</t>
  </si>
  <si>
    <t>194</t>
  </si>
  <si>
    <t>345626950</t>
  </si>
  <si>
    <t>svorkovnice krabicová bezšroubová TYP018, 400 V, 4 vstupy, 2,5 mm2, 24 A</t>
  </si>
  <si>
    <t>196</t>
  </si>
  <si>
    <t>99</t>
  </si>
  <si>
    <t>345626960</t>
  </si>
  <si>
    <t>svorkovnice krabicová bezšroubová TYP015, 400 V, 5 vstupů, 2,5 mm2, 24 A</t>
  </si>
  <si>
    <t>198</t>
  </si>
  <si>
    <t>210111131.1</t>
  </si>
  <si>
    <t>Montáž zásuvek průmyslových nástěnných provedení IP 44 2P+PE 16 A</t>
  </si>
  <si>
    <t>200</t>
  </si>
  <si>
    <t>101</t>
  </si>
  <si>
    <t>10.028.726</t>
  </si>
  <si>
    <t>Zásuvka 230V IP44 bílá</t>
  </si>
  <si>
    <t>202</t>
  </si>
  <si>
    <t>210140251</t>
  </si>
  <si>
    <t>Montáž a zapojení kompletů dvoutlačítkových ovladačů</t>
  </si>
  <si>
    <t>204</t>
  </si>
  <si>
    <t>103</t>
  </si>
  <si>
    <t>46502572.1</t>
  </si>
  <si>
    <t>TOTAL STOP</t>
  </si>
  <si>
    <t>206</t>
  </si>
  <si>
    <t>210140532.1</t>
  </si>
  <si>
    <t>Montáž termostatu</t>
  </si>
  <si>
    <t>208</t>
  </si>
  <si>
    <t>105</t>
  </si>
  <si>
    <t>10.027.213.1</t>
  </si>
  <si>
    <t>TERMOSTAT nástěnný programovatelný</t>
  </si>
  <si>
    <t>210</t>
  </si>
  <si>
    <t>210220001</t>
  </si>
  <si>
    <t>Montáž uzemňovacího vedení vodičů FeZn pomocí svorek na povrchu páskou do 120 mm2</t>
  </si>
  <si>
    <t>212</t>
  </si>
  <si>
    <t>107</t>
  </si>
  <si>
    <t>354420620</t>
  </si>
  <si>
    <t>pás zemnící 30 x 4 mm FeZn</t>
  </si>
  <si>
    <t>214</t>
  </si>
  <si>
    <t>210220002</t>
  </si>
  <si>
    <t>Montáž uzemňovacích vedení vodičů FeZn pomocí svorek na povrchu drátem nebo lanem do 10 mm</t>
  </si>
  <si>
    <t>216</t>
  </si>
  <si>
    <t>109</t>
  </si>
  <si>
    <t>354410730</t>
  </si>
  <si>
    <t>drát průměr 10 mm FeZn</t>
  </si>
  <si>
    <t>218</t>
  </si>
  <si>
    <t>210220101</t>
  </si>
  <si>
    <t>Montáž hromosvodného vedení svodových vodičů s podpěrami průměru do 10 mm</t>
  </si>
  <si>
    <t>220</t>
  </si>
  <si>
    <t>111</t>
  </si>
  <si>
    <t>354410770</t>
  </si>
  <si>
    <t>drát průměr 8 mm AlMgSi</t>
  </si>
  <si>
    <t>222</t>
  </si>
  <si>
    <t>200031</t>
  </si>
  <si>
    <t>Podpěra vedení hromosvodu na fasádě-set (PVC podpěra 55mm, FID hmoždinka 90mm, vrut 6/80mm)</t>
  </si>
  <si>
    <t>224</t>
  </si>
  <si>
    <t>113</t>
  </si>
  <si>
    <t>210220231</t>
  </si>
  <si>
    <t>Montáž tyčí jímacích délky do 3 m na stojan</t>
  </si>
  <si>
    <t>226</t>
  </si>
  <si>
    <t>354410610</t>
  </si>
  <si>
    <t>tyč jímací s kovaným hrotem JK 1,5 1500 mm FeZn</t>
  </si>
  <si>
    <t>228</t>
  </si>
  <si>
    <t>115</t>
  </si>
  <si>
    <t>2102202312</t>
  </si>
  <si>
    <t>Montáž podstavce pro jímací tyče délky do 3 m na stojan</t>
  </si>
  <si>
    <t>230</t>
  </si>
  <si>
    <t>10.513.729</t>
  </si>
  <si>
    <t>Podstavec PB19 betonový</t>
  </si>
  <si>
    <t>232</t>
  </si>
  <si>
    <t>117</t>
  </si>
  <si>
    <t>10.513.730</t>
  </si>
  <si>
    <t>Podložka PB19 gumová</t>
  </si>
  <si>
    <t>234</t>
  </si>
  <si>
    <t>210220301</t>
  </si>
  <si>
    <t>Montáž svorek hromosvodných typu SS, SR 03 se 2 šrouby</t>
  </si>
  <si>
    <t>236</t>
  </si>
  <si>
    <t>119</t>
  </si>
  <si>
    <t>354354418751</t>
  </si>
  <si>
    <t>SUb svorka univerzální bez strředové destičky</t>
  </si>
  <si>
    <t>238</t>
  </si>
  <si>
    <t>240</t>
  </si>
  <si>
    <t>121</t>
  </si>
  <si>
    <t>354418850</t>
  </si>
  <si>
    <t>svorka spojovací SS pro lano D8-10 mm</t>
  </si>
  <si>
    <t>242</t>
  </si>
  <si>
    <t>210220302</t>
  </si>
  <si>
    <t>Montáž svorek hromosvodných typu ST, SJ, SK, SZ, SR 01, 02 se 3 a více šrouby</t>
  </si>
  <si>
    <t>244</t>
  </si>
  <si>
    <t>123</t>
  </si>
  <si>
    <t>354418950</t>
  </si>
  <si>
    <t>svorka připojovací SP1 k připojení kovových částí</t>
  </si>
  <si>
    <t>246</t>
  </si>
  <si>
    <t>248</t>
  </si>
  <si>
    <t>125</t>
  </si>
  <si>
    <t>354418750</t>
  </si>
  <si>
    <t>svorka křížová SK pro vodič D6-10 mm</t>
  </si>
  <si>
    <t>250</t>
  </si>
  <si>
    <t>252</t>
  </si>
  <si>
    <t>127</t>
  </si>
  <si>
    <t>354419250</t>
  </si>
  <si>
    <t>svorka zkušební SZ pro lano D6-12 mm   FeZn</t>
  </si>
  <si>
    <t>254</t>
  </si>
  <si>
    <t>210220302.1</t>
  </si>
  <si>
    <t>129</t>
  </si>
  <si>
    <t>354419860</t>
  </si>
  <si>
    <t>svorka odbočovací a spojovací SR 3b pro pásek 30x4 mm    FeZn</t>
  </si>
  <si>
    <t>258</t>
  </si>
  <si>
    <t>354419960</t>
  </si>
  <si>
    <t>svorka odbočovací a spojovací SR 3a pro spojování kruhových a páskových vodičů    FeZn</t>
  </si>
  <si>
    <t>260</t>
  </si>
  <si>
    <t>131</t>
  </si>
  <si>
    <t>210220321</t>
  </si>
  <si>
    <t>Montáž svorek hromosvodných na potrubí typ Bernard se zhotovením pásku</t>
  </si>
  <si>
    <t>262</t>
  </si>
  <si>
    <t>68500165</t>
  </si>
  <si>
    <t>SVORKA ST NA POTRUBI</t>
  </si>
  <si>
    <t>264</t>
  </si>
  <si>
    <t>133</t>
  </si>
  <si>
    <t>210220372.1</t>
  </si>
  <si>
    <t>Montáž ochranných prvků - úhelníků nebo trubek do zdiva</t>
  </si>
  <si>
    <t>266</t>
  </si>
  <si>
    <t>354418300</t>
  </si>
  <si>
    <t>úhelník ochranný OU 1.7 na ochranu svodu 1,7 m</t>
  </si>
  <si>
    <t>268</t>
  </si>
  <si>
    <t>135</t>
  </si>
  <si>
    <t>354418360</t>
  </si>
  <si>
    <t>držák ochranného úhelníku do zdiva DOU FeZn s prodloužením-instalovat před fasádou</t>
  </si>
  <si>
    <t>270</t>
  </si>
  <si>
    <t>210220401</t>
  </si>
  <si>
    <t>Montáž vedení hromosvodné - štítků k označení svodů</t>
  </si>
  <si>
    <t>272</t>
  </si>
  <si>
    <t>137</t>
  </si>
  <si>
    <t>354421100</t>
  </si>
  <si>
    <t>štítek plastový č. 31 -  čísla svodů</t>
  </si>
  <si>
    <t>274</t>
  </si>
  <si>
    <t>210220451</t>
  </si>
  <si>
    <t>Montáž vedení hromosvodné - ochranného pospojování volně nebo pod omítku</t>
  </si>
  <si>
    <t>276</t>
  </si>
  <si>
    <t>139</t>
  </si>
  <si>
    <t>10180161</t>
  </si>
  <si>
    <t>VODIC CYY 6 ZELENOZLUTY</t>
  </si>
  <si>
    <t>278</t>
  </si>
  <si>
    <t>280</t>
  </si>
  <si>
    <t>141</t>
  </si>
  <si>
    <t>10180202</t>
  </si>
  <si>
    <t>VODIC CYY 4 ZELENOZLUTY</t>
  </si>
  <si>
    <t>282</t>
  </si>
  <si>
    <t>284</t>
  </si>
  <si>
    <t>143</t>
  </si>
  <si>
    <t>10100175</t>
  </si>
  <si>
    <t>VODIC CYY 2,5 ZELENOZLUTA</t>
  </si>
  <si>
    <t>286</t>
  </si>
  <si>
    <t>210220451.1</t>
  </si>
  <si>
    <t>288</t>
  </si>
  <si>
    <t>145</t>
  </si>
  <si>
    <t>341421600.1</t>
  </si>
  <si>
    <t>CYA 25 ZŽ Vodič H07V-K 25 ohebný zelenožlutý</t>
  </si>
  <si>
    <t>290</t>
  </si>
  <si>
    <t>210800113</t>
  </si>
  <si>
    <t>Montáž měděných kabelů CYKY,CYBY,CYMY,NYM,CYKYLS,CYKYLo 5x10 mm2 uložených pod omítku ve stěně</t>
  </si>
  <si>
    <t>292</t>
  </si>
  <si>
    <t>147</t>
  </si>
  <si>
    <t>10.051.282</t>
  </si>
  <si>
    <t>CYKY 5J10 (5Cx10)</t>
  </si>
  <si>
    <t>294</t>
  </si>
  <si>
    <t>210802024</t>
  </si>
  <si>
    <t>Montáž měděných šňůr lehkých AO3VV,AO5,CGLG,CGLU,CMSM,CYLY,HO5 do 1 kV do 1,6 kg uložených volně</t>
  </si>
  <si>
    <t>296</t>
  </si>
  <si>
    <t>149</t>
  </si>
  <si>
    <t>341432880</t>
  </si>
  <si>
    <t>Kabel H05VV-F, CYSY, 3x2,5 mm2, ohebný, bílý</t>
  </si>
  <si>
    <t>298</t>
  </si>
  <si>
    <t>210802109</t>
  </si>
  <si>
    <t>Montáž měděných vodičů CMSM, CMFM, A03VV, AO5, CGLU, CYH, CYLY, HO3VV, HO5 3x1,5 mm2 volně</t>
  </si>
  <si>
    <t>300</t>
  </si>
  <si>
    <t>151</t>
  </si>
  <si>
    <t>341431760</t>
  </si>
  <si>
    <t>Vodič H05VV-F 3Gx1,5 (CYSY) bílá</t>
  </si>
  <si>
    <t>302</t>
  </si>
  <si>
    <t>210810013.1</t>
  </si>
  <si>
    <t>Montáž měděných kabelů CYKY, CYKYD, CYKYDY, NYM, NYY, YSLY 750 V 4x10mm2 uložených volně</t>
  </si>
  <si>
    <t>304</t>
  </si>
  <si>
    <t>153</t>
  </si>
  <si>
    <t>10.048.218.1</t>
  </si>
  <si>
    <t>CYKY 4J10 (4Bx10)-změřit na stavbě</t>
  </si>
  <si>
    <t>306</t>
  </si>
  <si>
    <t>210810015</t>
  </si>
  <si>
    <t>Montáž měděných kabelů CYKY, CYKYD, CYKYDY, NYM, NYY, YSLY 750 V 5x1,5 mm2 uložených volně</t>
  </si>
  <si>
    <t>308</t>
  </si>
  <si>
    <t>155</t>
  </si>
  <si>
    <t>341110900</t>
  </si>
  <si>
    <t>kabel silový s Cu jádrem CYKY 5x1,5 mm2</t>
  </si>
  <si>
    <t>310</t>
  </si>
  <si>
    <t>210810045</t>
  </si>
  <si>
    <t>Montáž měděných kabelů CYKY, CYKYD, CYKYDY, NYM, NYY, YSLY 750 V 3x1,5 mm2 uložených pevně</t>
  </si>
  <si>
    <t>312</t>
  </si>
  <si>
    <t>157</t>
  </si>
  <si>
    <t>341110300</t>
  </si>
  <si>
    <t>kabel silový s Cu jádrem CYKY 3x1,5 mm2</t>
  </si>
  <si>
    <t>314</t>
  </si>
  <si>
    <t>210810046</t>
  </si>
  <si>
    <t>Montáž měděných kabelů CYKY, CYKYD, CYKYDY, NYM, NYY, YSLY 750 V 3x2,5 mm2 uložených pevně</t>
  </si>
  <si>
    <t>316</t>
  </si>
  <si>
    <t>159</t>
  </si>
  <si>
    <t>341110360</t>
  </si>
  <si>
    <t>kabel silový s Cu jádrem CYKY 3x2,5 mm2</t>
  </si>
  <si>
    <t>318</t>
  </si>
  <si>
    <t>210810049</t>
  </si>
  <si>
    <t>Montáž měděných kabelů CYKY, CYKYD, CYKYDY, NYM, NYY, YSLY 750 V 4x1,5 mm2 uložených pevně</t>
  </si>
  <si>
    <t>320</t>
  </si>
  <si>
    <t>161</t>
  </si>
  <si>
    <t>341110600</t>
  </si>
  <si>
    <t>kabel silový s Cu jádrem CYKY 4x1,5 mm2</t>
  </si>
  <si>
    <t>322</t>
  </si>
  <si>
    <t>210810054</t>
  </si>
  <si>
    <t>Montáž měděných kabelů CYKY, CYKYD, CYKYDY, NYM, NYY, YSLY 750 V 4x16mm2 uložených pevně</t>
  </si>
  <si>
    <t>324</t>
  </si>
  <si>
    <t>163</t>
  </si>
  <si>
    <t>341110800.1.1</t>
  </si>
  <si>
    <t>kabel silový s Cu jádrem CYKY 5x16 mm2</t>
  </si>
  <si>
    <t>326</t>
  </si>
  <si>
    <t>210810056</t>
  </si>
  <si>
    <t>Montáž měděných kabelů CYKY, CYKYD, CYKYDY, NYM, NYY, YSLY 750 V 5x2,5 mm2 uložených pevně</t>
  </si>
  <si>
    <t>328</t>
  </si>
  <si>
    <t>165</t>
  </si>
  <si>
    <t>341110940</t>
  </si>
  <si>
    <t>kabel silový s Cu jádrem CYKY 5x2,5 mm2</t>
  </si>
  <si>
    <t>330</t>
  </si>
  <si>
    <t>210810089</t>
  </si>
  <si>
    <t>Montáž měděných kabelů CYKY, NYM, NYY, YSLY 1 kV 4x25 mm2 uložených volně</t>
  </si>
  <si>
    <t>332</t>
  </si>
  <si>
    <t>167</t>
  </si>
  <si>
    <t>341116100</t>
  </si>
  <si>
    <t>kabel silový s Cu jádrem 1-CYKY 4x25 mm2-změřit na stavbě</t>
  </si>
  <si>
    <t>334</t>
  </si>
  <si>
    <t>743621110</t>
  </si>
  <si>
    <t>Montáž drát nebo lano hromosvodné svodové D do 10 mm s podpěrou</t>
  </si>
  <si>
    <t>336</t>
  </si>
  <si>
    <t>169</t>
  </si>
  <si>
    <t>10.046.510</t>
  </si>
  <si>
    <t>Podpěra PV 21c plast základna kulatá nebo systémový držák střechy-přivařené</t>
  </si>
  <si>
    <t>338</t>
  </si>
  <si>
    <t>86310004</t>
  </si>
  <si>
    <t>Přihlášky a revize odběrných míst ČEZ,EG.D</t>
  </si>
  <si>
    <t>340</t>
  </si>
  <si>
    <t>171</t>
  </si>
  <si>
    <t>PD</t>
  </si>
  <si>
    <t>Přesun dodávek</t>
  </si>
  <si>
    <t>%</t>
  </si>
  <si>
    <t>342</t>
  </si>
  <si>
    <t>PM</t>
  </si>
  <si>
    <t>Přidružený materiál</t>
  </si>
  <si>
    <t>344</t>
  </si>
  <si>
    <t>173</t>
  </si>
  <si>
    <t>PPV</t>
  </si>
  <si>
    <t>Podíl přidružených výkonů</t>
  </si>
  <si>
    <t>346</t>
  </si>
  <si>
    <t>ZV</t>
  </si>
  <si>
    <t>Zednické výpomoci</t>
  </si>
  <si>
    <t>348</t>
  </si>
  <si>
    <t>22-M</t>
  </si>
  <si>
    <t>Montáže slaboproud</t>
  </si>
  <si>
    <t>175</t>
  </si>
  <si>
    <t>220061532</t>
  </si>
  <si>
    <t>Montáž kabel návěstní volně uložený s jádrem 1 mm Cu TCEKEZE, TCEKFE, TCEKPFLEY, TCEKPFLEZE 4 P</t>
  </si>
  <si>
    <t>350</t>
  </si>
  <si>
    <t>10.048.935</t>
  </si>
  <si>
    <t>TCEPKPFLE 3x4x0,8</t>
  </si>
  <si>
    <t>352</t>
  </si>
  <si>
    <t>177</t>
  </si>
  <si>
    <t>220111751</t>
  </si>
  <si>
    <t>Překlenutí vodoměru</t>
  </si>
  <si>
    <t>354</t>
  </si>
  <si>
    <t>220270243</t>
  </si>
  <si>
    <t>Montáž UTP, FTP kabelu Cat.5e</t>
  </si>
  <si>
    <t>356</t>
  </si>
  <si>
    <t>179</t>
  </si>
  <si>
    <t>10.049.551</t>
  </si>
  <si>
    <t>UTP 4x2x0,5 cat.5e bal.305m</t>
  </si>
  <si>
    <t>358</t>
  </si>
  <si>
    <t>220270243.1</t>
  </si>
  <si>
    <t>360</t>
  </si>
  <si>
    <t>181</t>
  </si>
  <si>
    <t>45561201</t>
  </si>
  <si>
    <t>Kabel venkovní UTP, cat.5e, drát, 4x2xAWG23,plášť PE + PVC, černý</t>
  </si>
  <si>
    <t>362</t>
  </si>
  <si>
    <t>220280221</t>
  </si>
  <si>
    <t>Montáž kabely bytové uložené  v trubkách nebo lištách  SYKFY 5 x 2 x 0,5 mm</t>
  </si>
  <si>
    <t>364</t>
  </si>
  <si>
    <t>183</t>
  </si>
  <si>
    <t>10.048.908</t>
  </si>
  <si>
    <t>SYKFY 5x2x0,5</t>
  </si>
  <si>
    <t>366</t>
  </si>
  <si>
    <t>220280229</t>
  </si>
  <si>
    <t>Montáž koaxiálního kabelu 75ohm</t>
  </si>
  <si>
    <t>368</t>
  </si>
  <si>
    <t>185</t>
  </si>
  <si>
    <t>10.698.536</t>
  </si>
  <si>
    <t>Kabel HD-1000 FHD koaxiál bal.150m</t>
  </si>
  <si>
    <t>370</t>
  </si>
  <si>
    <t>220301201</t>
  </si>
  <si>
    <t>Montáž zásuvka telefonní 4-pólové pod omítku</t>
  </si>
  <si>
    <t>372</t>
  </si>
  <si>
    <t>187</t>
  </si>
  <si>
    <t>10.942.065</t>
  </si>
  <si>
    <t>Zásuvka datová RJ45 kat.5e</t>
  </si>
  <si>
    <t>374</t>
  </si>
  <si>
    <t>220301203</t>
  </si>
  <si>
    <t>Montáž televizní zásuvky pod omítku</t>
  </si>
  <si>
    <t>376</t>
  </si>
  <si>
    <t>189</t>
  </si>
  <si>
    <t>374511230</t>
  </si>
  <si>
    <t>zásuvka tv+r bílý, slonová kost-kompletní</t>
  </si>
  <si>
    <t>378</t>
  </si>
  <si>
    <t>741999041</t>
  </si>
  <si>
    <t>konektory F - kompresní</t>
  </si>
  <si>
    <t>380</t>
  </si>
  <si>
    <t>191</t>
  </si>
  <si>
    <t>220450007.1</t>
  </si>
  <si>
    <t>Montáž anténního stožáru</t>
  </si>
  <si>
    <t>382</t>
  </si>
  <si>
    <t>741999025</t>
  </si>
  <si>
    <t>stožár STA-trojnožka (dimenzovaný pro antény 90 cm a antény UHF a VKV - 3m teleskopický včetně výložníků a kotvících systémů</t>
  </si>
  <si>
    <t>sada</t>
  </si>
  <si>
    <t>384</t>
  </si>
  <si>
    <t>193</t>
  </si>
  <si>
    <t>220731511</t>
  </si>
  <si>
    <t>Zřízení uzemnění stožáru anténního na objektu</t>
  </si>
  <si>
    <t>386</t>
  </si>
  <si>
    <t>220880301.1</t>
  </si>
  <si>
    <t>Montáž skříně 19"</t>
  </si>
  <si>
    <t>388</t>
  </si>
  <si>
    <t>195</t>
  </si>
  <si>
    <t>10.652.241.2.1</t>
  </si>
  <si>
    <t>19" RACK jednodílný 12U</t>
  </si>
  <si>
    <t>390</t>
  </si>
  <si>
    <t>10007.1</t>
  </si>
  <si>
    <t>UTP propojovací kabel 0,5m 5e</t>
  </si>
  <si>
    <t>392</t>
  </si>
  <si>
    <t>197</t>
  </si>
  <si>
    <t>742330024</t>
  </si>
  <si>
    <t>Montáž patch panelu 24 portů UTP/FTP</t>
  </si>
  <si>
    <t>394</t>
  </si>
  <si>
    <t>M030</t>
  </si>
  <si>
    <t>patch panel 24 portu RJ45</t>
  </si>
  <si>
    <t>396</t>
  </si>
  <si>
    <t>199</t>
  </si>
  <si>
    <t>742330052.1</t>
  </si>
  <si>
    <t>Popis portů patchpanelu</t>
  </si>
  <si>
    <t>398</t>
  </si>
  <si>
    <t>742330101.1</t>
  </si>
  <si>
    <t>Měření metalického segmentu s vyhotovením protokolu</t>
  </si>
  <si>
    <t>400</t>
  </si>
  <si>
    <t>201</t>
  </si>
  <si>
    <t>742420111</t>
  </si>
  <si>
    <t>Montáž UTP konektoru</t>
  </si>
  <si>
    <t>402</t>
  </si>
  <si>
    <t>8006</t>
  </si>
  <si>
    <t>Lisovací konektor RJ45, kat.5</t>
  </si>
  <si>
    <t>404</t>
  </si>
  <si>
    <t>203</t>
  </si>
  <si>
    <t>741999029</t>
  </si>
  <si>
    <t>anténa UHF V + H provedení</t>
  </si>
  <si>
    <t>406</t>
  </si>
  <si>
    <t>741999030</t>
  </si>
  <si>
    <t>anténa VKV - všesměrová</t>
  </si>
  <si>
    <t>408</t>
  </si>
  <si>
    <t>205</t>
  </si>
  <si>
    <t>741999031</t>
  </si>
  <si>
    <t>Přepěťová ochrana- koaxiální kabel</t>
  </si>
  <si>
    <t>410</t>
  </si>
  <si>
    <t>741999034</t>
  </si>
  <si>
    <t>odbočovač TV 1/20 dB</t>
  </si>
  <si>
    <t>412</t>
  </si>
  <si>
    <t>207</t>
  </si>
  <si>
    <t>741999035</t>
  </si>
  <si>
    <t>slučovač 0-950 MHz dvojitý</t>
  </si>
  <si>
    <t>414</t>
  </si>
  <si>
    <t>741999037</t>
  </si>
  <si>
    <t>Multipřepínač kaskádový F konektor - 2x zásuvka</t>
  </si>
  <si>
    <t>416</t>
  </si>
  <si>
    <t>209</t>
  </si>
  <si>
    <t>741999040</t>
  </si>
  <si>
    <t>spojka F-F</t>
  </si>
  <si>
    <t>418</t>
  </si>
  <si>
    <t>420</t>
  </si>
  <si>
    <t>211</t>
  </si>
  <si>
    <t>741999043</t>
  </si>
  <si>
    <t>instalační materiál, izolace proti vlhkosti</t>
  </si>
  <si>
    <t>422</t>
  </si>
  <si>
    <t>741999044</t>
  </si>
  <si>
    <t>propojovací kabeláž</t>
  </si>
  <si>
    <t>424</t>
  </si>
  <si>
    <t>36-M</t>
  </si>
  <si>
    <t>Montáž prov.,měř. a regul. zařízení</t>
  </si>
  <si>
    <t>213</t>
  </si>
  <si>
    <t>360020611</t>
  </si>
  <si>
    <t>Vyvrtání otvoru v betonovém zdivu do 450 mm, průměru 30 mm</t>
  </si>
  <si>
    <t>426</t>
  </si>
  <si>
    <t>360020611.2</t>
  </si>
  <si>
    <t>Vyvrtání otvoru v betonovém zdivu do 150 mm, průměru 30 mm</t>
  </si>
  <si>
    <t>428</t>
  </si>
  <si>
    <t>215</t>
  </si>
  <si>
    <t>360020612</t>
  </si>
  <si>
    <t>Vyvrtání otvoru v betonovém zdivu do 700 mm, průměru 50 mm</t>
  </si>
  <si>
    <t>430</t>
  </si>
  <si>
    <t>46-M</t>
  </si>
  <si>
    <t>Zemní práce při extr.mont.pracích</t>
  </si>
  <si>
    <t>460010025</t>
  </si>
  <si>
    <t>Vytyčení trasy inženýrských sítí v zastavěném prostoru</t>
  </si>
  <si>
    <t>km</t>
  </si>
  <si>
    <t>432</t>
  </si>
  <si>
    <t>217</t>
  </si>
  <si>
    <t>460150153</t>
  </si>
  <si>
    <t>Hloubení kabelových zapažených i nezapažených rýh ručně š 35 cm, hl 70 cm, v hornině tř 3</t>
  </si>
  <si>
    <t>434</t>
  </si>
  <si>
    <t>460560153</t>
  </si>
  <si>
    <t>Zásyp rýh ručně šířky 35 cm, hloubky 70 cm, z horniny třídy 3</t>
  </si>
  <si>
    <t>436</t>
  </si>
  <si>
    <t>219</t>
  </si>
  <si>
    <t>460600061</t>
  </si>
  <si>
    <t>Odvoz suti a vybouraných hmot</t>
  </si>
  <si>
    <t>t</t>
  </si>
  <si>
    <t>438</t>
  </si>
  <si>
    <t>941955003R00.1</t>
  </si>
  <si>
    <t>Pronájem lešení lehké pomocné, výška podlahy do 2,5 m 2ks</t>
  </si>
  <si>
    <t>den</t>
  </si>
  <si>
    <t>440</t>
  </si>
  <si>
    <t>221</t>
  </si>
  <si>
    <t>442</t>
  </si>
  <si>
    <t>460680592</t>
  </si>
  <si>
    <t>Vysekání rýh pro montáž trubek a kabelů v cihelných zdech hloubky do 5 cm a šířky do 5 cm</t>
  </si>
  <si>
    <t>444</t>
  </si>
  <si>
    <t>223</t>
  </si>
  <si>
    <t>460680593</t>
  </si>
  <si>
    <t>Vysekání rýh pro montáž trubek a kabelů v cihelných zdech hloubky do 5 cm a šířky do 7 cm</t>
  </si>
  <si>
    <t>446</t>
  </si>
  <si>
    <t>460680594</t>
  </si>
  <si>
    <t>Vysekání rýh pro montáž trubek a kabelů v cihelných zdech hloubky do 5 cm a šířky do 10 cm</t>
  </si>
  <si>
    <t>448</t>
  </si>
  <si>
    <t>225</t>
  </si>
  <si>
    <t>460680604</t>
  </si>
  <si>
    <t>Vysekání rýh pro montáž trubek a kabelů v cihelných zdech hloubky do 7 cm a šířky do 10 cm</t>
  </si>
  <si>
    <t>450</t>
  </si>
  <si>
    <t>460690031.1</t>
  </si>
  <si>
    <t>Osazení hmoždinek včetně vyvrtání otvoru ve stěnách cihelných průměru do 8 mm</t>
  </si>
  <si>
    <t>452</t>
  </si>
  <si>
    <t>227</t>
  </si>
  <si>
    <t>562810840.1</t>
  </si>
  <si>
    <t>hmoždinka HL 8+vrut</t>
  </si>
  <si>
    <t>tis kus</t>
  </si>
  <si>
    <t>454</t>
  </si>
  <si>
    <t>460690032.1</t>
  </si>
  <si>
    <t>Osazení hmoždinek včetně vyvrtání otvoru ve stěnách cihelných průměru do 12 mm</t>
  </si>
  <si>
    <t>456</t>
  </si>
  <si>
    <t>229</t>
  </si>
  <si>
    <t>562810820.1</t>
  </si>
  <si>
    <t>hmoždinka HL 10+vrut</t>
  </si>
  <si>
    <t>458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</si>
  <si>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</si>
  <si>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</si>
  <si>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</si>
  <si>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</si>
  <si>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</si>
  <si>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</si>
  <si>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460</t>
  </si>
  <si>
    <t>VRN3</t>
  </si>
  <si>
    <t>Zařízení staveniště</t>
  </si>
  <si>
    <t>231</t>
  </si>
  <si>
    <t>032903000</t>
  </si>
  <si>
    <t>Náklady na provoz a údržbu vybavení staveniště</t>
  </si>
  <si>
    <t>462</t>
  </si>
  <si>
    <t>VRN4</t>
  </si>
  <si>
    <t>Inženýrská činnost</t>
  </si>
  <si>
    <t>041103000</t>
  </si>
  <si>
    <t>Autorský dozor projektanta</t>
  </si>
  <si>
    <t>hod</t>
  </si>
  <si>
    <t>464</t>
  </si>
  <si>
    <t>233</t>
  </si>
  <si>
    <t>049103000</t>
  </si>
  <si>
    <t>Náklady vzniklé v souvislosti s realizací stavby</t>
  </si>
  <si>
    <t>466</t>
  </si>
  <si>
    <t>DS_Kaplice_stavebni - DS_Kaplice_stavebni_cast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</si>
  <si>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</si>
  <si>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</si>
  <si>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</si>
  <si>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</si>
  <si>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</si>
  <si>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</si>
  <si>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</si>
  <si>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</si>
  <si>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</si>
  <si>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</si>
  <si>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</si>
  <si>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</si>
  <si>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</si>
  <si>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</si>
  <si>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</si>
  <si>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</si>
  <si>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</si>
  <si>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</si>
  <si>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</si>
  <si>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</si>
  <si>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</si>
  <si>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Práce a dodávky HSV</t>
  </si>
  <si>
    <t>Zemní práce</t>
  </si>
  <si>
    <t>121151103</t>
  </si>
  <si>
    <t>Sejmutí ornice plochy do 100 m2 tl vrstvy do 200 mm strojně</t>
  </si>
  <si>
    <t>m2</t>
  </si>
  <si>
    <t>-1717493758</t>
  </si>
  <si>
    <t>131251201</t>
  </si>
  <si>
    <t>Hloubení jam zapažených v hornině třídy těžitelnosti I skupiny 3 objem do 20 m3 strojně</t>
  </si>
  <si>
    <t>m3</t>
  </si>
  <si>
    <t>1263967416</t>
  </si>
  <si>
    <t>132251104</t>
  </si>
  <si>
    <t>Hloubení rýh nezapažených š do 800 mm v hornině třídy těžitelnosti I skupiny 3 objem přes 100 m3 strojně</t>
  </si>
  <si>
    <t>-1898545796</t>
  </si>
  <si>
    <t>162751117</t>
  </si>
  <si>
    <t>Vodorovné přemístění přes 9 000 do 10000 m výkopku/sypaniny z horniny třídy těžitelnosti I skupiny 1 až 3</t>
  </si>
  <si>
    <t>609732027</t>
  </si>
  <si>
    <t>162751119</t>
  </si>
  <si>
    <t>Příplatek k vodorovnému přemístění výkopku/sypaniny z horniny třídy těžitelnosti I skupiny 1 až 3 ZKD 1000 m přes 10000 m</t>
  </si>
  <si>
    <t>-8450733</t>
  </si>
  <si>
    <t>167151101</t>
  </si>
  <si>
    <t>Nakládání výkopku z hornin třídy těžitelnosti I skupiny 1 až 3 do 100 m3</t>
  </si>
  <si>
    <t>-1176586706</t>
  </si>
  <si>
    <t>171251201</t>
  </si>
  <si>
    <t>Uložení sypaniny na skládky nebo meziskládky</t>
  </si>
  <si>
    <t>1721599851</t>
  </si>
  <si>
    <t>171201231</t>
  </si>
  <si>
    <t>Poplatek za uložení zeminy a kamení na recyklační skládce (skládkovné) kód odpadu 17 05 04</t>
  </si>
  <si>
    <t>-136343251</t>
  </si>
  <si>
    <t>Zakládání</t>
  </si>
  <si>
    <t>212755214</t>
  </si>
  <si>
    <t>Trativody z drenážních trubek plastových flexibilních D 100 mm bez lože</t>
  </si>
  <si>
    <t>628188754</t>
  </si>
  <si>
    <t>218111112</t>
  </si>
  <si>
    <t>Odvětrání radonu vodorovné drenážní kladené do štěrkového podsypu z plastových perforovaných trubek DN přes 60 do 80 mm</t>
  </si>
  <si>
    <t>1982027912</t>
  </si>
  <si>
    <t>218111122</t>
  </si>
  <si>
    <t>Odvětrání radonu vodorovné sběrné kladené do štěrkového podsypu z plastových trubek DN přes 110 do 125 mm</t>
  </si>
  <si>
    <t>-1533497363</t>
  </si>
  <si>
    <t>218121113</t>
  </si>
  <si>
    <t>Odvětrání radonu svislé z plastových trubek DN přes 125 do 160 mm</t>
  </si>
  <si>
    <t>278208065</t>
  </si>
  <si>
    <t>219991113</t>
  </si>
  <si>
    <t>Položení chráničky z plastových trubek DN přes 50 do 100 mm</t>
  </si>
  <si>
    <t>-2073887390</t>
  </si>
  <si>
    <t>34571355</t>
  </si>
  <si>
    <t>trubka elektroinstalační ohebná dvouplášťová korugovaná HDPE+LDPE (chránička) D 93/110mm</t>
  </si>
  <si>
    <t>-604159695</t>
  </si>
  <si>
    <t>273321311</t>
  </si>
  <si>
    <t>Základové desky ze ŽB bez zvýšených nároků na prostředí tř. C 16/20</t>
  </si>
  <si>
    <t>795582770</t>
  </si>
  <si>
    <t>273351121</t>
  </si>
  <si>
    <t>Zřízení bednění základových desek</t>
  </si>
  <si>
    <t>-1147305833</t>
  </si>
  <si>
    <t>273351122</t>
  </si>
  <si>
    <t>Odstranění bednění základových desek</t>
  </si>
  <si>
    <t>281072834</t>
  </si>
  <si>
    <t>273362021</t>
  </si>
  <si>
    <t>Výztuž základových desek svařovanými sítěmi Kari</t>
  </si>
  <si>
    <t>-1301742352</t>
  </si>
  <si>
    <t>274313711</t>
  </si>
  <si>
    <t>Základové pásy z betonu tř. C 20/25</t>
  </si>
  <si>
    <t>-1878487719</t>
  </si>
  <si>
    <t>274361821</t>
  </si>
  <si>
    <t>Výztuž základových pasů betonářskou ocelí 10 505 (R)</t>
  </si>
  <si>
    <t>-510948305</t>
  </si>
  <si>
    <t>279113134</t>
  </si>
  <si>
    <t>Základová zeď tl přes 250 do 300 mm z tvárnic ztraceného bednění včetně výplně z betonu tř. C 16/20</t>
  </si>
  <si>
    <t>2087744621</t>
  </si>
  <si>
    <t>Svislé a kompletní konstrukce</t>
  </si>
  <si>
    <t>310001111</t>
  </si>
  <si>
    <t>Vytvoření prostupů průřezu přes 0,02 do 0,05 m2 v monolitických betonových zdech tl do 0,5 m osazením trub, dílců nebo tvarovek do bednění</t>
  </si>
  <si>
    <t>-160453974</t>
  </si>
  <si>
    <t>28611107</t>
  </si>
  <si>
    <t>trubka kanalizační PVC-U plnostěnná jednovrstvá s rázovou odolností DN 200x6000mm SN12</t>
  </si>
  <si>
    <t>-7162819</t>
  </si>
  <si>
    <t>310231055</t>
  </si>
  <si>
    <t>Zazdívka otvorů ve zdivu nadzákladovém pl přes 1 do 4 m2 cihlami děrovanými přes P10 do P15 tl 300 mm</t>
  </si>
  <si>
    <t>832142246</t>
  </si>
  <si>
    <t>317944323</t>
  </si>
  <si>
    <t>Válcované nosníky č.14 až 22 dodatečně osazované do připravených otvorů</t>
  </si>
  <si>
    <t>1419960950</t>
  </si>
  <si>
    <t>346244382</t>
  </si>
  <si>
    <t>Plentování jednostranné v přes 200 do 300 mm válcovaných nosníků cihlami</t>
  </si>
  <si>
    <t>-2117060391</t>
  </si>
  <si>
    <t>Úpravy povrchů, podlahy a osazování výplní</t>
  </si>
  <si>
    <t>612311141</t>
  </si>
  <si>
    <t>Vápenná omítka štuková dvouvrstvá vnitřních stěn nanášená ručně</t>
  </si>
  <si>
    <t>-150191514</t>
  </si>
  <si>
    <t>612315423</t>
  </si>
  <si>
    <t>Oprava vnitřní vápenné štukové omítky stěn tl jádrové omítky do 20 mm a tl štuku do 3 mm v rozsahu plochy přes 30 do 50 %</t>
  </si>
  <si>
    <t>912581428</t>
  </si>
  <si>
    <t>622151021</t>
  </si>
  <si>
    <t>Penetrační akrylátový nátěr vnějších mozaikových tenkovrstvých omítek stěn</t>
  </si>
  <si>
    <t>-586925049</t>
  </si>
  <si>
    <t>622151031</t>
  </si>
  <si>
    <t>Penetrační silikonový nátěr vnějších pastovitých tenkovrstvých omítek stěn</t>
  </si>
  <si>
    <t>-2009219473</t>
  </si>
  <si>
    <t>622511112</t>
  </si>
  <si>
    <t>Tenkovrstvá akrylátová mozaiková střednězrnná omítka vnějších stěn</t>
  </si>
  <si>
    <t>1029181920</t>
  </si>
  <si>
    <t>622531012</t>
  </si>
  <si>
    <t>Tenkovrstvá silikonová zatíraná omítka zrnitost 1,5 mm vnějších stěn</t>
  </si>
  <si>
    <t>1400919615</t>
  </si>
  <si>
    <t>629991012</t>
  </si>
  <si>
    <t>Zakrytí výplní otvorů fólií přilepenou na začišťovací lišty</t>
  </si>
  <si>
    <t>-282345592</t>
  </si>
  <si>
    <t>631311124</t>
  </si>
  <si>
    <t>Mazanina tl přes 80 do 120 mm z betonu prostého bez zvýšených nároků na prostředí tř. C 16/20</t>
  </si>
  <si>
    <t>415940502</t>
  </si>
  <si>
    <t>631319012</t>
  </si>
  <si>
    <t>Příplatek k mazanině tl přes 80 do 120 mm za přehlazení povrchu</t>
  </si>
  <si>
    <t>342103322</t>
  </si>
  <si>
    <t>631319211</t>
  </si>
  <si>
    <t>Příplatek k mazaninám za přidání PP mikrovláken pro objemové vyztužení 0,9 kg/m3</t>
  </si>
  <si>
    <t>490495567</t>
  </si>
  <si>
    <t>634112112</t>
  </si>
  <si>
    <t>Obvodová dilatace podlahovým páskem z pěnového PE mezi stěnou a mazaninou nebo potěrem v 100 mm</t>
  </si>
  <si>
    <t>-1703317428</t>
  </si>
  <si>
    <t>635111142</t>
  </si>
  <si>
    <t>Násyp pod podlahy z hrubého kameniva 16-32 s udusáním</t>
  </si>
  <si>
    <t>1350220607</t>
  </si>
  <si>
    <t>635321112</t>
  </si>
  <si>
    <t>Násyp pod podlahy z betonového recyklátu s udusáním</t>
  </si>
  <si>
    <t>1695683501</t>
  </si>
  <si>
    <t>Ostatní konstrukce a práce, bourání</t>
  </si>
  <si>
    <t>941111121</t>
  </si>
  <si>
    <t>Montáž lešení řadového trubkového lehkého s podlahami zatížení do 200 kg/m2 š od 0,9 do 1,2 m v do 10 m</t>
  </si>
  <si>
    <t>1389570525</t>
  </si>
  <si>
    <t>941111221</t>
  </si>
  <si>
    <t>Příplatek k lešení řadovému trubkovému lehkému s podlahami do 200 kg/m2 š od 0,9 do 1,2 m v 10 m za každý den použití</t>
  </si>
  <si>
    <t>864225517</t>
  </si>
  <si>
    <t>941111821</t>
  </si>
  <si>
    <t>Demontáž lešení řadového trubkového lehkého s podlahami zatížení do 200 kg/m2 š od 0,9 do 1,2 m v do 10 m</t>
  </si>
  <si>
    <t>1284661239</t>
  </si>
  <si>
    <t>949101112</t>
  </si>
  <si>
    <t>Lešení pomocné pro objekty pozemních staveb s lešeňovou podlahou v přes 1,9 do 3,5 m zatížení do 150 kg/m2</t>
  </si>
  <si>
    <t>-1116800323</t>
  </si>
  <si>
    <t>952901111</t>
  </si>
  <si>
    <t>Vyčištění budov bytové a občanské výstavby při výšce podlaží do 4 m</t>
  </si>
  <si>
    <t>716893021</t>
  </si>
  <si>
    <t>966080115</t>
  </si>
  <si>
    <t>Bourání kontaktního zateplení z desek z minerální vlny tl přes 120 do 180 mm</t>
  </si>
  <si>
    <t>-711804909</t>
  </si>
  <si>
    <t>971028661</t>
  </si>
  <si>
    <t>Vybourání otvorů ve zdivu smíšeném pl do 4 m2 tl do 600 mm</t>
  </si>
  <si>
    <t>635926566</t>
  </si>
  <si>
    <t>998</t>
  </si>
  <si>
    <t>Přesun hmot</t>
  </si>
  <si>
    <t>998011001</t>
  </si>
  <si>
    <t>Přesun hmot pro budovy zděné v do 6 m</t>
  </si>
  <si>
    <t>-723455707</t>
  </si>
  <si>
    <t>711</t>
  </si>
  <si>
    <t>Izolace proti vodě, vlhkosti a plynům</t>
  </si>
  <si>
    <t>711111001</t>
  </si>
  <si>
    <t>Provedení izolace proti zemní vlhkosti vodorovné za studena nátěrem penetračním</t>
  </si>
  <si>
    <t>1314883592</t>
  </si>
  <si>
    <t>11163150</t>
  </si>
  <si>
    <t>lak penetrační asfaltový</t>
  </si>
  <si>
    <t>1561146516</t>
  </si>
  <si>
    <t>P</t>
  </si>
  <si>
    <t>Poznámka k položce:_x000D_
Spotřeba 0,3-0,4kg/m2</t>
  </si>
  <si>
    <t>711112001</t>
  </si>
  <si>
    <t>Provedení izolace proti zemní vlhkosti svislé za studena nátěrem penetračním</t>
  </si>
  <si>
    <t>120158672</t>
  </si>
  <si>
    <t>-1946174063</t>
  </si>
  <si>
    <t>711141559</t>
  </si>
  <si>
    <t>Provedení izolace proti zemní vlhkosti pásy přitavením vodorovné NAIP</t>
  </si>
  <si>
    <t>892800782</t>
  </si>
  <si>
    <t>62832134</t>
  </si>
  <si>
    <t>pás asfaltový natavitelný oxidovaný s vložkou ze skleněné rohože typu V60 s jemnozrnným minerálním posypem tl 4,0mm</t>
  </si>
  <si>
    <t>-167322299</t>
  </si>
  <si>
    <t>711142559</t>
  </si>
  <si>
    <t>Provedení izolace proti zemní vlhkosti pásy přitavením svislé NAIP</t>
  </si>
  <si>
    <t>-1130499055</t>
  </si>
  <si>
    <t>1861984033</t>
  </si>
  <si>
    <t>998711101</t>
  </si>
  <si>
    <t>Přesun hmot tonážní pro izolace proti vodě, vlhkosti a plynům v objektech v do 6 m</t>
  </si>
  <si>
    <t>-386462943</t>
  </si>
  <si>
    <t>712</t>
  </si>
  <si>
    <t>Povlakové krytiny</t>
  </si>
  <si>
    <t>712311101</t>
  </si>
  <si>
    <t>Provedení povlakové krytiny střech do 10° za studena lakem penetračním nebo asfaltovým</t>
  </si>
  <si>
    <t>-286077775</t>
  </si>
  <si>
    <t>-1269496439</t>
  </si>
  <si>
    <t>712331111</t>
  </si>
  <si>
    <t>Provedení povlakové krytiny střech do 10° podkladní vrstvy pásy na sucho samolepící</t>
  </si>
  <si>
    <t>955884225</t>
  </si>
  <si>
    <t>62866281</t>
  </si>
  <si>
    <t>pás asfaltový samolepicí modifikovaný SBS s vložkou ze skleněné tkaniny se spalitelnou fólií nebo jemnozrnným minerálním posypem nebo textilií na horním povrchu tl 3,0mm</t>
  </si>
  <si>
    <t>297984346</t>
  </si>
  <si>
    <t>712361705</t>
  </si>
  <si>
    <t>Provedení povlakové krytiny střech do 10° fólií lepenou se svařovanými spoji</t>
  </si>
  <si>
    <t>1033958657</t>
  </si>
  <si>
    <t>28343014</t>
  </si>
  <si>
    <t>fólie hydroizolační střešní mPVC určená ke stabilizaci přitížením a do vegetačních střech tl 1,8mm</t>
  </si>
  <si>
    <t>-666208198</t>
  </si>
  <si>
    <t>712363352</t>
  </si>
  <si>
    <t>Povlakové krytiny střech do 10° z tvarovaných poplastovaných lišt délky 2 m koutová lišta vnitřní rš 100 mm</t>
  </si>
  <si>
    <t>-1692450755</t>
  </si>
  <si>
    <t>712771101</t>
  </si>
  <si>
    <t>Provedení ochranné vrstvy z textilií nebo rohoží volně s přesahem vegetační střechy sklon do 5°</t>
  </si>
  <si>
    <t>974822391</t>
  </si>
  <si>
    <t>69334101</t>
  </si>
  <si>
    <t>rohož ochranná PP/PES vegetačních střech 1100g/m2 tl 8mm</t>
  </si>
  <si>
    <t>-1074678747</t>
  </si>
  <si>
    <t>-1986284941</t>
  </si>
  <si>
    <t>476701776</t>
  </si>
  <si>
    <t>712771331</t>
  </si>
  <si>
    <t>Provedení hydroakumulační vrstvy z nopových fólií na sraz vegetační střechy sklon do 5°</t>
  </si>
  <si>
    <t>2038652216</t>
  </si>
  <si>
    <t>69334012</t>
  </si>
  <si>
    <t>fólie profilovaná (nopová) perforovaná HDPE s hydroakumulační a drenážní funkcí do vegetačních střech s výškou nopů 80mm</t>
  </si>
  <si>
    <t>-1883562707</t>
  </si>
  <si>
    <t>712771401</t>
  </si>
  <si>
    <t>Provedení vegetační vrstvy ze substrátu tl do 100 mm vegetační střechy sklon do 5°</t>
  </si>
  <si>
    <t>888234538</t>
  </si>
  <si>
    <t>10321225</t>
  </si>
  <si>
    <t>substrát vegetačních střech extenzivní s nízkým obsahem organické složky</t>
  </si>
  <si>
    <t>-2867584</t>
  </si>
  <si>
    <t>712771521</t>
  </si>
  <si>
    <t>Položení vegetační nebo trávníkové rohože vegetační střechy sklon do 5°</t>
  </si>
  <si>
    <t>299125228</t>
  </si>
  <si>
    <t>OPG.14068</t>
  </si>
  <si>
    <t>vegetační rohož rozchodníková s vytlívající složkou</t>
  </si>
  <si>
    <t>1686924881</t>
  </si>
  <si>
    <t>712771601</t>
  </si>
  <si>
    <t>Provedení ochranných pásů z praného říčního kameniva šířky do 500 mm</t>
  </si>
  <si>
    <t>1224069153</t>
  </si>
  <si>
    <t>58337401</t>
  </si>
  <si>
    <t>kamenivo dekorační (kačírek) frakce 8/16</t>
  </si>
  <si>
    <t>-2134804946</t>
  </si>
  <si>
    <t>712771611</t>
  </si>
  <si>
    <t>Osazení ochranné kačírkové lišty přitížením konstrukcí</t>
  </si>
  <si>
    <t>-445491443</t>
  </si>
  <si>
    <t>69334020</t>
  </si>
  <si>
    <t>lišta kačírková Al výška 40-50mm</t>
  </si>
  <si>
    <t>1927007352</t>
  </si>
  <si>
    <t>712998202</t>
  </si>
  <si>
    <t>Montáž bezpečnostního přepadu z PVC DN 125</t>
  </si>
  <si>
    <t>1653817264</t>
  </si>
  <si>
    <t>28342773</t>
  </si>
  <si>
    <t>přepad bezpečnostní atikový DN 125 s manžetou pro hydroizolaci z PVC-P</t>
  </si>
  <si>
    <t>-732098982</t>
  </si>
  <si>
    <t>712999002</t>
  </si>
  <si>
    <t>Montáž tvarovky prostupu hromosvodu z PVC, vnitřní průměr do 15 mm, výška do 300 mm</t>
  </si>
  <si>
    <t>-1450700069</t>
  </si>
  <si>
    <t>28342010</t>
  </si>
  <si>
    <t>manžeta těsnící pro prostupy hydroizolací z PVC uzavřená kruhová vnitřní průměr 11-35</t>
  </si>
  <si>
    <t>-254385831</t>
  </si>
  <si>
    <t>998712102</t>
  </si>
  <si>
    <t>Přesun hmot tonážní pro krytiny povlakové v objektech v přes 6 do 12 m</t>
  </si>
  <si>
    <t>813020780</t>
  </si>
  <si>
    <t>713</t>
  </si>
  <si>
    <t>Izolace tepelné</t>
  </si>
  <si>
    <t>713121111</t>
  </si>
  <si>
    <t>Montáž izolace tepelné podlah volně kladenými rohožemi, pásy, dílci, deskami 1 vrstva</t>
  </si>
  <si>
    <t>-1953188200</t>
  </si>
  <si>
    <t>28372303</t>
  </si>
  <si>
    <t>deska EPS 100 pro konstrukce s běžným zatížením λ=0,037 tl 40mm</t>
  </si>
  <si>
    <t>-561910590</t>
  </si>
  <si>
    <t>713121121</t>
  </si>
  <si>
    <t xml:space="preserve">Montáž izolace tepelné podlah volně kladenými rohožemi, pásy, dílci, deskami 2 vrstvy </t>
  </si>
  <si>
    <t>1265722384</t>
  </si>
  <si>
    <t>28375911</t>
  </si>
  <si>
    <t>deska EPS 150 pro konstrukce s vysokým zatížením λ=0,035 tl 70mm</t>
  </si>
  <si>
    <t>-159649501</t>
  </si>
  <si>
    <t>28375912</t>
  </si>
  <si>
    <t>deska EPS 150 pro konstrukce s vysokým zatížením λ=0,035 tl 80mm</t>
  </si>
  <si>
    <t>-2135279031</t>
  </si>
  <si>
    <t>713123212</t>
  </si>
  <si>
    <t>Montáž tepelné izolace z XPS tepelně izolačního systému základové desky svisle 1 vrstva přes 100 do 200 mm</t>
  </si>
  <si>
    <t>755840183</t>
  </si>
  <si>
    <t>28376652</t>
  </si>
  <si>
    <t>deska XPS hrana polodrážková a hladký povrch 500kPA λ=0,035 tl 200mm</t>
  </si>
  <si>
    <t>2113484672</t>
  </si>
  <si>
    <t>713141138</t>
  </si>
  <si>
    <t>Montáž izolace tepelné střech plochých lepené za studena nízkoexpanzní (PUR) pěnou 2 vrstvy rohoží, pásů, dílců, desek</t>
  </si>
  <si>
    <t>1574050555</t>
  </si>
  <si>
    <t>28375915</t>
  </si>
  <si>
    <t>deska EPS 150 pro konstrukce s vysokým zatížením λ=0,035 tl 120mm</t>
  </si>
  <si>
    <t>-1213662094</t>
  </si>
  <si>
    <t>1691971994</t>
  </si>
  <si>
    <t>713141311</t>
  </si>
  <si>
    <t>Montáž izolace tepelné střech plochých kladené volně, spádová vrstva</t>
  </si>
  <si>
    <t>655218637</t>
  </si>
  <si>
    <t>28376140</t>
  </si>
  <si>
    <t>klín izolační spád do 5% EPS 70</t>
  </si>
  <si>
    <t>739454528</t>
  </si>
  <si>
    <t>713191132</t>
  </si>
  <si>
    <t>Montáž izolace tepelné podlah, stropů vrchem nebo střech překrytí separační fólií z PE</t>
  </si>
  <si>
    <t>-1615494911</t>
  </si>
  <si>
    <t>28323053</t>
  </si>
  <si>
    <t>fólie PE (500 kg/m3) separační podlahová oddělující tepelnou izolaci tl 0,6mm</t>
  </si>
  <si>
    <t>-297518132</t>
  </si>
  <si>
    <t>998713101</t>
  </si>
  <si>
    <t>Přesun hmot tonážní pro izolace tepelné v objektech v do 6 m</t>
  </si>
  <si>
    <t>-1881963116</t>
  </si>
  <si>
    <t>Zdravotechnika - vnitřní kanalizace</t>
  </si>
  <si>
    <t>721173401.OSM</t>
  </si>
  <si>
    <t xml:space="preserve">Potrubí kanalizační KG-Systém SN 4 svodné </t>
  </si>
  <si>
    <t>474909979</t>
  </si>
  <si>
    <t>721239114</t>
  </si>
  <si>
    <t>Montáž střešního vtoku svislý odtok do DN 160 ostatní typ</t>
  </si>
  <si>
    <t>1995593650</t>
  </si>
  <si>
    <t>56231113</t>
  </si>
  <si>
    <t>vtok střešní svislý s manžetou pro PVC-P hydroizolaci pochůzných střech DN 75, DN 110, DN 125</t>
  </si>
  <si>
    <t>-727071213</t>
  </si>
  <si>
    <t>998721101</t>
  </si>
  <si>
    <t>Přesun hmot tonážní pro vnitřní kanalizaci v objektech v do 6 m</t>
  </si>
  <si>
    <t>424105609</t>
  </si>
  <si>
    <t>763</t>
  </si>
  <si>
    <t>Konstrukce suché výstavby</t>
  </si>
  <si>
    <t>763121413</t>
  </si>
  <si>
    <t>SDK stěna předsazená tl 87,5 mm profil CW+UW 75 deska 1xA 12,5 bez izolace EI 15</t>
  </si>
  <si>
    <t>-2057165260</t>
  </si>
  <si>
    <t>763131432</t>
  </si>
  <si>
    <t>SDK podhled deska 1xDF 15 bez izolace dvouvrstvá spodní kce profil CD+UD REI 90</t>
  </si>
  <si>
    <t>1331710524</t>
  </si>
  <si>
    <t>763131751</t>
  </si>
  <si>
    <t>Montáž parotěsné zábrany do SDK podhledu</t>
  </si>
  <si>
    <t>36003042</t>
  </si>
  <si>
    <t>28329274</t>
  </si>
  <si>
    <t>fólie PE vyztužená pro parotěsnou vrstvu (reakce na oheň - třída E) 110g/m2</t>
  </si>
  <si>
    <t>-1582323269</t>
  </si>
  <si>
    <t>763131752</t>
  </si>
  <si>
    <t>Montáž jedné vrstvy tepelné izolace do SDK podhledu</t>
  </si>
  <si>
    <t>-880285353</t>
  </si>
  <si>
    <t>63152130</t>
  </si>
  <si>
    <t>pás tepelně izolační univerzální λ=0,034-0,035 tl 50mm</t>
  </si>
  <si>
    <t>334943351</t>
  </si>
  <si>
    <t>763131765</t>
  </si>
  <si>
    <t>Příplatek k SDK podhledu za výšku zavěšení přes 0,5 do 1,0 m</t>
  </si>
  <si>
    <t>-1537249627</t>
  </si>
  <si>
    <t>763131771</t>
  </si>
  <si>
    <t>Příplatek k SDK podhledu za rovinnost kvality Q3</t>
  </si>
  <si>
    <t>724172393</t>
  </si>
  <si>
    <t>763111771</t>
  </si>
  <si>
    <t>Příplatek k SDK příčce za rovinnost kvality Q3</t>
  </si>
  <si>
    <t>-449732076</t>
  </si>
  <si>
    <t>763164521</t>
  </si>
  <si>
    <t>SDK obklad kcí tvaru L š do 0,4 m desky 1xH2 12,5</t>
  </si>
  <si>
    <t>1072326013</t>
  </si>
  <si>
    <t>763411115</t>
  </si>
  <si>
    <t>Sanitární příčky do mokrého prostředí, kompaktní desky tl 10 mm</t>
  </si>
  <si>
    <t>1459529115</t>
  </si>
  <si>
    <t>763411125</t>
  </si>
  <si>
    <t>Dveře sanitárních příček, kompaktní desky tl 10 mm, š do 800 mm, v do 2000 mm</t>
  </si>
  <si>
    <t>-1634190545</t>
  </si>
  <si>
    <t>763711222</t>
  </si>
  <si>
    <t>Montáž dřevostaveb stěn a příček z panelů tl přes 120 do 240 mm pl přes 3 do 10 m2</t>
  </si>
  <si>
    <t>1753866016</t>
  </si>
  <si>
    <t>61231348</t>
  </si>
  <si>
    <t>panel kompletizovaný příčky nenosné tl 125,0mm</t>
  </si>
  <si>
    <t>1832058839</t>
  </si>
  <si>
    <t>61231349</t>
  </si>
  <si>
    <t>panel kompletizovaný příčky nosné tl 185,0mm</t>
  </si>
  <si>
    <t>-808750479</t>
  </si>
  <si>
    <t>763711232</t>
  </si>
  <si>
    <t>Montáž dřevostaveb stěn a příček z panelů tl přes 240 do 350 mm pl přes 3 do 10 m2</t>
  </si>
  <si>
    <t>1843460161</t>
  </si>
  <si>
    <t>61231312</t>
  </si>
  <si>
    <t>panel kompletizovaný stěnový obvodový s difuzně otevřeným omítkovým systémem tl 446,0mm - skladba SE03</t>
  </si>
  <si>
    <t>-1778294179</t>
  </si>
  <si>
    <t>Poznámka k položce:_x000D_
Finální povrchová úprava (omítka, obklad) není v ceně, realizuje se až na stavbě.</t>
  </si>
  <si>
    <t>61231330a</t>
  </si>
  <si>
    <t>panel kompletizovaný stěnový obvodový s dřevěným obkladem tl 502,4mm - skladba SE01</t>
  </si>
  <si>
    <t>-1935122472</t>
  </si>
  <si>
    <t>61231326</t>
  </si>
  <si>
    <t>panel kompletizovaný stěnový obvodový s dřevěným obkladem tl 439,4mm - skladba SE02</t>
  </si>
  <si>
    <t>-2011080516</t>
  </si>
  <si>
    <t>763781223</t>
  </si>
  <si>
    <t>Montáž dřevostaveb stropní konstrukce z panelů tl přes 55 do 240 mm pl přes 10 do 20 m2</t>
  </si>
  <si>
    <t>-928595505</t>
  </si>
  <si>
    <t>61231364.R</t>
  </si>
  <si>
    <t>panel masivní dřevěný CLT stropní tl. 280mm</t>
  </si>
  <si>
    <t>1139377885</t>
  </si>
  <si>
    <t>763782112</t>
  </si>
  <si>
    <t>Montáž dřevostaveb stropní konstrukce z nosníků příhradových průřezové pl do 1000 cm2</t>
  </si>
  <si>
    <t>-240694310</t>
  </si>
  <si>
    <t>61223110</t>
  </si>
  <si>
    <t>hranol konstrukční BSH vrstvený lepený nepohledový</t>
  </si>
  <si>
    <t>1215773571</t>
  </si>
  <si>
    <t>998763100</t>
  </si>
  <si>
    <t>Přesun hmot tonážní pro dřevostavby v objektech v do 6 m</t>
  </si>
  <si>
    <t>1930219764</t>
  </si>
  <si>
    <t>764</t>
  </si>
  <si>
    <t>Konstrukce klempířské</t>
  </si>
  <si>
    <t>764214604</t>
  </si>
  <si>
    <t>Oplechování horních ploch a atik bez rohů z Pz s povrch úpravou mechanicky kotvené rš 330 mm</t>
  </si>
  <si>
    <t>-1438072441</t>
  </si>
  <si>
    <t>764216604</t>
  </si>
  <si>
    <t>Oplechování rovných parapetů mechanicky kotvené z Pz s povrchovou úpravou rš 330 mm</t>
  </si>
  <si>
    <t>-2089856397</t>
  </si>
  <si>
    <t>998764102</t>
  </si>
  <si>
    <t>Přesun hmot tonážní pro konstrukce klempířské v objektech v přes 6 do 12 m</t>
  </si>
  <si>
    <t>1070772533</t>
  </si>
  <si>
    <t>766</t>
  </si>
  <si>
    <t>Konstrukce truhlářské</t>
  </si>
  <si>
    <t>766417443</t>
  </si>
  <si>
    <t>Montáž provětrávané fasády pl přes 5 m2 z dřevěných profilů š přes 100 mm tl přes 20 mm</t>
  </si>
  <si>
    <t>1811860412</t>
  </si>
  <si>
    <t>61191157</t>
  </si>
  <si>
    <t>palubky obkladové sibiřský modřín profil klasický 19x121mm jakost A/B</t>
  </si>
  <si>
    <t>-1365510053</t>
  </si>
  <si>
    <t>766621501.R</t>
  </si>
  <si>
    <t xml:space="preserve">Výdejní okno 800 x 1120mm - dodávka + motnáž </t>
  </si>
  <si>
    <t>kpl</t>
  </si>
  <si>
    <t>-1089751534</t>
  </si>
  <si>
    <t>766622111</t>
  </si>
  <si>
    <t>Montáž plastových oken plochy přes 1 m2 pevných v do 1,5 m s rámem do dřevěné konstrukce</t>
  </si>
  <si>
    <t>1738036878</t>
  </si>
  <si>
    <t>61140043</t>
  </si>
  <si>
    <t>okno plastové s fixním zasklením dvojsklo přes plochu 1m2 do v 1,5m</t>
  </si>
  <si>
    <t>-1669343122</t>
  </si>
  <si>
    <t>766622126</t>
  </si>
  <si>
    <t>Montáž plastových oken plochy přes 1 m2 otevíravých v do 2,5 m s rámem do dřevěné konstrukce</t>
  </si>
  <si>
    <t>1895004226</t>
  </si>
  <si>
    <t>61140054.R</t>
  </si>
  <si>
    <t xml:space="preserve">okno plastové otevíravé/sklopné trojsklo přes plochu 1m2 v 1,5-2,5m, bezpečnostní sklo </t>
  </si>
  <si>
    <t>770855711</t>
  </si>
  <si>
    <t>766622832.R</t>
  </si>
  <si>
    <t xml:space="preserve">Demontáž rámu zdvojených oken dřevěných nebo plastových </t>
  </si>
  <si>
    <t>-459661120</t>
  </si>
  <si>
    <t>766629631</t>
  </si>
  <si>
    <t>Montáž těsnění připojovací spáry ostění nebo nadpraží komprimační páskou</t>
  </si>
  <si>
    <t>-1778729593</t>
  </si>
  <si>
    <t>59071040</t>
  </si>
  <si>
    <t>páska okenní těsnící měkčený pěnový PUR impregnovaná s integrovanou páskou 15-66x88mm</t>
  </si>
  <si>
    <t>1495047566</t>
  </si>
  <si>
    <t>766660172</t>
  </si>
  <si>
    <t>Montáž dveřních křídel otvíravých jednokřídlových š přes 0,8 m do obložkové zárubně</t>
  </si>
  <si>
    <t>667295658</t>
  </si>
  <si>
    <t>MSN.0027537.URS</t>
  </si>
  <si>
    <t>dveře interiérové jednokřídlé plné, DTD, HPL laminát, bílé plné, 90x197</t>
  </si>
  <si>
    <t>1007225831</t>
  </si>
  <si>
    <t>766660171</t>
  </si>
  <si>
    <t>Montáž dveřních křídel otvíravých jednokřídlových š do 0,8 m do obložkové zárubně</t>
  </si>
  <si>
    <t>1371930411</t>
  </si>
  <si>
    <t>MSN.0027536.URS</t>
  </si>
  <si>
    <t>dveře interiérové jednokřídlé plné, DTD, HPL laminát, bílé plné, 80x197</t>
  </si>
  <si>
    <t>-1279259978</t>
  </si>
  <si>
    <t>MSN.0027535.URS</t>
  </si>
  <si>
    <t>dveře interiérové jednokřídlé plné, DTD, HPL laminát, bílé plné, 70x197</t>
  </si>
  <si>
    <t>-2044738652</t>
  </si>
  <si>
    <t>766660511</t>
  </si>
  <si>
    <t>Montáž vchodových dveří včetně rámu jednokřídlových bez nadsvětlíku do dřevěné konstrukce</t>
  </si>
  <si>
    <t>1085552783</t>
  </si>
  <si>
    <t>61140504</t>
  </si>
  <si>
    <t>dveře jednokřídlé plastové bílé prosklené max rozměru otvoru 2,42m2 bezpečnostní třídy RC2</t>
  </si>
  <si>
    <t>620752013</t>
  </si>
  <si>
    <t>Poznámka k položce:_x000D_
rám/zárubeň, kování a zámek v ceně</t>
  </si>
  <si>
    <t>766660551</t>
  </si>
  <si>
    <t>Montáž vchodových dveří včetně rámu dvoukřídlových bez nadsvětlíku do dřevěné konstrukce</t>
  </si>
  <si>
    <t>-1546596347</t>
  </si>
  <si>
    <t>61140511</t>
  </si>
  <si>
    <t>dveře dvoukřídlé plastové s dekorem prosklené max rozměru otvoru 4,84m2 bezpečnostní třídy RC2</t>
  </si>
  <si>
    <t>528002942</t>
  </si>
  <si>
    <t>766660729</t>
  </si>
  <si>
    <t>Montáž dveřního interiérového kování - štítku s klikou</t>
  </si>
  <si>
    <t>-1699486773</t>
  </si>
  <si>
    <t>54914123</t>
  </si>
  <si>
    <t>kování rozetové klika/klika</t>
  </si>
  <si>
    <t>-826129961</t>
  </si>
  <si>
    <t>766660730</t>
  </si>
  <si>
    <t>Montáž dveřního interiérového kování - WC kliky se zámkem</t>
  </si>
  <si>
    <t>832926485</t>
  </si>
  <si>
    <t>54914128</t>
  </si>
  <si>
    <t>kování rozetové spodní pro WC</t>
  </si>
  <si>
    <t>-1875656339</t>
  </si>
  <si>
    <t>766682111</t>
  </si>
  <si>
    <t>Montáž zárubní obložkových pro dveře jednokřídlové tl stěny do 170 mm</t>
  </si>
  <si>
    <t>53137855</t>
  </si>
  <si>
    <t>61182307</t>
  </si>
  <si>
    <t>zárubeň jednokřídlá obložková s laminátovým povrchem tl stěny 60-150mm rozměru 600-1100/1970, 2100mm</t>
  </si>
  <si>
    <t>-1133198628</t>
  </si>
  <si>
    <t>766682112</t>
  </si>
  <si>
    <t>Montáž zárubní obložkových pro dveře jednokřídlové tl stěny přes 170 do 350 mm</t>
  </si>
  <si>
    <t>789514024</t>
  </si>
  <si>
    <t>61182308</t>
  </si>
  <si>
    <t>zárubeň jednokřídlá obložková s laminátovým povrchem tl stěny 160-250mm rozměru 600-1100/1970, 2100mm</t>
  </si>
  <si>
    <t>-1173557391</t>
  </si>
  <si>
    <t>766694116</t>
  </si>
  <si>
    <t>Montáž parapetních desek dřevěných nebo plastových š do 30 cm</t>
  </si>
  <si>
    <t>321740463</t>
  </si>
  <si>
    <t>61140080</t>
  </si>
  <si>
    <t>parapet plastový vnitřní š 300mm</t>
  </si>
  <si>
    <t>-567567634</t>
  </si>
  <si>
    <t>61140078</t>
  </si>
  <si>
    <t>parapet plastový vnitřní š 200mm</t>
  </si>
  <si>
    <t>-1676541925</t>
  </si>
  <si>
    <t>61144019</t>
  </si>
  <si>
    <t>koncovka k parapetu plastovému vnitřnímu 1 pár</t>
  </si>
  <si>
    <t>-437025530</t>
  </si>
  <si>
    <t>998766101</t>
  </si>
  <si>
    <t>Přesun hmot tonážní pro kce truhlářské v objektech v do 6 m</t>
  </si>
  <si>
    <t>-1265953439</t>
  </si>
  <si>
    <t>767</t>
  </si>
  <si>
    <t>Konstrukce zámečnické</t>
  </si>
  <si>
    <t>766221111</t>
  </si>
  <si>
    <t>Vnitřní schodiště ocelové (dodávka + montáž)</t>
  </si>
  <si>
    <t>-1532945089</t>
  </si>
  <si>
    <t>767211322</t>
  </si>
  <si>
    <t>Montáž venkovního kovového schodiště vřetenového kotveného na ocelovou konstrukci</t>
  </si>
  <si>
    <t>1649019735</t>
  </si>
  <si>
    <t>55342019.R</t>
  </si>
  <si>
    <t>schodiště venkovní točité, schodnice protiskluzový PZ plech, se zábradlím</t>
  </si>
  <si>
    <t>2141082771</t>
  </si>
  <si>
    <t>767531215</t>
  </si>
  <si>
    <t>Montáž vstupních kovových nebo plastových rohoží čisticích zón plochy přes 2 m2</t>
  </si>
  <si>
    <t>-55916548</t>
  </si>
  <si>
    <t>69752001</t>
  </si>
  <si>
    <t>rohož vstupní provedení hliník standard 27 mm</t>
  </si>
  <si>
    <t>-1489308402</t>
  </si>
  <si>
    <t>767832131</t>
  </si>
  <si>
    <t>Montáž venkovních požárních žebříků do sendvičového panelu se suchovodem</t>
  </si>
  <si>
    <t>-1795697386</t>
  </si>
  <si>
    <t>44983001</t>
  </si>
  <si>
    <t>žebřík venkovní se suchovodem v provedení žárový Zn</t>
  </si>
  <si>
    <t>-2058084020</t>
  </si>
  <si>
    <t>767834112</t>
  </si>
  <si>
    <t>Příplatek k ceně za montáž ochranného koše připevněného svařováním</t>
  </si>
  <si>
    <t>1783507725</t>
  </si>
  <si>
    <t>63126084</t>
  </si>
  <si>
    <t>ochranný koš kompozitního žebříku (obruče nerez)</t>
  </si>
  <si>
    <t>-1694770280</t>
  </si>
  <si>
    <t>767881111.R</t>
  </si>
  <si>
    <t>Záchytný systém na střeše (dodávka + montáž)</t>
  </si>
  <si>
    <t>292523487</t>
  </si>
  <si>
    <t>998767101</t>
  </si>
  <si>
    <t>Přesun hmot tonážní pro zámečnické konstrukce v objektech v do 6 m</t>
  </si>
  <si>
    <t>308364816</t>
  </si>
  <si>
    <t>771</t>
  </si>
  <si>
    <t>Podlahy z dlaždic</t>
  </si>
  <si>
    <t>771111011</t>
  </si>
  <si>
    <t>Vysátí podkladu před pokládkou dlažby</t>
  </si>
  <si>
    <t>-575518018</t>
  </si>
  <si>
    <t>771121011</t>
  </si>
  <si>
    <t>Nátěr penetrační na podlahu</t>
  </si>
  <si>
    <t>-1302458184</t>
  </si>
  <si>
    <t>771121021</t>
  </si>
  <si>
    <t>Broušení anhydritového podkladu před pokládkou dlažby</t>
  </si>
  <si>
    <t>498301516</t>
  </si>
  <si>
    <t>771474112</t>
  </si>
  <si>
    <t>Montáž soklů z dlaždic keramických rovných lepených cementovým flexibilním lepidlem v přes 65 do 90 mm</t>
  </si>
  <si>
    <t>-1378423115</t>
  </si>
  <si>
    <t>59761184</t>
  </si>
  <si>
    <t>sokl keramický mrazuvzdorný povrch hladký/matný tl do 10mm výšky přes 65 do 90mm</t>
  </si>
  <si>
    <t>1596216505</t>
  </si>
  <si>
    <t>771574413</t>
  </si>
  <si>
    <t>Montáž podlah keramických hladkých lepených cementovým flexibilním lepidlem přes 2 do 4 ks/m2</t>
  </si>
  <si>
    <t>2104101917</t>
  </si>
  <si>
    <t>59761136</t>
  </si>
  <si>
    <t>dlažba keramická slinutá mrazuvzdorná povrch hladký/lesklý tl do 10mm přes 2 do 4ks/m2</t>
  </si>
  <si>
    <t>-139952267</t>
  </si>
  <si>
    <t>771591112</t>
  </si>
  <si>
    <t>Izolace pod dlažbu nátěrem nebo stěrkou ve dvou vrstvách</t>
  </si>
  <si>
    <t>1141517034</t>
  </si>
  <si>
    <t>998771101</t>
  </si>
  <si>
    <t>Přesun hmot tonážní pro podlahy z dlaždic v objektech v do 6 m</t>
  </si>
  <si>
    <t>-1036564251</t>
  </si>
  <si>
    <t>776</t>
  </si>
  <si>
    <t>Podlahy povlakové</t>
  </si>
  <si>
    <t>776111111</t>
  </si>
  <si>
    <t>Broušení anhydritového podkladu povlakových podlah</t>
  </si>
  <si>
    <t>1629215665</t>
  </si>
  <si>
    <t>776111311</t>
  </si>
  <si>
    <t>Vysátí podkladu povlakových podlah</t>
  </si>
  <si>
    <t>-8320985</t>
  </si>
  <si>
    <t>776121112</t>
  </si>
  <si>
    <t>Vodou ředitelná penetrace savého podkladu povlakových podlah</t>
  </si>
  <si>
    <t>-1691126948</t>
  </si>
  <si>
    <t>776141122</t>
  </si>
  <si>
    <t>Stěrka podlahová nivelační pro vyrovnání podkladu povlakových podlah pevnosti 30 MPa tl přes 3 do 5 mm</t>
  </si>
  <si>
    <t>2126991875</t>
  </si>
  <si>
    <t>776221111</t>
  </si>
  <si>
    <t>Lepení pásů z PVC standardním lepidlem</t>
  </si>
  <si>
    <t>-593650197</t>
  </si>
  <si>
    <t>60756110</t>
  </si>
  <si>
    <t>linoleum přírodní třída zátěže 32/41, hořlavost Cfl-s1 tl 2mm</t>
  </si>
  <si>
    <t>331291241</t>
  </si>
  <si>
    <t>776421111</t>
  </si>
  <si>
    <t>Montáž obvodových lišt lepením</t>
  </si>
  <si>
    <t>1158358027</t>
  </si>
  <si>
    <t>28411008</t>
  </si>
  <si>
    <t>lišta soklová PVC 16x60mm</t>
  </si>
  <si>
    <t>1844178228</t>
  </si>
  <si>
    <t>776421311</t>
  </si>
  <si>
    <t>Montáž přechodových samolepících lišt</t>
  </si>
  <si>
    <t>-1975414649</t>
  </si>
  <si>
    <t>59054130</t>
  </si>
  <si>
    <t>profil přechodový nerezový samolepící 35mm</t>
  </si>
  <si>
    <t>628725302</t>
  </si>
  <si>
    <t>998776201</t>
  </si>
  <si>
    <t>Přesun hmot procentní pro podlahy povlakové v objektech v do 6 m</t>
  </si>
  <si>
    <t>1382216249</t>
  </si>
  <si>
    <t>781</t>
  </si>
  <si>
    <t>Dokončovací práce - obklady</t>
  </si>
  <si>
    <t>781111011</t>
  </si>
  <si>
    <t>Ometení (oprášení) stěny při přípravě podkladu</t>
  </si>
  <si>
    <t>-1384234592</t>
  </si>
  <si>
    <t>781121011</t>
  </si>
  <si>
    <t>Nátěr penetrační na stěnu</t>
  </si>
  <si>
    <t>-1357847477</t>
  </si>
  <si>
    <t>781131112</t>
  </si>
  <si>
    <t>Izolace pod obklad nátěrem nebo stěrkou ve dvou vrstvách</t>
  </si>
  <si>
    <t>-441174508</t>
  </si>
  <si>
    <t>781472314</t>
  </si>
  <si>
    <t>Montáž obkladů vnitřních keramických hladkých lepených cementovým flexibilním rychletuhnoucím lepidlem přes 4 do 6 ks/m2</t>
  </si>
  <si>
    <t>800304131</t>
  </si>
  <si>
    <t>59761708</t>
  </si>
  <si>
    <t>obklad keramický nemrazuvzdorný povrch hladký/lesklý tl do 10mm přes 6 do 9ks/m2</t>
  </si>
  <si>
    <t>-1702588900</t>
  </si>
  <si>
    <t>781492251</t>
  </si>
  <si>
    <t>Montáž profilů ukončovacích lepených flexibilním cementovým lepidlem</t>
  </si>
  <si>
    <t>-1778466890</t>
  </si>
  <si>
    <t>19416012</t>
  </si>
  <si>
    <t>lišta ukončovací nerezová 10mm</t>
  </si>
  <si>
    <t>-1717259093</t>
  </si>
  <si>
    <t>998781101</t>
  </si>
  <si>
    <t>Přesun hmot tonážní pro obklady keramické v objektech v do 6 m</t>
  </si>
  <si>
    <t>231728154</t>
  </si>
  <si>
    <t>783</t>
  </si>
  <si>
    <t>Dokončovací práce - nátěry</t>
  </si>
  <si>
    <t>783268111</t>
  </si>
  <si>
    <t>Lazurovací dvojnásobný olejový nátěr tesařských konstrukcí</t>
  </si>
  <si>
    <t>2132624063</t>
  </si>
  <si>
    <t>784</t>
  </si>
  <si>
    <t>Dokončovací práce - malby a tapety</t>
  </si>
  <si>
    <t>784111001</t>
  </si>
  <si>
    <t>Oprášení (ometení ) podkladu v místnostech v do 3,80 m</t>
  </si>
  <si>
    <t>-1744833943</t>
  </si>
  <si>
    <t>784171101</t>
  </si>
  <si>
    <t>Zakrytí vnitřních podlah včetně pozdějšího odkrytí</t>
  </si>
  <si>
    <t>-1049338397</t>
  </si>
  <si>
    <t>58124842</t>
  </si>
  <si>
    <t>fólie pro malířské potřeby zakrývací tl 7µ 4x5m</t>
  </si>
  <si>
    <t>-1750213594</t>
  </si>
  <si>
    <t>784181111</t>
  </si>
  <si>
    <t>Základní silikátová jednonásobná bezbarvá penetrace podkladu v místnostech v do 3,80 m</t>
  </si>
  <si>
    <t>-1586716351</t>
  </si>
  <si>
    <t>784211101</t>
  </si>
  <si>
    <t>Dvojnásobné bílé malby ze směsí za mokra výborně oděruvzdorných v místnostech v do 3,80 m</t>
  </si>
  <si>
    <t>-1744131407</t>
  </si>
  <si>
    <t>786</t>
  </si>
  <si>
    <t>Dokončovací práce - čalounické úpravy</t>
  </si>
  <si>
    <t>786623011</t>
  </si>
  <si>
    <t>Montáž venkovní žaluzie do okenního nebo dveřního otvoru na rám nebo do žaluziové schránky ovládané motorem pl do 4 m2</t>
  </si>
  <si>
    <t>576903936</t>
  </si>
  <si>
    <t>55342529</t>
  </si>
  <si>
    <t>žaluzie Z-90 ovládaná základním motorem včetně příslušenství plochy do 4,0m2</t>
  </si>
  <si>
    <t>-1417705104</t>
  </si>
  <si>
    <t>Poznámka k položce:_x000D_
příslušenství = horní Al profil včetně držáků, spodní Al profil, vodící Al profil včetně držáků</t>
  </si>
  <si>
    <t>786623041</t>
  </si>
  <si>
    <t>Montáž žaluziové schránky venkovní žaluzie osazené do okenního nebo dveřního otvoru dl přes 1300 do 2400 mm</t>
  </si>
  <si>
    <t>772028893</t>
  </si>
  <si>
    <t>28376733</t>
  </si>
  <si>
    <t>kryt podomítkový PUR s izolací XPS 30 mm včetně kotvení pro žaluzii plochy do 6,0m2 š do 4,0m</t>
  </si>
  <si>
    <t>-254022795</t>
  </si>
  <si>
    <t>998786101</t>
  </si>
  <si>
    <t>Přesun hmot tonážní pro stínění a čalounické úpravy v objektech v do 6 m</t>
  </si>
  <si>
    <t>1405683786</t>
  </si>
  <si>
    <t>210220352.R</t>
  </si>
  <si>
    <t>Zemnící pásek (dodávka + montáž)</t>
  </si>
  <si>
    <t>2055135919</t>
  </si>
  <si>
    <t>DS_Kaplice_UT - DS_Kaplice_vytapeni</t>
  </si>
  <si>
    <t xml:space="preserve">    732 - Ústřední vytápění - strojovny</t>
  </si>
  <si>
    <t xml:space="preserve">    735 - Podlahové topení</t>
  </si>
  <si>
    <t>732</t>
  </si>
  <si>
    <t>Ústřední vytápění - strojovny</t>
  </si>
  <si>
    <t>732520101</t>
  </si>
  <si>
    <t>Tepelné čerpadlo (dodávka + montáž)</t>
  </si>
  <si>
    <t>154072748</t>
  </si>
  <si>
    <t>735</t>
  </si>
  <si>
    <t>Podlahové topení</t>
  </si>
  <si>
    <t>735411211</t>
  </si>
  <si>
    <t>Vytápění (dodávka + montáž)</t>
  </si>
  <si>
    <t>1137213062</t>
  </si>
  <si>
    <t>DS_Kaplice_VRN - DS_Kaplice_VRN</t>
  </si>
  <si>
    <t xml:space="preserve">    VRN2 - Příprava staveniště</t>
  </si>
  <si>
    <t>012203000</t>
  </si>
  <si>
    <t>Zeměměřičské práce před výstavbou</t>
  </si>
  <si>
    <t>…</t>
  </si>
  <si>
    <t>1024</t>
  </si>
  <si>
    <t>156630176</t>
  </si>
  <si>
    <t>012303000</t>
  </si>
  <si>
    <t>Zeměměřičské práce při provádění stavby</t>
  </si>
  <si>
    <t>-381505212</t>
  </si>
  <si>
    <t>012403000</t>
  </si>
  <si>
    <t>Zeměměřičské práce po výstavbě</t>
  </si>
  <si>
    <t>2102527358</t>
  </si>
  <si>
    <t>-1581738955</t>
  </si>
  <si>
    <t>VRN2</t>
  </si>
  <si>
    <t>Příprava staveniště</t>
  </si>
  <si>
    <t>020001000</t>
  </si>
  <si>
    <t>-644853995</t>
  </si>
  <si>
    <t>030001000</t>
  </si>
  <si>
    <t>-1663053101</t>
  </si>
  <si>
    <t>039002000</t>
  </si>
  <si>
    <t>Zrušení zařízení staveniště</t>
  </si>
  <si>
    <t>1403493053</t>
  </si>
  <si>
    <t>DS_Kaplice_VZT - DS_Kaplice_vzduchotechnika</t>
  </si>
  <si>
    <t xml:space="preserve">    751 - Vzduchotechnika</t>
  </si>
  <si>
    <t>751</t>
  </si>
  <si>
    <t>Vzduchotechnika</t>
  </si>
  <si>
    <t>751322112</t>
  </si>
  <si>
    <t xml:space="preserve">Vzduchotechnika (dodávka + montáž) </t>
  </si>
  <si>
    <t>101004960</t>
  </si>
  <si>
    <t>DS_Kaplice_zp.plochy - DS_Kaplice_zpevnene_plochy_pripojky</t>
  </si>
  <si>
    <t xml:space="preserve">    4 - Vodorovné konstrukce</t>
  </si>
  <si>
    <t xml:space="preserve">    5 - Komunikace pozemní</t>
  </si>
  <si>
    <t xml:space="preserve">    8 - Trubní vedení</t>
  </si>
  <si>
    <t xml:space="preserve">    762 - Konstrukce tesařské</t>
  </si>
  <si>
    <t>1060162355</t>
  </si>
  <si>
    <t>933700975</t>
  </si>
  <si>
    <t>-1169755114</t>
  </si>
  <si>
    <t>-2026706719</t>
  </si>
  <si>
    <t>171201221</t>
  </si>
  <si>
    <t>Poplatek za uložení na skládce (skládkovné) zeminy a kamení kód odpadu 17 05 04</t>
  </si>
  <si>
    <t>1256039609</t>
  </si>
  <si>
    <t>2105024893</t>
  </si>
  <si>
    <t>174151101</t>
  </si>
  <si>
    <t>Zásyp jam, šachet rýh nebo kolem objektů sypaninou se zhutněním</t>
  </si>
  <si>
    <t>-1006475564</t>
  </si>
  <si>
    <t>175111101</t>
  </si>
  <si>
    <t>Obsypání potrubí ručně sypaninou bez prohození, uloženou do 3 m</t>
  </si>
  <si>
    <t>74983362</t>
  </si>
  <si>
    <t>58337310</t>
  </si>
  <si>
    <t>štěrkopísek frakce 0/4</t>
  </si>
  <si>
    <t>440918222</t>
  </si>
  <si>
    <t>180405111</t>
  </si>
  <si>
    <t>Založení trávníku ve vegetačních prefabrikátech výsevem semene v rovině a ve svahu do 1:5</t>
  </si>
  <si>
    <t>1343404557</t>
  </si>
  <si>
    <t>00572420</t>
  </si>
  <si>
    <t>osivo směs travní parková okrasná</t>
  </si>
  <si>
    <t>-531024458</t>
  </si>
  <si>
    <t>181351114</t>
  </si>
  <si>
    <t>Rozprostření ornice tl vrstvy přes 200 do 250 mm pl přes 500 m2 v rovině nebo ve svahu do 1:5 strojně</t>
  </si>
  <si>
    <t>917167834</t>
  </si>
  <si>
    <t>Vodorovné konstrukce</t>
  </si>
  <si>
    <t>451572111</t>
  </si>
  <si>
    <t>Lože pod potrubí otevřený výkop z kameniva drobného těženého</t>
  </si>
  <si>
    <t>2057847059</t>
  </si>
  <si>
    <t>Komunikace pozemní</t>
  </si>
  <si>
    <t>564851011</t>
  </si>
  <si>
    <t>Podklad ze štěrkodrtě ŠD plochy do 100 m2 tl 150 mm</t>
  </si>
  <si>
    <t>-1921140868</t>
  </si>
  <si>
    <t>564871016</t>
  </si>
  <si>
    <t>Podklad ze štěrkodrtě ŠD plochy do 100 m2 tl 300 mm - pod terasu</t>
  </si>
  <si>
    <t>-388503118</t>
  </si>
  <si>
    <t>596211110</t>
  </si>
  <si>
    <t>Kladení zámkové dlažby komunikací pro pěší ručně tl 60 mm skupiny A pl do 50 m2</t>
  </si>
  <si>
    <t>-961063880</t>
  </si>
  <si>
    <t>59245018</t>
  </si>
  <si>
    <t>dlažba skladebná betonová 200x100mm tl 60mm přírodní</t>
  </si>
  <si>
    <t>1760790728</t>
  </si>
  <si>
    <t>596811120</t>
  </si>
  <si>
    <t>Kladení betonové dlažby komunikací pro pěší do lože z kameniva velikosti do 0,09 m2 pl do 50 m2</t>
  </si>
  <si>
    <t>255653777</t>
  </si>
  <si>
    <t>59246002</t>
  </si>
  <si>
    <t>dlažba plošná terasová betonová 400x400mm tl 40mm</t>
  </si>
  <si>
    <t>-2018835926</t>
  </si>
  <si>
    <t>Trubní vedení</t>
  </si>
  <si>
    <t>871171141</t>
  </si>
  <si>
    <t>Montáž potrubí z PE100 RC SDR 11 otevřený výkop svařovaných na tupo d 40 x 3,7 mm</t>
  </si>
  <si>
    <t>106849463</t>
  </si>
  <si>
    <t>28613501</t>
  </si>
  <si>
    <t>potrubí vodovodní dvouvrstvé PE100 RC SDR11 40x3,7mm</t>
  </si>
  <si>
    <t>1849001125</t>
  </si>
  <si>
    <t>919726122</t>
  </si>
  <si>
    <t>Geotextilie pro ochranu, separaci a filtraci netkaná měrná hm přes 200 do 300 g/m2</t>
  </si>
  <si>
    <t>1395204271</t>
  </si>
  <si>
    <t>998223011</t>
  </si>
  <si>
    <t>Přesun hmot pro pozemní komunikace s krytem dlážděným</t>
  </si>
  <si>
    <t>1237978139</t>
  </si>
  <si>
    <t>721173405</t>
  </si>
  <si>
    <t>Potrubí kanalizační z PVC SN 4 svodné DN 250</t>
  </si>
  <si>
    <t>258576148</t>
  </si>
  <si>
    <t>1531558167</t>
  </si>
  <si>
    <t>762</t>
  </si>
  <si>
    <t>Konstrukce tesařské</t>
  </si>
  <si>
    <t>762951013</t>
  </si>
  <si>
    <t>Montáž podkladního roštu terasy ze šroubovaných dřevoplastových profilů osové vzdálenosti podpěr do 500 mm</t>
  </si>
  <si>
    <t>-1788032333</t>
  </si>
  <si>
    <t>61198143</t>
  </si>
  <si>
    <t>hranol terasový dřevěný modřín 45x65mm</t>
  </si>
  <si>
    <t>-337797166</t>
  </si>
  <si>
    <t>762952046</t>
  </si>
  <si>
    <t>Montáž teras z prken š do 140 mm se skrytými sparami z dřevoplastu skrytým spojem na podkladní dřevoplastový rošt</t>
  </si>
  <si>
    <t>930814842</t>
  </si>
  <si>
    <t>61198121</t>
  </si>
  <si>
    <t>profil terasový dřevěný sibiřský modřín š 145mm tl 19mm</t>
  </si>
  <si>
    <t>-509743572</t>
  </si>
  <si>
    <t>762952111</t>
  </si>
  <si>
    <t>Montáž ukončovací lišty terasy šroubováním</t>
  </si>
  <si>
    <t>-117956510</t>
  </si>
  <si>
    <t>60791130</t>
  </si>
  <si>
    <t>profil dokončovací krycí dřevoplastový v 70mm</t>
  </si>
  <si>
    <t>550451082</t>
  </si>
  <si>
    <t>762953002</t>
  </si>
  <si>
    <t>Nátěr dřevěných teras olejový dvojnásobný s očištěním</t>
  </si>
  <si>
    <t>-547695807</t>
  </si>
  <si>
    <t>998762101</t>
  </si>
  <si>
    <t>Přesun hmot tonážní pro kce tesařské v objektech v do 6 m</t>
  </si>
  <si>
    <t>411817218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</si>
</sst>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0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3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Alignment="1">
      <alignment horizontal="center" vertical="center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4"/>
  <sheetViews>
    <sheetView showGridLines="0" tabSelected="1" workbookViewId="0">
      <selection activeCell="BE92" sqref="BE92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203" t="s">
        <v>5</v>
      </c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" customHeight="1">
      <c r="B5" s="16"/>
      <c r="D5" s="20" t="s">
        <v>13</v>
      </c>
      <c r="K5" s="187" t="s">
        <v>14</v>
      </c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R5" s="16"/>
      <c r="BE5" s="184" t="s">
        <v>15</v>
      </c>
      <c r="BS5" s="13" t="s">
        <v>6</v>
      </c>
    </row>
    <row r="6" spans="1:74" ht="36.950000000000003" customHeight="1">
      <c r="B6" s="16"/>
      <c r="D6" s="22" t="s">
        <v>16</v>
      </c>
      <c r="K6" s="189" t="s">
        <v>14</v>
      </c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R6" s="16"/>
      <c r="BE6" s="185"/>
      <c r="BS6" s="13" t="s">
        <v>6</v>
      </c>
    </row>
    <row r="7" spans="1:74" ht="12" customHeight="1">
      <c r="B7" s="16"/>
      <c r="D7" s="23" t="s">
        <v>17</v>
      </c>
      <c r="K7" s="21" t="s">
        <v>1</v>
      </c>
      <c r="AK7" s="23" t="s">
        <v>18</v>
      </c>
      <c r="AN7" s="21" t="s">
        <v>1</v>
      </c>
      <c r="AR7" s="16"/>
      <c r="BE7" s="185"/>
      <c r="BS7" s="13" t="s">
        <v>6</v>
      </c>
    </row>
    <row r="8" spans="1:74" ht="12" customHeight="1">
      <c r="B8" s="16"/>
      <c r="D8" s="23" t="s">
        <v>19</v>
      </c>
      <c r="K8" s="21" t="s">
        <v>20</v>
      </c>
      <c r="AK8" s="23" t="s">
        <v>21</v>
      </c>
      <c r="AN8" s="24" t="s">
        <v>22</v>
      </c>
      <c r="AR8" s="16"/>
      <c r="BE8" s="185"/>
      <c r="BS8" s="13" t="s">
        <v>6</v>
      </c>
    </row>
    <row r="9" spans="1:74" ht="14.45" customHeight="1">
      <c r="B9" s="16"/>
      <c r="AR9" s="16"/>
      <c r="BE9" s="185"/>
      <c r="BS9" s="13" t="s">
        <v>6</v>
      </c>
    </row>
    <row r="10" spans="1:74" ht="12" customHeight="1">
      <c r="B10" s="16"/>
      <c r="D10" s="23" t="s">
        <v>23</v>
      </c>
      <c r="AK10" s="23" t="s">
        <v>24</v>
      </c>
      <c r="AN10" s="21" t="s">
        <v>1</v>
      </c>
      <c r="AR10" s="16"/>
      <c r="BE10" s="185"/>
      <c r="BS10" s="13" t="s">
        <v>6</v>
      </c>
    </row>
    <row r="11" spans="1:74" ht="18.399999999999999" customHeight="1">
      <c r="B11" s="16"/>
      <c r="E11" s="21" t="s">
        <v>25</v>
      </c>
      <c r="AK11" s="23" t="s">
        <v>26</v>
      </c>
      <c r="AN11" s="21" t="s">
        <v>1</v>
      </c>
      <c r="AR11" s="16"/>
      <c r="BE11" s="185"/>
      <c r="BS11" s="13" t="s">
        <v>6</v>
      </c>
    </row>
    <row r="12" spans="1:74" ht="6.95" customHeight="1">
      <c r="B12" s="16"/>
      <c r="AR12" s="16"/>
      <c r="BE12" s="185"/>
      <c r="BS12" s="13" t="s">
        <v>6</v>
      </c>
    </row>
    <row r="13" spans="1:74" ht="12" customHeight="1">
      <c r="B13" s="16"/>
      <c r="D13" s="23" t="s">
        <v>27</v>
      </c>
      <c r="AK13" s="23" t="s">
        <v>24</v>
      </c>
      <c r="AN13" s="25" t="s">
        <v>28</v>
      </c>
      <c r="AR13" s="16"/>
      <c r="BE13" s="185"/>
      <c r="BS13" s="13" t="s">
        <v>6</v>
      </c>
    </row>
    <row r="14" spans="1:74" ht="12.75">
      <c r="B14" s="16"/>
      <c r="E14" s="190" t="s">
        <v>28</v>
      </c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23" t="s">
        <v>26</v>
      </c>
      <c r="AN14" s="25" t="s">
        <v>28</v>
      </c>
      <c r="AR14" s="16"/>
      <c r="BE14" s="185"/>
      <c r="BS14" s="13" t="s">
        <v>6</v>
      </c>
    </row>
    <row r="15" spans="1:74" ht="6.95" customHeight="1">
      <c r="B15" s="16"/>
      <c r="AR15" s="16"/>
      <c r="BE15" s="185"/>
      <c r="BS15" s="13" t="s">
        <v>3</v>
      </c>
    </row>
    <row r="16" spans="1:74" ht="12" customHeight="1">
      <c r="B16" s="16"/>
      <c r="D16" s="23" t="s">
        <v>29</v>
      </c>
      <c r="AK16" s="23" t="s">
        <v>24</v>
      </c>
      <c r="AN16" s="21" t="s">
        <v>1</v>
      </c>
      <c r="AR16" s="16"/>
      <c r="BE16" s="185"/>
      <c r="BS16" s="13" t="s">
        <v>3</v>
      </c>
    </row>
    <row r="17" spans="2:71" ht="18.399999999999999" customHeight="1">
      <c r="B17" s="16"/>
      <c r="E17" s="21" t="s">
        <v>30</v>
      </c>
      <c r="AK17" s="23" t="s">
        <v>26</v>
      </c>
      <c r="AN17" s="21" t="s">
        <v>1</v>
      </c>
      <c r="AR17" s="16"/>
      <c r="BE17" s="185"/>
      <c r="BS17" s="13" t="s">
        <v>3</v>
      </c>
    </row>
    <row r="18" spans="2:71" ht="6.95" customHeight="1">
      <c r="B18" s="16"/>
      <c r="AR18" s="16"/>
      <c r="BE18" s="185"/>
      <c r="BS18" s="13" t="s">
        <v>6</v>
      </c>
    </row>
    <row r="19" spans="2:71" ht="12" customHeight="1">
      <c r="B19" s="16"/>
      <c r="D19" s="23" t="s">
        <v>31</v>
      </c>
      <c r="AK19" s="23" t="s">
        <v>24</v>
      </c>
      <c r="AN19" s="21" t="s">
        <v>1</v>
      </c>
      <c r="AR19" s="16"/>
      <c r="BE19" s="185"/>
      <c r="BS19" s="13" t="s">
        <v>6</v>
      </c>
    </row>
    <row r="20" spans="2:71" ht="18.399999999999999" customHeight="1">
      <c r="B20" s="16"/>
      <c r="E20" s="21" t="s">
        <v>32</v>
      </c>
      <c r="AK20" s="23" t="s">
        <v>26</v>
      </c>
      <c r="AN20" s="21" t="s">
        <v>1</v>
      </c>
      <c r="AR20" s="16"/>
      <c r="BE20" s="185"/>
      <c r="BS20" s="13" t="s">
        <v>33</v>
      </c>
    </row>
    <row r="21" spans="2:71" ht="6.95" customHeight="1">
      <c r="B21" s="16"/>
      <c r="AR21" s="16"/>
      <c r="BE21" s="185"/>
    </row>
    <row r="22" spans="2:71" ht="12" customHeight="1">
      <c r="B22" s="16"/>
      <c r="D22" s="23" t="s">
        <v>34</v>
      </c>
      <c r="AR22" s="16"/>
      <c r="BE22" s="185"/>
    </row>
    <row r="23" spans="2:71" ht="16.5" customHeight="1">
      <c r="B23" s="16"/>
      <c r="E23" s="192" t="s">
        <v>1</v>
      </c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R23" s="16"/>
      <c r="BE23" s="185"/>
    </row>
    <row r="24" spans="2:71" ht="6.95" customHeight="1">
      <c r="B24" s="16"/>
      <c r="AR24" s="16"/>
      <c r="BE24" s="185"/>
    </row>
    <row r="25" spans="2:7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85"/>
    </row>
    <row r="26" spans="2:71" s="1" customFormat="1" ht="25.9" customHeight="1">
      <c r="B26" s="28"/>
      <c r="D26" s="29" t="s">
        <v>35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93">
        <f>ROUND(AG94,2)</f>
        <v>0</v>
      </c>
      <c r="AL26" s="194"/>
      <c r="AM26" s="194"/>
      <c r="AN26" s="194"/>
      <c r="AO26" s="194"/>
      <c r="AR26" s="28"/>
      <c r="BE26" s="185"/>
    </row>
    <row r="27" spans="2:71" s="1" customFormat="1" ht="6.95" customHeight="1">
      <c r="B27" s="28"/>
      <c r="AR27" s="28"/>
      <c r="BE27" s="185"/>
    </row>
    <row r="28" spans="2:71" s="1" customFormat="1" ht="12.75">
      <c r="B28" s="28"/>
      <c r="L28" s="195" t="s">
        <v>36</v>
      </c>
      <c r="M28" s="195"/>
      <c r="N28" s="195"/>
      <c r="O28" s="195"/>
      <c r="P28" s="195"/>
      <c r="W28" s="195" t="s">
        <v>37</v>
      </c>
      <c r="X28" s="195"/>
      <c r="Y28" s="195"/>
      <c r="Z28" s="195"/>
      <c r="AA28" s="195"/>
      <c r="AB28" s="195"/>
      <c r="AC28" s="195"/>
      <c r="AD28" s="195"/>
      <c r="AE28" s="195"/>
      <c r="AK28" s="195" t="s">
        <v>38</v>
      </c>
      <c r="AL28" s="195"/>
      <c r="AM28" s="195"/>
      <c r="AN28" s="195"/>
      <c r="AO28" s="195"/>
      <c r="AR28" s="28"/>
      <c r="BE28" s="185"/>
    </row>
    <row r="29" spans="2:71" s="2" customFormat="1" ht="14.45" customHeight="1">
      <c r="B29" s="32"/>
      <c r="D29" s="23" t="s">
        <v>39</v>
      </c>
      <c r="F29" s="23" t="s">
        <v>40</v>
      </c>
      <c r="L29" s="198">
        <v>0.21</v>
      </c>
      <c r="M29" s="197"/>
      <c r="N29" s="197"/>
      <c r="O29" s="197"/>
      <c r="P29" s="197"/>
      <c r="W29" s="196">
        <f>ROUND(AZ94, 2)</f>
        <v>0</v>
      </c>
      <c r="X29" s="197"/>
      <c r="Y29" s="197"/>
      <c r="Z29" s="197"/>
      <c r="AA29" s="197"/>
      <c r="AB29" s="197"/>
      <c r="AC29" s="197"/>
      <c r="AD29" s="197"/>
      <c r="AE29" s="197"/>
      <c r="AK29" s="196">
        <f>ROUND(AV94, 2)</f>
        <v>0</v>
      </c>
      <c r="AL29" s="197"/>
      <c r="AM29" s="197"/>
      <c r="AN29" s="197"/>
      <c r="AO29" s="197"/>
      <c r="AR29" s="32"/>
      <c r="BE29" s="186"/>
    </row>
    <row r="30" spans="2:71" s="2" customFormat="1" ht="14.45" customHeight="1">
      <c r="B30" s="32"/>
      <c r="F30" s="23" t="s">
        <v>41</v>
      </c>
      <c r="L30" s="198">
        <v>0.12</v>
      </c>
      <c r="M30" s="197"/>
      <c r="N30" s="197"/>
      <c r="O30" s="197"/>
      <c r="P30" s="197"/>
      <c r="W30" s="196">
        <f>ROUND(BA94, 2)</f>
        <v>0</v>
      </c>
      <c r="X30" s="197"/>
      <c r="Y30" s="197"/>
      <c r="Z30" s="197"/>
      <c r="AA30" s="197"/>
      <c r="AB30" s="197"/>
      <c r="AC30" s="197"/>
      <c r="AD30" s="197"/>
      <c r="AE30" s="197"/>
      <c r="AK30" s="196">
        <f>ROUND(AW94, 2)</f>
        <v>0</v>
      </c>
      <c r="AL30" s="197"/>
      <c r="AM30" s="197"/>
      <c r="AN30" s="197"/>
      <c r="AO30" s="197"/>
      <c r="AR30" s="32"/>
      <c r="BE30" s="186"/>
    </row>
    <row r="31" spans="2:71" s="2" customFormat="1" ht="14.45" hidden="1" customHeight="1">
      <c r="B31" s="32"/>
      <c r="F31" s="23" t="s">
        <v>42</v>
      </c>
      <c r="L31" s="198">
        <v>0.21</v>
      </c>
      <c r="M31" s="197"/>
      <c r="N31" s="197"/>
      <c r="O31" s="197"/>
      <c r="P31" s="197"/>
      <c r="W31" s="196">
        <f>ROUND(BB94, 2)</f>
        <v>0</v>
      </c>
      <c r="X31" s="197"/>
      <c r="Y31" s="197"/>
      <c r="Z31" s="197"/>
      <c r="AA31" s="197"/>
      <c r="AB31" s="197"/>
      <c r="AC31" s="197"/>
      <c r="AD31" s="197"/>
      <c r="AE31" s="197"/>
      <c r="AK31" s="196">
        <v>0</v>
      </c>
      <c r="AL31" s="197"/>
      <c r="AM31" s="197"/>
      <c r="AN31" s="197"/>
      <c r="AO31" s="197"/>
      <c r="AR31" s="32"/>
      <c r="BE31" s="186"/>
    </row>
    <row r="32" spans="2:71" s="2" customFormat="1" ht="14.45" hidden="1" customHeight="1">
      <c r="B32" s="32"/>
      <c r="F32" s="23" t="s">
        <v>43</v>
      </c>
      <c r="L32" s="198">
        <v>0.12</v>
      </c>
      <c r="M32" s="197"/>
      <c r="N32" s="197"/>
      <c r="O32" s="197"/>
      <c r="P32" s="197"/>
      <c r="W32" s="196">
        <f>ROUND(BC94, 2)</f>
        <v>0</v>
      </c>
      <c r="X32" s="197"/>
      <c r="Y32" s="197"/>
      <c r="Z32" s="197"/>
      <c r="AA32" s="197"/>
      <c r="AB32" s="197"/>
      <c r="AC32" s="197"/>
      <c r="AD32" s="197"/>
      <c r="AE32" s="197"/>
      <c r="AK32" s="196">
        <v>0</v>
      </c>
      <c r="AL32" s="197"/>
      <c r="AM32" s="197"/>
      <c r="AN32" s="197"/>
      <c r="AO32" s="197"/>
      <c r="AR32" s="32"/>
      <c r="BE32" s="186"/>
    </row>
    <row r="33" spans="2:57" s="2" customFormat="1" ht="14.45" hidden="1" customHeight="1">
      <c r="B33" s="32"/>
      <c r="F33" s="23" t="s">
        <v>44</v>
      </c>
      <c r="L33" s="198">
        <v>0</v>
      </c>
      <c r="M33" s="197"/>
      <c r="N33" s="197"/>
      <c r="O33" s="197"/>
      <c r="P33" s="197"/>
      <c r="W33" s="196">
        <f>ROUND(BD94, 2)</f>
        <v>0</v>
      </c>
      <c r="X33" s="197"/>
      <c r="Y33" s="197"/>
      <c r="Z33" s="197"/>
      <c r="AA33" s="197"/>
      <c r="AB33" s="197"/>
      <c r="AC33" s="197"/>
      <c r="AD33" s="197"/>
      <c r="AE33" s="197"/>
      <c r="AK33" s="196">
        <v>0</v>
      </c>
      <c r="AL33" s="197"/>
      <c r="AM33" s="197"/>
      <c r="AN33" s="197"/>
      <c r="AO33" s="197"/>
      <c r="AR33" s="32"/>
      <c r="BE33" s="186"/>
    </row>
    <row r="34" spans="2:57" s="1" customFormat="1" ht="6.95" customHeight="1">
      <c r="B34" s="28"/>
      <c r="AR34" s="28"/>
      <c r="BE34" s="185"/>
    </row>
    <row r="35" spans="2:57" s="1" customFormat="1" ht="25.9" customHeight="1">
      <c r="B35" s="28"/>
      <c r="C35" s="33"/>
      <c r="D35" s="34" t="s">
        <v>45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46</v>
      </c>
      <c r="U35" s="35"/>
      <c r="V35" s="35"/>
      <c r="W35" s="35"/>
      <c r="X35" s="202" t="s">
        <v>47</v>
      </c>
      <c r="Y35" s="200"/>
      <c r="Z35" s="200"/>
      <c r="AA35" s="200"/>
      <c r="AB35" s="200"/>
      <c r="AC35" s="35"/>
      <c r="AD35" s="35"/>
      <c r="AE35" s="35"/>
      <c r="AF35" s="35"/>
      <c r="AG35" s="35"/>
      <c r="AH35" s="35"/>
      <c r="AI35" s="35"/>
      <c r="AJ35" s="35"/>
      <c r="AK35" s="199">
        <f>SUM(AK26:AK33)</f>
        <v>0</v>
      </c>
      <c r="AL35" s="200"/>
      <c r="AM35" s="200"/>
      <c r="AN35" s="200"/>
      <c r="AO35" s="201"/>
      <c r="AP35" s="33"/>
      <c r="AQ35" s="33"/>
      <c r="AR35" s="28"/>
    </row>
    <row r="36" spans="2:57" s="1" customFormat="1" ht="6.95" customHeight="1">
      <c r="B36" s="28"/>
      <c r="AR36" s="28"/>
    </row>
    <row r="37" spans="2:57" s="1" customFormat="1" ht="14.45" customHeight="1">
      <c r="B37" s="28"/>
      <c r="AR37" s="28"/>
    </row>
    <row r="38" spans="2:57" ht="14.45" customHeight="1">
      <c r="B38" s="16"/>
      <c r="AR38" s="16"/>
    </row>
    <row r="39" spans="2:57" ht="14.45" customHeight="1">
      <c r="B39" s="16"/>
      <c r="AR39" s="16"/>
    </row>
    <row r="40" spans="2:57" ht="14.45" customHeight="1">
      <c r="B40" s="16"/>
      <c r="AR40" s="16"/>
    </row>
    <row r="41" spans="2:57" ht="14.45" customHeight="1">
      <c r="B41" s="16"/>
      <c r="AR41" s="16"/>
    </row>
    <row r="42" spans="2:57" ht="14.45" customHeight="1">
      <c r="B42" s="16"/>
      <c r="AR42" s="16"/>
    </row>
    <row r="43" spans="2:57" ht="14.45" customHeight="1">
      <c r="B43" s="16"/>
      <c r="AR43" s="16"/>
    </row>
    <row r="44" spans="2:57" ht="14.45" customHeight="1">
      <c r="B44" s="16"/>
      <c r="AR44" s="16"/>
    </row>
    <row r="45" spans="2:57" ht="14.45" customHeight="1">
      <c r="B45" s="16"/>
      <c r="AR45" s="16"/>
    </row>
    <row r="46" spans="2:57" ht="14.45" customHeight="1">
      <c r="B46" s="16"/>
      <c r="AR46" s="16"/>
    </row>
    <row r="47" spans="2:57" ht="14.45" customHeight="1">
      <c r="B47" s="16"/>
      <c r="AR47" s="16"/>
    </row>
    <row r="48" spans="2:57" ht="14.45" customHeight="1">
      <c r="B48" s="16"/>
      <c r="AR48" s="16"/>
    </row>
    <row r="49" spans="2:44" s="1" customFormat="1" ht="14.45" customHeight="1">
      <c r="B49" s="28"/>
      <c r="D49" s="37" t="s">
        <v>48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49</v>
      </c>
      <c r="AI49" s="38"/>
      <c r="AJ49" s="38"/>
      <c r="AK49" s="38"/>
      <c r="AL49" s="38"/>
      <c r="AM49" s="38"/>
      <c r="AN49" s="38"/>
      <c r="AO49" s="38"/>
      <c r="AR49" s="28"/>
    </row>
    <row r="50" spans="2:44" ht="11.25">
      <c r="B50" s="16"/>
      <c r="AR50" s="16"/>
    </row>
    <row r="51" spans="2:44" ht="11.25">
      <c r="B51" s="16"/>
      <c r="AR51" s="16"/>
    </row>
    <row r="52" spans="2:44" ht="11.25">
      <c r="B52" s="16"/>
      <c r="AR52" s="16"/>
    </row>
    <row r="53" spans="2:44" ht="11.25">
      <c r="B53" s="16"/>
      <c r="AR53" s="16"/>
    </row>
    <row r="54" spans="2:44" ht="11.25">
      <c r="B54" s="16"/>
      <c r="AR54" s="16"/>
    </row>
    <row r="55" spans="2:44" ht="11.25">
      <c r="B55" s="16"/>
      <c r="AR55" s="16"/>
    </row>
    <row r="56" spans="2:44" ht="11.25">
      <c r="B56" s="16"/>
      <c r="AR56" s="16"/>
    </row>
    <row r="57" spans="2:44" ht="11.25">
      <c r="B57" s="16"/>
      <c r="AR57" s="16"/>
    </row>
    <row r="58" spans="2:44" ht="11.25">
      <c r="B58" s="16"/>
      <c r="AR58" s="16"/>
    </row>
    <row r="59" spans="2:44" ht="11.25">
      <c r="B59" s="16"/>
      <c r="AR59" s="16"/>
    </row>
    <row r="60" spans="2:44" s="1" customFormat="1" ht="12.75">
      <c r="B60" s="28"/>
      <c r="D60" s="39" t="s">
        <v>50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51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50</v>
      </c>
      <c r="AI60" s="30"/>
      <c r="AJ60" s="30"/>
      <c r="AK60" s="30"/>
      <c r="AL60" s="30"/>
      <c r="AM60" s="39" t="s">
        <v>51</v>
      </c>
      <c r="AN60" s="30"/>
      <c r="AO60" s="30"/>
      <c r="AR60" s="28"/>
    </row>
    <row r="61" spans="2:44" ht="11.25">
      <c r="B61" s="16"/>
      <c r="AR61" s="16"/>
    </row>
    <row r="62" spans="2:44" ht="11.25">
      <c r="B62" s="16"/>
      <c r="AR62" s="16"/>
    </row>
    <row r="63" spans="2:44" ht="11.25">
      <c r="B63" s="16"/>
      <c r="AR63" s="16"/>
    </row>
    <row r="64" spans="2:44" s="1" customFormat="1" ht="12.75">
      <c r="B64" s="28"/>
      <c r="D64" s="37" t="s">
        <v>52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53</v>
      </c>
      <c r="AI64" s="38"/>
      <c r="AJ64" s="38"/>
      <c r="AK64" s="38"/>
      <c r="AL64" s="38"/>
      <c r="AM64" s="38"/>
      <c r="AN64" s="38"/>
      <c r="AO64" s="38"/>
      <c r="AR64" s="28"/>
    </row>
    <row r="65" spans="2:44" ht="11.25">
      <c r="B65" s="16"/>
      <c r="AR65" s="16"/>
    </row>
    <row r="66" spans="2:44" ht="11.25">
      <c r="B66" s="16"/>
      <c r="AR66" s="16"/>
    </row>
    <row r="67" spans="2:44" ht="11.25">
      <c r="B67" s="16"/>
      <c r="AR67" s="16"/>
    </row>
    <row r="68" spans="2:44" ht="11.25">
      <c r="B68" s="16"/>
      <c r="AR68" s="16"/>
    </row>
    <row r="69" spans="2:44" ht="11.25">
      <c r="B69" s="16"/>
      <c r="AR69" s="16"/>
    </row>
    <row r="70" spans="2:44" ht="11.25">
      <c r="B70" s="16"/>
      <c r="AR70" s="16"/>
    </row>
    <row r="71" spans="2:44" ht="11.25">
      <c r="B71" s="16"/>
      <c r="AR71" s="16"/>
    </row>
    <row r="72" spans="2:44" ht="11.25">
      <c r="B72" s="16"/>
      <c r="AR72" s="16"/>
    </row>
    <row r="73" spans="2:44" ht="11.25">
      <c r="B73" s="16"/>
      <c r="AR73" s="16"/>
    </row>
    <row r="74" spans="2:44" ht="11.25">
      <c r="B74" s="16"/>
      <c r="AR74" s="16"/>
    </row>
    <row r="75" spans="2:44" s="1" customFormat="1" ht="12.75">
      <c r="B75" s="28"/>
      <c r="D75" s="39" t="s">
        <v>50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51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50</v>
      </c>
      <c r="AI75" s="30"/>
      <c r="AJ75" s="30"/>
      <c r="AK75" s="30"/>
      <c r="AL75" s="30"/>
      <c r="AM75" s="39" t="s">
        <v>51</v>
      </c>
      <c r="AN75" s="30"/>
      <c r="AO75" s="30"/>
      <c r="AR75" s="28"/>
    </row>
    <row r="76" spans="2:44" s="1" customFormat="1" ht="11.25">
      <c r="B76" s="28"/>
      <c r="AR76" s="28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1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1" s="1" customFormat="1" ht="24.95" customHeight="1">
      <c r="B82" s="28"/>
      <c r="C82" s="17" t="s">
        <v>54</v>
      </c>
      <c r="AR82" s="28"/>
    </row>
    <row r="83" spans="1:91" s="1" customFormat="1" ht="6.95" customHeight="1">
      <c r="B83" s="28"/>
      <c r="AR83" s="28"/>
    </row>
    <row r="84" spans="1:91" s="3" customFormat="1" ht="12" customHeight="1">
      <c r="B84" s="44"/>
      <c r="C84" s="23" t="s">
        <v>13</v>
      </c>
      <c r="L84" s="3" t="str">
        <f>K5</f>
        <v>DS_Kaplice</v>
      </c>
      <c r="AR84" s="44"/>
    </row>
    <row r="85" spans="1:91" s="4" customFormat="1" ht="36.950000000000003" customHeight="1">
      <c r="B85" s="45"/>
      <c r="C85" s="46" t="s">
        <v>16</v>
      </c>
      <c r="L85" s="165" t="str">
        <f>K6</f>
        <v>DS_Kaplice</v>
      </c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R85" s="45"/>
    </row>
    <row r="86" spans="1:91" s="1" customFormat="1" ht="6.95" customHeight="1">
      <c r="B86" s="28"/>
      <c r="AR86" s="28"/>
    </row>
    <row r="87" spans="1:91" s="1" customFormat="1" ht="12" customHeight="1">
      <c r="B87" s="28"/>
      <c r="C87" s="23" t="s">
        <v>19</v>
      </c>
      <c r="L87" s="47" t="str">
        <f>IF(K8="","",K8)</f>
        <v xml:space="preserve">par.č.972, k.ú. Kaplice </v>
      </c>
      <c r="AI87" s="23" t="s">
        <v>21</v>
      </c>
      <c r="AM87" s="167" t="str">
        <f>IF(AN8= "","",AN8)</f>
        <v>18. 10. 2024</v>
      </c>
      <c r="AN87" s="167"/>
      <c r="AR87" s="28"/>
    </row>
    <row r="88" spans="1:91" s="1" customFormat="1" ht="6.95" customHeight="1">
      <c r="B88" s="28"/>
      <c r="AR88" s="28"/>
    </row>
    <row r="89" spans="1:91" s="1" customFormat="1" ht="15.2" customHeight="1">
      <c r="B89" s="28"/>
      <c r="C89" s="23" t="s">
        <v>23</v>
      </c>
      <c r="L89" s="3" t="str">
        <f>IF(E11= "","",E11)</f>
        <v>Město Kaplice</v>
      </c>
      <c r="AI89" s="23" t="s">
        <v>29</v>
      </c>
      <c r="AM89" s="168" t="str">
        <f>IF(E17="","",E17)</f>
        <v>Atelier Elzet , s.r.o.</v>
      </c>
      <c r="AN89" s="169"/>
      <c r="AO89" s="169"/>
      <c r="AP89" s="169"/>
      <c r="AR89" s="28"/>
      <c r="AS89" s="170" t="s">
        <v>55</v>
      </c>
      <c r="AT89" s="171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2" customHeight="1">
      <c r="B90" s="28"/>
      <c r="C90" s="23" t="s">
        <v>27</v>
      </c>
      <c r="L90" s="3" t="str">
        <f>IF(E14= "Vyplň údaj","",E14)</f>
        <v/>
      </c>
      <c r="AI90" s="23" t="s">
        <v>31</v>
      </c>
      <c r="AM90" s="168" t="str">
        <f>IF(E20="","",E20)</f>
        <v xml:space="preserve"> </v>
      </c>
      <c r="AN90" s="169"/>
      <c r="AO90" s="169"/>
      <c r="AP90" s="169"/>
      <c r="AR90" s="28"/>
      <c r="AS90" s="172"/>
      <c r="AT90" s="173"/>
      <c r="BD90" s="52"/>
    </row>
    <row r="91" spans="1:91" s="1" customFormat="1" ht="10.9" customHeight="1">
      <c r="B91" s="28"/>
      <c r="AR91" s="28"/>
      <c r="AS91" s="172"/>
      <c r="AT91" s="173"/>
      <c r="BD91" s="52"/>
    </row>
    <row r="92" spans="1:91" s="1" customFormat="1" ht="29.25" customHeight="1">
      <c r="B92" s="28"/>
      <c r="C92" s="174" t="s">
        <v>56</v>
      </c>
      <c r="D92" s="175"/>
      <c r="E92" s="175"/>
      <c r="F92" s="175"/>
      <c r="G92" s="175"/>
      <c r="H92" s="53"/>
      <c r="I92" s="177" t="s">
        <v>57</v>
      </c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176" t="s">
        <v>58</v>
      </c>
      <c r="AH92" s="175"/>
      <c r="AI92" s="175"/>
      <c r="AJ92" s="175"/>
      <c r="AK92" s="175"/>
      <c r="AL92" s="175"/>
      <c r="AM92" s="175"/>
      <c r="AN92" s="177" t="s">
        <v>59</v>
      </c>
      <c r="AO92" s="175"/>
      <c r="AP92" s="178"/>
      <c r="AQ92" s="54" t="s">
        <v>60</v>
      </c>
      <c r="AR92" s="28"/>
      <c r="AS92" s="55" t="s">
        <v>61</v>
      </c>
      <c r="AT92" s="56" t="s">
        <v>62</v>
      </c>
      <c r="AU92" s="56" t="s">
        <v>63</v>
      </c>
      <c r="AV92" s="56" t="s">
        <v>64</v>
      </c>
      <c r="AW92" s="56" t="s">
        <v>65</v>
      </c>
      <c r="AX92" s="56" t="s">
        <v>66</v>
      </c>
      <c r="AY92" s="56" t="s">
        <v>67</v>
      </c>
      <c r="AZ92" s="56" t="s">
        <v>68</v>
      </c>
      <c r="BA92" s="56" t="s">
        <v>69</v>
      </c>
      <c r="BB92" s="56" t="s">
        <v>70</v>
      </c>
      <c r="BC92" s="56" t="s">
        <v>71</v>
      </c>
      <c r="BD92" s="57" t="s">
        <v>72</v>
      </c>
    </row>
    <row r="93" spans="1:91" s="1" customFormat="1" ht="10.9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50000000000003" customHeight="1">
      <c r="B94" s="59"/>
      <c r="C94" s="60" t="s">
        <v>73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82">
        <f>ROUND(SUM(AG97:AG102),2)</f>
        <v>0</v>
      </c>
      <c r="AH94" s="182"/>
      <c r="AI94" s="182"/>
      <c r="AJ94" s="182"/>
      <c r="AK94" s="182"/>
      <c r="AL94" s="182"/>
      <c r="AM94" s="182"/>
      <c r="AN94" s="183">
        <f t="shared" ref="AN94:AN102" si="0">SUM(AG94,AT94)</f>
        <v>0</v>
      </c>
      <c r="AO94" s="183"/>
      <c r="AP94" s="183"/>
      <c r="AQ94" s="63" t="s">
        <v>1</v>
      </c>
      <c r="AR94" s="59"/>
      <c r="AS94" s="64">
        <f>ROUND(SUM(AS97:AS102),2)</f>
        <v>0</v>
      </c>
      <c r="AT94" s="65">
        <f t="shared" ref="AT94:AT102" si="1">ROUND(SUM(AV94:AW94),2)</f>
        <v>0</v>
      </c>
      <c r="AU94" s="66">
        <f>ROUND(SUM(AU97:AU102),5)</f>
        <v>0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ROUND(SUM(AZ97:AZ102),2)</f>
        <v>0</v>
      </c>
      <c r="BA94" s="65">
        <f>ROUND(SUM(BA97:BA102),2)</f>
        <v>0</v>
      </c>
      <c r="BB94" s="65">
        <f>ROUND(SUM(BB97:BB102),2)</f>
        <v>0</v>
      </c>
      <c r="BC94" s="65">
        <f>ROUND(SUM(BC97:BC102),2)</f>
        <v>0</v>
      </c>
      <c r="BD94" s="67">
        <f>ROUND(SUM(BD97:BD102),2)</f>
        <v>0</v>
      </c>
      <c r="BS94" s="68" t="s">
        <v>74</v>
      </c>
      <c r="BT94" s="68" t="s">
        <v>75</v>
      </c>
      <c r="BU94" s="69" t="s">
        <v>76</v>
      </c>
      <c r="BV94" s="68" t="s">
        <v>77</v>
      </c>
      <c r="BW94" s="68" t="s">
        <v>4</v>
      </c>
      <c r="BX94" s="68" t="s">
        <v>78</v>
      </c>
      <c r="CL94" s="68" t="s">
        <v>1</v>
      </c>
    </row>
    <row r="95" spans="1:91" ht="11.25"/>
    <row r="96" spans="1:91" s="6" customFormat="1" ht="37.5" customHeight="1">
      <c r="A96" s="70" t="s">
        <v>79</v>
      </c>
      <c r="B96" s="71"/>
      <c r="C96" s="72"/>
      <c r="D96" s="179" t="s">
        <v>88</v>
      </c>
      <c r="E96" s="179"/>
      <c r="F96" s="179"/>
      <c r="G96" s="179"/>
      <c r="H96" s="179"/>
      <c r="I96" s="73"/>
      <c r="J96" s="179" t="s">
        <v>89</v>
      </c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80">
        <f>'DS_Kaplice_stavebni - DS_...'!J30</f>
        <v>0</v>
      </c>
      <c r="AH96" s="181"/>
      <c r="AI96" s="181"/>
      <c r="AJ96" s="181"/>
      <c r="AK96" s="181"/>
      <c r="AL96" s="181"/>
      <c r="AM96" s="181"/>
      <c r="AN96" s="180">
        <f>SUM(AG96,AT96)</f>
        <v>0</v>
      </c>
      <c r="AO96" s="181"/>
      <c r="AP96" s="181"/>
      <c r="AQ96" s="74" t="s">
        <v>81</v>
      </c>
      <c r="AR96" s="71"/>
      <c r="AS96" s="75">
        <v>0</v>
      </c>
      <c r="AT96" s="76">
        <f>ROUND(SUM(AV96:AW96),2)</f>
        <v>0</v>
      </c>
      <c r="AU96" s="77">
        <f>'DS_Kaplice_stavebni - DS_...'!P140</f>
        <v>0</v>
      </c>
      <c r="AV96" s="76">
        <f>'DS_Kaplice_stavebni - DS_...'!J33</f>
        <v>0</v>
      </c>
      <c r="AW96" s="76">
        <f>'DS_Kaplice_stavebni - DS_...'!J34</f>
        <v>0</v>
      </c>
      <c r="AX96" s="76">
        <f>'DS_Kaplice_stavebni - DS_...'!J35</f>
        <v>0</v>
      </c>
      <c r="AY96" s="76">
        <f>'DS_Kaplice_stavebni - DS_...'!J36</f>
        <v>0</v>
      </c>
      <c r="AZ96" s="76">
        <f>'DS_Kaplice_stavebni - DS_...'!F33</f>
        <v>0</v>
      </c>
      <c r="BA96" s="76">
        <f>'DS_Kaplice_stavebni - DS_...'!F34</f>
        <v>0</v>
      </c>
      <c r="BB96" s="76">
        <f>'DS_Kaplice_stavebni - DS_...'!F35</f>
        <v>0</v>
      </c>
      <c r="BC96" s="76">
        <f>'DS_Kaplice_stavebni - DS_...'!F36</f>
        <v>0</v>
      </c>
      <c r="BD96" s="78">
        <f>'DS_Kaplice_stavebni - DS_...'!F37</f>
        <v>0</v>
      </c>
      <c r="BT96" s="79" t="s">
        <v>82</v>
      </c>
      <c r="BV96" s="79" t="s">
        <v>77</v>
      </c>
      <c r="BW96" s="79" t="s">
        <v>90</v>
      </c>
      <c r="BX96" s="79" t="s">
        <v>4</v>
      </c>
      <c r="CL96" s="79" t="s">
        <v>1</v>
      </c>
      <c r="CM96" s="79" t="s">
        <v>84</v>
      </c>
    </row>
    <row r="97" spans="1:91" s="6" customFormat="1" ht="24.75" customHeight="1">
      <c r="A97" s="70" t="s">
        <v>79</v>
      </c>
      <c r="B97" s="71"/>
      <c r="C97" s="72"/>
      <c r="D97" s="179" t="s">
        <v>14</v>
      </c>
      <c r="E97" s="179"/>
      <c r="F97" s="179"/>
      <c r="G97" s="179"/>
      <c r="H97" s="179"/>
      <c r="I97" s="73"/>
      <c r="J97" s="179" t="s">
        <v>80</v>
      </c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80">
        <f>'DS_Kaplice - DS_Kaplice_z...'!J30</f>
        <v>0</v>
      </c>
      <c r="AH97" s="181"/>
      <c r="AI97" s="181"/>
      <c r="AJ97" s="181"/>
      <c r="AK97" s="181"/>
      <c r="AL97" s="181"/>
      <c r="AM97" s="181"/>
      <c r="AN97" s="180">
        <f>SUM(AG97,AT97)</f>
        <v>0</v>
      </c>
      <c r="AO97" s="181"/>
      <c r="AP97" s="181"/>
      <c r="AQ97" s="74" t="s">
        <v>81</v>
      </c>
      <c r="AR97" s="71"/>
      <c r="AS97" s="75">
        <v>0</v>
      </c>
      <c r="AT97" s="76">
        <f>ROUND(SUM(AV97:AW97),2)</f>
        <v>0</v>
      </c>
      <c r="AU97" s="77">
        <f>'DS_Kaplice - DS_Kaplice_z...'!P119</f>
        <v>0</v>
      </c>
      <c r="AV97" s="76">
        <f>'DS_Kaplice - DS_Kaplice_z...'!J33</f>
        <v>0</v>
      </c>
      <c r="AW97" s="76">
        <f>'DS_Kaplice - DS_Kaplice_z...'!J34</f>
        <v>0</v>
      </c>
      <c r="AX97" s="76">
        <f>'DS_Kaplice - DS_Kaplice_z...'!J35</f>
        <v>0</v>
      </c>
      <c r="AY97" s="76">
        <f>'DS_Kaplice - DS_Kaplice_z...'!J36</f>
        <v>0</v>
      </c>
      <c r="AZ97" s="76">
        <f>'DS_Kaplice - DS_Kaplice_z...'!F33</f>
        <v>0</v>
      </c>
      <c r="BA97" s="76">
        <f>'DS_Kaplice - DS_Kaplice_z...'!F34</f>
        <v>0</v>
      </c>
      <c r="BB97" s="76">
        <f>'DS_Kaplice - DS_Kaplice_z...'!F35</f>
        <v>0</v>
      </c>
      <c r="BC97" s="76">
        <f>'DS_Kaplice - DS_Kaplice_z...'!F36</f>
        <v>0</v>
      </c>
      <c r="BD97" s="78">
        <f>'DS_Kaplice - DS_Kaplice_z...'!F37</f>
        <v>0</v>
      </c>
      <c r="BT97" s="79" t="s">
        <v>82</v>
      </c>
      <c r="BV97" s="79" t="s">
        <v>77</v>
      </c>
      <c r="BW97" s="79" t="s">
        <v>83</v>
      </c>
      <c r="BX97" s="79" t="s">
        <v>4</v>
      </c>
      <c r="CL97" s="79" t="s">
        <v>1</v>
      </c>
      <c r="CM97" s="79" t="s">
        <v>84</v>
      </c>
    </row>
    <row r="98" spans="1:91" s="6" customFormat="1" ht="37.5" customHeight="1">
      <c r="A98" s="70" t="s">
        <v>79</v>
      </c>
      <c r="B98" s="71"/>
      <c r="C98" s="72"/>
      <c r="D98" s="179" t="s">
        <v>85</v>
      </c>
      <c r="E98" s="179"/>
      <c r="F98" s="179"/>
      <c r="G98" s="179"/>
      <c r="H98" s="179"/>
      <c r="I98" s="73"/>
      <c r="J98" s="179" t="s">
        <v>86</v>
      </c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80">
        <f>'DS_Kaplice_elektroin - DS...'!J30</f>
        <v>0</v>
      </c>
      <c r="AH98" s="181"/>
      <c r="AI98" s="181"/>
      <c r="AJ98" s="181"/>
      <c r="AK98" s="181"/>
      <c r="AL98" s="181"/>
      <c r="AM98" s="181"/>
      <c r="AN98" s="180">
        <f t="shared" si="0"/>
        <v>0</v>
      </c>
      <c r="AO98" s="181"/>
      <c r="AP98" s="181"/>
      <c r="AQ98" s="74" t="s">
        <v>81</v>
      </c>
      <c r="AR98" s="71"/>
      <c r="AS98" s="75">
        <v>0</v>
      </c>
      <c r="AT98" s="76">
        <f t="shared" si="1"/>
        <v>0</v>
      </c>
      <c r="AU98" s="77">
        <f>'DS_Kaplice_elektroin - DS...'!P135</f>
        <v>0</v>
      </c>
      <c r="AV98" s="76">
        <f>'DS_Kaplice_elektroin - DS...'!J33</f>
        <v>0</v>
      </c>
      <c r="AW98" s="76">
        <f>'DS_Kaplice_elektroin - DS...'!J34</f>
        <v>0</v>
      </c>
      <c r="AX98" s="76">
        <f>'DS_Kaplice_elektroin - DS...'!J35</f>
        <v>0</v>
      </c>
      <c r="AY98" s="76">
        <f>'DS_Kaplice_elektroin - DS...'!J36</f>
        <v>0</v>
      </c>
      <c r="AZ98" s="76">
        <f>'DS_Kaplice_elektroin - DS...'!F33</f>
        <v>0</v>
      </c>
      <c r="BA98" s="76">
        <f>'DS_Kaplice_elektroin - DS...'!F34</f>
        <v>0</v>
      </c>
      <c r="BB98" s="76">
        <f>'DS_Kaplice_elektroin - DS...'!F35</f>
        <v>0</v>
      </c>
      <c r="BC98" s="76">
        <f>'DS_Kaplice_elektroin - DS...'!F36</f>
        <v>0</v>
      </c>
      <c r="BD98" s="78">
        <f>'DS_Kaplice_elektroin - DS...'!F37</f>
        <v>0</v>
      </c>
      <c r="BT98" s="79" t="s">
        <v>82</v>
      </c>
      <c r="BV98" s="79" t="s">
        <v>77</v>
      </c>
      <c r="BW98" s="79" t="s">
        <v>87</v>
      </c>
      <c r="BX98" s="79" t="s">
        <v>4</v>
      </c>
      <c r="CL98" s="79" t="s">
        <v>1</v>
      </c>
      <c r="CM98" s="79" t="s">
        <v>84</v>
      </c>
    </row>
    <row r="99" spans="1:91" s="6" customFormat="1" ht="24.75" customHeight="1">
      <c r="A99" s="70" t="s">
        <v>79</v>
      </c>
      <c r="B99" s="71"/>
      <c r="C99" s="72"/>
      <c r="D99" s="179" t="s">
        <v>91</v>
      </c>
      <c r="E99" s="179"/>
      <c r="F99" s="179"/>
      <c r="G99" s="179"/>
      <c r="H99" s="179"/>
      <c r="I99" s="73"/>
      <c r="J99" s="179" t="s">
        <v>92</v>
      </c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80">
        <f>'DS_Kaplice_UT - DS_Kaplic...'!J30</f>
        <v>0</v>
      </c>
      <c r="AH99" s="181"/>
      <c r="AI99" s="181"/>
      <c r="AJ99" s="181"/>
      <c r="AK99" s="181"/>
      <c r="AL99" s="181"/>
      <c r="AM99" s="181"/>
      <c r="AN99" s="180">
        <f t="shared" si="0"/>
        <v>0</v>
      </c>
      <c r="AO99" s="181"/>
      <c r="AP99" s="181"/>
      <c r="AQ99" s="74" t="s">
        <v>81</v>
      </c>
      <c r="AR99" s="71"/>
      <c r="AS99" s="75">
        <v>0</v>
      </c>
      <c r="AT99" s="76">
        <f t="shared" si="1"/>
        <v>0</v>
      </c>
      <c r="AU99" s="77">
        <f>'DS_Kaplice_UT - DS_Kaplic...'!P119</f>
        <v>0</v>
      </c>
      <c r="AV99" s="76">
        <f>'DS_Kaplice_UT - DS_Kaplic...'!J33</f>
        <v>0</v>
      </c>
      <c r="AW99" s="76">
        <f>'DS_Kaplice_UT - DS_Kaplic...'!J34</f>
        <v>0</v>
      </c>
      <c r="AX99" s="76">
        <f>'DS_Kaplice_UT - DS_Kaplic...'!J35</f>
        <v>0</v>
      </c>
      <c r="AY99" s="76">
        <f>'DS_Kaplice_UT - DS_Kaplic...'!J36</f>
        <v>0</v>
      </c>
      <c r="AZ99" s="76">
        <f>'DS_Kaplice_UT - DS_Kaplic...'!F33</f>
        <v>0</v>
      </c>
      <c r="BA99" s="76">
        <f>'DS_Kaplice_UT - DS_Kaplic...'!F34</f>
        <v>0</v>
      </c>
      <c r="BB99" s="76">
        <f>'DS_Kaplice_UT - DS_Kaplic...'!F35</f>
        <v>0</v>
      </c>
      <c r="BC99" s="76">
        <f>'DS_Kaplice_UT - DS_Kaplic...'!F36</f>
        <v>0</v>
      </c>
      <c r="BD99" s="78">
        <f>'DS_Kaplice_UT - DS_Kaplic...'!F37</f>
        <v>0</v>
      </c>
      <c r="BT99" s="79" t="s">
        <v>82</v>
      </c>
      <c r="BV99" s="79" t="s">
        <v>77</v>
      </c>
      <c r="BW99" s="79" t="s">
        <v>93</v>
      </c>
      <c r="BX99" s="79" t="s">
        <v>4</v>
      </c>
      <c r="CL99" s="79" t="s">
        <v>1</v>
      </c>
      <c r="CM99" s="79" t="s">
        <v>84</v>
      </c>
    </row>
    <row r="100" spans="1:91" s="6" customFormat="1" ht="24.75" customHeight="1">
      <c r="A100" s="70" t="s">
        <v>79</v>
      </c>
      <c r="B100" s="71"/>
      <c r="C100" s="72"/>
      <c r="D100" s="179" t="s">
        <v>94</v>
      </c>
      <c r="E100" s="179"/>
      <c r="F100" s="179"/>
      <c r="G100" s="179"/>
      <c r="H100" s="179"/>
      <c r="I100" s="73"/>
      <c r="J100" s="179" t="s">
        <v>94</v>
      </c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80">
        <f>'DS_Kaplice_VRN - DS_Kapli...'!J30</f>
        <v>0</v>
      </c>
      <c r="AH100" s="181"/>
      <c r="AI100" s="181"/>
      <c r="AJ100" s="181"/>
      <c r="AK100" s="181"/>
      <c r="AL100" s="181"/>
      <c r="AM100" s="181"/>
      <c r="AN100" s="180">
        <f t="shared" si="0"/>
        <v>0</v>
      </c>
      <c r="AO100" s="181"/>
      <c r="AP100" s="181"/>
      <c r="AQ100" s="74" t="s">
        <v>81</v>
      </c>
      <c r="AR100" s="71"/>
      <c r="AS100" s="75">
        <v>0</v>
      </c>
      <c r="AT100" s="76">
        <f t="shared" si="1"/>
        <v>0</v>
      </c>
      <c r="AU100" s="77">
        <f>'DS_Kaplice_VRN - DS_Kapli...'!P120</f>
        <v>0</v>
      </c>
      <c r="AV100" s="76">
        <f>'DS_Kaplice_VRN - DS_Kapli...'!J33</f>
        <v>0</v>
      </c>
      <c r="AW100" s="76">
        <f>'DS_Kaplice_VRN - DS_Kapli...'!J34</f>
        <v>0</v>
      </c>
      <c r="AX100" s="76">
        <f>'DS_Kaplice_VRN - DS_Kapli...'!J35</f>
        <v>0</v>
      </c>
      <c r="AY100" s="76">
        <f>'DS_Kaplice_VRN - DS_Kapli...'!J36</f>
        <v>0</v>
      </c>
      <c r="AZ100" s="76">
        <f>'DS_Kaplice_VRN - DS_Kapli...'!F33</f>
        <v>0</v>
      </c>
      <c r="BA100" s="76">
        <f>'DS_Kaplice_VRN - DS_Kapli...'!F34</f>
        <v>0</v>
      </c>
      <c r="BB100" s="76">
        <f>'DS_Kaplice_VRN - DS_Kapli...'!F35</f>
        <v>0</v>
      </c>
      <c r="BC100" s="76">
        <f>'DS_Kaplice_VRN - DS_Kapli...'!F36</f>
        <v>0</v>
      </c>
      <c r="BD100" s="78">
        <f>'DS_Kaplice_VRN - DS_Kapli...'!F37</f>
        <v>0</v>
      </c>
      <c r="BT100" s="79" t="s">
        <v>82</v>
      </c>
      <c r="BV100" s="79" t="s">
        <v>77</v>
      </c>
      <c r="BW100" s="79" t="s">
        <v>95</v>
      </c>
      <c r="BX100" s="79" t="s">
        <v>4</v>
      </c>
      <c r="CL100" s="79" t="s">
        <v>1</v>
      </c>
      <c r="CM100" s="79" t="s">
        <v>84</v>
      </c>
    </row>
    <row r="101" spans="1:91" s="6" customFormat="1" ht="24.75" customHeight="1">
      <c r="A101" s="70" t="s">
        <v>79</v>
      </c>
      <c r="B101" s="71"/>
      <c r="C101" s="72"/>
      <c r="D101" s="179" t="s">
        <v>96</v>
      </c>
      <c r="E101" s="179"/>
      <c r="F101" s="179"/>
      <c r="G101" s="179"/>
      <c r="H101" s="179"/>
      <c r="I101" s="73"/>
      <c r="J101" s="179" t="s">
        <v>97</v>
      </c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80">
        <f>'DS_Kaplice_VZT - DS_Kapli...'!J30</f>
        <v>0</v>
      </c>
      <c r="AH101" s="181"/>
      <c r="AI101" s="181"/>
      <c r="AJ101" s="181"/>
      <c r="AK101" s="181"/>
      <c r="AL101" s="181"/>
      <c r="AM101" s="181"/>
      <c r="AN101" s="180">
        <f t="shared" si="0"/>
        <v>0</v>
      </c>
      <c r="AO101" s="181"/>
      <c r="AP101" s="181"/>
      <c r="AQ101" s="74" t="s">
        <v>81</v>
      </c>
      <c r="AR101" s="71"/>
      <c r="AS101" s="75">
        <v>0</v>
      </c>
      <c r="AT101" s="76">
        <f t="shared" si="1"/>
        <v>0</v>
      </c>
      <c r="AU101" s="77">
        <f>'DS_Kaplice_VZT - DS_Kapli...'!P118</f>
        <v>0</v>
      </c>
      <c r="AV101" s="76">
        <f>'DS_Kaplice_VZT - DS_Kapli...'!J33</f>
        <v>0</v>
      </c>
      <c r="AW101" s="76">
        <f>'DS_Kaplice_VZT - DS_Kapli...'!J34</f>
        <v>0</v>
      </c>
      <c r="AX101" s="76">
        <f>'DS_Kaplice_VZT - DS_Kapli...'!J35</f>
        <v>0</v>
      </c>
      <c r="AY101" s="76">
        <f>'DS_Kaplice_VZT - DS_Kapli...'!J36</f>
        <v>0</v>
      </c>
      <c r="AZ101" s="76">
        <f>'DS_Kaplice_VZT - DS_Kapli...'!F33</f>
        <v>0</v>
      </c>
      <c r="BA101" s="76">
        <f>'DS_Kaplice_VZT - DS_Kapli...'!F34</f>
        <v>0</v>
      </c>
      <c r="BB101" s="76">
        <f>'DS_Kaplice_VZT - DS_Kapli...'!F35</f>
        <v>0</v>
      </c>
      <c r="BC101" s="76">
        <f>'DS_Kaplice_VZT - DS_Kapli...'!F36</f>
        <v>0</v>
      </c>
      <c r="BD101" s="78">
        <f>'DS_Kaplice_VZT - DS_Kapli...'!F37</f>
        <v>0</v>
      </c>
      <c r="BT101" s="79" t="s">
        <v>82</v>
      </c>
      <c r="BV101" s="79" t="s">
        <v>77</v>
      </c>
      <c r="BW101" s="79" t="s">
        <v>98</v>
      </c>
      <c r="BX101" s="79" t="s">
        <v>4</v>
      </c>
      <c r="CL101" s="79" t="s">
        <v>1</v>
      </c>
      <c r="CM101" s="79" t="s">
        <v>84</v>
      </c>
    </row>
    <row r="102" spans="1:91" s="6" customFormat="1" ht="37.5" customHeight="1">
      <c r="A102" s="70" t="s">
        <v>79</v>
      </c>
      <c r="B102" s="71"/>
      <c r="C102" s="72"/>
      <c r="D102" s="179" t="s">
        <v>99</v>
      </c>
      <c r="E102" s="179"/>
      <c r="F102" s="179"/>
      <c r="G102" s="179"/>
      <c r="H102" s="179"/>
      <c r="I102" s="73"/>
      <c r="J102" s="179" t="s">
        <v>100</v>
      </c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80">
        <f>'DS_Kaplice_zp.plochy - DS...'!J30</f>
        <v>0</v>
      </c>
      <c r="AH102" s="181"/>
      <c r="AI102" s="181"/>
      <c r="AJ102" s="181"/>
      <c r="AK102" s="181"/>
      <c r="AL102" s="181"/>
      <c r="AM102" s="181"/>
      <c r="AN102" s="180">
        <f t="shared" si="0"/>
        <v>0</v>
      </c>
      <c r="AO102" s="181"/>
      <c r="AP102" s="181"/>
      <c r="AQ102" s="74" t="s">
        <v>81</v>
      </c>
      <c r="AR102" s="71"/>
      <c r="AS102" s="80">
        <v>0</v>
      </c>
      <c r="AT102" s="81">
        <f t="shared" si="1"/>
        <v>0</v>
      </c>
      <c r="AU102" s="82">
        <f>'DS_Kaplice_zp.plochy - DS...'!P126</f>
        <v>0</v>
      </c>
      <c r="AV102" s="81">
        <f>'DS_Kaplice_zp.plochy - DS...'!J33</f>
        <v>0</v>
      </c>
      <c r="AW102" s="81">
        <f>'DS_Kaplice_zp.plochy - DS...'!J34</f>
        <v>0</v>
      </c>
      <c r="AX102" s="81">
        <f>'DS_Kaplice_zp.plochy - DS...'!J35</f>
        <v>0</v>
      </c>
      <c r="AY102" s="81">
        <f>'DS_Kaplice_zp.plochy - DS...'!J36</f>
        <v>0</v>
      </c>
      <c r="AZ102" s="81">
        <f>'DS_Kaplice_zp.plochy - DS...'!F33</f>
        <v>0</v>
      </c>
      <c r="BA102" s="81">
        <f>'DS_Kaplice_zp.plochy - DS...'!F34</f>
        <v>0</v>
      </c>
      <c r="BB102" s="81">
        <f>'DS_Kaplice_zp.plochy - DS...'!F35</f>
        <v>0</v>
      </c>
      <c r="BC102" s="81">
        <f>'DS_Kaplice_zp.plochy - DS...'!F36</f>
        <v>0</v>
      </c>
      <c r="BD102" s="83">
        <f>'DS_Kaplice_zp.plochy - DS...'!F37</f>
        <v>0</v>
      </c>
      <c r="BT102" s="79" t="s">
        <v>82</v>
      </c>
      <c r="BV102" s="79" t="s">
        <v>77</v>
      </c>
      <c r="BW102" s="79" t="s">
        <v>101</v>
      </c>
      <c r="BX102" s="79" t="s">
        <v>4</v>
      </c>
      <c r="CL102" s="79" t="s">
        <v>1</v>
      </c>
      <c r="CM102" s="79" t="s">
        <v>84</v>
      </c>
    </row>
    <row r="103" spans="1:91" s="1" customFormat="1" ht="30" customHeight="1">
      <c r="B103" s="28"/>
      <c r="AR103" s="28"/>
    </row>
    <row r="104" spans="1:91" s="1" customFormat="1" ht="6.95" customHeight="1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28"/>
    </row>
  </sheetData>
  <mergeCells count="66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1:AP101"/>
    <mergeCell ref="AG101:AM101"/>
    <mergeCell ref="D101:H101"/>
    <mergeCell ref="J101:AF101"/>
    <mergeCell ref="AN102:AP102"/>
    <mergeCell ref="AG102:AM102"/>
    <mergeCell ref="D102:H102"/>
    <mergeCell ref="J102:AF102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J98:AF98"/>
    <mergeCell ref="D98:H98"/>
    <mergeCell ref="AG98:AM98"/>
    <mergeCell ref="AN98:AP98"/>
    <mergeCell ref="AN96:AP96"/>
    <mergeCell ref="D96:H96"/>
    <mergeCell ref="J96:AF96"/>
    <mergeCell ref="AG96:AM96"/>
    <mergeCell ref="C92:G92"/>
    <mergeCell ref="AG92:AM92"/>
    <mergeCell ref="I92:AF92"/>
    <mergeCell ref="AN92:AP92"/>
    <mergeCell ref="D97:H97"/>
    <mergeCell ref="AG97:AM97"/>
    <mergeCell ref="J97:AF97"/>
    <mergeCell ref="AN97:AP97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7" location="'DS_Kaplice - DS_Kaplice_z...'!C2" display="/" xr:uid="{00000000-0004-0000-0000-000000000000}"/>
    <hyperlink ref="A98" location="'DS_Kaplice_elektroin - DS...'!C2" display="/" xr:uid="{00000000-0004-0000-0000-000001000000}"/>
    <hyperlink ref="A96" location="'DS_Kaplice_stavebni - DS_...'!C2" display="/" xr:uid="{00000000-0004-0000-0000-000002000000}"/>
    <hyperlink ref="A99" location="'DS_Kaplice_UT - DS_Kaplic...'!C2" display="/" xr:uid="{00000000-0004-0000-0000-000003000000}"/>
    <hyperlink ref="A100" location="'DS_Kaplice_VRN - DS_Kapli...'!C2" display="/" xr:uid="{00000000-0004-0000-0000-000004000000}"/>
    <hyperlink ref="A101" location="'DS_Kaplice_VZT - DS_Kapli...'!C2" display="/" xr:uid="{00000000-0004-0000-0000-000005000000}"/>
    <hyperlink ref="A102" location="'DS_Kaplice_zp.plochy - DS...'!C2" display="/" xr:uid="{00000000-0004-0000-00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38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3" t="s">
        <v>5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13" t="s">
        <v>90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84</v>
      </c>
    </row>
    <row r="4" spans="2:46" ht="24.95" customHeight="1">
      <c r="B4" s="16"/>
      <c r="D4" s="17" t="s">
        <v>102</v>
      </c>
      <c r="L4" s="16"/>
      <c r="M4" s="84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204" t="str">
        <f>'Rekapitulace stavby'!K6</f>
        <v>DS_Kaplice</v>
      </c>
      <c r="F7" s="205"/>
      <c r="G7" s="205"/>
      <c r="H7" s="205"/>
      <c r="L7" s="16"/>
    </row>
    <row r="8" spans="2:46" s="1" customFormat="1" ht="12" customHeight="1">
      <c r="B8" s="28"/>
      <c r="D8" s="23" t="s">
        <v>103</v>
      </c>
      <c r="L8" s="28"/>
    </row>
    <row r="9" spans="2:46" s="1" customFormat="1" ht="16.5" customHeight="1">
      <c r="B9" s="28"/>
      <c r="E9" s="165" t="s">
        <v>989</v>
      </c>
      <c r="F9" s="206"/>
      <c r="G9" s="206"/>
      <c r="H9" s="206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>
      <c r="B12" s="28"/>
      <c r="D12" s="23" t="s">
        <v>19</v>
      </c>
      <c r="F12" s="21" t="s">
        <v>20</v>
      </c>
      <c r="I12" s="23" t="s">
        <v>21</v>
      </c>
      <c r="J12" s="48" t="str">
        <f>'Rekapitulace stavby'!AN8</f>
        <v>18. 10. 2024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23</v>
      </c>
      <c r="I14" s="23" t="s">
        <v>24</v>
      </c>
      <c r="J14" s="21" t="s">
        <v>1</v>
      </c>
      <c r="L14" s="28"/>
    </row>
    <row r="15" spans="2:46" s="1" customFormat="1" ht="18" customHeight="1">
      <c r="B15" s="28"/>
      <c r="E15" s="21" t="s">
        <v>25</v>
      </c>
      <c r="I15" s="23" t="s">
        <v>26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27</v>
      </c>
      <c r="I17" s="23" t="s">
        <v>24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07" t="str">
        <f>'Rekapitulace stavby'!E14</f>
        <v>Vyplň údaj</v>
      </c>
      <c r="F18" s="187"/>
      <c r="G18" s="187"/>
      <c r="H18" s="187"/>
      <c r="I18" s="23" t="s">
        <v>26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29</v>
      </c>
      <c r="I20" s="23" t="s">
        <v>24</v>
      </c>
      <c r="J20" s="21" t="s">
        <v>1</v>
      </c>
      <c r="L20" s="28"/>
    </row>
    <row r="21" spans="2:12" s="1" customFormat="1" ht="18" customHeight="1">
      <c r="B21" s="28"/>
      <c r="E21" s="21" t="s">
        <v>30</v>
      </c>
      <c r="I21" s="23" t="s">
        <v>26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31</v>
      </c>
      <c r="I23" s="23" t="s">
        <v>24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 xml:space="preserve"> </v>
      </c>
      <c r="I24" s="23" t="s">
        <v>26</v>
      </c>
      <c r="J24" s="21" t="str">
        <f>IF('Rekapitulace stavby'!AN20="","",'Rekapitulace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34</v>
      </c>
      <c r="L26" s="28"/>
    </row>
    <row r="27" spans="2:12" s="7" customFormat="1" ht="16.5" customHeight="1">
      <c r="B27" s="85"/>
      <c r="E27" s="192" t="s">
        <v>1</v>
      </c>
      <c r="F27" s="192"/>
      <c r="G27" s="192"/>
      <c r="H27" s="192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35</v>
      </c>
      <c r="J30" s="62">
        <f>ROUND(J140,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5" customHeight="1">
      <c r="B33" s="28"/>
      <c r="D33" s="51" t="s">
        <v>39</v>
      </c>
      <c r="E33" s="23" t="s">
        <v>40</v>
      </c>
      <c r="F33" s="87">
        <f>ROUND((SUM(BE140:BE384)),  2)</f>
        <v>0</v>
      </c>
      <c r="I33" s="88">
        <v>0.21</v>
      </c>
      <c r="J33" s="87">
        <f>ROUND(((SUM(BE140:BE384))*I33),  2)</f>
        <v>0</v>
      </c>
      <c r="L33" s="28"/>
    </row>
    <row r="34" spans="2:12" s="1" customFormat="1" ht="14.45" customHeight="1">
      <c r="B34" s="28"/>
      <c r="E34" s="23" t="s">
        <v>41</v>
      </c>
      <c r="F34" s="87">
        <f>ROUND((SUM(BF140:BF384)),  2)</f>
        <v>0</v>
      </c>
      <c r="I34" s="88">
        <v>0.12</v>
      </c>
      <c r="J34" s="87">
        <f>ROUND(((SUM(BF140:BF384))*I34),  2)</f>
        <v>0</v>
      </c>
      <c r="L34" s="28"/>
    </row>
    <row r="35" spans="2:12" s="1" customFormat="1" ht="14.45" hidden="1" customHeight="1">
      <c r="B35" s="28"/>
      <c r="E35" s="23" t="s">
        <v>42</v>
      </c>
      <c r="F35" s="87">
        <f>ROUND((SUM(BG140:BG384)),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43</v>
      </c>
      <c r="F36" s="87">
        <f>ROUND((SUM(BH140:BH384)),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44</v>
      </c>
      <c r="F37" s="87">
        <f>ROUND((SUM(BI140:BI384)),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45</v>
      </c>
      <c r="E39" s="53"/>
      <c r="F39" s="53"/>
      <c r="G39" s="91" t="s">
        <v>46</v>
      </c>
      <c r="H39" s="92" t="s">
        <v>47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50</v>
      </c>
      <c r="E61" s="30"/>
      <c r="F61" s="95" t="s">
        <v>51</v>
      </c>
      <c r="G61" s="39" t="s">
        <v>50</v>
      </c>
      <c r="H61" s="30"/>
      <c r="I61" s="30"/>
      <c r="J61" s="96" t="s">
        <v>51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50</v>
      </c>
      <c r="E76" s="30"/>
      <c r="F76" s="95" t="s">
        <v>51</v>
      </c>
      <c r="G76" s="39" t="s">
        <v>50</v>
      </c>
      <c r="H76" s="30"/>
      <c r="I76" s="30"/>
      <c r="J76" s="96" t="s">
        <v>51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105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16.5" customHeight="1">
      <c r="B85" s="28"/>
      <c r="E85" s="204" t="str">
        <f>E7</f>
        <v>DS_Kaplice</v>
      </c>
      <c r="F85" s="205"/>
      <c r="G85" s="205"/>
      <c r="H85" s="205"/>
      <c r="L85" s="28"/>
    </row>
    <row r="86" spans="2:47" s="1" customFormat="1" ht="12" customHeight="1">
      <c r="B86" s="28"/>
      <c r="C86" s="23" t="s">
        <v>103</v>
      </c>
      <c r="L86" s="28"/>
    </row>
    <row r="87" spans="2:47" s="1" customFormat="1" ht="16.5" customHeight="1">
      <c r="B87" s="28"/>
      <c r="E87" s="165" t="str">
        <f>E9</f>
        <v>DS_Kaplice_stavebni - DS_Kaplice_stavebni_cast</v>
      </c>
      <c r="F87" s="206"/>
      <c r="G87" s="206"/>
      <c r="H87" s="206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19</v>
      </c>
      <c r="F89" s="21" t="str">
        <f>F12</f>
        <v xml:space="preserve">par.č.972, k.ú. Kaplice </v>
      </c>
      <c r="I89" s="23" t="s">
        <v>21</v>
      </c>
      <c r="J89" s="48" t="str">
        <f>IF(J12="","",J12)</f>
        <v>18. 10. 2024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23</v>
      </c>
      <c r="F91" s="21" t="str">
        <f>E15</f>
        <v>Město Kaplice</v>
      </c>
      <c r="I91" s="23" t="s">
        <v>29</v>
      </c>
      <c r="J91" s="26" t="str">
        <f>E21</f>
        <v>Atelier Elzet , s.r.o.</v>
      </c>
      <c r="L91" s="28"/>
    </row>
    <row r="92" spans="2:47" s="1" customFormat="1" ht="15.2" customHeight="1">
      <c r="B92" s="28"/>
      <c r="C92" s="23" t="s">
        <v>27</v>
      </c>
      <c r="F92" s="21" t="str">
        <f>IF(E18="","",E18)</f>
        <v>Vyplň údaj</v>
      </c>
      <c r="I92" s="23" t="s">
        <v>31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106</v>
      </c>
      <c r="D94" s="89"/>
      <c r="E94" s="89"/>
      <c r="F94" s="89"/>
      <c r="G94" s="89"/>
      <c r="H94" s="89"/>
      <c r="I94" s="89"/>
      <c r="J94" s="98" t="s">
        <v>107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9" t="s">
        <v>108</v>
      </c>
      <c r="J96" s="62">
        <f>J140</f>
        <v>0</v>
      </c>
      <c r="L96" s="28"/>
      <c r="AU96" s="13" t="s">
        <v>109</v>
      </c>
    </row>
    <row r="97" spans="2:12" s="8" customFormat="1" ht="24.95" customHeight="1">
      <c r="B97" s="100"/>
      <c r="D97" s="101" t="s">
        <v>990</v>
      </c>
      <c r="E97" s="102"/>
      <c r="F97" s="102"/>
      <c r="G97" s="102"/>
      <c r="H97" s="102"/>
      <c r="I97" s="102"/>
      <c r="J97" s="103">
        <f>J141</f>
        <v>0</v>
      </c>
      <c r="L97" s="100"/>
    </row>
    <row r="98" spans="2:12" s="9" customFormat="1" ht="19.899999999999999" customHeight="1">
      <c r="B98" s="104"/>
      <c r="D98" s="105" t="s">
        <v>991</v>
      </c>
      <c r="E98" s="106"/>
      <c r="F98" s="106"/>
      <c r="G98" s="106"/>
      <c r="H98" s="106"/>
      <c r="I98" s="106"/>
      <c r="J98" s="107">
        <f>J142</f>
        <v>0</v>
      </c>
      <c r="L98" s="104"/>
    </row>
    <row r="99" spans="2:12" s="9" customFormat="1" ht="19.899999999999999" customHeight="1">
      <c r="B99" s="104"/>
      <c r="D99" s="105" t="s">
        <v>992</v>
      </c>
      <c r="E99" s="106"/>
      <c r="F99" s="106"/>
      <c r="G99" s="106"/>
      <c r="H99" s="106"/>
      <c r="I99" s="106"/>
      <c r="J99" s="107">
        <f>J151</f>
        <v>0</v>
      </c>
      <c r="L99" s="104"/>
    </row>
    <row r="100" spans="2:12" s="9" customFormat="1" ht="19.899999999999999" customHeight="1">
      <c r="B100" s="104"/>
      <c r="D100" s="105" t="s">
        <v>993</v>
      </c>
      <c r="E100" s="106"/>
      <c r="F100" s="106"/>
      <c r="G100" s="106"/>
      <c r="H100" s="106"/>
      <c r="I100" s="106"/>
      <c r="J100" s="107">
        <f>J165</f>
        <v>0</v>
      </c>
      <c r="L100" s="104"/>
    </row>
    <row r="101" spans="2:12" s="9" customFormat="1" ht="19.899999999999999" customHeight="1">
      <c r="B101" s="104"/>
      <c r="D101" s="105" t="s">
        <v>994</v>
      </c>
      <c r="E101" s="106"/>
      <c r="F101" s="106"/>
      <c r="G101" s="106"/>
      <c r="H101" s="106"/>
      <c r="I101" s="106"/>
      <c r="J101" s="107">
        <f>J171</f>
        <v>0</v>
      </c>
      <c r="L101" s="104"/>
    </row>
    <row r="102" spans="2:12" s="9" customFormat="1" ht="19.899999999999999" customHeight="1">
      <c r="B102" s="104"/>
      <c r="D102" s="105" t="s">
        <v>995</v>
      </c>
      <c r="E102" s="106"/>
      <c r="F102" s="106"/>
      <c r="G102" s="106"/>
      <c r="H102" s="106"/>
      <c r="I102" s="106"/>
      <c r="J102" s="107">
        <f>J185</f>
        <v>0</v>
      </c>
      <c r="L102" s="104"/>
    </row>
    <row r="103" spans="2:12" s="9" customFormat="1" ht="19.899999999999999" customHeight="1">
      <c r="B103" s="104"/>
      <c r="D103" s="105" t="s">
        <v>996</v>
      </c>
      <c r="E103" s="106"/>
      <c r="F103" s="106"/>
      <c r="G103" s="106"/>
      <c r="H103" s="106"/>
      <c r="I103" s="106"/>
      <c r="J103" s="107">
        <f>J193</f>
        <v>0</v>
      </c>
      <c r="L103" s="104"/>
    </row>
    <row r="104" spans="2:12" s="8" customFormat="1" ht="24.95" customHeight="1">
      <c r="B104" s="100"/>
      <c r="D104" s="101" t="s">
        <v>110</v>
      </c>
      <c r="E104" s="102"/>
      <c r="F104" s="102"/>
      <c r="G104" s="102"/>
      <c r="H104" s="102"/>
      <c r="I104" s="102"/>
      <c r="J104" s="103">
        <f>J195</f>
        <v>0</v>
      </c>
      <c r="L104" s="100"/>
    </row>
    <row r="105" spans="2:12" s="9" customFormat="1" ht="19.899999999999999" customHeight="1">
      <c r="B105" s="104"/>
      <c r="D105" s="105" t="s">
        <v>997</v>
      </c>
      <c r="E105" s="106"/>
      <c r="F105" s="106"/>
      <c r="G105" s="106"/>
      <c r="H105" s="106"/>
      <c r="I105" s="106"/>
      <c r="J105" s="107">
        <f>J196</f>
        <v>0</v>
      </c>
      <c r="L105" s="104"/>
    </row>
    <row r="106" spans="2:12" s="9" customFormat="1" ht="19.899999999999999" customHeight="1">
      <c r="B106" s="104"/>
      <c r="D106" s="105" t="s">
        <v>998</v>
      </c>
      <c r="E106" s="106"/>
      <c r="F106" s="106"/>
      <c r="G106" s="106"/>
      <c r="H106" s="106"/>
      <c r="I106" s="106"/>
      <c r="J106" s="107">
        <f>J208</f>
        <v>0</v>
      </c>
      <c r="L106" s="104"/>
    </row>
    <row r="107" spans="2:12" s="9" customFormat="1" ht="19.899999999999999" customHeight="1">
      <c r="B107" s="104"/>
      <c r="D107" s="105" t="s">
        <v>999</v>
      </c>
      <c r="E107" s="106"/>
      <c r="F107" s="106"/>
      <c r="G107" s="106"/>
      <c r="H107" s="106"/>
      <c r="I107" s="106"/>
      <c r="J107" s="107">
        <f>J236</f>
        <v>0</v>
      </c>
      <c r="L107" s="104"/>
    </row>
    <row r="108" spans="2:12" s="9" customFormat="1" ht="19.899999999999999" customHeight="1">
      <c r="B108" s="104"/>
      <c r="D108" s="105" t="s">
        <v>1000</v>
      </c>
      <c r="E108" s="106"/>
      <c r="F108" s="106"/>
      <c r="G108" s="106"/>
      <c r="H108" s="106"/>
      <c r="I108" s="106"/>
      <c r="J108" s="107">
        <f>J252</f>
        <v>0</v>
      </c>
      <c r="L108" s="104"/>
    </row>
    <row r="109" spans="2:12" s="9" customFormat="1" ht="19.899999999999999" customHeight="1">
      <c r="B109" s="104"/>
      <c r="D109" s="105" t="s">
        <v>1001</v>
      </c>
      <c r="E109" s="106"/>
      <c r="F109" s="106"/>
      <c r="G109" s="106"/>
      <c r="H109" s="106"/>
      <c r="I109" s="106"/>
      <c r="J109" s="107">
        <f>J257</f>
        <v>0</v>
      </c>
      <c r="L109" s="104"/>
    </row>
    <row r="110" spans="2:12" s="9" customFormat="1" ht="19.899999999999999" customHeight="1">
      <c r="B110" s="104"/>
      <c r="D110" s="105" t="s">
        <v>1002</v>
      </c>
      <c r="E110" s="106"/>
      <c r="F110" s="106"/>
      <c r="G110" s="106"/>
      <c r="H110" s="106"/>
      <c r="I110" s="106"/>
      <c r="J110" s="107">
        <f>J285</f>
        <v>0</v>
      </c>
      <c r="L110" s="104"/>
    </row>
    <row r="111" spans="2:12" s="9" customFormat="1" ht="19.899999999999999" customHeight="1">
      <c r="B111" s="104"/>
      <c r="D111" s="105" t="s">
        <v>1003</v>
      </c>
      <c r="E111" s="106"/>
      <c r="F111" s="106"/>
      <c r="G111" s="106"/>
      <c r="H111" s="106"/>
      <c r="I111" s="106"/>
      <c r="J111" s="107">
        <f>J289</f>
        <v>0</v>
      </c>
      <c r="L111" s="104"/>
    </row>
    <row r="112" spans="2:12" s="9" customFormat="1" ht="19.899999999999999" customHeight="1">
      <c r="B112" s="104"/>
      <c r="D112" s="105" t="s">
        <v>1004</v>
      </c>
      <c r="E112" s="106"/>
      <c r="F112" s="106"/>
      <c r="G112" s="106"/>
      <c r="H112" s="106"/>
      <c r="I112" s="106"/>
      <c r="J112" s="107">
        <f>J324</f>
        <v>0</v>
      </c>
      <c r="L112" s="104"/>
    </row>
    <row r="113" spans="2:12" s="9" customFormat="1" ht="19.899999999999999" customHeight="1">
      <c r="B113" s="104"/>
      <c r="D113" s="105" t="s">
        <v>1005</v>
      </c>
      <c r="E113" s="106"/>
      <c r="F113" s="106"/>
      <c r="G113" s="106"/>
      <c r="H113" s="106"/>
      <c r="I113" s="106"/>
      <c r="J113" s="107">
        <f>J336</f>
        <v>0</v>
      </c>
      <c r="L113" s="104"/>
    </row>
    <row r="114" spans="2:12" s="9" customFormat="1" ht="19.899999999999999" customHeight="1">
      <c r="B114" s="104"/>
      <c r="D114" s="105" t="s">
        <v>1006</v>
      </c>
      <c r="E114" s="106"/>
      <c r="F114" s="106"/>
      <c r="G114" s="106"/>
      <c r="H114" s="106"/>
      <c r="I114" s="106"/>
      <c r="J114" s="107">
        <f>J346</f>
        <v>0</v>
      </c>
      <c r="L114" s="104"/>
    </row>
    <row r="115" spans="2:12" s="9" customFormat="1" ht="19.899999999999999" customHeight="1">
      <c r="B115" s="104"/>
      <c r="D115" s="105" t="s">
        <v>1007</v>
      </c>
      <c r="E115" s="106"/>
      <c r="F115" s="106"/>
      <c r="G115" s="106"/>
      <c r="H115" s="106"/>
      <c r="I115" s="106"/>
      <c r="J115" s="107">
        <f>J358</f>
        <v>0</v>
      </c>
      <c r="L115" s="104"/>
    </row>
    <row r="116" spans="2:12" s="9" customFormat="1" ht="19.899999999999999" customHeight="1">
      <c r="B116" s="104"/>
      <c r="D116" s="105" t="s">
        <v>1008</v>
      </c>
      <c r="E116" s="106"/>
      <c r="F116" s="106"/>
      <c r="G116" s="106"/>
      <c r="H116" s="106"/>
      <c r="I116" s="106"/>
      <c r="J116" s="107">
        <f>J367</f>
        <v>0</v>
      </c>
      <c r="L116" s="104"/>
    </row>
    <row r="117" spans="2:12" s="9" customFormat="1" ht="19.899999999999999" customHeight="1">
      <c r="B117" s="104"/>
      <c r="D117" s="105" t="s">
        <v>1009</v>
      </c>
      <c r="E117" s="106"/>
      <c r="F117" s="106"/>
      <c r="G117" s="106"/>
      <c r="H117" s="106"/>
      <c r="I117" s="106"/>
      <c r="J117" s="107">
        <f>J369</f>
        <v>0</v>
      </c>
      <c r="L117" s="104"/>
    </row>
    <row r="118" spans="2:12" s="9" customFormat="1" ht="19.899999999999999" customHeight="1">
      <c r="B118" s="104"/>
      <c r="D118" s="105" t="s">
        <v>1010</v>
      </c>
      <c r="E118" s="106"/>
      <c r="F118" s="106"/>
      <c r="G118" s="106"/>
      <c r="H118" s="106"/>
      <c r="I118" s="106"/>
      <c r="J118" s="107">
        <f>J375</f>
        <v>0</v>
      </c>
      <c r="L118" s="104"/>
    </row>
    <row r="119" spans="2:12" s="8" customFormat="1" ht="24.95" customHeight="1">
      <c r="B119" s="100"/>
      <c r="D119" s="101" t="s">
        <v>152</v>
      </c>
      <c r="E119" s="102"/>
      <c r="F119" s="102"/>
      <c r="G119" s="102"/>
      <c r="H119" s="102"/>
      <c r="I119" s="102"/>
      <c r="J119" s="103">
        <f>J382</f>
        <v>0</v>
      </c>
      <c r="L119" s="100"/>
    </row>
    <row r="120" spans="2:12" s="9" customFormat="1" ht="19.899999999999999" customHeight="1">
      <c r="B120" s="104"/>
      <c r="D120" s="105" t="s">
        <v>153</v>
      </c>
      <c r="E120" s="106"/>
      <c r="F120" s="106"/>
      <c r="G120" s="106"/>
      <c r="H120" s="106"/>
      <c r="I120" s="106"/>
      <c r="J120" s="107">
        <f>J383</f>
        <v>0</v>
      </c>
      <c r="L120" s="104"/>
    </row>
    <row r="121" spans="2:12" s="1" customFormat="1" ht="21.75" customHeight="1">
      <c r="B121" s="28"/>
      <c r="L121" s="28"/>
    </row>
    <row r="122" spans="2:12" s="1" customFormat="1" ht="6.95" customHeight="1"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28"/>
    </row>
    <row r="126" spans="2:12" s="1" customFormat="1" ht="6.95" customHeight="1"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28"/>
    </row>
    <row r="127" spans="2:12" s="1" customFormat="1" ht="24.95" customHeight="1">
      <c r="B127" s="28"/>
      <c r="C127" s="17" t="s">
        <v>113</v>
      </c>
      <c r="L127" s="28"/>
    </row>
    <row r="128" spans="2:12" s="1" customFormat="1" ht="6.95" customHeight="1">
      <c r="B128" s="28"/>
      <c r="L128" s="28"/>
    </row>
    <row r="129" spans="2:65" s="1" customFormat="1" ht="12" customHeight="1">
      <c r="B129" s="28"/>
      <c r="C129" s="23" t="s">
        <v>16</v>
      </c>
      <c r="L129" s="28"/>
    </row>
    <row r="130" spans="2:65" s="1" customFormat="1" ht="16.5" customHeight="1">
      <c r="B130" s="28"/>
      <c r="E130" s="204" t="str">
        <f>E7</f>
        <v>DS_Kaplice</v>
      </c>
      <c r="F130" s="205"/>
      <c r="G130" s="205"/>
      <c r="H130" s="205"/>
      <c r="L130" s="28"/>
    </row>
    <row r="131" spans="2:65" s="1" customFormat="1" ht="12" customHeight="1">
      <c r="B131" s="28"/>
      <c r="C131" s="23" t="s">
        <v>103</v>
      </c>
      <c r="L131" s="28"/>
    </row>
    <row r="132" spans="2:65" s="1" customFormat="1" ht="16.5" customHeight="1">
      <c r="B132" s="28"/>
      <c r="E132" s="165" t="str">
        <f>E9</f>
        <v>DS_Kaplice_stavebni - DS_Kaplice_stavebni_cast</v>
      </c>
      <c r="F132" s="206"/>
      <c r="G132" s="206"/>
      <c r="H132" s="206"/>
      <c r="L132" s="28"/>
    </row>
    <row r="133" spans="2:65" s="1" customFormat="1" ht="6.95" customHeight="1">
      <c r="B133" s="28"/>
      <c r="L133" s="28"/>
    </row>
    <row r="134" spans="2:65" s="1" customFormat="1" ht="12" customHeight="1">
      <c r="B134" s="28"/>
      <c r="C134" s="23" t="s">
        <v>19</v>
      </c>
      <c r="F134" s="21" t="str">
        <f>F12</f>
        <v xml:space="preserve">par.č.972, k.ú. Kaplice </v>
      </c>
      <c r="I134" s="23" t="s">
        <v>21</v>
      </c>
      <c r="J134" s="48" t="str">
        <f>IF(J12="","",J12)</f>
        <v>18. 10. 2024</v>
      </c>
      <c r="L134" s="28"/>
    </row>
    <row r="135" spans="2:65" s="1" customFormat="1" ht="6.95" customHeight="1">
      <c r="B135" s="28"/>
      <c r="L135" s="28"/>
    </row>
    <row r="136" spans="2:65" s="1" customFormat="1" ht="15.2" customHeight="1">
      <c r="B136" s="28"/>
      <c r="C136" s="23" t="s">
        <v>23</v>
      </c>
      <c r="F136" s="21" t="str">
        <f>E15</f>
        <v>Město Kaplice</v>
      </c>
      <c r="I136" s="23" t="s">
        <v>29</v>
      </c>
      <c r="J136" s="26" t="str">
        <f>E21</f>
        <v>Atelier Elzet , s.r.o.</v>
      </c>
      <c r="L136" s="28"/>
    </row>
    <row r="137" spans="2:65" s="1" customFormat="1" ht="15.2" customHeight="1">
      <c r="B137" s="28"/>
      <c r="C137" s="23" t="s">
        <v>27</v>
      </c>
      <c r="F137" s="21" t="str">
        <f>IF(E18="","",E18)</f>
        <v>Vyplň údaj</v>
      </c>
      <c r="I137" s="23" t="s">
        <v>31</v>
      </c>
      <c r="J137" s="26" t="str">
        <f>E24</f>
        <v xml:space="preserve"> </v>
      </c>
      <c r="L137" s="28"/>
    </row>
    <row r="138" spans="2:65" s="1" customFormat="1" ht="10.35" customHeight="1">
      <c r="B138" s="28"/>
      <c r="L138" s="28"/>
    </row>
    <row r="139" spans="2:65" s="10" customFormat="1" ht="29.25" customHeight="1">
      <c r="B139" s="108"/>
      <c r="C139" s="109" t="s">
        <v>114</v>
      </c>
      <c r="D139" s="110" t="s">
        <v>60</v>
      </c>
      <c r="E139" s="110" t="s">
        <v>56</v>
      </c>
      <c r="F139" s="110" t="s">
        <v>57</v>
      </c>
      <c r="G139" s="110" t="s">
        <v>115</v>
      </c>
      <c r="H139" s="110" t="s">
        <v>116</v>
      </c>
      <c r="I139" s="110" t="s">
        <v>117</v>
      </c>
      <c r="J139" s="111" t="s">
        <v>107</v>
      </c>
      <c r="K139" s="112" t="s">
        <v>118</v>
      </c>
      <c r="L139" s="108"/>
      <c r="M139" s="55" t="s">
        <v>1</v>
      </c>
      <c r="N139" s="56" t="s">
        <v>39</v>
      </c>
      <c r="O139" s="56" t="s">
        <v>119</v>
      </c>
      <c r="P139" s="56" t="s">
        <v>120</v>
      </c>
      <c r="Q139" s="56" t="s">
        <v>121</v>
      </c>
      <c r="R139" s="56" t="s">
        <v>122</v>
      </c>
      <c r="S139" s="56" t="s">
        <v>123</v>
      </c>
      <c r="T139" s="57" t="s">
        <v>124</v>
      </c>
    </row>
    <row r="140" spans="2:65" s="1" customFormat="1" ht="22.9" customHeight="1">
      <c r="B140" s="28"/>
      <c r="C140" s="60" t="s">
        <v>125</v>
      </c>
      <c r="J140" s="113">
        <f>BK140</f>
        <v>0</v>
      </c>
      <c r="L140" s="28"/>
      <c r="M140" s="58"/>
      <c r="N140" s="49"/>
      <c r="O140" s="49"/>
      <c r="P140" s="114">
        <f>P141+P195+P382</f>
        <v>0</v>
      </c>
      <c r="Q140" s="49"/>
      <c r="R140" s="114">
        <f>R141+R195+R382</f>
        <v>829.39378525000006</v>
      </c>
      <c r="S140" s="49"/>
      <c r="T140" s="115">
        <f>T141+T195+T382</f>
        <v>1.7989413000000001</v>
      </c>
      <c r="AT140" s="13" t="s">
        <v>74</v>
      </c>
      <c r="AU140" s="13" t="s">
        <v>109</v>
      </c>
      <c r="BK140" s="116">
        <f>BK141+BK195+BK382</f>
        <v>0</v>
      </c>
    </row>
    <row r="141" spans="2:65" s="11" customFormat="1" ht="25.9" customHeight="1">
      <c r="B141" s="117"/>
      <c r="D141" s="118" t="s">
        <v>74</v>
      </c>
      <c r="E141" s="119" t="s">
        <v>161</v>
      </c>
      <c r="F141" s="119" t="s">
        <v>1011</v>
      </c>
      <c r="I141" s="120"/>
      <c r="J141" s="121">
        <f>BK141</f>
        <v>0</v>
      </c>
      <c r="L141" s="117"/>
      <c r="M141" s="122"/>
      <c r="P141" s="123">
        <f>P142+P151+P165+P171+P185+P193</f>
        <v>0</v>
      </c>
      <c r="R141" s="123">
        <f>R142+R151+R165+R171+R185+R193</f>
        <v>655.40381812999999</v>
      </c>
      <c r="T141" s="124">
        <f>T142+T151+T165+T171+T185+T193</f>
        <v>1.7880411</v>
      </c>
      <c r="AR141" s="118" t="s">
        <v>82</v>
      </c>
      <c r="AT141" s="125" t="s">
        <v>74</v>
      </c>
      <c r="AU141" s="125" t="s">
        <v>75</v>
      </c>
      <c r="AY141" s="118" t="s">
        <v>128</v>
      </c>
      <c r="BK141" s="126">
        <f>BK142+BK151+BK165+BK171+BK185+BK193</f>
        <v>0</v>
      </c>
    </row>
    <row r="142" spans="2:65" s="11" customFormat="1" ht="22.9" customHeight="1">
      <c r="B142" s="117"/>
      <c r="D142" s="118" t="s">
        <v>74</v>
      </c>
      <c r="E142" s="127" t="s">
        <v>82</v>
      </c>
      <c r="F142" s="127" t="s">
        <v>1012</v>
      </c>
      <c r="I142" s="120"/>
      <c r="J142" s="128">
        <f>BK142</f>
        <v>0</v>
      </c>
      <c r="L142" s="117"/>
      <c r="M142" s="122"/>
      <c r="P142" s="123">
        <f>SUM(P143:P150)</f>
        <v>0</v>
      </c>
      <c r="R142" s="123">
        <f>SUM(R143:R150)</f>
        <v>0</v>
      </c>
      <c r="T142" s="124">
        <f>SUM(T143:T150)</f>
        <v>0</v>
      </c>
      <c r="AR142" s="118" t="s">
        <v>82</v>
      </c>
      <c r="AT142" s="125" t="s">
        <v>74</v>
      </c>
      <c r="AU142" s="125" t="s">
        <v>82</v>
      </c>
      <c r="AY142" s="118" t="s">
        <v>128</v>
      </c>
      <c r="BK142" s="126">
        <f>SUM(BK143:BK150)</f>
        <v>0</v>
      </c>
    </row>
    <row r="143" spans="2:65" s="1" customFormat="1" ht="24.2" customHeight="1">
      <c r="B143" s="129"/>
      <c r="C143" s="130" t="s">
        <v>82</v>
      </c>
      <c r="D143" s="130" t="s">
        <v>131</v>
      </c>
      <c r="E143" s="131" t="s">
        <v>1013</v>
      </c>
      <c r="F143" s="132" t="s">
        <v>1014</v>
      </c>
      <c r="G143" s="133" t="s">
        <v>1015</v>
      </c>
      <c r="H143" s="134">
        <v>384</v>
      </c>
      <c r="I143" s="135"/>
      <c r="J143" s="136">
        <f t="shared" ref="J143:J150" si="0">ROUND(I143*H143,2)</f>
        <v>0</v>
      </c>
      <c r="K143" s="137"/>
      <c r="L143" s="28"/>
      <c r="M143" s="138" t="s">
        <v>1</v>
      </c>
      <c r="N143" s="139" t="s">
        <v>40</v>
      </c>
      <c r="P143" s="140">
        <f t="shared" ref="P143:P150" si="1">O143*H143</f>
        <v>0</v>
      </c>
      <c r="Q143" s="140">
        <v>0</v>
      </c>
      <c r="R143" s="140">
        <f t="shared" ref="R143:R150" si="2">Q143*H143</f>
        <v>0</v>
      </c>
      <c r="S143" s="140">
        <v>0</v>
      </c>
      <c r="T143" s="141">
        <f t="shared" ref="T143:T150" si="3">S143*H143</f>
        <v>0</v>
      </c>
      <c r="AR143" s="142" t="s">
        <v>171</v>
      </c>
      <c r="AT143" s="142" t="s">
        <v>131</v>
      </c>
      <c r="AU143" s="142" t="s">
        <v>84</v>
      </c>
      <c r="AY143" s="13" t="s">
        <v>128</v>
      </c>
      <c r="BE143" s="143">
        <f t="shared" ref="BE143:BE150" si="4">IF(N143="základní",J143,0)</f>
        <v>0</v>
      </c>
      <c r="BF143" s="143">
        <f t="shared" ref="BF143:BF150" si="5">IF(N143="snížená",J143,0)</f>
        <v>0</v>
      </c>
      <c r="BG143" s="143">
        <f t="shared" ref="BG143:BG150" si="6">IF(N143="zákl. přenesená",J143,0)</f>
        <v>0</v>
      </c>
      <c r="BH143" s="143">
        <f t="shared" ref="BH143:BH150" si="7">IF(N143="sníž. přenesená",J143,0)</f>
        <v>0</v>
      </c>
      <c r="BI143" s="143">
        <f t="shared" ref="BI143:BI150" si="8">IF(N143="nulová",J143,0)</f>
        <v>0</v>
      </c>
      <c r="BJ143" s="13" t="s">
        <v>82</v>
      </c>
      <c r="BK143" s="143">
        <f t="shared" ref="BK143:BK150" si="9">ROUND(I143*H143,2)</f>
        <v>0</v>
      </c>
      <c r="BL143" s="13" t="s">
        <v>171</v>
      </c>
      <c r="BM143" s="142" t="s">
        <v>1016</v>
      </c>
    </row>
    <row r="144" spans="2:65" s="1" customFormat="1" ht="24.2" customHeight="1">
      <c r="B144" s="129"/>
      <c r="C144" s="130" t="s">
        <v>84</v>
      </c>
      <c r="D144" s="130" t="s">
        <v>131</v>
      </c>
      <c r="E144" s="131" t="s">
        <v>1017</v>
      </c>
      <c r="F144" s="132" t="s">
        <v>1018</v>
      </c>
      <c r="G144" s="133" t="s">
        <v>1019</v>
      </c>
      <c r="H144" s="134">
        <v>82.677000000000007</v>
      </c>
      <c r="I144" s="135"/>
      <c r="J144" s="136">
        <f t="shared" si="0"/>
        <v>0</v>
      </c>
      <c r="K144" s="137"/>
      <c r="L144" s="28"/>
      <c r="M144" s="138" t="s">
        <v>1</v>
      </c>
      <c r="N144" s="139" t="s">
        <v>40</v>
      </c>
      <c r="P144" s="140">
        <f t="shared" si="1"/>
        <v>0</v>
      </c>
      <c r="Q144" s="140">
        <v>0</v>
      </c>
      <c r="R144" s="140">
        <f t="shared" si="2"/>
        <v>0</v>
      </c>
      <c r="S144" s="140">
        <v>0</v>
      </c>
      <c r="T144" s="141">
        <f t="shared" si="3"/>
        <v>0</v>
      </c>
      <c r="AR144" s="142" t="s">
        <v>171</v>
      </c>
      <c r="AT144" s="142" t="s">
        <v>131</v>
      </c>
      <c r="AU144" s="142" t="s">
        <v>84</v>
      </c>
      <c r="AY144" s="13" t="s">
        <v>128</v>
      </c>
      <c r="BE144" s="143">
        <f t="shared" si="4"/>
        <v>0</v>
      </c>
      <c r="BF144" s="143">
        <f t="shared" si="5"/>
        <v>0</v>
      </c>
      <c r="BG144" s="143">
        <f t="shared" si="6"/>
        <v>0</v>
      </c>
      <c r="BH144" s="143">
        <f t="shared" si="7"/>
        <v>0</v>
      </c>
      <c r="BI144" s="143">
        <f t="shared" si="8"/>
        <v>0</v>
      </c>
      <c r="BJ144" s="13" t="s">
        <v>82</v>
      </c>
      <c r="BK144" s="143">
        <f t="shared" si="9"/>
        <v>0</v>
      </c>
      <c r="BL144" s="13" t="s">
        <v>171</v>
      </c>
      <c r="BM144" s="142" t="s">
        <v>1020</v>
      </c>
    </row>
    <row r="145" spans="2:65" s="1" customFormat="1" ht="33" customHeight="1">
      <c r="B145" s="129"/>
      <c r="C145" s="130" t="s">
        <v>174</v>
      </c>
      <c r="D145" s="130" t="s">
        <v>131</v>
      </c>
      <c r="E145" s="131" t="s">
        <v>1021</v>
      </c>
      <c r="F145" s="132" t="s">
        <v>1022</v>
      </c>
      <c r="G145" s="133" t="s">
        <v>1019</v>
      </c>
      <c r="H145" s="134">
        <v>45.648000000000003</v>
      </c>
      <c r="I145" s="135"/>
      <c r="J145" s="136">
        <f t="shared" si="0"/>
        <v>0</v>
      </c>
      <c r="K145" s="137"/>
      <c r="L145" s="28"/>
      <c r="M145" s="138" t="s">
        <v>1</v>
      </c>
      <c r="N145" s="139" t="s">
        <v>40</v>
      </c>
      <c r="P145" s="140">
        <f t="shared" si="1"/>
        <v>0</v>
      </c>
      <c r="Q145" s="140">
        <v>0</v>
      </c>
      <c r="R145" s="140">
        <f t="shared" si="2"/>
        <v>0</v>
      </c>
      <c r="S145" s="140">
        <v>0</v>
      </c>
      <c r="T145" s="141">
        <f t="shared" si="3"/>
        <v>0</v>
      </c>
      <c r="AR145" s="142" t="s">
        <v>171</v>
      </c>
      <c r="AT145" s="142" t="s">
        <v>131</v>
      </c>
      <c r="AU145" s="142" t="s">
        <v>84</v>
      </c>
      <c r="AY145" s="13" t="s">
        <v>128</v>
      </c>
      <c r="BE145" s="143">
        <f t="shared" si="4"/>
        <v>0</v>
      </c>
      <c r="BF145" s="143">
        <f t="shared" si="5"/>
        <v>0</v>
      </c>
      <c r="BG145" s="143">
        <f t="shared" si="6"/>
        <v>0</v>
      </c>
      <c r="BH145" s="143">
        <f t="shared" si="7"/>
        <v>0</v>
      </c>
      <c r="BI145" s="143">
        <f t="shared" si="8"/>
        <v>0</v>
      </c>
      <c r="BJ145" s="13" t="s">
        <v>82</v>
      </c>
      <c r="BK145" s="143">
        <f t="shared" si="9"/>
        <v>0</v>
      </c>
      <c r="BL145" s="13" t="s">
        <v>171</v>
      </c>
      <c r="BM145" s="142" t="s">
        <v>1023</v>
      </c>
    </row>
    <row r="146" spans="2:65" s="1" customFormat="1" ht="37.9" customHeight="1">
      <c r="B146" s="129"/>
      <c r="C146" s="130" t="s">
        <v>171</v>
      </c>
      <c r="D146" s="130" t="s">
        <v>131</v>
      </c>
      <c r="E146" s="131" t="s">
        <v>1024</v>
      </c>
      <c r="F146" s="132" t="s">
        <v>1025</v>
      </c>
      <c r="G146" s="133" t="s">
        <v>1019</v>
      </c>
      <c r="H146" s="134">
        <v>122.44799999999999</v>
      </c>
      <c r="I146" s="135"/>
      <c r="J146" s="136">
        <f t="shared" si="0"/>
        <v>0</v>
      </c>
      <c r="K146" s="137"/>
      <c r="L146" s="28"/>
      <c r="M146" s="138" t="s">
        <v>1</v>
      </c>
      <c r="N146" s="139" t="s">
        <v>40</v>
      </c>
      <c r="P146" s="140">
        <f t="shared" si="1"/>
        <v>0</v>
      </c>
      <c r="Q146" s="140">
        <v>0</v>
      </c>
      <c r="R146" s="140">
        <f t="shared" si="2"/>
        <v>0</v>
      </c>
      <c r="S146" s="140">
        <v>0</v>
      </c>
      <c r="T146" s="141">
        <f t="shared" si="3"/>
        <v>0</v>
      </c>
      <c r="AR146" s="142" t="s">
        <v>171</v>
      </c>
      <c r="AT146" s="142" t="s">
        <v>131</v>
      </c>
      <c r="AU146" s="142" t="s">
        <v>84</v>
      </c>
      <c r="AY146" s="13" t="s">
        <v>128</v>
      </c>
      <c r="BE146" s="143">
        <f t="shared" si="4"/>
        <v>0</v>
      </c>
      <c r="BF146" s="143">
        <f t="shared" si="5"/>
        <v>0</v>
      </c>
      <c r="BG146" s="143">
        <f t="shared" si="6"/>
        <v>0</v>
      </c>
      <c r="BH146" s="143">
        <f t="shared" si="7"/>
        <v>0</v>
      </c>
      <c r="BI146" s="143">
        <f t="shared" si="8"/>
        <v>0</v>
      </c>
      <c r="BJ146" s="13" t="s">
        <v>82</v>
      </c>
      <c r="BK146" s="143">
        <f t="shared" si="9"/>
        <v>0</v>
      </c>
      <c r="BL146" s="13" t="s">
        <v>171</v>
      </c>
      <c r="BM146" s="142" t="s">
        <v>1026</v>
      </c>
    </row>
    <row r="147" spans="2:65" s="1" customFormat="1" ht="37.9" customHeight="1">
      <c r="B147" s="129"/>
      <c r="C147" s="130" t="s">
        <v>182</v>
      </c>
      <c r="D147" s="130" t="s">
        <v>131</v>
      </c>
      <c r="E147" s="131" t="s">
        <v>1027</v>
      </c>
      <c r="F147" s="132" t="s">
        <v>1028</v>
      </c>
      <c r="G147" s="133" t="s">
        <v>1019</v>
      </c>
      <c r="H147" s="134">
        <v>1224.48</v>
      </c>
      <c r="I147" s="135"/>
      <c r="J147" s="136">
        <f t="shared" si="0"/>
        <v>0</v>
      </c>
      <c r="K147" s="137"/>
      <c r="L147" s="28"/>
      <c r="M147" s="138" t="s">
        <v>1</v>
      </c>
      <c r="N147" s="139" t="s">
        <v>40</v>
      </c>
      <c r="P147" s="140">
        <f t="shared" si="1"/>
        <v>0</v>
      </c>
      <c r="Q147" s="140">
        <v>0</v>
      </c>
      <c r="R147" s="140">
        <f t="shared" si="2"/>
        <v>0</v>
      </c>
      <c r="S147" s="140">
        <v>0</v>
      </c>
      <c r="T147" s="141">
        <f t="shared" si="3"/>
        <v>0</v>
      </c>
      <c r="AR147" s="142" t="s">
        <v>171</v>
      </c>
      <c r="AT147" s="142" t="s">
        <v>131</v>
      </c>
      <c r="AU147" s="142" t="s">
        <v>84</v>
      </c>
      <c r="AY147" s="13" t="s">
        <v>128</v>
      </c>
      <c r="BE147" s="143">
        <f t="shared" si="4"/>
        <v>0</v>
      </c>
      <c r="BF147" s="143">
        <f t="shared" si="5"/>
        <v>0</v>
      </c>
      <c r="BG147" s="143">
        <f t="shared" si="6"/>
        <v>0</v>
      </c>
      <c r="BH147" s="143">
        <f t="shared" si="7"/>
        <v>0</v>
      </c>
      <c r="BI147" s="143">
        <f t="shared" si="8"/>
        <v>0</v>
      </c>
      <c r="BJ147" s="13" t="s">
        <v>82</v>
      </c>
      <c r="BK147" s="143">
        <f t="shared" si="9"/>
        <v>0</v>
      </c>
      <c r="BL147" s="13" t="s">
        <v>171</v>
      </c>
      <c r="BM147" s="142" t="s">
        <v>1029</v>
      </c>
    </row>
    <row r="148" spans="2:65" s="1" customFormat="1" ht="24.2" customHeight="1">
      <c r="B148" s="129"/>
      <c r="C148" s="130" t="s">
        <v>178</v>
      </c>
      <c r="D148" s="130" t="s">
        <v>131</v>
      </c>
      <c r="E148" s="131" t="s">
        <v>1030</v>
      </c>
      <c r="F148" s="132" t="s">
        <v>1031</v>
      </c>
      <c r="G148" s="133" t="s">
        <v>1019</v>
      </c>
      <c r="H148" s="134">
        <v>122.44799999999999</v>
      </c>
      <c r="I148" s="135"/>
      <c r="J148" s="136">
        <f t="shared" si="0"/>
        <v>0</v>
      </c>
      <c r="K148" s="137"/>
      <c r="L148" s="28"/>
      <c r="M148" s="138" t="s">
        <v>1</v>
      </c>
      <c r="N148" s="139" t="s">
        <v>40</v>
      </c>
      <c r="P148" s="140">
        <f t="shared" si="1"/>
        <v>0</v>
      </c>
      <c r="Q148" s="140">
        <v>0</v>
      </c>
      <c r="R148" s="140">
        <f t="shared" si="2"/>
        <v>0</v>
      </c>
      <c r="S148" s="140">
        <v>0</v>
      </c>
      <c r="T148" s="141">
        <f t="shared" si="3"/>
        <v>0</v>
      </c>
      <c r="AR148" s="142" t="s">
        <v>171</v>
      </c>
      <c r="AT148" s="142" t="s">
        <v>131</v>
      </c>
      <c r="AU148" s="142" t="s">
        <v>84</v>
      </c>
      <c r="AY148" s="13" t="s">
        <v>128</v>
      </c>
      <c r="BE148" s="143">
        <f t="shared" si="4"/>
        <v>0</v>
      </c>
      <c r="BF148" s="143">
        <f t="shared" si="5"/>
        <v>0</v>
      </c>
      <c r="BG148" s="143">
        <f t="shared" si="6"/>
        <v>0</v>
      </c>
      <c r="BH148" s="143">
        <f t="shared" si="7"/>
        <v>0</v>
      </c>
      <c r="BI148" s="143">
        <f t="shared" si="8"/>
        <v>0</v>
      </c>
      <c r="BJ148" s="13" t="s">
        <v>82</v>
      </c>
      <c r="BK148" s="143">
        <f t="shared" si="9"/>
        <v>0</v>
      </c>
      <c r="BL148" s="13" t="s">
        <v>171</v>
      </c>
      <c r="BM148" s="142" t="s">
        <v>1032</v>
      </c>
    </row>
    <row r="149" spans="2:65" s="1" customFormat="1" ht="16.5" customHeight="1">
      <c r="B149" s="129"/>
      <c r="C149" s="130" t="s">
        <v>188</v>
      </c>
      <c r="D149" s="130" t="s">
        <v>131</v>
      </c>
      <c r="E149" s="131" t="s">
        <v>1033</v>
      </c>
      <c r="F149" s="132" t="s">
        <v>1034</v>
      </c>
      <c r="G149" s="133" t="s">
        <v>1019</v>
      </c>
      <c r="H149" s="134">
        <v>122.44799999999999</v>
      </c>
      <c r="I149" s="135"/>
      <c r="J149" s="136">
        <f t="shared" si="0"/>
        <v>0</v>
      </c>
      <c r="K149" s="137"/>
      <c r="L149" s="28"/>
      <c r="M149" s="138" t="s">
        <v>1</v>
      </c>
      <c r="N149" s="139" t="s">
        <v>40</v>
      </c>
      <c r="P149" s="140">
        <f t="shared" si="1"/>
        <v>0</v>
      </c>
      <c r="Q149" s="140">
        <v>0</v>
      </c>
      <c r="R149" s="140">
        <f t="shared" si="2"/>
        <v>0</v>
      </c>
      <c r="S149" s="140">
        <v>0</v>
      </c>
      <c r="T149" s="141">
        <f t="shared" si="3"/>
        <v>0</v>
      </c>
      <c r="AR149" s="142" t="s">
        <v>171</v>
      </c>
      <c r="AT149" s="142" t="s">
        <v>131</v>
      </c>
      <c r="AU149" s="142" t="s">
        <v>84</v>
      </c>
      <c r="AY149" s="13" t="s">
        <v>128</v>
      </c>
      <c r="BE149" s="143">
        <f t="shared" si="4"/>
        <v>0</v>
      </c>
      <c r="BF149" s="143">
        <f t="shared" si="5"/>
        <v>0</v>
      </c>
      <c r="BG149" s="143">
        <f t="shared" si="6"/>
        <v>0</v>
      </c>
      <c r="BH149" s="143">
        <f t="shared" si="7"/>
        <v>0</v>
      </c>
      <c r="BI149" s="143">
        <f t="shared" si="8"/>
        <v>0</v>
      </c>
      <c r="BJ149" s="13" t="s">
        <v>82</v>
      </c>
      <c r="BK149" s="143">
        <f t="shared" si="9"/>
        <v>0</v>
      </c>
      <c r="BL149" s="13" t="s">
        <v>171</v>
      </c>
      <c r="BM149" s="142" t="s">
        <v>1035</v>
      </c>
    </row>
    <row r="150" spans="2:65" s="1" customFormat="1" ht="33" customHeight="1">
      <c r="B150" s="129"/>
      <c r="C150" s="130" t="s">
        <v>181</v>
      </c>
      <c r="D150" s="130" t="s">
        <v>131</v>
      </c>
      <c r="E150" s="131" t="s">
        <v>1036</v>
      </c>
      <c r="F150" s="132" t="s">
        <v>1037</v>
      </c>
      <c r="G150" s="133" t="s">
        <v>929</v>
      </c>
      <c r="H150" s="134">
        <v>220.40600000000001</v>
      </c>
      <c r="I150" s="135"/>
      <c r="J150" s="136">
        <f t="shared" si="0"/>
        <v>0</v>
      </c>
      <c r="K150" s="137"/>
      <c r="L150" s="28"/>
      <c r="M150" s="138" t="s">
        <v>1</v>
      </c>
      <c r="N150" s="139" t="s">
        <v>40</v>
      </c>
      <c r="P150" s="140">
        <f t="shared" si="1"/>
        <v>0</v>
      </c>
      <c r="Q150" s="140">
        <v>0</v>
      </c>
      <c r="R150" s="140">
        <f t="shared" si="2"/>
        <v>0</v>
      </c>
      <c r="S150" s="140">
        <v>0</v>
      </c>
      <c r="T150" s="141">
        <f t="shared" si="3"/>
        <v>0</v>
      </c>
      <c r="AR150" s="142" t="s">
        <v>171</v>
      </c>
      <c r="AT150" s="142" t="s">
        <v>131</v>
      </c>
      <c r="AU150" s="142" t="s">
        <v>84</v>
      </c>
      <c r="AY150" s="13" t="s">
        <v>128</v>
      </c>
      <c r="BE150" s="143">
        <f t="shared" si="4"/>
        <v>0</v>
      </c>
      <c r="BF150" s="143">
        <f t="shared" si="5"/>
        <v>0</v>
      </c>
      <c r="BG150" s="143">
        <f t="shared" si="6"/>
        <v>0</v>
      </c>
      <c r="BH150" s="143">
        <f t="shared" si="7"/>
        <v>0</v>
      </c>
      <c r="BI150" s="143">
        <f t="shared" si="8"/>
        <v>0</v>
      </c>
      <c r="BJ150" s="13" t="s">
        <v>82</v>
      </c>
      <c r="BK150" s="143">
        <f t="shared" si="9"/>
        <v>0</v>
      </c>
      <c r="BL150" s="13" t="s">
        <v>171</v>
      </c>
      <c r="BM150" s="142" t="s">
        <v>1038</v>
      </c>
    </row>
    <row r="151" spans="2:65" s="11" customFormat="1" ht="22.9" customHeight="1">
      <c r="B151" s="117"/>
      <c r="D151" s="118" t="s">
        <v>74</v>
      </c>
      <c r="E151" s="127" t="s">
        <v>84</v>
      </c>
      <c r="F151" s="127" t="s">
        <v>1039</v>
      </c>
      <c r="I151" s="120"/>
      <c r="J151" s="128">
        <f>BK151</f>
        <v>0</v>
      </c>
      <c r="L151" s="117"/>
      <c r="M151" s="122"/>
      <c r="P151" s="123">
        <f>SUM(P152:P164)</f>
        <v>0</v>
      </c>
      <c r="R151" s="123">
        <f>SUM(R152:R164)</f>
        <v>249.63032754</v>
      </c>
      <c r="T151" s="124">
        <f>SUM(T152:T164)</f>
        <v>0</v>
      </c>
      <c r="AR151" s="118" t="s">
        <v>82</v>
      </c>
      <c r="AT151" s="125" t="s">
        <v>74</v>
      </c>
      <c r="AU151" s="125" t="s">
        <v>82</v>
      </c>
      <c r="AY151" s="118" t="s">
        <v>128</v>
      </c>
      <c r="BK151" s="126">
        <f>SUM(BK152:BK164)</f>
        <v>0</v>
      </c>
    </row>
    <row r="152" spans="2:65" s="1" customFormat="1" ht="24.2" customHeight="1">
      <c r="B152" s="129"/>
      <c r="C152" s="130" t="s">
        <v>195</v>
      </c>
      <c r="D152" s="130" t="s">
        <v>131</v>
      </c>
      <c r="E152" s="131" t="s">
        <v>1040</v>
      </c>
      <c r="F152" s="132" t="s">
        <v>1041</v>
      </c>
      <c r="G152" s="133" t="s">
        <v>262</v>
      </c>
      <c r="H152" s="134">
        <v>100</v>
      </c>
      <c r="I152" s="135"/>
      <c r="J152" s="136">
        <f t="shared" ref="J152:J164" si="10">ROUND(I152*H152,2)</f>
        <v>0</v>
      </c>
      <c r="K152" s="137"/>
      <c r="L152" s="28"/>
      <c r="M152" s="138" t="s">
        <v>1</v>
      </c>
      <c r="N152" s="139" t="s">
        <v>40</v>
      </c>
      <c r="P152" s="140">
        <f t="shared" ref="P152:P164" si="11">O152*H152</f>
        <v>0</v>
      </c>
      <c r="Q152" s="140">
        <v>4.8999999999999998E-4</v>
      </c>
      <c r="R152" s="140">
        <f t="shared" ref="R152:R164" si="12">Q152*H152</f>
        <v>4.9000000000000002E-2</v>
      </c>
      <c r="S152" s="140">
        <v>0</v>
      </c>
      <c r="T152" s="141">
        <f t="shared" ref="T152:T164" si="13">S152*H152</f>
        <v>0</v>
      </c>
      <c r="AR152" s="142" t="s">
        <v>171</v>
      </c>
      <c r="AT152" s="142" t="s">
        <v>131</v>
      </c>
      <c r="AU152" s="142" t="s">
        <v>84</v>
      </c>
      <c r="AY152" s="13" t="s">
        <v>128</v>
      </c>
      <c r="BE152" s="143">
        <f t="shared" ref="BE152:BE164" si="14">IF(N152="základní",J152,0)</f>
        <v>0</v>
      </c>
      <c r="BF152" s="143">
        <f t="shared" ref="BF152:BF164" si="15">IF(N152="snížená",J152,0)</f>
        <v>0</v>
      </c>
      <c r="BG152" s="143">
        <f t="shared" ref="BG152:BG164" si="16">IF(N152="zákl. přenesená",J152,0)</f>
        <v>0</v>
      </c>
      <c r="BH152" s="143">
        <f t="shared" ref="BH152:BH164" si="17">IF(N152="sníž. přenesená",J152,0)</f>
        <v>0</v>
      </c>
      <c r="BI152" s="143">
        <f t="shared" ref="BI152:BI164" si="18">IF(N152="nulová",J152,0)</f>
        <v>0</v>
      </c>
      <c r="BJ152" s="13" t="s">
        <v>82</v>
      </c>
      <c r="BK152" s="143">
        <f t="shared" ref="BK152:BK164" si="19">ROUND(I152*H152,2)</f>
        <v>0</v>
      </c>
      <c r="BL152" s="13" t="s">
        <v>171</v>
      </c>
      <c r="BM152" s="142" t="s">
        <v>1042</v>
      </c>
    </row>
    <row r="153" spans="2:65" s="1" customFormat="1" ht="37.9" customHeight="1">
      <c r="B153" s="129"/>
      <c r="C153" s="130" t="s">
        <v>185</v>
      </c>
      <c r="D153" s="130" t="s">
        <v>131</v>
      </c>
      <c r="E153" s="131" t="s">
        <v>1043</v>
      </c>
      <c r="F153" s="132" t="s">
        <v>1044</v>
      </c>
      <c r="G153" s="133" t="s">
        <v>262</v>
      </c>
      <c r="H153" s="134">
        <v>61.5</v>
      </c>
      <c r="I153" s="135"/>
      <c r="J153" s="136">
        <f t="shared" si="10"/>
        <v>0</v>
      </c>
      <c r="K153" s="137"/>
      <c r="L153" s="28"/>
      <c r="M153" s="138" t="s">
        <v>1</v>
      </c>
      <c r="N153" s="139" t="s">
        <v>40</v>
      </c>
      <c r="P153" s="140">
        <f t="shared" si="11"/>
        <v>0</v>
      </c>
      <c r="Q153" s="140">
        <v>3.4000000000000002E-4</v>
      </c>
      <c r="R153" s="140">
        <f t="shared" si="12"/>
        <v>2.0910000000000002E-2</v>
      </c>
      <c r="S153" s="140">
        <v>0</v>
      </c>
      <c r="T153" s="141">
        <f t="shared" si="13"/>
        <v>0</v>
      </c>
      <c r="AR153" s="142" t="s">
        <v>171</v>
      </c>
      <c r="AT153" s="142" t="s">
        <v>131</v>
      </c>
      <c r="AU153" s="142" t="s">
        <v>84</v>
      </c>
      <c r="AY153" s="13" t="s">
        <v>128</v>
      </c>
      <c r="BE153" s="143">
        <f t="shared" si="14"/>
        <v>0</v>
      </c>
      <c r="BF153" s="143">
        <f t="shared" si="15"/>
        <v>0</v>
      </c>
      <c r="BG153" s="143">
        <f t="shared" si="16"/>
        <v>0</v>
      </c>
      <c r="BH153" s="143">
        <f t="shared" si="17"/>
        <v>0</v>
      </c>
      <c r="BI153" s="143">
        <f t="shared" si="18"/>
        <v>0</v>
      </c>
      <c r="BJ153" s="13" t="s">
        <v>82</v>
      </c>
      <c r="BK153" s="143">
        <f t="shared" si="19"/>
        <v>0</v>
      </c>
      <c r="BL153" s="13" t="s">
        <v>171</v>
      </c>
      <c r="BM153" s="142" t="s">
        <v>1045</v>
      </c>
    </row>
    <row r="154" spans="2:65" s="1" customFormat="1" ht="37.9" customHeight="1">
      <c r="B154" s="129"/>
      <c r="C154" s="130" t="s">
        <v>200</v>
      </c>
      <c r="D154" s="130" t="s">
        <v>131</v>
      </c>
      <c r="E154" s="131" t="s">
        <v>1046</v>
      </c>
      <c r="F154" s="132" t="s">
        <v>1047</v>
      </c>
      <c r="G154" s="133" t="s">
        <v>262</v>
      </c>
      <c r="H154" s="134">
        <v>18</v>
      </c>
      <c r="I154" s="135"/>
      <c r="J154" s="136">
        <f t="shared" si="10"/>
        <v>0</v>
      </c>
      <c r="K154" s="137"/>
      <c r="L154" s="28"/>
      <c r="M154" s="138" t="s">
        <v>1</v>
      </c>
      <c r="N154" s="139" t="s">
        <v>40</v>
      </c>
      <c r="P154" s="140">
        <f t="shared" si="11"/>
        <v>0</v>
      </c>
      <c r="Q154" s="140">
        <v>2.2699999999999999E-3</v>
      </c>
      <c r="R154" s="140">
        <f t="shared" si="12"/>
        <v>4.086E-2</v>
      </c>
      <c r="S154" s="140">
        <v>0</v>
      </c>
      <c r="T154" s="141">
        <f t="shared" si="13"/>
        <v>0</v>
      </c>
      <c r="AR154" s="142" t="s">
        <v>171</v>
      </c>
      <c r="AT154" s="142" t="s">
        <v>131</v>
      </c>
      <c r="AU154" s="142" t="s">
        <v>84</v>
      </c>
      <c r="AY154" s="13" t="s">
        <v>128</v>
      </c>
      <c r="BE154" s="143">
        <f t="shared" si="14"/>
        <v>0</v>
      </c>
      <c r="BF154" s="143">
        <f t="shared" si="15"/>
        <v>0</v>
      </c>
      <c r="BG154" s="143">
        <f t="shared" si="16"/>
        <v>0</v>
      </c>
      <c r="BH154" s="143">
        <f t="shared" si="17"/>
        <v>0</v>
      </c>
      <c r="BI154" s="143">
        <f t="shared" si="18"/>
        <v>0</v>
      </c>
      <c r="BJ154" s="13" t="s">
        <v>82</v>
      </c>
      <c r="BK154" s="143">
        <f t="shared" si="19"/>
        <v>0</v>
      </c>
      <c r="BL154" s="13" t="s">
        <v>171</v>
      </c>
      <c r="BM154" s="142" t="s">
        <v>1048</v>
      </c>
    </row>
    <row r="155" spans="2:65" s="1" customFormat="1" ht="24.2" customHeight="1">
      <c r="B155" s="129"/>
      <c r="C155" s="130" t="s">
        <v>8</v>
      </c>
      <c r="D155" s="130" t="s">
        <v>131</v>
      </c>
      <c r="E155" s="131" t="s">
        <v>1049</v>
      </c>
      <c r="F155" s="132" t="s">
        <v>1050</v>
      </c>
      <c r="G155" s="133" t="s">
        <v>262</v>
      </c>
      <c r="H155" s="134">
        <v>10</v>
      </c>
      <c r="I155" s="135"/>
      <c r="J155" s="136">
        <f t="shared" si="10"/>
        <v>0</v>
      </c>
      <c r="K155" s="137"/>
      <c r="L155" s="28"/>
      <c r="M155" s="138" t="s">
        <v>1</v>
      </c>
      <c r="N155" s="139" t="s">
        <v>40</v>
      </c>
      <c r="P155" s="140">
        <f t="shared" si="11"/>
        <v>0</v>
      </c>
      <c r="Q155" s="140">
        <v>3.3999999999999998E-3</v>
      </c>
      <c r="R155" s="140">
        <f t="shared" si="12"/>
        <v>3.3999999999999996E-2</v>
      </c>
      <c r="S155" s="140">
        <v>0</v>
      </c>
      <c r="T155" s="141">
        <f t="shared" si="13"/>
        <v>0</v>
      </c>
      <c r="AR155" s="142" t="s">
        <v>171</v>
      </c>
      <c r="AT155" s="142" t="s">
        <v>131</v>
      </c>
      <c r="AU155" s="142" t="s">
        <v>84</v>
      </c>
      <c r="AY155" s="13" t="s">
        <v>128</v>
      </c>
      <c r="BE155" s="143">
        <f t="shared" si="14"/>
        <v>0</v>
      </c>
      <c r="BF155" s="143">
        <f t="shared" si="15"/>
        <v>0</v>
      </c>
      <c r="BG155" s="143">
        <f t="shared" si="16"/>
        <v>0</v>
      </c>
      <c r="BH155" s="143">
        <f t="shared" si="17"/>
        <v>0</v>
      </c>
      <c r="BI155" s="143">
        <f t="shared" si="18"/>
        <v>0</v>
      </c>
      <c r="BJ155" s="13" t="s">
        <v>82</v>
      </c>
      <c r="BK155" s="143">
        <f t="shared" si="19"/>
        <v>0</v>
      </c>
      <c r="BL155" s="13" t="s">
        <v>171</v>
      </c>
      <c r="BM155" s="142" t="s">
        <v>1051</v>
      </c>
    </row>
    <row r="156" spans="2:65" s="1" customFormat="1" ht="24.2" customHeight="1">
      <c r="B156" s="129"/>
      <c r="C156" s="130" t="s">
        <v>206</v>
      </c>
      <c r="D156" s="130" t="s">
        <v>131</v>
      </c>
      <c r="E156" s="131" t="s">
        <v>1052</v>
      </c>
      <c r="F156" s="132" t="s">
        <v>1053</v>
      </c>
      <c r="G156" s="133" t="s">
        <v>262</v>
      </c>
      <c r="H156" s="134">
        <v>50</v>
      </c>
      <c r="I156" s="135"/>
      <c r="J156" s="136">
        <f t="shared" si="10"/>
        <v>0</v>
      </c>
      <c r="K156" s="137"/>
      <c r="L156" s="28"/>
      <c r="M156" s="138" t="s">
        <v>1</v>
      </c>
      <c r="N156" s="139" t="s">
        <v>40</v>
      </c>
      <c r="P156" s="140">
        <f t="shared" si="11"/>
        <v>0</v>
      </c>
      <c r="Q156" s="140">
        <v>0</v>
      </c>
      <c r="R156" s="140">
        <f t="shared" si="12"/>
        <v>0</v>
      </c>
      <c r="S156" s="140">
        <v>0</v>
      </c>
      <c r="T156" s="141">
        <f t="shared" si="13"/>
        <v>0</v>
      </c>
      <c r="AR156" s="142" t="s">
        <v>171</v>
      </c>
      <c r="AT156" s="142" t="s">
        <v>131</v>
      </c>
      <c r="AU156" s="142" t="s">
        <v>84</v>
      </c>
      <c r="AY156" s="13" t="s">
        <v>128</v>
      </c>
      <c r="BE156" s="143">
        <f t="shared" si="14"/>
        <v>0</v>
      </c>
      <c r="BF156" s="143">
        <f t="shared" si="15"/>
        <v>0</v>
      </c>
      <c r="BG156" s="143">
        <f t="shared" si="16"/>
        <v>0</v>
      </c>
      <c r="BH156" s="143">
        <f t="shared" si="17"/>
        <v>0</v>
      </c>
      <c r="BI156" s="143">
        <f t="shared" si="18"/>
        <v>0</v>
      </c>
      <c r="BJ156" s="13" t="s">
        <v>82</v>
      </c>
      <c r="BK156" s="143">
        <f t="shared" si="19"/>
        <v>0</v>
      </c>
      <c r="BL156" s="13" t="s">
        <v>171</v>
      </c>
      <c r="BM156" s="142" t="s">
        <v>1054</v>
      </c>
    </row>
    <row r="157" spans="2:65" s="1" customFormat="1" ht="33" customHeight="1">
      <c r="B157" s="129"/>
      <c r="C157" s="149" t="s">
        <v>191</v>
      </c>
      <c r="D157" s="149" t="s">
        <v>164</v>
      </c>
      <c r="E157" s="150" t="s">
        <v>1055</v>
      </c>
      <c r="F157" s="151" t="s">
        <v>1056</v>
      </c>
      <c r="G157" s="152" t="s">
        <v>262</v>
      </c>
      <c r="H157" s="153">
        <v>52.5</v>
      </c>
      <c r="I157" s="154"/>
      <c r="J157" s="155">
        <f t="shared" si="10"/>
        <v>0</v>
      </c>
      <c r="K157" s="156"/>
      <c r="L157" s="157"/>
      <c r="M157" s="158" t="s">
        <v>1</v>
      </c>
      <c r="N157" s="159" t="s">
        <v>40</v>
      </c>
      <c r="P157" s="140">
        <f t="shared" si="11"/>
        <v>0</v>
      </c>
      <c r="Q157" s="140">
        <v>6.8999999999999997E-4</v>
      </c>
      <c r="R157" s="140">
        <f t="shared" si="12"/>
        <v>3.6225E-2</v>
      </c>
      <c r="S157" s="140">
        <v>0</v>
      </c>
      <c r="T157" s="141">
        <f t="shared" si="13"/>
        <v>0</v>
      </c>
      <c r="AR157" s="142" t="s">
        <v>181</v>
      </c>
      <c r="AT157" s="142" t="s">
        <v>164</v>
      </c>
      <c r="AU157" s="142" t="s">
        <v>84</v>
      </c>
      <c r="AY157" s="13" t="s">
        <v>128</v>
      </c>
      <c r="BE157" s="143">
        <f t="shared" si="14"/>
        <v>0</v>
      </c>
      <c r="BF157" s="143">
        <f t="shared" si="15"/>
        <v>0</v>
      </c>
      <c r="BG157" s="143">
        <f t="shared" si="16"/>
        <v>0</v>
      </c>
      <c r="BH157" s="143">
        <f t="shared" si="17"/>
        <v>0</v>
      </c>
      <c r="BI157" s="143">
        <f t="shared" si="18"/>
        <v>0</v>
      </c>
      <c r="BJ157" s="13" t="s">
        <v>82</v>
      </c>
      <c r="BK157" s="143">
        <f t="shared" si="19"/>
        <v>0</v>
      </c>
      <c r="BL157" s="13" t="s">
        <v>171</v>
      </c>
      <c r="BM157" s="142" t="s">
        <v>1057</v>
      </c>
    </row>
    <row r="158" spans="2:65" s="1" customFormat="1" ht="24.2" customHeight="1">
      <c r="B158" s="129"/>
      <c r="C158" s="130" t="s">
        <v>211</v>
      </c>
      <c r="D158" s="130" t="s">
        <v>131</v>
      </c>
      <c r="E158" s="131" t="s">
        <v>1058</v>
      </c>
      <c r="F158" s="132" t="s">
        <v>1059</v>
      </c>
      <c r="G158" s="133" t="s">
        <v>1019</v>
      </c>
      <c r="H158" s="134">
        <v>36.96</v>
      </c>
      <c r="I158" s="135"/>
      <c r="J158" s="136">
        <f t="shared" si="10"/>
        <v>0</v>
      </c>
      <c r="K158" s="137"/>
      <c r="L158" s="28"/>
      <c r="M158" s="138" t="s">
        <v>1</v>
      </c>
      <c r="N158" s="139" t="s">
        <v>40</v>
      </c>
      <c r="P158" s="140">
        <f t="shared" si="11"/>
        <v>0</v>
      </c>
      <c r="Q158" s="140">
        <v>2.3010199999999998</v>
      </c>
      <c r="R158" s="140">
        <f t="shared" si="12"/>
        <v>85.045699200000001</v>
      </c>
      <c r="S158" s="140">
        <v>0</v>
      </c>
      <c r="T158" s="141">
        <f t="shared" si="13"/>
        <v>0</v>
      </c>
      <c r="AR158" s="142" t="s">
        <v>171</v>
      </c>
      <c r="AT158" s="142" t="s">
        <v>131</v>
      </c>
      <c r="AU158" s="142" t="s">
        <v>84</v>
      </c>
      <c r="AY158" s="13" t="s">
        <v>128</v>
      </c>
      <c r="BE158" s="143">
        <f t="shared" si="14"/>
        <v>0</v>
      </c>
      <c r="BF158" s="143">
        <f t="shared" si="15"/>
        <v>0</v>
      </c>
      <c r="BG158" s="143">
        <f t="shared" si="16"/>
        <v>0</v>
      </c>
      <c r="BH158" s="143">
        <f t="shared" si="17"/>
        <v>0</v>
      </c>
      <c r="BI158" s="143">
        <f t="shared" si="18"/>
        <v>0</v>
      </c>
      <c r="BJ158" s="13" t="s">
        <v>82</v>
      </c>
      <c r="BK158" s="143">
        <f t="shared" si="19"/>
        <v>0</v>
      </c>
      <c r="BL158" s="13" t="s">
        <v>171</v>
      </c>
      <c r="BM158" s="142" t="s">
        <v>1060</v>
      </c>
    </row>
    <row r="159" spans="2:65" s="1" customFormat="1" ht="16.5" customHeight="1">
      <c r="B159" s="129"/>
      <c r="C159" s="130" t="s">
        <v>135</v>
      </c>
      <c r="D159" s="130" t="s">
        <v>131</v>
      </c>
      <c r="E159" s="131" t="s">
        <v>1061</v>
      </c>
      <c r="F159" s="132" t="s">
        <v>1062</v>
      </c>
      <c r="G159" s="133" t="s">
        <v>1015</v>
      </c>
      <c r="H159" s="134">
        <v>20.399999999999999</v>
      </c>
      <c r="I159" s="135"/>
      <c r="J159" s="136">
        <f t="shared" si="10"/>
        <v>0</v>
      </c>
      <c r="K159" s="137"/>
      <c r="L159" s="28"/>
      <c r="M159" s="138" t="s">
        <v>1</v>
      </c>
      <c r="N159" s="139" t="s">
        <v>40</v>
      </c>
      <c r="P159" s="140">
        <f t="shared" si="11"/>
        <v>0</v>
      </c>
      <c r="Q159" s="140">
        <v>2.9399999999999999E-3</v>
      </c>
      <c r="R159" s="140">
        <f t="shared" si="12"/>
        <v>5.9975999999999995E-2</v>
      </c>
      <c r="S159" s="140">
        <v>0</v>
      </c>
      <c r="T159" s="141">
        <f t="shared" si="13"/>
        <v>0</v>
      </c>
      <c r="AR159" s="142" t="s">
        <v>171</v>
      </c>
      <c r="AT159" s="142" t="s">
        <v>131</v>
      </c>
      <c r="AU159" s="142" t="s">
        <v>84</v>
      </c>
      <c r="AY159" s="13" t="s">
        <v>128</v>
      </c>
      <c r="BE159" s="143">
        <f t="shared" si="14"/>
        <v>0</v>
      </c>
      <c r="BF159" s="143">
        <f t="shared" si="15"/>
        <v>0</v>
      </c>
      <c r="BG159" s="143">
        <f t="shared" si="16"/>
        <v>0</v>
      </c>
      <c r="BH159" s="143">
        <f t="shared" si="17"/>
        <v>0</v>
      </c>
      <c r="BI159" s="143">
        <f t="shared" si="18"/>
        <v>0</v>
      </c>
      <c r="BJ159" s="13" t="s">
        <v>82</v>
      </c>
      <c r="BK159" s="143">
        <f t="shared" si="19"/>
        <v>0</v>
      </c>
      <c r="BL159" s="13" t="s">
        <v>171</v>
      </c>
      <c r="BM159" s="142" t="s">
        <v>1063</v>
      </c>
    </row>
    <row r="160" spans="2:65" s="1" customFormat="1" ht="16.5" customHeight="1">
      <c r="B160" s="129"/>
      <c r="C160" s="130" t="s">
        <v>215</v>
      </c>
      <c r="D160" s="130" t="s">
        <v>131</v>
      </c>
      <c r="E160" s="131" t="s">
        <v>1064</v>
      </c>
      <c r="F160" s="132" t="s">
        <v>1065</v>
      </c>
      <c r="G160" s="133" t="s">
        <v>1015</v>
      </c>
      <c r="H160" s="134">
        <v>20.399999999999999</v>
      </c>
      <c r="I160" s="135"/>
      <c r="J160" s="136">
        <f t="shared" si="10"/>
        <v>0</v>
      </c>
      <c r="K160" s="137"/>
      <c r="L160" s="28"/>
      <c r="M160" s="138" t="s">
        <v>1</v>
      </c>
      <c r="N160" s="139" t="s">
        <v>40</v>
      </c>
      <c r="P160" s="140">
        <f t="shared" si="11"/>
        <v>0</v>
      </c>
      <c r="Q160" s="140">
        <v>0</v>
      </c>
      <c r="R160" s="140">
        <f t="shared" si="12"/>
        <v>0</v>
      </c>
      <c r="S160" s="140">
        <v>0</v>
      </c>
      <c r="T160" s="141">
        <f t="shared" si="13"/>
        <v>0</v>
      </c>
      <c r="AR160" s="142" t="s">
        <v>171</v>
      </c>
      <c r="AT160" s="142" t="s">
        <v>131</v>
      </c>
      <c r="AU160" s="142" t="s">
        <v>84</v>
      </c>
      <c r="AY160" s="13" t="s">
        <v>128</v>
      </c>
      <c r="BE160" s="143">
        <f t="shared" si="14"/>
        <v>0</v>
      </c>
      <c r="BF160" s="143">
        <f t="shared" si="15"/>
        <v>0</v>
      </c>
      <c r="BG160" s="143">
        <f t="shared" si="16"/>
        <v>0</v>
      </c>
      <c r="BH160" s="143">
        <f t="shared" si="17"/>
        <v>0</v>
      </c>
      <c r="BI160" s="143">
        <f t="shared" si="18"/>
        <v>0</v>
      </c>
      <c r="BJ160" s="13" t="s">
        <v>82</v>
      </c>
      <c r="BK160" s="143">
        <f t="shared" si="19"/>
        <v>0</v>
      </c>
      <c r="BL160" s="13" t="s">
        <v>171</v>
      </c>
      <c r="BM160" s="142" t="s">
        <v>1066</v>
      </c>
    </row>
    <row r="161" spans="2:65" s="1" customFormat="1" ht="16.5" customHeight="1">
      <c r="B161" s="129"/>
      <c r="C161" s="130" t="s">
        <v>196</v>
      </c>
      <c r="D161" s="130" t="s">
        <v>131</v>
      </c>
      <c r="E161" s="131" t="s">
        <v>1067</v>
      </c>
      <c r="F161" s="132" t="s">
        <v>1068</v>
      </c>
      <c r="G161" s="133" t="s">
        <v>929</v>
      </c>
      <c r="H161" s="134">
        <v>1.07</v>
      </c>
      <c r="I161" s="135"/>
      <c r="J161" s="136">
        <f t="shared" si="10"/>
        <v>0</v>
      </c>
      <c r="K161" s="137"/>
      <c r="L161" s="28"/>
      <c r="M161" s="138" t="s">
        <v>1</v>
      </c>
      <c r="N161" s="139" t="s">
        <v>40</v>
      </c>
      <c r="P161" s="140">
        <f t="shared" si="11"/>
        <v>0</v>
      </c>
      <c r="Q161" s="140">
        <v>1.06277</v>
      </c>
      <c r="R161" s="140">
        <f t="shared" si="12"/>
        <v>1.1371639</v>
      </c>
      <c r="S161" s="140">
        <v>0</v>
      </c>
      <c r="T161" s="141">
        <f t="shared" si="13"/>
        <v>0</v>
      </c>
      <c r="AR161" s="142" t="s">
        <v>171</v>
      </c>
      <c r="AT161" s="142" t="s">
        <v>131</v>
      </c>
      <c r="AU161" s="142" t="s">
        <v>84</v>
      </c>
      <c r="AY161" s="13" t="s">
        <v>128</v>
      </c>
      <c r="BE161" s="143">
        <f t="shared" si="14"/>
        <v>0</v>
      </c>
      <c r="BF161" s="143">
        <f t="shared" si="15"/>
        <v>0</v>
      </c>
      <c r="BG161" s="143">
        <f t="shared" si="16"/>
        <v>0</v>
      </c>
      <c r="BH161" s="143">
        <f t="shared" si="17"/>
        <v>0</v>
      </c>
      <c r="BI161" s="143">
        <f t="shared" si="18"/>
        <v>0</v>
      </c>
      <c r="BJ161" s="13" t="s">
        <v>82</v>
      </c>
      <c r="BK161" s="143">
        <f t="shared" si="19"/>
        <v>0</v>
      </c>
      <c r="BL161" s="13" t="s">
        <v>171</v>
      </c>
      <c r="BM161" s="142" t="s">
        <v>1069</v>
      </c>
    </row>
    <row r="162" spans="2:65" s="1" customFormat="1" ht="16.5" customHeight="1">
      <c r="B162" s="129"/>
      <c r="C162" s="130" t="s">
        <v>220</v>
      </c>
      <c r="D162" s="130" t="s">
        <v>131</v>
      </c>
      <c r="E162" s="131" t="s">
        <v>1070</v>
      </c>
      <c r="F162" s="132" t="s">
        <v>1071</v>
      </c>
      <c r="G162" s="133" t="s">
        <v>1019</v>
      </c>
      <c r="H162" s="134">
        <v>34.235999999999997</v>
      </c>
      <c r="I162" s="135"/>
      <c r="J162" s="136">
        <f t="shared" si="10"/>
        <v>0</v>
      </c>
      <c r="K162" s="137"/>
      <c r="L162" s="28"/>
      <c r="M162" s="138" t="s">
        <v>1</v>
      </c>
      <c r="N162" s="139" t="s">
        <v>40</v>
      </c>
      <c r="P162" s="140">
        <f t="shared" si="11"/>
        <v>0</v>
      </c>
      <c r="Q162" s="140">
        <v>2.5018699999999998</v>
      </c>
      <c r="R162" s="140">
        <f t="shared" si="12"/>
        <v>85.654021319999984</v>
      </c>
      <c r="S162" s="140">
        <v>0</v>
      </c>
      <c r="T162" s="141">
        <f t="shared" si="13"/>
        <v>0</v>
      </c>
      <c r="AR162" s="142" t="s">
        <v>171</v>
      </c>
      <c r="AT162" s="142" t="s">
        <v>131</v>
      </c>
      <c r="AU162" s="142" t="s">
        <v>84</v>
      </c>
      <c r="AY162" s="13" t="s">
        <v>128</v>
      </c>
      <c r="BE162" s="143">
        <f t="shared" si="14"/>
        <v>0</v>
      </c>
      <c r="BF162" s="143">
        <f t="shared" si="15"/>
        <v>0</v>
      </c>
      <c r="BG162" s="143">
        <f t="shared" si="16"/>
        <v>0</v>
      </c>
      <c r="BH162" s="143">
        <f t="shared" si="17"/>
        <v>0</v>
      </c>
      <c r="BI162" s="143">
        <f t="shared" si="18"/>
        <v>0</v>
      </c>
      <c r="BJ162" s="13" t="s">
        <v>82</v>
      </c>
      <c r="BK162" s="143">
        <f t="shared" si="19"/>
        <v>0</v>
      </c>
      <c r="BL162" s="13" t="s">
        <v>171</v>
      </c>
      <c r="BM162" s="142" t="s">
        <v>1072</v>
      </c>
    </row>
    <row r="163" spans="2:65" s="1" customFormat="1" ht="21.75" customHeight="1">
      <c r="B163" s="129"/>
      <c r="C163" s="130" t="s">
        <v>199</v>
      </c>
      <c r="D163" s="130" t="s">
        <v>131</v>
      </c>
      <c r="E163" s="131" t="s">
        <v>1073</v>
      </c>
      <c r="F163" s="132" t="s">
        <v>1074</v>
      </c>
      <c r="G163" s="133" t="s">
        <v>929</v>
      </c>
      <c r="H163" s="134">
        <v>0.98599999999999999</v>
      </c>
      <c r="I163" s="135"/>
      <c r="J163" s="136">
        <f t="shared" si="10"/>
        <v>0</v>
      </c>
      <c r="K163" s="137"/>
      <c r="L163" s="28"/>
      <c r="M163" s="138" t="s">
        <v>1</v>
      </c>
      <c r="N163" s="139" t="s">
        <v>40</v>
      </c>
      <c r="P163" s="140">
        <f t="shared" si="11"/>
        <v>0</v>
      </c>
      <c r="Q163" s="140">
        <v>1.0606199999999999</v>
      </c>
      <c r="R163" s="140">
        <f t="shared" si="12"/>
        <v>1.0457713199999998</v>
      </c>
      <c r="S163" s="140">
        <v>0</v>
      </c>
      <c r="T163" s="141">
        <f t="shared" si="13"/>
        <v>0</v>
      </c>
      <c r="AR163" s="142" t="s">
        <v>171</v>
      </c>
      <c r="AT163" s="142" t="s">
        <v>131</v>
      </c>
      <c r="AU163" s="142" t="s">
        <v>84</v>
      </c>
      <c r="AY163" s="13" t="s">
        <v>128</v>
      </c>
      <c r="BE163" s="143">
        <f t="shared" si="14"/>
        <v>0</v>
      </c>
      <c r="BF163" s="143">
        <f t="shared" si="15"/>
        <v>0</v>
      </c>
      <c r="BG163" s="143">
        <f t="shared" si="16"/>
        <v>0</v>
      </c>
      <c r="BH163" s="143">
        <f t="shared" si="17"/>
        <v>0</v>
      </c>
      <c r="BI163" s="143">
        <f t="shared" si="18"/>
        <v>0</v>
      </c>
      <c r="BJ163" s="13" t="s">
        <v>82</v>
      </c>
      <c r="BK163" s="143">
        <f t="shared" si="19"/>
        <v>0</v>
      </c>
      <c r="BL163" s="13" t="s">
        <v>171</v>
      </c>
      <c r="BM163" s="142" t="s">
        <v>1075</v>
      </c>
    </row>
    <row r="164" spans="2:65" s="1" customFormat="1" ht="33" customHeight="1">
      <c r="B164" s="129"/>
      <c r="C164" s="130" t="s">
        <v>7</v>
      </c>
      <c r="D164" s="130" t="s">
        <v>131</v>
      </c>
      <c r="E164" s="131" t="s">
        <v>1076</v>
      </c>
      <c r="F164" s="132" t="s">
        <v>1077</v>
      </c>
      <c r="G164" s="133" t="s">
        <v>1015</v>
      </c>
      <c r="H164" s="134">
        <v>110.08</v>
      </c>
      <c r="I164" s="135"/>
      <c r="J164" s="136">
        <f t="shared" si="10"/>
        <v>0</v>
      </c>
      <c r="K164" s="137"/>
      <c r="L164" s="28"/>
      <c r="M164" s="138" t="s">
        <v>1</v>
      </c>
      <c r="N164" s="139" t="s">
        <v>40</v>
      </c>
      <c r="P164" s="140">
        <f t="shared" si="11"/>
        <v>0</v>
      </c>
      <c r="Q164" s="140">
        <v>0.69501000000000002</v>
      </c>
      <c r="R164" s="140">
        <f t="shared" si="12"/>
        <v>76.506700800000004</v>
      </c>
      <c r="S164" s="140">
        <v>0</v>
      </c>
      <c r="T164" s="141">
        <f t="shared" si="13"/>
        <v>0</v>
      </c>
      <c r="AR164" s="142" t="s">
        <v>171</v>
      </c>
      <c r="AT164" s="142" t="s">
        <v>131</v>
      </c>
      <c r="AU164" s="142" t="s">
        <v>84</v>
      </c>
      <c r="AY164" s="13" t="s">
        <v>128</v>
      </c>
      <c r="BE164" s="143">
        <f t="shared" si="14"/>
        <v>0</v>
      </c>
      <c r="BF164" s="143">
        <f t="shared" si="15"/>
        <v>0</v>
      </c>
      <c r="BG164" s="143">
        <f t="shared" si="16"/>
        <v>0</v>
      </c>
      <c r="BH164" s="143">
        <f t="shared" si="17"/>
        <v>0</v>
      </c>
      <c r="BI164" s="143">
        <f t="shared" si="18"/>
        <v>0</v>
      </c>
      <c r="BJ164" s="13" t="s">
        <v>82</v>
      </c>
      <c r="BK164" s="143">
        <f t="shared" si="19"/>
        <v>0</v>
      </c>
      <c r="BL164" s="13" t="s">
        <v>171</v>
      </c>
      <c r="BM164" s="142" t="s">
        <v>1078</v>
      </c>
    </row>
    <row r="165" spans="2:65" s="11" customFormat="1" ht="22.9" customHeight="1">
      <c r="B165" s="117"/>
      <c r="D165" s="118" t="s">
        <v>74</v>
      </c>
      <c r="E165" s="127" t="s">
        <v>174</v>
      </c>
      <c r="F165" s="127" t="s">
        <v>1079</v>
      </c>
      <c r="I165" s="120"/>
      <c r="J165" s="128">
        <f>BK165</f>
        <v>0</v>
      </c>
      <c r="L165" s="117"/>
      <c r="M165" s="122"/>
      <c r="P165" s="123">
        <f>SUM(P166:P170)</f>
        <v>0</v>
      </c>
      <c r="R165" s="123">
        <f>SUM(R166:R170)</f>
        <v>6.8847880000000004</v>
      </c>
      <c r="T165" s="124">
        <f>SUM(T166:T170)</f>
        <v>0</v>
      </c>
      <c r="AR165" s="118" t="s">
        <v>82</v>
      </c>
      <c r="AT165" s="125" t="s">
        <v>74</v>
      </c>
      <c r="AU165" s="125" t="s">
        <v>82</v>
      </c>
      <c r="AY165" s="118" t="s">
        <v>128</v>
      </c>
      <c r="BK165" s="126">
        <f>SUM(BK166:BK170)</f>
        <v>0</v>
      </c>
    </row>
    <row r="166" spans="2:65" s="1" customFormat="1" ht="44.25" customHeight="1">
      <c r="B166" s="129"/>
      <c r="C166" s="130" t="s">
        <v>165</v>
      </c>
      <c r="D166" s="130" t="s">
        <v>131</v>
      </c>
      <c r="E166" s="131" t="s">
        <v>1080</v>
      </c>
      <c r="F166" s="132" t="s">
        <v>1081</v>
      </c>
      <c r="G166" s="133" t="s">
        <v>177</v>
      </c>
      <c r="H166" s="134">
        <v>5</v>
      </c>
      <c r="I166" s="135"/>
      <c r="J166" s="136">
        <f>ROUND(I166*H166,2)</f>
        <v>0</v>
      </c>
      <c r="K166" s="137"/>
      <c r="L166" s="28"/>
      <c r="M166" s="138" t="s">
        <v>1</v>
      </c>
      <c r="N166" s="139" t="s">
        <v>40</v>
      </c>
      <c r="P166" s="140">
        <f>O166*H166</f>
        <v>0</v>
      </c>
      <c r="Q166" s="140">
        <v>0</v>
      </c>
      <c r="R166" s="140">
        <f>Q166*H166</f>
        <v>0</v>
      </c>
      <c r="S166" s="140">
        <v>0</v>
      </c>
      <c r="T166" s="141">
        <f>S166*H166</f>
        <v>0</v>
      </c>
      <c r="AR166" s="142" t="s">
        <v>171</v>
      </c>
      <c r="AT166" s="142" t="s">
        <v>131</v>
      </c>
      <c r="AU166" s="142" t="s">
        <v>84</v>
      </c>
      <c r="AY166" s="13" t="s">
        <v>128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3" t="s">
        <v>82</v>
      </c>
      <c r="BK166" s="143">
        <f>ROUND(I166*H166,2)</f>
        <v>0</v>
      </c>
      <c r="BL166" s="13" t="s">
        <v>171</v>
      </c>
      <c r="BM166" s="142" t="s">
        <v>1082</v>
      </c>
    </row>
    <row r="167" spans="2:65" s="1" customFormat="1" ht="24.2" customHeight="1">
      <c r="B167" s="129"/>
      <c r="C167" s="149" t="s">
        <v>169</v>
      </c>
      <c r="D167" s="149" t="s">
        <v>164</v>
      </c>
      <c r="E167" s="150" t="s">
        <v>1083</v>
      </c>
      <c r="F167" s="151" t="s">
        <v>1084</v>
      </c>
      <c r="G167" s="152" t="s">
        <v>262</v>
      </c>
      <c r="H167" s="153">
        <v>5</v>
      </c>
      <c r="I167" s="154"/>
      <c r="J167" s="155">
        <f>ROUND(I167*H167,2)</f>
        <v>0</v>
      </c>
      <c r="K167" s="156"/>
      <c r="L167" s="157"/>
      <c r="M167" s="158" t="s">
        <v>1</v>
      </c>
      <c r="N167" s="159" t="s">
        <v>40</v>
      </c>
      <c r="P167" s="140">
        <f>O167*H167</f>
        <v>0</v>
      </c>
      <c r="Q167" s="140">
        <v>6.7299999999999999E-3</v>
      </c>
      <c r="R167" s="140">
        <f>Q167*H167</f>
        <v>3.3649999999999999E-2</v>
      </c>
      <c r="S167" s="140">
        <v>0</v>
      </c>
      <c r="T167" s="141">
        <f>S167*H167</f>
        <v>0</v>
      </c>
      <c r="AR167" s="142" t="s">
        <v>181</v>
      </c>
      <c r="AT167" s="142" t="s">
        <v>164</v>
      </c>
      <c r="AU167" s="142" t="s">
        <v>84</v>
      </c>
      <c r="AY167" s="13" t="s">
        <v>128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3" t="s">
        <v>82</v>
      </c>
      <c r="BK167" s="143">
        <f>ROUND(I167*H167,2)</f>
        <v>0</v>
      </c>
      <c r="BL167" s="13" t="s">
        <v>171</v>
      </c>
      <c r="BM167" s="142" t="s">
        <v>1085</v>
      </c>
    </row>
    <row r="168" spans="2:65" s="1" customFormat="1" ht="33" customHeight="1">
      <c r="B168" s="129"/>
      <c r="C168" s="130" t="s">
        <v>205</v>
      </c>
      <c r="D168" s="130" t="s">
        <v>131</v>
      </c>
      <c r="E168" s="131" t="s">
        <v>1086</v>
      </c>
      <c r="F168" s="132" t="s">
        <v>1087</v>
      </c>
      <c r="G168" s="133" t="s">
        <v>1015</v>
      </c>
      <c r="H168" s="134">
        <v>10.32</v>
      </c>
      <c r="I168" s="135"/>
      <c r="J168" s="136">
        <f>ROUND(I168*H168,2)</f>
        <v>0</v>
      </c>
      <c r="K168" s="137"/>
      <c r="L168" s="28"/>
      <c r="M168" s="138" t="s">
        <v>1</v>
      </c>
      <c r="N168" s="139" t="s">
        <v>40</v>
      </c>
      <c r="P168" s="140">
        <f>O168*H168</f>
        <v>0</v>
      </c>
      <c r="Q168" s="140">
        <v>0.34839999999999999</v>
      </c>
      <c r="R168" s="140">
        <f>Q168*H168</f>
        <v>3.595488</v>
      </c>
      <c r="S168" s="140">
        <v>0</v>
      </c>
      <c r="T168" s="141">
        <f>S168*H168</f>
        <v>0</v>
      </c>
      <c r="AR168" s="142" t="s">
        <v>171</v>
      </c>
      <c r="AT168" s="142" t="s">
        <v>131</v>
      </c>
      <c r="AU168" s="142" t="s">
        <v>84</v>
      </c>
      <c r="AY168" s="13" t="s">
        <v>128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3" t="s">
        <v>82</v>
      </c>
      <c r="BK168" s="143">
        <f>ROUND(I168*H168,2)</f>
        <v>0</v>
      </c>
      <c r="BL168" s="13" t="s">
        <v>171</v>
      </c>
      <c r="BM168" s="142" t="s">
        <v>1088</v>
      </c>
    </row>
    <row r="169" spans="2:65" s="1" customFormat="1" ht="24.2" customHeight="1">
      <c r="B169" s="129"/>
      <c r="C169" s="130" t="s">
        <v>240</v>
      </c>
      <c r="D169" s="130" t="s">
        <v>131</v>
      </c>
      <c r="E169" s="131" t="s">
        <v>1089</v>
      </c>
      <c r="F169" s="132" t="s">
        <v>1090</v>
      </c>
      <c r="G169" s="133" t="s">
        <v>929</v>
      </c>
      <c r="H169" s="134">
        <v>0.125</v>
      </c>
      <c r="I169" s="135"/>
      <c r="J169" s="136">
        <f>ROUND(I169*H169,2)</f>
        <v>0</v>
      </c>
      <c r="K169" s="137"/>
      <c r="L169" s="28"/>
      <c r="M169" s="138" t="s">
        <v>1</v>
      </c>
      <c r="N169" s="139" t="s">
        <v>40</v>
      </c>
      <c r="P169" s="140">
        <f>O169*H169</f>
        <v>0</v>
      </c>
      <c r="Q169" s="140">
        <v>1.0900000000000001</v>
      </c>
      <c r="R169" s="140">
        <f>Q169*H169</f>
        <v>0.13625000000000001</v>
      </c>
      <c r="S169" s="140">
        <v>0</v>
      </c>
      <c r="T169" s="141">
        <f>S169*H169</f>
        <v>0</v>
      </c>
      <c r="AR169" s="142" t="s">
        <v>171</v>
      </c>
      <c r="AT169" s="142" t="s">
        <v>131</v>
      </c>
      <c r="AU169" s="142" t="s">
        <v>84</v>
      </c>
      <c r="AY169" s="13" t="s">
        <v>128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3" t="s">
        <v>82</v>
      </c>
      <c r="BK169" s="143">
        <f>ROUND(I169*H169,2)</f>
        <v>0</v>
      </c>
      <c r="BL169" s="13" t="s">
        <v>171</v>
      </c>
      <c r="BM169" s="142" t="s">
        <v>1091</v>
      </c>
    </row>
    <row r="170" spans="2:65" s="1" customFormat="1" ht="24.2" customHeight="1">
      <c r="B170" s="129"/>
      <c r="C170" s="130" t="s">
        <v>207</v>
      </c>
      <c r="D170" s="130" t="s">
        <v>131</v>
      </c>
      <c r="E170" s="131" t="s">
        <v>1092</v>
      </c>
      <c r="F170" s="132" t="s">
        <v>1093</v>
      </c>
      <c r="G170" s="133" t="s">
        <v>1015</v>
      </c>
      <c r="H170" s="134">
        <v>18</v>
      </c>
      <c r="I170" s="135"/>
      <c r="J170" s="136">
        <f>ROUND(I170*H170,2)</f>
        <v>0</v>
      </c>
      <c r="K170" s="137"/>
      <c r="L170" s="28"/>
      <c r="M170" s="138" t="s">
        <v>1</v>
      </c>
      <c r="N170" s="139" t="s">
        <v>40</v>
      </c>
      <c r="P170" s="140">
        <f>O170*H170</f>
        <v>0</v>
      </c>
      <c r="Q170" s="140">
        <v>0.17330000000000001</v>
      </c>
      <c r="R170" s="140">
        <f>Q170*H170</f>
        <v>3.1194000000000002</v>
      </c>
      <c r="S170" s="140">
        <v>0</v>
      </c>
      <c r="T170" s="141">
        <f>S170*H170</f>
        <v>0</v>
      </c>
      <c r="AR170" s="142" t="s">
        <v>171</v>
      </c>
      <c r="AT170" s="142" t="s">
        <v>131</v>
      </c>
      <c r="AU170" s="142" t="s">
        <v>84</v>
      </c>
      <c r="AY170" s="13" t="s">
        <v>128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3" t="s">
        <v>82</v>
      </c>
      <c r="BK170" s="143">
        <f>ROUND(I170*H170,2)</f>
        <v>0</v>
      </c>
      <c r="BL170" s="13" t="s">
        <v>171</v>
      </c>
      <c r="BM170" s="142" t="s">
        <v>1094</v>
      </c>
    </row>
    <row r="171" spans="2:65" s="11" customFormat="1" ht="22.9" customHeight="1">
      <c r="B171" s="117"/>
      <c r="D171" s="118" t="s">
        <v>74</v>
      </c>
      <c r="E171" s="127" t="s">
        <v>178</v>
      </c>
      <c r="F171" s="127" t="s">
        <v>1095</v>
      </c>
      <c r="I171" s="120"/>
      <c r="J171" s="128">
        <f>BK171</f>
        <v>0</v>
      </c>
      <c r="L171" s="117"/>
      <c r="M171" s="122"/>
      <c r="P171" s="123">
        <f>SUM(P172:P184)</f>
        <v>0</v>
      </c>
      <c r="R171" s="123">
        <f>SUM(R172:R184)</f>
        <v>398.79786759000001</v>
      </c>
      <c r="T171" s="124">
        <f>SUM(T172:T184)</f>
        <v>8.4110000000000012E-4</v>
      </c>
      <c r="AR171" s="118" t="s">
        <v>82</v>
      </c>
      <c r="AT171" s="125" t="s">
        <v>74</v>
      </c>
      <c r="AU171" s="125" t="s">
        <v>82</v>
      </c>
      <c r="AY171" s="118" t="s">
        <v>128</v>
      </c>
      <c r="BK171" s="126">
        <f>SUM(BK172:BK184)</f>
        <v>0</v>
      </c>
    </row>
    <row r="172" spans="2:65" s="1" customFormat="1" ht="24.2" customHeight="1">
      <c r="B172" s="129"/>
      <c r="C172" s="130" t="s">
        <v>247</v>
      </c>
      <c r="D172" s="130" t="s">
        <v>131</v>
      </c>
      <c r="E172" s="131" t="s">
        <v>1096</v>
      </c>
      <c r="F172" s="132" t="s">
        <v>1097</v>
      </c>
      <c r="G172" s="133" t="s">
        <v>1015</v>
      </c>
      <c r="H172" s="134">
        <v>55.4</v>
      </c>
      <c r="I172" s="135"/>
      <c r="J172" s="136">
        <f t="shared" ref="J172:J184" si="20">ROUND(I172*H172,2)</f>
        <v>0</v>
      </c>
      <c r="K172" s="137"/>
      <c r="L172" s="28"/>
      <c r="M172" s="138" t="s">
        <v>1</v>
      </c>
      <c r="N172" s="139" t="s">
        <v>40</v>
      </c>
      <c r="P172" s="140">
        <f t="shared" ref="P172:P184" si="21">O172*H172</f>
        <v>0</v>
      </c>
      <c r="Q172" s="140">
        <v>1.7330000000000002E-2</v>
      </c>
      <c r="R172" s="140">
        <f t="shared" ref="R172:R184" si="22">Q172*H172</f>
        <v>0.9600820000000001</v>
      </c>
      <c r="S172" s="140">
        <v>0</v>
      </c>
      <c r="T172" s="141">
        <f t="shared" ref="T172:T184" si="23">S172*H172</f>
        <v>0</v>
      </c>
      <c r="AR172" s="142" t="s">
        <v>171</v>
      </c>
      <c r="AT172" s="142" t="s">
        <v>131</v>
      </c>
      <c r="AU172" s="142" t="s">
        <v>84</v>
      </c>
      <c r="AY172" s="13" t="s">
        <v>128</v>
      </c>
      <c r="BE172" s="143">
        <f t="shared" ref="BE172:BE184" si="24">IF(N172="základní",J172,0)</f>
        <v>0</v>
      </c>
      <c r="BF172" s="143">
        <f t="shared" ref="BF172:BF184" si="25">IF(N172="snížená",J172,0)</f>
        <v>0</v>
      </c>
      <c r="BG172" s="143">
        <f t="shared" ref="BG172:BG184" si="26">IF(N172="zákl. přenesená",J172,0)</f>
        <v>0</v>
      </c>
      <c r="BH172" s="143">
        <f t="shared" ref="BH172:BH184" si="27">IF(N172="sníž. přenesená",J172,0)</f>
        <v>0</v>
      </c>
      <c r="BI172" s="143">
        <f t="shared" ref="BI172:BI184" si="28">IF(N172="nulová",J172,0)</f>
        <v>0</v>
      </c>
      <c r="BJ172" s="13" t="s">
        <v>82</v>
      </c>
      <c r="BK172" s="143">
        <f t="shared" ref="BK172:BK184" si="29">ROUND(I172*H172,2)</f>
        <v>0</v>
      </c>
      <c r="BL172" s="13" t="s">
        <v>171</v>
      </c>
      <c r="BM172" s="142" t="s">
        <v>1098</v>
      </c>
    </row>
    <row r="173" spans="2:65" s="1" customFormat="1" ht="37.9" customHeight="1">
      <c r="B173" s="129"/>
      <c r="C173" s="130" t="s">
        <v>210</v>
      </c>
      <c r="D173" s="130" t="s">
        <v>131</v>
      </c>
      <c r="E173" s="131" t="s">
        <v>1099</v>
      </c>
      <c r="F173" s="132" t="s">
        <v>1100</v>
      </c>
      <c r="G173" s="133" t="s">
        <v>1015</v>
      </c>
      <c r="H173" s="134">
        <v>25</v>
      </c>
      <c r="I173" s="135"/>
      <c r="J173" s="136">
        <f t="shared" si="20"/>
        <v>0</v>
      </c>
      <c r="K173" s="137"/>
      <c r="L173" s="28"/>
      <c r="M173" s="138" t="s">
        <v>1</v>
      </c>
      <c r="N173" s="139" t="s">
        <v>40</v>
      </c>
      <c r="P173" s="140">
        <f t="shared" si="21"/>
        <v>0</v>
      </c>
      <c r="Q173" s="140">
        <v>2.9100000000000001E-2</v>
      </c>
      <c r="R173" s="140">
        <f t="shared" si="22"/>
        <v>0.72750000000000004</v>
      </c>
      <c r="S173" s="140">
        <v>0</v>
      </c>
      <c r="T173" s="141">
        <f t="shared" si="23"/>
        <v>0</v>
      </c>
      <c r="AR173" s="142" t="s">
        <v>171</v>
      </c>
      <c r="AT173" s="142" t="s">
        <v>131</v>
      </c>
      <c r="AU173" s="142" t="s">
        <v>84</v>
      </c>
      <c r="AY173" s="13" t="s">
        <v>128</v>
      </c>
      <c r="BE173" s="143">
        <f t="shared" si="24"/>
        <v>0</v>
      </c>
      <c r="BF173" s="143">
        <f t="shared" si="25"/>
        <v>0</v>
      </c>
      <c r="BG173" s="143">
        <f t="shared" si="26"/>
        <v>0</v>
      </c>
      <c r="BH173" s="143">
        <f t="shared" si="27"/>
        <v>0</v>
      </c>
      <c r="BI173" s="143">
        <f t="shared" si="28"/>
        <v>0</v>
      </c>
      <c r="BJ173" s="13" t="s">
        <v>82</v>
      </c>
      <c r="BK173" s="143">
        <f t="shared" si="29"/>
        <v>0</v>
      </c>
      <c r="BL173" s="13" t="s">
        <v>171</v>
      </c>
      <c r="BM173" s="142" t="s">
        <v>1101</v>
      </c>
    </row>
    <row r="174" spans="2:65" s="1" customFormat="1" ht="24.2" customHeight="1">
      <c r="B174" s="129"/>
      <c r="C174" s="130" t="s">
        <v>254</v>
      </c>
      <c r="D174" s="130" t="s">
        <v>131</v>
      </c>
      <c r="E174" s="131" t="s">
        <v>1102</v>
      </c>
      <c r="F174" s="132" t="s">
        <v>1103</v>
      </c>
      <c r="G174" s="133" t="s">
        <v>1015</v>
      </c>
      <c r="H174" s="134">
        <v>102</v>
      </c>
      <c r="I174" s="135"/>
      <c r="J174" s="136">
        <f t="shared" si="20"/>
        <v>0</v>
      </c>
      <c r="K174" s="137"/>
      <c r="L174" s="28"/>
      <c r="M174" s="138" t="s">
        <v>1</v>
      </c>
      <c r="N174" s="139" t="s">
        <v>40</v>
      </c>
      <c r="P174" s="140">
        <f t="shared" si="21"/>
        <v>0</v>
      </c>
      <c r="Q174" s="140">
        <v>1.8000000000000001E-4</v>
      </c>
      <c r="R174" s="140">
        <f t="shared" si="22"/>
        <v>1.8360000000000001E-2</v>
      </c>
      <c r="S174" s="140">
        <v>0</v>
      </c>
      <c r="T174" s="141">
        <f t="shared" si="23"/>
        <v>0</v>
      </c>
      <c r="AR174" s="142" t="s">
        <v>171</v>
      </c>
      <c r="AT174" s="142" t="s">
        <v>131</v>
      </c>
      <c r="AU174" s="142" t="s">
        <v>84</v>
      </c>
      <c r="AY174" s="13" t="s">
        <v>128</v>
      </c>
      <c r="BE174" s="143">
        <f t="shared" si="24"/>
        <v>0</v>
      </c>
      <c r="BF174" s="143">
        <f t="shared" si="25"/>
        <v>0</v>
      </c>
      <c r="BG174" s="143">
        <f t="shared" si="26"/>
        <v>0</v>
      </c>
      <c r="BH174" s="143">
        <f t="shared" si="27"/>
        <v>0</v>
      </c>
      <c r="BI174" s="143">
        <f t="shared" si="28"/>
        <v>0</v>
      </c>
      <c r="BJ174" s="13" t="s">
        <v>82</v>
      </c>
      <c r="BK174" s="143">
        <f t="shared" si="29"/>
        <v>0</v>
      </c>
      <c r="BL174" s="13" t="s">
        <v>171</v>
      </c>
      <c r="BM174" s="142" t="s">
        <v>1104</v>
      </c>
    </row>
    <row r="175" spans="2:65" s="1" customFormat="1" ht="24.2" customHeight="1">
      <c r="B175" s="129"/>
      <c r="C175" s="130" t="s">
        <v>212</v>
      </c>
      <c r="D175" s="130" t="s">
        <v>131</v>
      </c>
      <c r="E175" s="131" t="s">
        <v>1105</v>
      </c>
      <c r="F175" s="132" t="s">
        <v>1106</v>
      </c>
      <c r="G175" s="133" t="s">
        <v>1015</v>
      </c>
      <c r="H175" s="134">
        <v>458.01299999999998</v>
      </c>
      <c r="I175" s="135"/>
      <c r="J175" s="136">
        <f t="shared" si="20"/>
        <v>0</v>
      </c>
      <c r="K175" s="137"/>
      <c r="L175" s="28"/>
      <c r="M175" s="138" t="s">
        <v>1</v>
      </c>
      <c r="N175" s="139" t="s">
        <v>40</v>
      </c>
      <c r="P175" s="140">
        <f t="shared" si="21"/>
        <v>0</v>
      </c>
      <c r="Q175" s="140">
        <v>1.3999999999999999E-4</v>
      </c>
      <c r="R175" s="140">
        <f t="shared" si="22"/>
        <v>6.4121819999999996E-2</v>
      </c>
      <c r="S175" s="140">
        <v>0</v>
      </c>
      <c r="T175" s="141">
        <f t="shared" si="23"/>
        <v>0</v>
      </c>
      <c r="AR175" s="142" t="s">
        <v>171</v>
      </c>
      <c r="AT175" s="142" t="s">
        <v>131</v>
      </c>
      <c r="AU175" s="142" t="s">
        <v>84</v>
      </c>
      <c r="AY175" s="13" t="s">
        <v>128</v>
      </c>
      <c r="BE175" s="143">
        <f t="shared" si="24"/>
        <v>0</v>
      </c>
      <c r="BF175" s="143">
        <f t="shared" si="25"/>
        <v>0</v>
      </c>
      <c r="BG175" s="143">
        <f t="shared" si="26"/>
        <v>0</v>
      </c>
      <c r="BH175" s="143">
        <f t="shared" si="27"/>
        <v>0</v>
      </c>
      <c r="BI175" s="143">
        <f t="shared" si="28"/>
        <v>0</v>
      </c>
      <c r="BJ175" s="13" t="s">
        <v>82</v>
      </c>
      <c r="BK175" s="143">
        <f t="shared" si="29"/>
        <v>0</v>
      </c>
      <c r="BL175" s="13" t="s">
        <v>171</v>
      </c>
      <c r="BM175" s="142" t="s">
        <v>1107</v>
      </c>
    </row>
    <row r="176" spans="2:65" s="1" customFormat="1" ht="24.2" customHeight="1">
      <c r="B176" s="129"/>
      <c r="C176" s="130" t="s">
        <v>264</v>
      </c>
      <c r="D176" s="130" t="s">
        <v>131</v>
      </c>
      <c r="E176" s="131" t="s">
        <v>1108</v>
      </c>
      <c r="F176" s="132" t="s">
        <v>1109</v>
      </c>
      <c r="G176" s="133" t="s">
        <v>1015</v>
      </c>
      <c r="H176" s="134">
        <v>102</v>
      </c>
      <c r="I176" s="135"/>
      <c r="J176" s="136">
        <f t="shared" si="20"/>
        <v>0</v>
      </c>
      <c r="K176" s="137"/>
      <c r="L176" s="28"/>
      <c r="M176" s="138" t="s">
        <v>1</v>
      </c>
      <c r="N176" s="139" t="s">
        <v>40</v>
      </c>
      <c r="P176" s="140">
        <f t="shared" si="21"/>
        <v>0</v>
      </c>
      <c r="Q176" s="140">
        <v>5.7000000000000002E-3</v>
      </c>
      <c r="R176" s="140">
        <f t="shared" si="22"/>
        <v>0.58140000000000003</v>
      </c>
      <c r="S176" s="140">
        <v>0</v>
      </c>
      <c r="T176" s="141">
        <f t="shared" si="23"/>
        <v>0</v>
      </c>
      <c r="AR176" s="142" t="s">
        <v>171</v>
      </c>
      <c r="AT176" s="142" t="s">
        <v>131</v>
      </c>
      <c r="AU176" s="142" t="s">
        <v>84</v>
      </c>
      <c r="AY176" s="13" t="s">
        <v>128</v>
      </c>
      <c r="BE176" s="143">
        <f t="shared" si="24"/>
        <v>0</v>
      </c>
      <c r="BF176" s="143">
        <f t="shared" si="25"/>
        <v>0</v>
      </c>
      <c r="BG176" s="143">
        <f t="shared" si="26"/>
        <v>0</v>
      </c>
      <c r="BH176" s="143">
        <f t="shared" si="27"/>
        <v>0</v>
      </c>
      <c r="BI176" s="143">
        <f t="shared" si="28"/>
        <v>0</v>
      </c>
      <c r="BJ176" s="13" t="s">
        <v>82</v>
      </c>
      <c r="BK176" s="143">
        <f t="shared" si="29"/>
        <v>0</v>
      </c>
      <c r="BL176" s="13" t="s">
        <v>171</v>
      </c>
      <c r="BM176" s="142" t="s">
        <v>1110</v>
      </c>
    </row>
    <row r="177" spans="2:65" s="1" customFormat="1" ht="24.2" customHeight="1">
      <c r="B177" s="129"/>
      <c r="C177" s="130" t="s">
        <v>168</v>
      </c>
      <c r="D177" s="130" t="s">
        <v>131</v>
      </c>
      <c r="E177" s="131" t="s">
        <v>1111</v>
      </c>
      <c r="F177" s="132" t="s">
        <v>1112</v>
      </c>
      <c r="G177" s="133" t="s">
        <v>1015</v>
      </c>
      <c r="H177" s="134">
        <v>458.01299999999998</v>
      </c>
      <c r="I177" s="135"/>
      <c r="J177" s="136">
        <f t="shared" si="20"/>
        <v>0</v>
      </c>
      <c r="K177" s="137"/>
      <c r="L177" s="28"/>
      <c r="M177" s="138" t="s">
        <v>1</v>
      </c>
      <c r="N177" s="139" t="s">
        <v>40</v>
      </c>
      <c r="P177" s="140">
        <f t="shared" si="21"/>
        <v>0</v>
      </c>
      <c r="Q177" s="140">
        <v>2.8500000000000001E-3</v>
      </c>
      <c r="R177" s="140">
        <f t="shared" si="22"/>
        <v>1.3053370499999999</v>
      </c>
      <c r="S177" s="140">
        <v>0</v>
      </c>
      <c r="T177" s="141">
        <f t="shared" si="23"/>
        <v>0</v>
      </c>
      <c r="AR177" s="142" t="s">
        <v>171</v>
      </c>
      <c r="AT177" s="142" t="s">
        <v>131</v>
      </c>
      <c r="AU177" s="142" t="s">
        <v>84</v>
      </c>
      <c r="AY177" s="13" t="s">
        <v>128</v>
      </c>
      <c r="BE177" s="143">
        <f t="shared" si="24"/>
        <v>0</v>
      </c>
      <c r="BF177" s="143">
        <f t="shared" si="25"/>
        <v>0</v>
      </c>
      <c r="BG177" s="143">
        <f t="shared" si="26"/>
        <v>0</v>
      </c>
      <c r="BH177" s="143">
        <f t="shared" si="27"/>
        <v>0</v>
      </c>
      <c r="BI177" s="143">
        <f t="shared" si="28"/>
        <v>0</v>
      </c>
      <c r="BJ177" s="13" t="s">
        <v>82</v>
      </c>
      <c r="BK177" s="143">
        <f t="shared" si="29"/>
        <v>0</v>
      </c>
      <c r="BL177" s="13" t="s">
        <v>171</v>
      </c>
      <c r="BM177" s="142" t="s">
        <v>1113</v>
      </c>
    </row>
    <row r="178" spans="2:65" s="1" customFormat="1" ht="21.75" customHeight="1">
      <c r="B178" s="129"/>
      <c r="C178" s="130" t="s">
        <v>271</v>
      </c>
      <c r="D178" s="130" t="s">
        <v>131</v>
      </c>
      <c r="E178" s="131" t="s">
        <v>1114</v>
      </c>
      <c r="F178" s="132" t="s">
        <v>1115</v>
      </c>
      <c r="G178" s="133" t="s">
        <v>1015</v>
      </c>
      <c r="H178" s="134">
        <v>84.11</v>
      </c>
      <c r="I178" s="135"/>
      <c r="J178" s="136">
        <f t="shared" si="20"/>
        <v>0</v>
      </c>
      <c r="K178" s="137"/>
      <c r="L178" s="28"/>
      <c r="M178" s="138" t="s">
        <v>1</v>
      </c>
      <c r="N178" s="139" t="s">
        <v>40</v>
      </c>
      <c r="P178" s="140">
        <f t="shared" si="21"/>
        <v>0</v>
      </c>
      <c r="Q178" s="140">
        <v>3.8999999999999999E-4</v>
      </c>
      <c r="R178" s="140">
        <f t="shared" si="22"/>
        <v>3.2802899999999996E-2</v>
      </c>
      <c r="S178" s="140">
        <v>1.0000000000000001E-5</v>
      </c>
      <c r="T178" s="141">
        <f t="shared" si="23"/>
        <v>8.4110000000000012E-4</v>
      </c>
      <c r="AR178" s="142" t="s">
        <v>171</v>
      </c>
      <c r="AT178" s="142" t="s">
        <v>131</v>
      </c>
      <c r="AU178" s="142" t="s">
        <v>84</v>
      </c>
      <c r="AY178" s="13" t="s">
        <v>128</v>
      </c>
      <c r="BE178" s="143">
        <f t="shared" si="24"/>
        <v>0</v>
      </c>
      <c r="BF178" s="143">
        <f t="shared" si="25"/>
        <v>0</v>
      </c>
      <c r="BG178" s="143">
        <f t="shared" si="26"/>
        <v>0</v>
      </c>
      <c r="BH178" s="143">
        <f t="shared" si="27"/>
        <v>0</v>
      </c>
      <c r="BI178" s="143">
        <f t="shared" si="28"/>
        <v>0</v>
      </c>
      <c r="BJ178" s="13" t="s">
        <v>82</v>
      </c>
      <c r="BK178" s="143">
        <f t="shared" si="29"/>
        <v>0</v>
      </c>
      <c r="BL178" s="13" t="s">
        <v>171</v>
      </c>
      <c r="BM178" s="142" t="s">
        <v>1116</v>
      </c>
    </row>
    <row r="179" spans="2:65" s="1" customFormat="1" ht="33" customHeight="1">
      <c r="B179" s="129"/>
      <c r="C179" s="130" t="s">
        <v>216</v>
      </c>
      <c r="D179" s="130" t="s">
        <v>131</v>
      </c>
      <c r="E179" s="131" t="s">
        <v>1117</v>
      </c>
      <c r="F179" s="132" t="s">
        <v>1118</v>
      </c>
      <c r="G179" s="133" t="s">
        <v>1019</v>
      </c>
      <c r="H179" s="134">
        <v>31.974</v>
      </c>
      <c r="I179" s="135"/>
      <c r="J179" s="136">
        <f t="shared" si="20"/>
        <v>0</v>
      </c>
      <c r="K179" s="137"/>
      <c r="L179" s="28"/>
      <c r="M179" s="138" t="s">
        <v>1</v>
      </c>
      <c r="N179" s="139" t="s">
        <v>40</v>
      </c>
      <c r="P179" s="140">
        <f t="shared" si="21"/>
        <v>0</v>
      </c>
      <c r="Q179" s="140">
        <v>2.3010199999999998</v>
      </c>
      <c r="R179" s="140">
        <f t="shared" si="22"/>
        <v>73.572813479999994</v>
      </c>
      <c r="S179" s="140">
        <v>0</v>
      </c>
      <c r="T179" s="141">
        <f t="shared" si="23"/>
        <v>0</v>
      </c>
      <c r="AR179" s="142" t="s">
        <v>171</v>
      </c>
      <c r="AT179" s="142" t="s">
        <v>131</v>
      </c>
      <c r="AU179" s="142" t="s">
        <v>84</v>
      </c>
      <c r="AY179" s="13" t="s">
        <v>128</v>
      </c>
      <c r="BE179" s="143">
        <f t="shared" si="24"/>
        <v>0</v>
      </c>
      <c r="BF179" s="143">
        <f t="shared" si="25"/>
        <v>0</v>
      </c>
      <c r="BG179" s="143">
        <f t="shared" si="26"/>
        <v>0</v>
      </c>
      <c r="BH179" s="143">
        <f t="shared" si="27"/>
        <v>0</v>
      </c>
      <c r="BI179" s="143">
        <f t="shared" si="28"/>
        <v>0</v>
      </c>
      <c r="BJ179" s="13" t="s">
        <v>82</v>
      </c>
      <c r="BK179" s="143">
        <f t="shared" si="29"/>
        <v>0</v>
      </c>
      <c r="BL179" s="13" t="s">
        <v>171</v>
      </c>
      <c r="BM179" s="142" t="s">
        <v>1119</v>
      </c>
    </row>
    <row r="180" spans="2:65" s="1" customFormat="1" ht="24.2" customHeight="1">
      <c r="B180" s="129"/>
      <c r="C180" s="130" t="s">
        <v>278</v>
      </c>
      <c r="D180" s="130" t="s">
        <v>131</v>
      </c>
      <c r="E180" s="131" t="s">
        <v>1120</v>
      </c>
      <c r="F180" s="132" t="s">
        <v>1121</v>
      </c>
      <c r="G180" s="133" t="s">
        <v>1019</v>
      </c>
      <c r="H180" s="134">
        <v>31.974</v>
      </c>
      <c r="I180" s="135"/>
      <c r="J180" s="136">
        <f t="shared" si="20"/>
        <v>0</v>
      </c>
      <c r="K180" s="137"/>
      <c r="L180" s="28"/>
      <c r="M180" s="138" t="s">
        <v>1</v>
      </c>
      <c r="N180" s="139" t="s">
        <v>40</v>
      </c>
      <c r="P180" s="140">
        <f t="shared" si="21"/>
        <v>0</v>
      </c>
      <c r="Q180" s="140">
        <v>0</v>
      </c>
      <c r="R180" s="140">
        <f t="shared" si="22"/>
        <v>0</v>
      </c>
      <c r="S180" s="140">
        <v>0</v>
      </c>
      <c r="T180" s="141">
        <f t="shared" si="23"/>
        <v>0</v>
      </c>
      <c r="AR180" s="142" t="s">
        <v>171</v>
      </c>
      <c r="AT180" s="142" t="s">
        <v>131</v>
      </c>
      <c r="AU180" s="142" t="s">
        <v>84</v>
      </c>
      <c r="AY180" s="13" t="s">
        <v>128</v>
      </c>
      <c r="BE180" s="143">
        <f t="shared" si="24"/>
        <v>0</v>
      </c>
      <c r="BF180" s="143">
        <f t="shared" si="25"/>
        <v>0</v>
      </c>
      <c r="BG180" s="143">
        <f t="shared" si="26"/>
        <v>0</v>
      </c>
      <c r="BH180" s="143">
        <f t="shared" si="27"/>
        <v>0</v>
      </c>
      <c r="BI180" s="143">
        <f t="shared" si="28"/>
        <v>0</v>
      </c>
      <c r="BJ180" s="13" t="s">
        <v>82</v>
      </c>
      <c r="BK180" s="143">
        <f t="shared" si="29"/>
        <v>0</v>
      </c>
      <c r="BL180" s="13" t="s">
        <v>171</v>
      </c>
      <c r="BM180" s="142" t="s">
        <v>1122</v>
      </c>
    </row>
    <row r="181" spans="2:65" s="1" customFormat="1" ht="24.2" customHeight="1">
      <c r="B181" s="129"/>
      <c r="C181" s="130" t="s">
        <v>219</v>
      </c>
      <c r="D181" s="130" t="s">
        <v>131</v>
      </c>
      <c r="E181" s="131" t="s">
        <v>1123</v>
      </c>
      <c r="F181" s="132" t="s">
        <v>1124</v>
      </c>
      <c r="G181" s="133" t="s">
        <v>1019</v>
      </c>
      <c r="H181" s="134">
        <v>31.974</v>
      </c>
      <c r="I181" s="135"/>
      <c r="J181" s="136">
        <f t="shared" si="20"/>
        <v>0</v>
      </c>
      <c r="K181" s="137"/>
      <c r="L181" s="28"/>
      <c r="M181" s="138" t="s">
        <v>1</v>
      </c>
      <c r="N181" s="139" t="s">
        <v>40</v>
      </c>
      <c r="P181" s="140">
        <f t="shared" si="21"/>
        <v>0</v>
      </c>
      <c r="Q181" s="140">
        <v>9.1E-4</v>
      </c>
      <c r="R181" s="140">
        <f t="shared" si="22"/>
        <v>2.9096340000000002E-2</v>
      </c>
      <c r="S181" s="140">
        <v>0</v>
      </c>
      <c r="T181" s="141">
        <f t="shared" si="23"/>
        <v>0</v>
      </c>
      <c r="AR181" s="142" t="s">
        <v>171</v>
      </c>
      <c r="AT181" s="142" t="s">
        <v>131</v>
      </c>
      <c r="AU181" s="142" t="s">
        <v>84</v>
      </c>
      <c r="AY181" s="13" t="s">
        <v>128</v>
      </c>
      <c r="BE181" s="143">
        <f t="shared" si="24"/>
        <v>0</v>
      </c>
      <c r="BF181" s="143">
        <f t="shared" si="25"/>
        <v>0</v>
      </c>
      <c r="BG181" s="143">
        <f t="shared" si="26"/>
        <v>0</v>
      </c>
      <c r="BH181" s="143">
        <f t="shared" si="27"/>
        <v>0</v>
      </c>
      <c r="BI181" s="143">
        <f t="shared" si="28"/>
        <v>0</v>
      </c>
      <c r="BJ181" s="13" t="s">
        <v>82</v>
      </c>
      <c r="BK181" s="143">
        <f t="shared" si="29"/>
        <v>0</v>
      </c>
      <c r="BL181" s="13" t="s">
        <v>171</v>
      </c>
      <c r="BM181" s="142" t="s">
        <v>1125</v>
      </c>
    </row>
    <row r="182" spans="2:65" s="1" customFormat="1" ht="33" customHeight="1">
      <c r="B182" s="129"/>
      <c r="C182" s="130" t="s">
        <v>285</v>
      </c>
      <c r="D182" s="130" t="s">
        <v>131</v>
      </c>
      <c r="E182" s="131" t="s">
        <v>1126</v>
      </c>
      <c r="F182" s="132" t="s">
        <v>1127</v>
      </c>
      <c r="G182" s="133" t="s">
        <v>262</v>
      </c>
      <c r="H182" s="134">
        <v>348</v>
      </c>
      <c r="I182" s="135"/>
      <c r="J182" s="136">
        <f t="shared" si="20"/>
        <v>0</v>
      </c>
      <c r="K182" s="137"/>
      <c r="L182" s="28"/>
      <c r="M182" s="138" t="s">
        <v>1</v>
      </c>
      <c r="N182" s="139" t="s">
        <v>40</v>
      </c>
      <c r="P182" s="140">
        <f t="shared" si="21"/>
        <v>0</v>
      </c>
      <c r="Q182" s="140">
        <v>2.0000000000000002E-5</v>
      </c>
      <c r="R182" s="140">
        <f t="shared" si="22"/>
        <v>6.9600000000000009E-3</v>
      </c>
      <c r="S182" s="140">
        <v>0</v>
      </c>
      <c r="T182" s="141">
        <f t="shared" si="23"/>
        <v>0</v>
      </c>
      <c r="AR182" s="142" t="s">
        <v>171</v>
      </c>
      <c r="AT182" s="142" t="s">
        <v>131</v>
      </c>
      <c r="AU182" s="142" t="s">
        <v>84</v>
      </c>
      <c r="AY182" s="13" t="s">
        <v>128</v>
      </c>
      <c r="BE182" s="143">
        <f t="shared" si="24"/>
        <v>0</v>
      </c>
      <c r="BF182" s="143">
        <f t="shared" si="25"/>
        <v>0</v>
      </c>
      <c r="BG182" s="143">
        <f t="shared" si="26"/>
        <v>0</v>
      </c>
      <c r="BH182" s="143">
        <f t="shared" si="27"/>
        <v>0</v>
      </c>
      <c r="BI182" s="143">
        <f t="shared" si="28"/>
        <v>0</v>
      </c>
      <c r="BJ182" s="13" t="s">
        <v>82</v>
      </c>
      <c r="BK182" s="143">
        <f t="shared" si="29"/>
        <v>0</v>
      </c>
      <c r="BL182" s="13" t="s">
        <v>171</v>
      </c>
      <c r="BM182" s="142" t="s">
        <v>1128</v>
      </c>
    </row>
    <row r="183" spans="2:65" s="1" customFormat="1" ht="24.2" customHeight="1">
      <c r="B183" s="129"/>
      <c r="C183" s="130" t="s">
        <v>223</v>
      </c>
      <c r="D183" s="130" t="s">
        <v>131</v>
      </c>
      <c r="E183" s="131" t="s">
        <v>1129</v>
      </c>
      <c r="F183" s="132" t="s">
        <v>1130</v>
      </c>
      <c r="G183" s="133" t="s">
        <v>1019</v>
      </c>
      <c r="H183" s="134">
        <v>34.561999999999998</v>
      </c>
      <c r="I183" s="135"/>
      <c r="J183" s="136">
        <f t="shared" si="20"/>
        <v>0</v>
      </c>
      <c r="K183" s="137"/>
      <c r="L183" s="28"/>
      <c r="M183" s="138" t="s">
        <v>1</v>
      </c>
      <c r="N183" s="139" t="s">
        <v>40</v>
      </c>
      <c r="P183" s="140">
        <f t="shared" si="21"/>
        <v>0</v>
      </c>
      <c r="Q183" s="140">
        <v>1.837</v>
      </c>
      <c r="R183" s="140">
        <f t="shared" si="22"/>
        <v>63.490393999999995</v>
      </c>
      <c r="S183" s="140">
        <v>0</v>
      </c>
      <c r="T183" s="141">
        <f t="shared" si="23"/>
        <v>0</v>
      </c>
      <c r="AR183" s="142" t="s">
        <v>171</v>
      </c>
      <c r="AT183" s="142" t="s">
        <v>131</v>
      </c>
      <c r="AU183" s="142" t="s">
        <v>84</v>
      </c>
      <c r="AY183" s="13" t="s">
        <v>128</v>
      </c>
      <c r="BE183" s="143">
        <f t="shared" si="24"/>
        <v>0</v>
      </c>
      <c r="BF183" s="143">
        <f t="shared" si="25"/>
        <v>0</v>
      </c>
      <c r="BG183" s="143">
        <f t="shared" si="26"/>
        <v>0</v>
      </c>
      <c r="BH183" s="143">
        <f t="shared" si="27"/>
        <v>0</v>
      </c>
      <c r="BI183" s="143">
        <f t="shared" si="28"/>
        <v>0</v>
      </c>
      <c r="BJ183" s="13" t="s">
        <v>82</v>
      </c>
      <c r="BK183" s="143">
        <f t="shared" si="29"/>
        <v>0</v>
      </c>
      <c r="BL183" s="13" t="s">
        <v>171</v>
      </c>
      <c r="BM183" s="142" t="s">
        <v>1131</v>
      </c>
    </row>
    <row r="184" spans="2:65" s="1" customFormat="1" ht="21.75" customHeight="1">
      <c r="B184" s="129"/>
      <c r="C184" s="130" t="s">
        <v>291</v>
      </c>
      <c r="D184" s="130" t="s">
        <v>131</v>
      </c>
      <c r="E184" s="131" t="s">
        <v>1132</v>
      </c>
      <c r="F184" s="132" t="s">
        <v>1133</v>
      </c>
      <c r="G184" s="133" t="s">
        <v>1019</v>
      </c>
      <c r="H184" s="134">
        <v>151.77000000000001</v>
      </c>
      <c r="I184" s="135"/>
      <c r="J184" s="136">
        <f t="shared" si="20"/>
        <v>0</v>
      </c>
      <c r="K184" s="137"/>
      <c r="L184" s="28"/>
      <c r="M184" s="138" t="s">
        <v>1</v>
      </c>
      <c r="N184" s="139" t="s">
        <v>40</v>
      </c>
      <c r="P184" s="140">
        <f t="shared" si="21"/>
        <v>0</v>
      </c>
      <c r="Q184" s="140">
        <v>1.7</v>
      </c>
      <c r="R184" s="140">
        <f t="shared" si="22"/>
        <v>258.00900000000001</v>
      </c>
      <c r="S184" s="140">
        <v>0</v>
      </c>
      <c r="T184" s="141">
        <f t="shared" si="23"/>
        <v>0</v>
      </c>
      <c r="AR184" s="142" t="s">
        <v>171</v>
      </c>
      <c r="AT184" s="142" t="s">
        <v>131</v>
      </c>
      <c r="AU184" s="142" t="s">
        <v>84</v>
      </c>
      <c r="AY184" s="13" t="s">
        <v>128</v>
      </c>
      <c r="BE184" s="143">
        <f t="shared" si="24"/>
        <v>0</v>
      </c>
      <c r="BF184" s="143">
        <f t="shared" si="25"/>
        <v>0</v>
      </c>
      <c r="BG184" s="143">
        <f t="shared" si="26"/>
        <v>0</v>
      </c>
      <c r="BH184" s="143">
        <f t="shared" si="27"/>
        <v>0</v>
      </c>
      <c r="BI184" s="143">
        <f t="shared" si="28"/>
        <v>0</v>
      </c>
      <c r="BJ184" s="13" t="s">
        <v>82</v>
      </c>
      <c r="BK184" s="143">
        <f t="shared" si="29"/>
        <v>0</v>
      </c>
      <c r="BL184" s="13" t="s">
        <v>171</v>
      </c>
      <c r="BM184" s="142" t="s">
        <v>1134</v>
      </c>
    </row>
    <row r="185" spans="2:65" s="11" customFormat="1" ht="22.9" customHeight="1">
      <c r="B185" s="117"/>
      <c r="D185" s="118" t="s">
        <v>74</v>
      </c>
      <c r="E185" s="127" t="s">
        <v>195</v>
      </c>
      <c r="F185" s="127" t="s">
        <v>1135</v>
      </c>
      <c r="I185" s="120"/>
      <c r="J185" s="128">
        <f>BK185</f>
        <v>0</v>
      </c>
      <c r="L185" s="117"/>
      <c r="M185" s="122"/>
      <c r="P185" s="123">
        <f>SUM(P186:P192)</f>
        <v>0</v>
      </c>
      <c r="R185" s="123">
        <f>SUM(R186:R192)</f>
        <v>9.0834999999999999E-2</v>
      </c>
      <c r="T185" s="124">
        <f>SUM(T186:T192)</f>
        <v>1.7872000000000001</v>
      </c>
      <c r="AR185" s="118" t="s">
        <v>82</v>
      </c>
      <c r="AT185" s="125" t="s">
        <v>74</v>
      </c>
      <c r="AU185" s="125" t="s">
        <v>82</v>
      </c>
      <c r="AY185" s="118" t="s">
        <v>128</v>
      </c>
      <c r="BK185" s="126">
        <f>SUM(BK186:BK192)</f>
        <v>0</v>
      </c>
    </row>
    <row r="186" spans="2:65" s="1" customFormat="1" ht="37.9" customHeight="1">
      <c r="B186" s="129"/>
      <c r="C186" s="130" t="s">
        <v>226</v>
      </c>
      <c r="D186" s="130" t="s">
        <v>131</v>
      </c>
      <c r="E186" s="131" t="s">
        <v>1136</v>
      </c>
      <c r="F186" s="132" t="s">
        <v>1137</v>
      </c>
      <c r="G186" s="133" t="s">
        <v>1015</v>
      </c>
      <c r="H186" s="134">
        <v>752</v>
      </c>
      <c r="I186" s="135"/>
      <c r="J186" s="136">
        <f t="shared" ref="J186:J192" si="30">ROUND(I186*H186,2)</f>
        <v>0</v>
      </c>
      <c r="K186" s="137"/>
      <c r="L186" s="28"/>
      <c r="M186" s="138" t="s">
        <v>1</v>
      </c>
      <c r="N186" s="139" t="s">
        <v>40</v>
      </c>
      <c r="P186" s="140">
        <f t="shared" ref="P186:P192" si="31">O186*H186</f>
        <v>0</v>
      </c>
      <c r="Q186" s="140">
        <v>0</v>
      </c>
      <c r="R186" s="140">
        <f t="shared" ref="R186:R192" si="32">Q186*H186</f>
        <v>0</v>
      </c>
      <c r="S186" s="140">
        <v>0</v>
      </c>
      <c r="T186" s="141">
        <f t="shared" ref="T186:T192" si="33">S186*H186</f>
        <v>0</v>
      </c>
      <c r="AR186" s="142" t="s">
        <v>171</v>
      </c>
      <c r="AT186" s="142" t="s">
        <v>131</v>
      </c>
      <c r="AU186" s="142" t="s">
        <v>84</v>
      </c>
      <c r="AY186" s="13" t="s">
        <v>128</v>
      </c>
      <c r="BE186" s="143">
        <f t="shared" ref="BE186:BE192" si="34">IF(N186="základní",J186,0)</f>
        <v>0</v>
      </c>
      <c r="BF186" s="143">
        <f t="shared" ref="BF186:BF192" si="35">IF(N186="snížená",J186,0)</f>
        <v>0</v>
      </c>
      <c r="BG186" s="143">
        <f t="shared" ref="BG186:BG192" si="36">IF(N186="zákl. přenesená",J186,0)</f>
        <v>0</v>
      </c>
      <c r="BH186" s="143">
        <f t="shared" ref="BH186:BH192" si="37">IF(N186="sníž. přenesená",J186,0)</f>
        <v>0</v>
      </c>
      <c r="BI186" s="143">
        <f t="shared" ref="BI186:BI192" si="38">IF(N186="nulová",J186,0)</f>
        <v>0</v>
      </c>
      <c r="BJ186" s="13" t="s">
        <v>82</v>
      </c>
      <c r="BK186" s="143">
        <f t="shared" ref="BK186:BK192" si="39">ROUND(I186*H186,2)</f>
        <v>0</v>
      </c>
      <c r="BL186" s="13" t="s">
        <v>171</v>
      </c>
      <c r="BM186" s="142" t="s">
        <v>1138</v>
      </c>
    </row>
    <row r="187" spans="2:65" s="1" customFormat="1" ht="37.9" customHeight="1">
      <c r="B187" s="129"/>
      <c r="C187" s="130" t="s">
        <v>298</v>
      </c>
      <c r="D187" s="130" t="s">
        <v>131</v>
      </c>
      <c r="E187" s="131" t="s">
        <v>1139</v>
      </c>
      <c r="F187" s="132" t="s">
        <v>1140</v>
      </c>
      <c r="G187" s="133" t="s">
        <v>1015</v>
      </c>
      <c r="H187" s="134">
        <v>90240</v>
      </c>
      <c r="I187" s="135"/>
      <c r="J187" s="136">
        <f t="shared" si="30"/>
        <v>0</v>
      </c>
      <c r="K187" s="137"/>
      <c r="L187" s="28"/>
      <c r="M187" s="138" t="s">
        <v>1</v>
      </c>
      <c r="N187" s="139" t="s">
        <v>40</v>
      </c>
      <c r="P187" s="140">
        <f t="shared" si="31"/>
        <v>0</v>
      </c>
      <c r="Q187" s="140">
        <v>0</v>
      </c>
      <c r="R187" s="140">
        <f t="shared" si="32"/>
        <v>0</v>
      </c>
      <c r="S187" s="140">
        <v>0</v>
      </c>
      <c r="T187" s="141">
        <f t="shared" si="33"/>
        <v>0</v>
      </c>
      <c r="AR187" s="142" t="s">
        <v>171</v>
      </c>
      <c r="AT187" s="142" t="s">
        <v>131</v>
      </c>
      <c r="AU187" s="142" t="s">
        <v>84</v>
      </c>
      <c r="AY187" s="13" t="s">
        <v>128</v>
      </c>
      <c r="BE187" s="143">
        <f t="shared" si="34"/>
        <v>0</v>
      </c>
      <c r="BF187" s="143">
        <f t="shared" si="35"/>
        <v>0</v>
      </c>
      <c r="BG187" s="143">
        <f t="shared" si="36"/>
        <v>0</v>
      </c>
      <c r="BH187" s="143">
        <f t="shared" si="37"/>
        <v>0</v>
      </c>
      <c r="BI187" s="143">
        <f t="shared" si="38"/>
        <v>0</v>
      </c>
      <c r="BJ187" s="13" t="s">
        <v>82</v>
      </c>
      <c r="BK187" s="143">
        <f t="shared" si="39"/>
        <v>0</v>
      </c>
      <c r="BL187" s="13" t="s">
        <v>171</v>
      </c>
      <c r="BM187" s="142" t="s">
        <v>1141</v>
      </c>
    </row>
    <row r="188" spans="2:65" s="1" customFormat="1" ht="37.9" customHeight="1">
      <c r="B188" s="129"/>
      <c r="C188" s="130" t="s">
        <v>232</v>
      </c>
      <c r="D188" s="130" t="s">
        <v>131</v>
      </c>
      <c r="E188" s="131" t="s">
        <v>1142</v>
      </c>
      <c r="F188" s="132" t="s">
        <v>1143</v>
      </c>
      <c r="G188" s="133" t="s">
        <v>1015</v>
      </c>
      <c r="H188" s="134">
        <v>752</v>
      </c>
      <c r="I188" s="135"/>
      <c r="J188" s="136">
        <f t="shared" si="30"/>
        <v>0</v>
      </c>
      <c r="K188" s="137"/>
      <c r="L188" s="28"/>
      <c r="M188" s="138" t="s">
        <v>1</v>
      </c>
      <c r="N188" s="139" t="s">
        <v>40</v>
      </c>
      <c r="P188" s="140">
        <f t="shared" si="31"/>
        <v>0</v>
      </c>
      <c r="Q188" s="140">
        <v>0</v>
      </c>
      <c r="R188" s="140">
        <f t="shared" si="32"/>
        <v>0</v>
      </c>
      <c r="S188" s="140">
        <v>0</v>
      </c>
      <c r="T188" s="141">
        <f t="shared" si="33"/>
        <v>0</v>
      </c>
      <c r="AR188" s="142" t="s">
        <v>171</v>
      </c>
      <c r="AT188" s="142" t="s">
        <v>131</v>
      </c>
      <c r="AU188" s="142" t="s">
        <v>84</v>
      </c>
      <c r="AY188" s="13" t="s">
        <v>128</v>
      </c>
      <c r="BE188" s="143">
        <f t="shared" si="34"/>
        <v>0</v>
      </c>
      <c r="BF188" s="143">
        <f t="shared" si="35"/>
        <v>0</v>
      </c>
      <c r="BG188" s="143">
        <f t="shared" si="36"/>
        <v>0</v>
      </c>
      <c r="BH188" s="143">
        <f t="shared" si="37"/>
        <v>0</v>
      </c>
      <c r="BI188" s="143">
        <f t="shared" si="38"/>
        <v>0</v>
      </c>
      <c r="BJ188" s="13" t="s">
        <v>82</v>
      </c>
      <c r="BK188" s="143">
        <f t="shared" si="39"/>
        <v>0</v>
      </c>
      <c r="BL188" s="13" t="s">
        <v>171</v>
      </c>
      <c r="BM188" s="142" t="s">
        <v>1144</v>
      </c>
    </row>
    <row r="189" spans="2:65" s="1" customFormat="1" ht="37.9" customHeight="1">
      <c r="B189" s="129"/>
      <c r="C189" s="130" t="s">
        <v>305</v>
      </c>
      <c r="D189" s="130" t="s">
        <v>131</v>
      </c>
      <c r="E189" s="131" t="s">
        <v>1145</v>
      </c>
      <c r="F189" s="132" t="s">
        <v>1146</v>
      </c>
      <c r="G189" s="133" t="s">
        <v>1015</v>
      </c>
      <c r="H189" s="134">
        <v>363.34</v>
      </c>
      <c r="I189" s="135"/>
      <c r="J189" s="136">
        <f t="shared" si="30"/>
        <v>0</v>
      </c>
      <c r="K189" s="137"/>
      <c r="L189" s="28"/>
      <c r="M189" s="138" t="s">
        <v>1</v>
      </c>
      <c r="N189" s="139" t="s">
        <v>40</v>
      </c>
      <c r="P189" s="140">
        <f t="shared" si="31"/>
        <v>0</v>
      </c>
      <c r="Q189" s="140">
        <v>2.1000000000000001E-4</v>
      </c>
      <c r="R189" s="140">
        <f t="shared" si="32"/>
        <v>7.6301399999999991E-2</v>
      </c>
      <c r="S189" s="140">
        <v>0</v>
      </c>
      <c r="T189" s="141">
        <f t="shared" si="33"/>
        <v>0</v>
      </c>
      <c r="AR189" s="142" t="s">
        <v>171</v>
      </c>
      <c r="AT189" s="142" t="s">
        <v>131</v>
      </c>
      <c r="AU189" s="142" t="s">
        <v>84</v>
      </c>
      <c r="AY189" s="13" t="s">
        <v>128</v>
      </c>
      <c r="BE189" s="143">
        <f t="shared" si="34"/>
        <v>0</v>
      </c>
      <c r="BF189" s="143">
        <f t="shared" si="35"/>
        <v>0</v>
      </c>
      <c r="BG189" s="143">
        <f t="shared" si="36"/>
        <v>0</v>
      </c>
      <c r="BH189" s="143">
        <f t="shared" si="37"/>
        <v>0</v>
      </c>
      <c r="BI189" s="143">
        <f t="shared" si="38"/>
        <v>0</v>
      </c>
      <c r="BJ189" s="13" t="s">
        <v>82</v>
      </c>
      <c r="BK189" s="143">
        <f t="shared" si="39"/>
        <v>0</v>
      </c>
      <c r="BL189" s="13" t="s">
        <v>171</v>
      </c>
      <c r="BM189" s="142" t="s">
        <v>1147</v>
      </c>
    </row>
    <row r="190" spans="2:65" s="1" customFormat="1" ht="24.2" customHeight="1">
      <c r="B190" s="129"/>
      <c r="C190" s="130" t="s">
        <v>235</v>
      </c>
      <c r="D190" s="130" t="s">
        <v>131</v>
      </c>
      <c r="E190" s="131" t="s">
        <v>1148</v>
      </c>
      <c r="F190" s="132" t="s">
        <v>1149</v>
      </c>
      <c r="G190" s="133" t="s">
        <v>1015</v>
      </c>
      <c r="H190" s="134">
        <v>363.34</v>
      </c>
      <c r="I190" s="135"/>
      <c r="J190" s="136">
        <f t="shared" si="30"/>
        <v>0</v>
      </c>
      <c r="K190" s="137"/>
      <c r="L190" s="28"/>
      <c r="M190" s="138" t="s">
        <v>1</v>
      </c>
      <c r="N190" s="139" t="s">
        <v>40</v>
      </c>
      <c r="P190" s="140">
        <f t="shared" si="31"/>
        <v>0</v>
      </c>
      <c r="Q190" s="140">
        <v>4.0000000000000003E-5</v>
      </c>
      <c r="R190" s="140">
        <f t="shared" si="32"/>
        <v>1.4533600000000001E-2</v>
      </c>
      <c r="S190" s="140">
        <v>0</v>
      </c>
      <c r="T190" s="141">
        <f t="shared" si="33"/>
        <v>0</v>
      </c>
      <c r="AR190" s="142" t="s">
        <v>171</v>
      </c>
      <c r="AT190" s="142" t="s">
        <v>131</v>
      </c>
      <c r="AU190" s="142" t="s">
        <v>84</v>
      </c>
      <c r="AY190" s="13" t="s">
        <v>128</v>
      </c>
      <c r="BE190" s="143">
        <f t="shared" si="34"/>
        <v>0</v>
      </c>
      <c r="BF190" s="143">
        <f t="shared" si="35"/>
        <v>0</v>
      </c>
      <c r="BG190" s="143">
        <f t="shared" si="36"/>
        <v>0</v>
      </c>
      <c r="BH190" s="143">
        <f t="shared" si="37"/>
        <v>0</v>
      </c>
      <c r="BI190" s="143">
        <f t="shared" si="38"/>
        <v>0</v>
      </c>
      <c r="BJ190" s="13" t="s">
        <v>82</v>
      </c>
      <c r="BK190" s="143">
        <f t="shared" si="39"/>
        <v>0</v>
      </c>
      <c r="BL190" s="13" t="s">
        <v>171</v>
      </c>
      <c r="BM190" s="142" t="s">
        <v>1150</v>
      </c>
    </row>
    <row r="191" spans="2:65" s="1" customFormat="1" ht="24.2" customHeight="1">
      <c r="B191" s="129"/>
      <c r="C191" s="130" t="s">
        <v>312</v>
      </c>
      <c r="D191" s="130" t="s">
        <v>131</v>
      </c>
      <c r="E191" s="131" t="s">
        <v>1151</v>
      </c>
      <c r="F191" s="132" t="s">
        <v>1152</v>
      </c>
      <c r="G191" s="133" t="s">
        <v>1015</v>
      </c>
      <c r="H191" s="134">
        <v>10.4</v>
      </c>
      <c r="I191" s="135"/>
      <c r="J191" s="136">
        <f t="shared" si="30"/>
        <v>0</v>
      </c>
      <c r="K191" s="137"/>
      <c r="L191" s="28"/>
      <c r="M191" s="138" t="s">
        <v>1</v>
      </c>
      <c r="N191" s="139" t="s">
        <v>40</v>
      </c>
      <c r="P191" s="140">
        <f t="shared" si="31"/>
        <v>0</v>
      </c>
      <c r="Q191" s="140">
        <v>0</v>
      </c>
      <c r="R191" s="140">
        <f t="shared" si="32"/>
        <v>0</v>
      </c>
      <c r="S191" s="140">
        <v>1.7999999999999999E-2</v>
      </c>
      <c r="T191" s="141">
        <f t="shared" si="33"/>
        <v>0.18720000000000001</v>
      </c>
      <c r="AR191" s="142" t="s">
        <v>171</v>
      </c>
      <c r="AT191" s="142" t="s">
        <v>131</v>
      </c>
      <c r="AU191" s="142" t="s">
        <v>84</v>
      </c>
      <c r="AY191" s="13" t="s">
        <v>128</v>
      </c>
      <c r="BE191" s="143">
        <f t="shared" si="34"/>
        <v>0</v>
      </c>
      <c r="BF191" s="143">
        <f t="shared" si="35"/>
        <v>0</v>
      </c>
      <c r="BG191" s="143">
        <f t="shared" si="36"/>
        <v>0</v>
      </c>
      <c r="BH191" s="143">
        <f t="shared" si="37"/>
        <v>0</v>
      </c>
      <c r="BI191" s="143">
        <f t="shared" si="38"/>
        <v>0</v>
      </c>
      <c r="BJ191" s="13" t="s">
        <v>82</v>
      </c>
      <c r="BK191" s="143">
        <f t="shared" si="39"/>
        <v>0</v>
      </c>
      <c r="BL191" s="13" t="s">
        <v>171</v>
      </c>
      <c r="BM191" s="142" t="s">
        <v>1153</v>
      </c>
    </row>
    <row r="192" spans="2:65" s="1" customFormat="1" ht="24.2" customHeight="1">
      <c r="B192" s="129"/>
      <c r="C192" s="130" t="s">
        <v>238</v>
      </c>
      <c r="D192" s="130" t="s">
        <v>131</v>
      </c>
      <c r="E192" s="131" t="s">
        <v>1154</v>
      </c>
      <c r="F192" s="132" t="s">
        <v>1155</v>
      </c>
      <c r="G192" s="133" t="s">
        <v>1019</v>
      </c>
      <c r="H192" s="134">
        <v>0.8</v>
      </c>
      <c r="I192" s="135"/>
      <c r="J192" s="136">
        <f t="shared" si="30"/>
        <v>0</v>
      </c>
      <c r="K192" s="137"/>
      <c r="L192" s="28"/>
      <c r="M192" s="138" t="s">
        <v>1</v>
      </c>
      <c r="N192" s="139" t="s">
        <v>40</v>
      </c>
      <c r="P192" s="140">
        <f t="shared" si="31"/>
        <v>0</v>
      </c>
      <c r="Q192" s="140">
        <v>0</v>
      </c>
      <c r="R192" s="140">
        <f t="shared" si="32"/>
        <v>0</v>
      </c>
      <c r="S192" s="140">
        <v>2</v>
      </c>
      <c r="T192" s="141">
        <f t="shared" si="33"/>
        <v>1.6</v>
      </c>
      <c r="AR192" s="142" t="s">
        <v>171</v>
      </c>
      <c r="AT192" s="142" t="s">
        <v>131</v>
      </c>
      <c r="AU192" s="142" t="s">
        <v>84</v>
      </c>
      <c r="AY192" s="13" t="s">
        <v>128</v>
      </c>
      <c r="BE192" s="143">
        <f t="shared" si="34"/>
        <v>0</v>
      </c>
      <c r="BF192" s="143">
        <f t="shared" si="35"/>
        <v>0</v>
      </c>
      <c r="BG192" s="143">
        <f t="shared" si="36"/>
        <v>0</v>
      </c>
      <c r="BH192" s="143">
        <f t="shared" si="37"/>
        <v>0</v>
      </c>
      <c r="BI192" s="143">
        <f t="shared" si="38"/>
        <v>0</v>
      </c>
      <c r="BJ192" s="13" t="s">
        <v>82</v>
      </c>
      <c r="BK192" s="143">
        <f t="shared" si="39"/>
        <v>0</v>
      </c>
      <c r="BL192" s="13" t="s">
        <v>171</v>
      </c>
      <c r="BM192" s="142" t="s">
        <v>1156</v>
      </c>
    </row>
    <row r="193" spans="2:65" s="11" customFormat="1" ht="22.9" customHeight="1">
      <c r="B193" s="117"/>
      <c r="D193" s="118" t="s">
        <v>74</v>
      </c>
      <c r="E193" s="127" t="s">
        <v>1157</v>
      </c>
      <c r="F193" s="127" t="s">
        <v>1158</v>
      </c>
      <c r="I193" s="120"/>
      <c r="J193" s="128">
        <f>BK193</f>
        <v>0</v>
      </c>
      <c r="L193" s="117"/>
      <c r="M193" s="122"/>
      <c r="P193" s="123">
        <f>P194</f>
        <v>0</v>
      </c>
      <c r="R193" s="123">
        <f>R194</f>
        <v>0</v>
      </c>
      <c r="T193" s="124">
        <f>T194</f>
        <v>0</v>
      </c>
      <c r="AR193" s="118" t="s">
        <v>82</v>
      </c>
      <c r="AT193" s="125" t="s">
        <v>74</v>
      </c>
      <c r="AU193" s="125" t="s">
        <v>82</v>
      </c>
      <c r="AY193" s="118" t="s">
        <v>128</v>
      </c>
      <c r="BK193" s="126">
        <f>BK194</f>
        <v>0</v>
      </c>
    </row>
    <row r="194" spans="2:65" s="1" customFormat="1" ht="16.5" customHeight="1">
      <c r="B194" s="129"/>
      <c r="C194" s="130" t="s">
        <v>321</v>
      </c>
      <c r="D194" s="130" t="s">
        <v>131</v>
      </c>
      <c r="E194" s="131" t="s">
        <v>1159</v>
      </c>
      <c r="F194" s="132" t="s">
        <v>1160</v>
      </c>
      <c r="G194" s="133" t="s">
        <v>929</v>
      </c>
      <c r="H194" s="134">
        <v>655.404</v>
      </c>
      <c r="I194" s="135"/>
      <c r="J194" s="136">
        <f>ROUND(I194*H194,2)</f>
        <v>0</v>
      </c>
      <c r="K194" s="137"/>
      <c r="L194" s="28"/>
      <c r="M194" s="138" t="s">
        <v>1</v>
      </c>
      <c r="N194" s="139" t="s">
        <v>40</v>
      </c>
      <c r="P194" s="140">
        <f>O194*H194</f>
        <v>0</v>
      </c>
      <c r="Q194" s="140">
        <v>0</v>
      </c>
      <c r="R194" s="140">
        <f>Q194*H194</f>
        <v>0</v>
      </c>
      <c r="S194" s="140">
        <v>0</v>
      </c>
      <c r="T194" s="141">
        <f>S194*H194</f>
        <v>0</v>
      </c>
      <c r="AR194" s="142" t="s">
        <v>171</v>
      </c>
      <c r="AT194" s="142" t="s">
        <v>131</v>
      </c>
      <c r="AU194" s="142" t="s">
        <v>84</v>
      </c>
      <c r="AY194" s="13" t="s">
        <v>128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3" t="s">
        <v>82</v>
      </c>
      <c r="BK194" s="143">
        <f>ROUND(I194*H194,2)</f>
        <v>0</v>
      </c>
      <c r="BL194" s="13" t="s">
        <v>171</v>
      </c>
      <c r="BM194" s="142" t="s">
        <v>1161</v>
      </c>
    </row>
    <row r="195" spans="2:65" s="11" customFormat="1" ht="25.9" customHeight="1">
      <c r="B195" s="117"/>
      <c r="D195" s="118" t="s">
        <v>74</v>
      </c>
      <c r="E195" s="119" t="s">
        <v>126</v>
      </c>
      <c r="F195" s="119" t="s">
        <v>127</v>
      </c>
      <c r="I195" s="120"/>
      <c r="J195" s="121">
        <f>BK195</f>
        <v>0</v>
      </c>
      <c r="L195" s="117"/>
      <c r="M195" s="122"/>
      <c r="P195" s="123">
        <f>P196+P208+P236+P252+P257+P285+P289+P324+P336+P346+P358+P367+P369+P375</f>
        <v>0</v>
      </c>
      <c r="R195" s="123">
        <f>R196+R208+R236+R252+R257+R285+R289+R324+R336+R346+R358+R367+R369+R375</f>
        <v>173.98996712000002</v>
      </c>
      <c r="T195" s="124">
        <f>T196+T208+T236+T252+T257+T285+T289+T324+T336+T346+T358+T367+T369+T375</f>
        <v>1.0900199999999999E-2</v>
      </c>
      <c r="AR195" s="118" t="s">
        <v>84</v>
      </c>
      <c r="AT195" s="125" t="s">
        <v>74</v>
      </c>
      <c r="AU195" s="125" t="s">
        <v>75</v>
      </c>
      <c r="AY195" s="118" t="s">
        <v>128</v>
      </c>
      <c r="BK195" s="126">
        <f>BK196+BK208+BK236+BK252+BK257+BK285+BK289+BK324+BK336+BK346+BK358+BK367+BK369+BK375</f>
        <v>0</v>
      </c>
    </row>
    <row r="196" spans="2:65" s="11" customFormat="1" ht="22.9" customHeight="1">
      <c r="B196" s="117"/>
      <c r="D196" s="118" t="s">
        <v>74</v>
      </c>
      <c r="E196" s="127" t="s">
        <v>1162</v>
      </c>
      <c r="F196" s="127" t="s">
        <v>1163</v>
      </c>
      <c r="I196" s="120"/>
      <c r="J196" s="128">
        <f>BK196</f>
        <v>0</v>
      </c>
      <c r="L196" s="117"/>
      <c r="M196" s="122"/>
      <c r="P196" s="123">
        <f>SUM(P197:P207)</f>
        <v>0</v>
      </c>
      <c r="R196" s="123">
        <f>SUM(R197:R207)</f>
        <v>2.2368000000000001</v>
      </c>
      <c r="T196" s="124">
        <f>SUM(T197:T207)</f>
        <v>0</v>
      </c>
      <c r="AR196" s="118" t="s">
        <v>84</v>
      </c>
      <c r="AT196" s="125" t="s">
        <v>74</v>
      </c>
      <c r="AU196" s="125" t="s">
        <v>82</v>
      </c>
      <c r="AY196" s="118" t="s">
        <v>128</v>
      </c>
      <c r="BK196" s="126">
        <f>SUM(BK197:BK207)</f>
        <v>0</v>
      </c>
    </row>
    <row r="197" spans="2:65" s="1" customFormat="1" ht="24.2" customHeight="1">
      <c r="B197" s="129"/>
      <c r="C197" s="130" t="s">
        <v>239</v>
      </c>
      <c r="D197" s="130" t="s">
        <v>131</v>
      </c>
      <c r="E197" s="131" t="s">
        <v>1164</v>
      </c>
      <c r="F197" s="132" t="s">
        <v>1165</v>
      </c>
      <c r="G197" s="133" t="s">
        <v>1015</v>
      </c>
      <c r="H197" s="134">
        <v>264</v>
      </c>
      <c r="I197" s="135"/>
      <c r="J197" s="136">
        <f>ROUND(I197*H197,2)</f>
        <v>0</v>
      </c>
      <c r="K197" s="137"/>
      <c r="L197" s="28"/>
      <c r="M197" s="138" t="s">
        <v>1</v>
      </c>
      <c r="N197" s="139" t="s">
        <v>40</v>
      </c>
      <c r="P197" s="140">
        <f>O197*H197</f>
        <v>0</v>
      </c>
      <c r="Q197" s="140">
        <v>0</v>
      </c>
      <c r="R197" s="140">
        <f>Q197*H197</f>
        <v>0</v>
      </c>
      <c r="S197" s="140">
        <v>0</v>
      </c>
      <c r="T197" s="141">
        <f>S197*H197</f>
        <v>0</v>
      </c>
      <c r="AR197" s="142" t="s">
        <v>135</v>
      </c>
      <c r="AT197" s="142" t="s">
        <v>131</v>
      </c>
      <c r="AU197" s="142" t="s">
        <v>84</v>
      </c>
      <c r="AY197" s="13" t="s">
        <v>128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3" t="s">
        <v>82</v>
      </c>
      <c r="BK197" s="143">
        <f>ROUND(I197*H197,2)</f>
        <v>0</v>
      </c>
      <c r="BL197" s="13" t="s">
        <v>135</v>
      </c>
      <c r="BM197" s="142" t="s">
        <v>1166</v>
      </c>
    </row>
    <row r="198" spans="2:65" s="1" customFormat="1" ht="16.5" customHeight="1">
      <c r="B198" s="129"/>
      <c r="C198" s="149" t="s">
        <v>328</v>
      </c>
      <c r="D198" s="149" t="s">
        <v>164</v>
      </c>
      <c r="E198" s="150" t="s">
        <v>1167</v>
      </c>
      <c r="F198" s="151" t="s">
        <v>1168</v>
      </c>
      <c r="G198" s="152" t="s">
        <v>929</v>
      </c>
      <c r="H198" s="153">
        <v>7.9000000000000001E-2</v>
      </c>
      <c r="I198" s="154"/>
      <c r="J198" s="155">
        <f>ROUND(I198*H198,2)</f>
        <v>0</v>
      </c>
      <c r="K198" s="156"/>
      <c r="L198" s="157"/>
      <c r="M198" s="158" t="s">
        <v>1</v>
      </c>
      <c r="N198" s="159" t="s">
        <v>40</v>
      </c>
      <c r="P198" s="140">
        <f>O198*H198</f>
        <v>0</v>
      </c>
      <c r="Q198" s="140">
        <v>1</v>
      </c>
      <c r="R198" s="140">
        <f>Q198*H198</f>
        <v>7.9000000000000001E-2</v>
      </c>
      <c r="S198" s="140">
        <v>0</v>
      </c>
      <c r="T198" s="141">
        <f>S198*H198</f>
        <v>0</v>
      </c>
      <c r="AR198" s="142" t="s">
        <v>168</v>
      </c>
      <c r="AT198" s="142" t="s">
        <v>164</v>
      </c>
      <c r="AU198" s="142" t="s">
        <v>84</v>
      </c>
      <c r="AY198" s="13" t="s">
        <v>128</v>
      </c>
      <c r="BE198" s="143">
        <f>IF(N198="základní",J198,0)</f>
        <v>0</v>
      </c>
      <c r="BF198" s="143">
        <f>IF(N198="snížená",J198,0)</f>
        <v>0</v>
      </c>
      <c r="BG198" s="143">
        <f>IF(N198="zákl. přenesená",J198,0)</f>
        <v>0</v>
      </c>
      <c r="BH198" s="143">
        <f>IF(N198="sníž. přenesená",J198,0)</f>
        <v>0</v>
      </c>
      <c r="BI198" s="143">
        <f>IF(N198="nulová",J198,0)</f>
        <v>0</v>
      </c>
      <c r="BJ198" s="13" t="s">
        <v>82</v>
      </c>
      <c r="BK198" s="143">
        <f>ROUND(I198*H198,2)</f>
        <v>0</v>
      </c>
      <c r="BL198" s="13" t="s">
        <v>135</v>
      </c>
      <c r="BM198" s="142" t="s">
        <v>1169</v>
      </c>
    </row>
    <row r="199" spans="2:65" s="1" customFormat="1" ht="19.5">
      <c r="B199" s="28"/>
      <c r="D199" s="161" t="s">
        <v>1170</v>
      </c>
      <c r="F199" s="162" t="s">
        <v>1171</v>
      </c>
      <c r="I199" s="163"/>
      <c r="L199" s="28"/>
      <c r="M199" s="164"/>
      <c r="T199" s="52"/>
      <c r="AT199" s="13" t="s">
        <v>1170</v>
      </c>
      <c r="AU199" s="13" t="s">
        <v>84</v>
      </c>
    </row>
    <row r="200" spans="2:65" s="1" customFormat="1" ht="24.2" customHeight="1">
      <c r="B200" s="129"/>
      <c r="C200" s="130" t="s">
        <v>243</v>
      </c>
      <c r="D200" s="130" t="s">
        <v>131</v>
      </c>
      <c r="E200" s="131" t="s">
        <v>1172</v>
      </c>
      <c r="F200" s="132" t="s">
        <v>1173</v>
      </c>
      <c r="G200" s="133" t="s">
        <v>1015</v>
      </c>
      <c r="H200" s="134">
        <v>102</v>
      </c>
      <c r="I200" s="135"/>
      <c r="J200" s="136">
        <f>ROUND(I200*H200,2)</f>
        <v>0</v>
      </c>
      <c r="K200" s="137"/>
      <c r="L200" s="28"/>
      <c r="M200" s="138" t="s">
        <v>1</v>
      </c>
      <c r="N200" s="139" t="s">
        <v>40</v>
      </c>
      <c r="P200" s="140">
        <f>O200*H200</f>
        <v>0</v>
      </c>
      <c r="Q200" s="140">
        <v>0</v>
      </c>
      <c r="R200" s="140">
        <f>Q200*H200</f>
        <v>0</v>
      </c>
      <c r="S200" s="140">
        <v>0</v>
      </c>
      <c r="T200" s="141">
        <f>S200*H200</f>
        <v>0</v>
      </c>
      <c r="AR200" s="142" t="s">
        <v>135</v>
      </c>
      <c r="AT200" s="142" t="s">
        <v>131</v>
      </c>
      <c r="AU200" s="142" t="s">
        <v>84</v>
      </c>
      <c r="AY200" s="13" t="s">
        <v>128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3" t="s">
        <v>82</v>
      </c>
      <c r="BK200" s="143">
        <f>ROUND(I200*H200,2)</f>
        <v>0</v>
      </c>
      <c r="BL200" s="13" t="s">
        <v>135</v>
      </c>
      <c r="BM200" s="142" t="s">
        <v>1174</v>
      </c>
    </row>
    <row r="201" spans="2:65" s="1" customFormat="1" ht="16.5" customHeight="1">
      <c r="B201" s="129"/>
      <c r="C201" s="149" t="s">
        <v>337</v>
      </c>
      <c r="D201" s="149" t="s">
        <v>164</v>
      </c>
      <c r="E201" s="150" t="s">
        <v>1167</v>
      </c>
      <c r="F201" s="151" t="s">
        <v>1168</v>
      </c>
      <c r="G201" s="152" t="s">
        <v>929</v>
      </c>
      <c r="H201" s="153">
        <v>3.5000000000000003E-2</v>
      </c>
      <c r="I201" s="154"/>
      <c r="J201" s="155">
        <f>ROUND(I201*H201,2)</f>
        <v>0</v>
      </c>
      <c r="K201" s="156"/>
      <c r="L201" s="157"/>
      <c r="M201" s="158" t="s">
        <v>1</v>
      </c>
      <c r="N201" s="159" t="s">
        <v>40</v>
      </c>
      <c r="P201" s="140">
        <f>O201*H201</f>
        <v>0</v>
      </c>
      <c r="Q201" s="140">
        <v>1</v>
      </c>
      <c r="R201" s="140">
        <f>Q201*H201</f>
        <v>3.5000000000000003E-2</v>
      </c>
      <c r="S201" s="140">
        <v>0</v>
      </c>
      <c r="T201" s="141">
        <f>S201*H201</f>
        <v>0</v>
      </c>
      <c r="AR201" s="142" t="s">
        <v>168</v>
      </c>
      <c r="AT201" s="142" t="s">
        <v>164</v>
      </c>
      <c r="AU201" s="142" t="s">
        <v>84</v>
      </c>
      <c r="AY201" s="13" t="s">
        <v>128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3" t="s">
        <v>82</v>
      </c>
      <c r="BK201" s="143">
        <f>ROUND(I201*H201,2)</f>
        <v>0</v>
      </c>
      <c r="BL201" s="13" t="s">
        <v>135</v>
      </c>
      <c r="BM201" s="142" t="s">
        <v>1175</v>
      </c>
    </row>
    <row r="202" spans="2:65" s="1" customFormat="1" ht="19.5">
      <c r="B202" s="28"/>
      <c r="D202" s="161" t="s">
        <v>1170</v>
      </c>
      <c r="F202" s="162" t="s">
        <v>1171</v>
      </c>
      <c r="I202" s="163"/>
      <c r="L202" s="28"/>
      <c r="M202" s="164"/>
      <c r="T202" s="52"/>
      <c r="AT202" s="13" t="s">
        <v>1170</v>
      </c>
      <c r="AU202" s="13" t="s">
        <v>84</v>
      </c>
    </row>
    <row r="203" spans="2:65" s="1" customFormat="1" ht="24.2" customHeight="1">
      <c r="B203" s="129"/>
      <c r="C203" s="130" t="s">
        <v>246</v>
      </c>
      <c r="D203" s="130" t="s">
        <v>131</v>
      </c>
      <c r="E203" s="131" t="s">
        <v>1176</v>
      </c>
      <c r="F203" s="132" t="s">
        <v>1177</v>
      </c>
      <c r="G203" s="133" t="s">
        <v>1015</v>
      </c>
      <c r="H203" s="134">
        <v>264</v>
      </c>
      <c r="I203" s="135"/>
      <c r="J203" s="136">
        <f>ROUND(I203*H203,2)</f>
        <v>0</v>
      </c>
      <c r="K203" s="137"/>
      <c r="L203" s="28"/>
      <c r="M203" s="138" t="s">
        <v>1</v>
      </c>
      <c r="N203" s="139" t="s">
        <v>40</v>
      </c>
      <c r="P203" s="140">
        <f>O203*H203</f>
        <v>0</v>
      </c>
      <c r="Q203" s="140">
        <v>4.0000000000000002E-4</v>
      </c>
      <c r="R203" s="140">
        <f>Q203*H203</f>
        <v>0.1056</v>
      </c>
      <c r="S203" s="140">
        <v>0</v>
      </c>
      <c r="T203" s="141">
        <f>S203*H203</f>
        <v>0</v>
      </c>
      <c r="AR203" s="142" t="s">
        <v>135</v>
      </c>
      <c r="AT203" s="142" t="s">
        <v>131</v>
      </c>
      <c r="AU203" s="142" t="s">
        <v>84</v>
      </c>
      <c r="AY203" s="13" t="s">
        <v>128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3" t="s">
        <v>82</v>
      </c>
      <c r="BK203" s="143">
        <f>ROUND(I203*H203,2)</f>
        <v>0</v>
      </c>
      <c r="BL203" s="13" t="s">
        <v>135</v>
      </c>
      <c r="BM203" s="142" t="s">
        <v>1178</v>
      </c>
    </row>
    <row r="204" spans="2:65" s="1" customFormat="1" ht="37.9" customHeight="1">
      <c r="B204" s="129"/>
      <c r="C204" s="149" t="s">
        <v>344</v>
      </c>
      <c r="D204" s="149" t="s">
        <v>164</v>
      </c>
      <c r="E204" s="150" t="s">
        <v>1179</v>
      </c>
      <c r="F204" s="151" t="s">
        <v>1180</v>
      </c>
      <c r="G204" s="152" t="s">
        <v>1015</v>
      </c>
      <c r="H204" s="153">
        <v>264</v>
      </c>
      <c r="I204" s="154"/>
      <c r="J204" s="155">
        <f>ROUND(I204*H204,2)</f>
        <v>0</v>
      </c>
      <c r="K204" s="156"/>
      <c r="L204" s="157"/>
      <c r="M204" s="158" t="s">
        <v>1</v>
      </c>
      <c r="N204" s="159" t="s">
        <v>40</v>
      </c>
      <c r="P204" s="140">
        <f>O204*H204</f>
        <v>0</v>
      </c>
      <c r="Q204" s="140">
        <v>5.4000000000000003E-3</v>
      </c>
      <c r="R204" s="140">
        <f>Q204*H204</f>
        <v>1.4256</v>
      </c>
      <c r="S204" s="140">
        <v>0</v>
      </c>
      <c r="T204" s="141">
        <f>S204*H204</f>
        <v>0</v>
      </c>
      <c r="AR204" s="142" t="s">
        <v>168</v>
      </c>
      <c r="AT204" s="142" t="s">
        <v>164</v>
      </c>
      <c r="AU204" s="142" t="s">
        <v>84</v>
      </c>
      <c r="AY204" s="13" t="s">
        <v>128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3" t="s">
        <v>82</v>
      </c>
      <c r="BK204" s="143">
        <f>ROUND(I204*H204,2)</f>
        <v>0</v>
      </c>
      <c r="BL204" s="13" t="s">
        <v>135</v>
      </c>
      <c r="BM204" s="142" t="s">
        <v>1181</v>
      </c>
    </row>
    <row r="205" spans="2:65" s="1" customFormat="1" ht="24.2" customHeight="1">
      <c r="B205" s="129"/>
      <c r="C205" s="130" t="s">
        <v>250</v>
      </c>
      <c r="D205" s="130" t="s">
        <v>131</v>
      </c>
      <c r="E205" s="131" t="s">
        <v>1182</v>
      </c>
      <c r="F205" s="132" t="s">
        <v>1183</v>
      </c>
      <c r="G205" s="133" t="s">
        <v>1015</v>
      </c>
      <c r="H205" s="134">
        <v>102</v>
      </c>
      <c r="I205" s="135"/>
      <c r="J205" s="136">
        <f>ROUND(I205*H205,2)</f>
        <v>0</v>
      </c>
      <c r="K205" s="137"/>
      <c r="L205" s="28"/>
      <c r="M205" s="138" t="s">
        <v>1</v>
      </c>
      <c r="N205" s="139" t="s">
        <v>40</v>
      </c>
      <c r="P205" s="140">
        <f>O205*H205</f>
        <v>0</v>
      </c>
      <c r="Q205" s="140">
        <v>4.0000000000000002E-4</v>
      </c>
      <c r="R205" s="140">
        <f>Q205*H205</f>
        <v>4.0800000000000003E-2</v>
      </c>
      <c r="S205" s="140">
        <v>0</v>
      </c>
      <c r="T205" s="141">
        <f>S205*H205</f>
        <v>0</v>
      </c>
      <c r="AR205" s="142" t="s">
        <v>135</v>
      </c>
      <c r="AT205" s="142" t="s">
        <v>131</v>
      </c>
      <c r="AU205" s="142" t="s">
        <v>84</v>
      </c>
      <c r="AY205" s="13" t="s">
        <v>128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3" t="s">
        <v>82</v>
      </c>
      <c r="BK205" s="143">
        <f>ROUND(I205*H205,2)</f>
        <v>0</v>
      </c>
      <c r="BL205" s="13" t="s">
        <v>135</v>
      </c>
      <c r="BM205" s="142" t="s">
        <v>1184</v>
      </c>
    </row>
    <row r="206" spans="2:65" s="1" customFormat="1" ht="37.9" customHeight="1">
      <c r="B206" s="129"/>
      <c r="C206" s="149" t="s">
        <v>351</v>
      </c>
      <c r="D206" s="149" t="s">
        <v>164</v>
      </c>
      <c r="E206" s="150" t="s">
        <v>1179</v>
      </c>
      <c r="F206" s="151" t="s">
        <v>1180</v>
      </c>
      <c r="G206" s="152" t="s">
        <v>1015</v>
      </c>
      <c r="H206" s="153">
        <v>102</v>
      </c>
      <c r="I206" s="154"/>
      <c r="J206" s="155">
        <f>ROUND(I206*H206,2)</f>
        <v>0</v>
      </c>
      <c r="K206" s="156"/>
      <c r="L206" s="157"/>
      <c r="M206" s="158" t="s">
        <v>1</v>
      </c>
      <c r="N206" s="159" t="s">
        <v>40</v>
      </c>
      <c r="P206" s="140">
        <f>O206*H206</f>
        <v>0</v>
      </c>
      <c r="Q206" s="140">
        <v>5.4000000000000003E-3</v>
      </c>
      <c r="R206" s="140">
        <f>Q206*H206</f>
        <v>0.55080000000000007</v>
      </c>
      <c r="S206" s="140">
        <v>0</v>
      </c>
      <c r="T206" s="141">
        <f>S206*H206</f>
        <v>0</v>
      </c>
      <c r="AR206" s="142" t="s">
        <v>168</v>
      </c>
      <c r="AT206" s="142" t="s">
        <v>164</v>
      </c>
      <c r="AU206" s="142" t="s">
        <v>84</v>
      </c>
      <c r="AY206" s="13" t="s">
        <v>128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3" t="s">
        <v>82</v>
      </c>
      <c r="BK206" s="143">
        <f>ROUND(I206*H206,2)</f>
        <v>0</v>
      </c>
      <c r="BL206" s="13" t="s">
        <v>135</v>
      </c>
      <c r="BM206" s="142" t="s">
        <v>1185</v>
      </c>
    </row>
    <row r="207" spans="2:65" s="1" customFormat="1" ht="24.2" customHeight="1">
      <c r="B207" s="129"/>
      <c r="C207" s="130" t="s">
        <v>253</v>
      </c>
      <c r="D207" s="130" t="s">
        <v>131</v>
      </c>
      <c r="E207" s="131" t="s">
        <v>1186</v>
      </c>
      <c r="F207" s="132" t="s">
        <v>1187</v>
      </c>
      <c r="G207" s="133" t="s">
        <v>929</v>
      </c>
      <c r="H207" s="134">
        <v>2.2370000000000001</v>
      </c>
      <c r="I207" s="135"/>
      <c r="J207" s="136">
        <f>ROUND(I207*H207,2)</f>
        <v>0</v>
      </c>
      <c r="K207" s="137"/>
      <c r="L207" s="28"/>
      <c r="M207" s="138" t="s">
        <v>1</v>
      </c>
      <c r="N207" s="139" t="s">
        <v>40</v>
      </c>
      <c r="P207" s="140">
        <f>O207*H207</f>
        <v>0</v>
      </c>
      <c r="Q207" s="140">
        <v>0</v>
      </c>
      <c r="R207" s="140">
        <f>Q207*H207</f>
        <v>0</v>
      </c>
      <c r="S207" s="140">
        <v>0</v>
      </c>
      <c r="T207" s="141">
        <f>S207*H207</f>
        <v>0</v>
      </c>
      <c r="AR207" s="142" t="s">
        <v>135</v>
      </c>
      <c r="AT207" s="142" t="s">
        <v>131</v>
      </c>
      <c r="AU207" s="142" t="s">
        <v>84</v>
      </c>
      <c r="AY207" s="13" t="s">
        <v>128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13" t="s">
        <v>82</v>
      </c>
      <c r="BK207" s="143">
        <f>ROUND(I207*H207,2)</f>
        <v>0</v>
      </c>
      <c r="BL207" s="13" t="s">
        <v>135</v>
      </c>
      <c r="BM207" s="142" t="s">
        <v>1188</v>
      </c>
    </row>
    <row r="208" spans="2:65" s="11" customFormat="1" ht="22.9" customHeight="1">
      <c r="B208" s="117"/>
      <c r="D208" s="118" t="s">
        <v>74</v>
      </c>
      <c r="E208" s="127" t="s">
        <v>1189</v>
      </c>
      <c r="F208" s="127" t="s">
        <v>1190</v>
      </c>
      <c r="I208" s="120"/>
      <c r="J208" s="128">
        <f>BK208</f>
        <v>0</v>
      </c>
      <c r="L208" s="117"/>
      <c r="M208" s="122"/>
      <c r="P208" s="123">
        <f>SUM(P209:P235)</f>
        <v>0</v>
      </c>
      <c r="R208" s="123">
        <f>SUM(R209:R235)</f>
        <v>26.989539999999998</v>
      </c>
      <c r="T208" s="124">
        <f>SUM(T209:T235)</f>
        <v>0</v>
      </c>
      <c r="AR208" s="118" t="s">
        <v>84</v>
      </c>
      <c r="AT208" s="125" t="s">
        <v>74</v>
      </c>
      <c r="AU208" s="125" t="s">
        <v>82</v>
      </c>
      <c r="AY208" s="118" t="s">
        <v>128</v>
      </c>
      <c r="BK208" s="126">
        <f>SUM(BK209:BK235)</f>
        <v>0</v>
      </c>
    </row>
    <row r="209" spans="2:65" s="1" customFormat="1" ht="24.2" customHeight="1">
      <c r="B209" s="129"/>
      <c r="C209" s="130" t="s">
        <v>360</v>
      </c>
      <c r="D209" s="130" t="s">
        <v>131</v>
      </c>
      <c r="E209" s="131" t="s">
        <v>1191</v>
      </c>
      <c r="F209" s="132" t="s">
        <v>1192</v>
      </c>
      <c r="G209" s="133" t="s">
        <v>1015</v>
      </c>
      <c r="H209" s="134">
        <v>220</v>
      </c>
      <c r="I209" s="135"/>
      <c r="J209" s="136">
        <f>ROUND(I209*H209,2)</f>
        <v>0</v>
      </c>
      <c r="K209" s="137"/>
      <c r="L209" s="28"/>
      <c r="M209" s="138" t="s">
        <v>1</v>
      </c>
      <c r="N209" s="139" t="s">
        <v>40</v>
      </c>
      <c r="P209" s="140">
        <f>O209*H209</f>
        <v>0</v>
      </c>
      <c r="Q209" s="140">
        <v>0</v>
      </c>
      <c r="R209" s="140">
        <f>Q209*H209</f>
        <v>0</v>
      </c>
      <c r="S209" s="140">
        <v>0</v>
      </c>
      <c r="T209" s="141">
        <f>S209*H209</f>
        <v>0</v>
      </c>
      <c r="AR209" s="142" t="s">
        <v>135</v>
      </c>
      <c r="AT209" s="142" t="s">
        <v>131</v>
      </c>
      <c r="AU209" s="142" t="s">
        <v>84</v>
      </c>
      <c r="AY209" s="13" t="s">
        <v>128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3" t="s">
        <v>82</v>
      </c>
      <c r="BK209" s="143">
        <f>ROUND(I209*H209,2)</f>
        <v>0</v>
      </c>
      <c r="BL209" s="13" t="s">
        <v>135</v>
      </c>
      <c r="BM209" s="142" t="s">
        <v>1193</v>
      </c>
    </row>
    <row r="210" spans="2:65" s="1" customFormat="1" ht="16.5" customHeight="1">
      <c r="B210" s="129"/>
      <c r="C210" s="149" t="s">
        <v>257</v>
      </c>
      <c r="D210" s="149" t="s">
        <v>164</v>
      </c>
      <c r="E210" s="150" t="s">
        <v>1167</v>
      </c>
      <c r="F210" s="151" t="s">
        <v>1168</v>
      </c>
      <c r="G210" s="152" t="s">
        <v>929</v>
      </c>
      <c r="H210" s="153">
        <v>7.0000000000000007E-2</v>
      </c>
      <c r="I210" s="154"/>
      <c r="J210" s="155">
        <f>ROUND(I210*H210,2)</f>
        <v>0</v>
      </c>
      <c r="K210" s="156"/>
      <c r="L210" s="157"/>
      <c r="M210" s="158" t="s">
        <v>1</v>
      </c>
      <c r="N210" s="159" t="s">
        <v>40</v>
      </c>
      <c r="P210" s="140">
        <f>O210*H210</f>
        <v>0</v>
      </c>
      <c r="Q210" s="140">
        <v>1</v>
      </c>
      <c r="R210" s="140">
        <f>Q210*H210</f>
        <v>7.0000000000000007E-2</v>
      </c>
      <c r="S210" s="140">
        <v>0</v>
      </c>
      <c r="T210" s="141">
        <f>S210*H210</f>
        <v>0</v>
      </c>
      <c r="AR210" s="142" t="s">
        <v>168</v>
      </c>
      <c r="AT210" s="142" t="s">
        <v>164</v>
      </c>
      <c r="AU210" s="142" t="s">
        <v>84</v>
      </c>
      <c r="AY210" s="13" t="s">
        <v>128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3" t="s">
        <v>82</v>
      </c>
      <c r="BK210" s="143">
        <f>ROUND(I210*H210,2)</f>
        <v>0</v>
      </c>
      <c r="BL210" s="13" t="s">
        <v>135</v>
      </c>
      <c r="BM210" s="142" t="s">
        <v>1194</v>
      </c>
    </row>
    <row r="211" spans="2:65" s="1" customFormat="1" ht="19.5">
      <c r="B211" s="28"/>
      <c r="D211" s="161" t="s">
        <v>1170</v>
      </c>
      <c r="F211" s="162" t="s">
        <v>1171</v>
      </c>
      <c r="I211" s="163"/>
      <c r="L211" s="28"/>
      <c r="M211" s="164"/>
      <c r="T211" s="52"/>
      <c r="AT211" s="13" t="s">
        <v>1170</v>
      </c>
      <c r="AU211" s="13" t="s">
        <v>84</v>
      </c>
    </row>
    <row r="212" spans="2:65" s="1" customFormat="1" ht="24.2" customHeight="1">
      <c r="B212" s="129"/>
      <c r="C212" s="130" t="s">
        <v>369</v>
      </c>
      <c r="D212" s="130" t="s">
        <v>131</v>
      </c>
      <c r="E212" s="131" t="s">
        <v>1195</v>
      </c>
      <c r="F212" s="132" t="s">
        <v>1196</v>
      </c>
      <c r="G212" s="133" t="s">
        <v>1015</v>
      </c>
      <c r="H212" s="134">
        <v>220</v>
      </c>
      <c r="I212" s="135"/>
      <c r="J212" s="136">
        <f t="shared" ref="J212:J235" si="40">ROUND(I212*H212,2)</f>
        <v>0</v>
      </c>
      <c r="K212" s="137"/>
      <c r="L212" s="28"/>
      <c r="M212" s="138" t="s">
        <v>1</v>
      </c>
      <c r="N212" s="139" t="s">
        <v>40</v>
      </c>
      <c r="P212" s="140">
        <f t="shared" ref="P212:P235" si="41">O212*H212</f>
        <v>0</v>
      </c>
      <c r="Q212" s="140">
        <v>0</v>
      </c>
      <c r="R212" s="140">
        <f t="shared" ref="R212:R235" si="42">Q212*H212</f>
        <v>0</v>
      </c>
      <c r="S212" s="140">
        <v>0</v>
      </c>
      <c r="T212" s="141">
        <f t="shared" ref="T212:T235" si="43">S212*H212</f>
        <v>0</v>
      </c>
      <c r="AR212" s="142" t="s">
        <v>135</v>
      </c>
      <c r="AT212" s="142" t="s">
        <v>131</v>
      </c>
      <c r="AU212" s="142" t="s">
        <v>84</v>
      </c>
      <c r="AY212" s="13" t="s">
        <v>128</v>
      </c>
      <c r="BE212" s="143">
        <f t="shared" ref="BE212:BE235" si="44">IF(N212="základní",J212,0)</f>
        <v>0</v>
      </c>
      <c r="BF212" s="143">
        <f t="shared" ref="BF212:BF235" si="45">IF(N212="snížená",J212,0)</f>
        <v>0</v>
      </c>
      <c r="BG212" s="143">
        <f t="shared" ref="BG212:BG235" si="46">IF(N212="zákl. přenesená",J212,0)</f>
        <v>0</v>
      </c>
      <c r="BH212" s="143">
        <f t="shared" ref="BH212:BH235" si="47">IF(N212="sníž. přenesená",J212,0)</f>
        <v>0</v>
      </c>
      <c r="BI212" s="143">
        <f t="shared" ref="BI212:BI235" si="48">IF(N212="nulová",J212,0)</f>
        <v>0</v>
      </c>
      <c r="BJ212" s="13" t="s">
        <v>82</v>
      </c>
      <c r="BK212" s="143">
        <f t="shared" ref="BK212:BK235" si="49">ROUND(I212*H212,2)</f>
        <v>0</v>
      </c>
      <c r="BL212" s="13" t="s">
        <v>135</v>
      </c>
      <c r="BM212" s="142" t="s">
        <v>1197</v>
      </c>
    </row>
    <row r="213" spans="2:65" s="1" customFormat="1" ht="49.15" customHeight="1">
      <c r="B213" s="129"/>
      <c r="C213" s="149" t="s">
        <v>263</v>
      </c>
      <c r="D213" s="149" t="s">
        <v>164</v>
      </c>
      <c r="E213" s="150" t="s">
        <v>1198</v>
      </c>
      <c r="F213" s="151" t="s">
        <v>1199</v>
      </c>
      <c r="G213" s="152" t="s">
        <v>1015</v>
      </c>
      <c r="H213" s="153">
        <v>256.41000000000003</v>
      </c>
      <c r="I213" s="154"/>
      <c r="J213" s="155">
        <f t="shared" si="40"/>
        <v>0</v>
      </c>
      <c r="K213" s="156"/>
      <c r="L213" s="157"/>
      <c r="M213" s="158" t="s">
        <v>1</v>
      </c>
      <c r="N213" s="159" t="s">
        <v>40</v>
      </c>
      <c r="P213" s="140">
        <f t="shared" si="41"/>
        <v>0</v>
      </c>
      <c r="Q213" s="140">
        <v>4.0000000000000001E-3</v>
      </c>
      <c r="R213" s="140">
        <f t="shared" si="42"/>
        <v>1.0256400000000001</v>
      </c>
      <c r="S213" s="140">
        <v>0</v>
      </c>
      <c r="T213" s="141">
        <f t="shared" si="43"/>
        <v>0</v>
      </c>
      <c r="AR213" s="142" t="s">
        <v>168</v>
      </c>
      <c r="AT213" s="142" t="s">
        <v>164</v>
      </c>
      <c r="AU213" s="142" t="s">
        <v>84</v>
      </c>
      <c r="AY213" s="13" t="s">
        <v>128</v>
      </c>
      <c r="BE213" s="143">
        <f t="shared" si="44"/>
        <v>0</v>
      </c>
      <c r="BF213" s="143">
        <f t="shared" si="45"/>
        <v>0</v>
      </c>
      <c r="BG213" s="143">
        <f t="shared" si="46"/>
        <v>0</v>
      </c>
      <c r="BH213" s="143">
        <f t="shared" si="47"/>
        <v>0</v>
      </c>
      <c r="BI213" s="143">
        <f t="shared" si="48"/>
        <v>0</v>
      </c>
      <c r="BJ213" s="13" t="s">
        <v>82</v>
      </c>
      <c r="BK213" s="143">
        <f t="shared" si="49"/>
        <v>0</v>
      </c>
      <c r="BL213" s="13" t="s">
        <v>135</v>
      </c>
      <c r="BM213" s="142" t="s">
        <v>1200</v>
      </c>
    </row>
    <row r="214" spans="2:65" s="1" customFormat="1" ht="24.2" customHeight="1">
      <c r="B214" s="129"/>
      <c r="C214" s="130" t="s">
        <v>379</v>
      </c>
      <c r="D214" s="130" t="s">
        <v>131</v>
      </c>
      <c r="E214" s="131" t="s">
        <v>1201</v>
      </c>
      <c r="F214" s="132" t="s">
        <v>1202</v>
      </c>
      <c r="G214" s="133" t="s">
        <v>1015</v>
      </c>
      <c r="H214" s="134">
        <v>220</v>
      </c>
      <c r="I214" s="135"/>
      <c r="J214" s="136">
        <f t="shared" si="40"/>
        <v>0</v>
      </c>
      <c r="K214" s="137"/>
      <c r="L214" s="28"/>
      <c r="M214" s="138" t="s">
        <v>1</v>
      </c>
      <c r="N214" s="139" t="s">
        <v>40</v>
      </c>
      <c r="P214" s="140">
        <f t="shared" si="41"/>
        <v>0</v>
      </c>
      <c r="Q214" s="140">
        <v>3.0000000000000001E-5</v>
      </c>
      <c r="R214" s="140">
        <f t="shared" si="42"/>
        <v>6.6E-3</v>
      </c>
      <c r="S214" s="140">
        <v>0</v>
      </c>
      <c r="T214" s="141">
        <f t="shared" si="43"/>
        <v>0</v>
      </c>
      <c r="AR214" s="142" t="s">
        <v>135</v>
      </c>
      <c r="AT214" s="142" t="s">
        <v>131</v>
      </c>
      <c r="AU214" s="142" t="s">
        <v>84</v>
      </c>
      <c r="AY214" s="13" t="s">
        <v>128</v>
      </c>
      <c r="BE214" s="143">
        <f t="shared" si="44"/>
        <v>0</v>
      </c>
      <c r="BF214" s="143">
        <f t="shared" si="45"/>
        <v>0</v>
      </c>
      <c r="BG214" s="143">
        <f t="shared" si="46"/>
        <v>0</v>
      </c>
      <c r="BH214" s="143">
        <f t="shared" si="47"/>
        <v>0</v>
      </c>
      <c r="BI214" s="143">
        <f t="shared" si="48"/>
        <v>0</v>
      </c>
      <c r="BJ214" s="13" t="s">
        <v>82</v>
      </c>
      <c r="BK214" s="143">
        <f t="shared" si="49"/>
        <v>0</v>
      </c>
      <c r="BL214" s="13" t="s">
        <v>135</v>
      </c>
      <c r="BM214" s="142" t="s">
        <v>1203</v>
      </c>
    </row>
    <row r="215" spans="2:65" s="1" customFormat="1" ht="33" customHeight="1">
      <c r="B215" s="129"/>
      <c r="C215" s="149" t="s">
        <v>267</v>
      </c>
      <c r="D215" s="149" t="s">
        <v>164</v>
      </c>
      <c r="E215" s="150" t="s">
        <v>1204</v>
      </c>
      <c r="F215" s="151" t="s">
        <v>1205</v>
      </c>
      <c r="G215" s="152" t="s">
        <v>1015</v>
      </c>
      <c r="H215" s="153">
        <v>220</v>
      </c>
      <c r="I215" s="154"/>
      <c r="J215" s="155">
        <f t="shared" si="40"/>
        <v>0</v>
      </c>
      <c r="K215" s="156"/>
      <c r="L215" s="157"/>
      <c r="M215" s="158" t="s">
        <v>1</v>
      </c>
      <c r="N215" s="159" t="s">
        <v>40</v>
      </c>
      <c r="P215" s="140">
        <f t="shared" si="41"/>
        <v>0</v>
      </c>
      <c r="Q215" s="140">
        <v>2.2300000000000002E-3</v>
      </c>
      <c r="R215" s="140">
        <f t="shared" si="42"/>
        <v>0.49060000000000004</v>
      </c>
      <c r="S215" s="140">
        <v>0</v>
      </c>
      <c r="T215" s="141">
        <f t="shared" si="43"/>
        <v>0</v>
      </c>
      <c r="AR215" s="142" t="s">
        <v>168</v>
      </c>
      <c r="AT215" s="142" t="s">
        <v>164</v>
      </c>
      <c r="AU215" s="142" t="s">
        <v>84</v>
      </c>
      <c r="AY215" s="13" t="s">
        <v>128</v>
      </c>
      <c r="BE215" s="143">
        <f t="shared" si="44"/>
        <v>0</v>
      </c>
      <c r="BF215" s="143">
        <f t="shared" si="45"/>
        <v>0</v>
      </c>
      <c r="BG215" s="143">
        <f t="shared" si="46"/>
        <v>0</v>
      </c>
      <c r="BH215" s="143">
        <f t="shared" si="47"/>
        <v>0</v>
      </c>
      <c r="BI215" s="143">
        <f t="shared" si="48"/>
        <v>0</v>
      </c>
      <c r="BJ215" s="13" t="s">
        <v>82</v>
      </c>
      <c r="BK215" s="143">
        <f t="shared" si="49"/>
        <v>0</v>
      </c>
      <c r="BL215" s="13" t="s">
        <v>135</v>
      </c>
      <c r="BM215" s="142" t="s">
        <v>1206</v>
      </c>
    </row>
    <row r="216" spans="2:65" s="1" customFormat="1" ht="37.9" customHeight="1">
      <c r="B216" s="129"/>
      <c r="C216" s="130" t="s">
        <v>387</v>
      </c>
      <c r="D216" s="130" t="s">
        <v>131</v>
      </c>
      <c r="E216" s="131" t="s">
        <v>1207</v>
      </c>
      <c r="F216" s="132" t="s">
        <v>1208</v>
      </c>
      <c r="G216" s="133" t="s">
        <v>262</v>
      </c>
      <c r="H216" s="134">
        <v>65</v>
      </c>
      <c r="I216" s="135"/>
      <c r="J216" s="136">
        <f t="shared" si="40"/>
        <v>0</v>
      </c>
      <c r="K216" s="137"/>
      <c r="L216" s="28"/>
      <c r="M216" s="138" t="s">
        <v>1</v>
      </c>
      <c r="N216" s="139" t="s">
        <v>40</v>
      </c>
      <c r="P216" s="140">
        <f t="shared" si="41"/>
        <v>0</v>
      </c>
      <c r="Q216" s="140">
        <v>1.15E-3</v>
      </c>
      <c r="R216" s="140">
        <f t="shared" si="42"/>
        <v>7.4749999999999997E-2</v>
      </c>
      <c r="S216" s="140">
        <v>0</v>
      </c>
      <c r="T216" s="141">
        <f t="shared" si="43"/>
        <v>0</v>
      </c>
      <c r="AR216" s="142" t="s">
        <v>135</v>
      </c>
      <c r="AT216" s="142" t="s">
        <v>131</v>
      </c>
      <c r="AU216" s="142" t="s">
        <v>84</v>
      </c>
      <c r="AY216" s="13" t="s">
        <v>128</v>
      </c>
      <c r="BE216" s="143">
        <f t="shared" si="44"/>
        <v>0</v>
      </c>
      <c r="BF216" s="143">
        <f t="shared" si="45"/>
        <v>0</v>
      </c>
      <c r="BG216" s="143">
        <f t="shared" si="46"/>
        <v>0</v>
      </c>
      <c r="BH216" s="143">
        <f t="shared" si="47"/>
        <v>0</v>
      </c>
      <c r="BI216" s="143">
        <f t="shared" si="48"/>
        <v>0</v>
      </c>
      <c r="BJ216" s="13" t="s">
        <v>82</v>
      </c>
      <c r="BK216" s="143">
        <f t="shared" si="49"/>
        <v>0</v>
      </c>
      <c r="BL216" s="13" t="s">
        <v>135</v>
      </c>
      <c r="BM216" s="142" t="s">
        <v>1209</v>
      </c>
    </row>
    <row r="217" spans="2:65" s="1" customFormat="1" ht="24.2" customHeight="1">
      <c r="B217" s="129"/>
      <c r="C217" s="130" t="s">
        <v>270</v>
      </c>
      <c r="D217" s="130" t="s">
        <v>131</v>
      </c>
      <c r="E217" s="131" t="s">
        <v>1210</v>
      </c>
      <c r="F217" s="132" t="s">
        <v>1211</v>
      </c>
      <c r="G217" s="133" t="s">
        <v>1015</v>
      </c>
      <c r="H217" s="134">
        <v>220</v>
      </c>
      <c r="I217" s="135"/>
      <c r="J217" s="136">
        <f t="shared" si="40"/>
        <v>0</v>
      </c>
      <c r="K217" s="137"/>
      <c r="L217" s="28"/>
      <c r="M217" s="138" t="s">
        <v>1</v>
      </c>
      <c r="N217" s="139" t="s">
        <v>40</v>
      </c>
      <c r="P217" s="140">
        <f t="shared" si="41"/>
        <v>0</v>
      </c>
      <c r="Q217" s="140">
        <v>0</v>
      </c>
      <c r="R217" s="140">
        <f t="shared" si="42"/>
        <v>0</v>
      </c>
      <c r="S217" s="140">
        <v>0</v>
      </c>
      <c r="T217" s="141">
        <f t="shared" si="43"/>
        <v>0</v>
      </c>
      <c r="AR217" s="142" t="s">
        <v>135</v>
      </c>
      <c r="AT217" s="142" t="s">
        <v>131</v>
      </c>
      <c r="AU217" s="142" t="s">
        <v>84</v>
      </c>
      <c r="AY217" s="13" t="s">
        <v>128</v>
      </c>
      <c r="BE217" s="143">
        <f t="shared" si="44"/>
        <v>0</v>
      </c>
      <c r="BF217" s="143">
        <f t="shared" si="45"/>
        <v>0</v>
      </c>
      <c r="BG217" s="143">
        <f t="shared" si="46"/>
        <v>0</v>
      </c>
      <c r="BH217" s="143">
        <f t="shared" si="47"/>
        <v>0</v>
      </c>
      <c r="BI217" s="143">
        <f t="shared" si="48"/>
        <v>0</v>
      </c>
      <c r="BJ217" s="13" t="s">
        <v>82</v>
      </c>
      <c r="BK217" s="143">
        <f t="shared" si="49"/>
        <v>0</v>
      </c>
      <c r="BL217" s="13" t="s">
        <v>135</v>
      </c>
      <c r="BM217" s="142" t="s">
        <v>1212</v>
      </c>
    </row>
    <row r="218" spans="2:65" s="1" customFormat="1" ht="24.2" customHeight="1">
      <c r="B218" s="129"/>
      <c r="C218" s="149" t="s">
        <v>394</v>
      </c>
      <c r="D218" s="149" t="s">
        <v>164</v>
      </c>
      <c r="E218" s="150" t="s">
        <v>1213</v>
      </c>
      <c r="F218" s="151" t="s">
        <v>1214</v>
      </c>
      <c r="G218" s="152" t="s">
        <v>1015</v>
      </c>
      <c r="H218" s="153">
        <v>220</v>
      </c>
      <c r="I218" s="154"/>
      <c r="J218" s="155">
        <f t="shared" si="40"/>
        <v>0</v>
      </c>
      <c r="K218" s="156"/>
      <c r="L218" s="157"/>
      <c r="M218" s="158" t="s">
        <v>1</v>
      </c>
      <c r="N218" s="159" t="s">
        <v>40</v>
      </c>
      <c r="P218" s="140">
        <f t="shared" si="41"/>
        <v>0</v>
      </c>
      <c r="Q218" s="140">
        <v>1.1000000000000001E-3</v>
      </c>
      <c r="R218" s="140">
        <f t="shared" si="42"/>
        <v>0.24200000000000002</v>
      </c>
      <c r="S218" s="140">
        <v>0</v>
      </c>
      <c r="T218" s="141">
        <f t="shared" si="43"/>
        <v>0</v>
      </c>
      <c r="AR218" s="142" t="s">
        <v>168</v>
      </c>
      <c r="AT218" s="142" t="s">
        <v>164</v>
      </c>
      <c r="AU218" s="142" t="s">
        <v>84</v>
      </c>
      <c r="AY218" s="13" t="s">
        <v>128</v>
      </c>
      <c r="BE218" s="143">
        <f t="shared" si="44"/>
        <v>0</v>
      </c>
      <c r="BF218" s="143">
        <f t="shared" si="45"/>
        <v>0</v>
      </c>
      <c r="BG218" s="143">
        <f t="shared" si="46"/>
        <v>0</v>
      </c>
      <c r="BH218" s="143">
        <f t="shared" si="47"/>
        <v>0</v>
      </c>
      <c r="BI218" s="143">
        <f t="shared" si="48"/>
        <v>0</v>
      </c>
      <c r="BJ218" s="13" t="s">
        <v>82</v>
      </c>
      <c r="BK218" s="143">
        <f t="shared" si="49"/>
        <v>0</v>
      </c>
      <c r="BL218" s="13" t="s">
        <v>135</v>
      </c>
      <c r="BM218" s="142" t="s">
        <v>1215</v>
      </c>
    </row>
    <row r="219" spans="2:65" s="1" customFormat="1" ht="24.2" customHeight="1">
      <c r="B219" s="129"/>
      <c r="C219" s="130" t="s">
        <v>274</v>
      </c>
      <c r="D219" s="130" t="s">
        <v>131</v>
      </c>
      <c r="E219" s="131" t="s">
        <v>1210</v>
      </c>
      <c r="F219" s="132" t="s">
        <v>1211</v>
      </c>
      <c r="G219" s="133" t="s">
        <v>1015</v>
      </c>
      <c r="H219" s="134">
        <v>220</v>
      </c>
      <c r="I219" s="135"/>
      <c r="J219" s="136">
        <f t="shared" si="40"/>
        <v>0</v>
      </c>
      <c r="K219" s="137"/>
      <c r="L219" s="28"/>
      <c r="M219" s="138" t="s">
        <v>1</v>
      </c>
      <c r="N219" s="139" t="s">
        <v>40</v>
      </c>
      <c r="P219" s="140">
        <f t="shared" si="41"/>
        <v>0</v>
      </c>
      <c r="Q219" s="140">
        <v>0</v>
      </c>
      <c r="R219" s="140">
        <f t="shared" si="42"/>
        <v>0</v>
      </c>
      <c r="S219" s="140">
        <v>0</v>
      </c>
      <c r="T219" s="141">
        <f t="shared" si="43"/>
        <v>0</v>
      </c>
      <c r="AR219" s="142" t="s">
        <v>135</v>
      </c>
      <c r="AT219" s="142" t="s">
        <v>131</v>
      </c>
      <c r="AU219" s="142" t="s">
        <v>84</v>
      </c>
      <c r="AY219" s="13" t="s">
        <v>128</v>
      </c>
      <c r="BE219" s="143">
        <f t="shared" si="44"/>
        <v>0</v>
      </c>
      <c r="BF219" s="143">
        <f t="shared" si="45"/>
        <v>0</v>
      </c>
      <c r="BG219" s="143">
        <f t="shared" si="46"/>
        <v>0</v>
      </c>
      <c r="BH219" s="143">
        <f t="shared" si="47"/>
        <v>0</v>
      </c>
      <c r="BI219" s="143">
        <f t="shared" si="48"/>
        <v>0</v>
      </c>
      <c r="BJ219" s="13" t="s">
        <v>82</v>
      </c>
      <c r="BK219" s="143">
        <f t="shared" si="49"/>
        <v>0</v>
      </c>
      <c r="BL219" s="13" t="s">
        <v>135</v>
      </c>
      <c r="BM219" s="142" t="s">
        <v>1216</v>
      </c>
    </row>
    <row r="220" spans="2:65" s="1" customFormat="1" ht="24.2" customHeight="1">
      <c r="B220" s="129"/>
      <c r="C220" s="149" t="s">
        <v>401</v>
      </c>
      <c r="D220" s="149" t="s">
        <v>164</v>
      </c>
      <c r="E220" s="150" t="s">
        <v>1213</v>
      </c>
      <c r="F220" s="151" t="s">
        <v>1214</v>
      </c>
      <c r="G220" s="152" t="s">
        <v>1015</v>
      </c>
      <c r="H220" s="153">
        <v>231</v>
      </c>
      <c r="I220" s="154"/>
      <c r="J220" s="155">
        <f t="shared" si="40"/>
        <v>0</v>
      </c>
      <c r="K220" s="156"/>
      <c r="L220" s="157"/>
      <c r="M220" s="158" t="s">
        <v>1</v>
      </c>
      <c r="N220" s="159" t="s">
        <v>40</v>
      </c>
      <c r="P220" s="140">
        <f t="shared" si="41"/>
        <v>0</v>
      </c>
      <c r="Q220" s="140">
        <v>1.1000000000000001E-3</v>
      </c>
      <c r="R220" s="140">
        <f t="shared" si="42"/>
        <v>0.25409999999999999</v>
      </c>
      <c r="S220" s="140">
        <v>0</v>
      </c>
      <c r="T220" s="141">
        <f t="shared" si="43"/>
        <v>0</v>
      </c>
      <c r="AR220" s="142" t="s">
        <v>168</v>
      </c>
      <c r="AT220" s="142" t="s">
        <v>164</v>
      </c>
      <c r="AU220" s="142" t="s">
        <v>84</v>
      </c>
      <c r="AY220" s="13" t="s">
        <v>128</v>
      </c>
      <c r="BE220" s="143">
        <f t="shared" si="44"/>
        <v>0</v>
      </c>
      <c r="BF220" s="143">
        <f t="shared" si="45"/>
        <v>0</v>
      </c>
      <c r="BG220" s="143">
        <f t="shared" si="46"/>
        <v>0</v>
      </c>
      <c r="BH220" s="143">
        <f t="shared" si="47"/>
        <v>0</v>
      </c>
      <c r="BI220" s="143">
        <f t="shared" si="48"/>
        <v>0</v>
      </c>
      <c r="BJ220" s="13" t="s">
        <v>82</v>
      </c>
      <c r="BK220" s="143">
        <f t="shared" si="49"/>
        <v>0</v>
      </c>
      <c r="BL220" s="13" t="s">
        <v>135</v>
      </c>
      <c r="BM220" s="142" t="s">
        <v>1217</v>
      </c>
    </row>
    <row r="221" spans="2:65" s="1" customFormat="1" ht="24.2" customHeight="1">
      <c r="B221" s="129"/>
      <c r="C221" s="130" t="s">
        <v>277</v>
      </c>
      <c r="D221" s="130" t="s">
        <v>131</v>
      </c>
      <c r="E221" s="131" t="s">
        <v>1218</v>
      </c>
      <c r="F221" s="132" t="s">
        <v>1219</v>
      </c>
      <c r="G221" s="133" t="s">
        <v>1015</v>
      </c>
      <c r="H221" s="134">
        <v>220</v>
      </c>
      <c r="I221" s="135"/>
      <c r="J221" s="136">
        <f t="shared" si="40"/>
        <v>0</v>
      </c>
      <c r="K221" s="137"/>
      <c r="L221" s="28"/>
      <c r="M221" s="138" t="s">
        <v>1</v>
      </c>
      <c r="N221" s="139" t="s">
        <v>40</v>
      </c>
      <c r="P221" s="140">
        <f t="shared" si="41"/>
        <v>0</v>
      </c>
      <c r="Q221" s="140">
        <v>0</v>
      </c>
      <c r="R221" s="140">
        <f t="shared" si="42"/>
        <v>0</v>
      </c>
      <c r="S221" s="140">
        <v>0</v>
      </c>
      <c r="T221" s="141">
        <f t="shared" si="43"/>
        <v>0</v>
      </c>
      <c r="AR221" s="142" t="s">
        <v>135</v>
      </c>
      <c r="AT221" s="142" t="s">
        <v>131</v>
      </c>
      <c r="AU221" s="142" t="s">
        <v>84</v>
      </c>
      <c r="AY221" s="13" t="s">
        <v>128</v>
      </c>
      <c r="BE221" s="143">
        <f t="shared" si="44"/>
        <v>0</v>
      </c>
      <c r="BF221" s="143">
        <f t="shared" si="45"/>
        <v>0</v>
      </c>
      <c r="BG221" s="143">
        <f t="shared" si="46"/>
        <v>0</v>
      </c>
      <c r="BH221" s="143">
        <f t="shared" si="47"/>
        <v>0</v>
      </c>
      <c r="BI221" s="143">
        <f t="shared" si="48"/>
        <v>0</v>
      </c>
      <c r="BJ221" s="13" t="s">
        <v>82</v>
      </c>
      <c r="BK221" s="143">
        <f t="shared" si="49"/>
        <v>0</v>
      </c>
      <c r="BL221" s="13" t="s">
        <v>135</v>
      </c>
      <c r="BM221" s="142" t="s">
        <v>1220</v>
      </c>
    </row>
    <row r="222" spans="2:65" s="1" customFormat="1" ht="37.9" customHeight="1">
      <c r="B222" s="129"/>
      <c r="C222" s="149" t="s">
        <v>408</v>
      </c>
      <c r="D222" s="149" t="s">
        <v>164</v>
      </c>
      <c r="E222" s="150" t="s">
        <v>1221</v>
      </c>
      <c r="F222" s="151" t="s">
        <v>1222</v>
      </c>
      <c r="G222" s="152" t="s">
        <v>1015</v>
      </c>
      <c r="H222" s="153">
        <v>220</v>
      </c>
      <c r="I222" s="154"/>
      <c r="J222" s="155">
        <f t="shared" si="40"/>
        <v>0</v>
      </c>
      <c r="K222" s="156"/>
      <c r="L222" s="157"/>
      <c r="M222" s="158" t="s">
        <v>1</v>
      </c>
      <c r="N222" s="159" t="s">
        <v>40</v>
      </c>
      <c r="P222" s="140">
        <f t="shared" si="41"/>
        <v>0</v>
      </c>
      <c r="Q222" s="140">
        <v>2.9499999999999999E-3</v>
      </c>
      <c r="R222" s="140">
        <f t="shared" si="42"/>
        <v>0.64900000000000002</v>
      </c>
      <c r="S222" s="140">
        <v>0</v>
      </c>
      <c r="T222" s="141">
        <f t="shared" si="43"/>
        <v>0</v>
      </c>
      <c r="AR222" s="142" t="s">
        <v>168</v>
      </c>
      <c r="AT222" s="142" t="s">
        <v>164</v>
      </c>
      <c r="AU222" s="142" t="s">
        <v>84</v>
      </c>
      <c r="AY222" s="13" t="s">
        <v>128</v>
      </c>
      <c r="BE222" s="143">
        <f t="shared" si="44"/>
        <v>0</v>
      </c>
      <c r="BF222" s="143">
        <f t="shared" si="45"/>
        <v>0</v>
      </c>
      <c r="BG222" s="143">
        <f t="shared" si="46"/>
        <v>0</v>
      </c>
      <c r="BH222" s="143">
        <f t="shared" si="47"/>
        <v>0</v>
      </c>
      <c r="BI222" s="143">
        <f t="shared" si="48"/>
        <v>0</v>
      </c>
      <c r="BJ222" s="13" t="s">
        <v>82</v>
      </c>
      <c r="BK222" s="143">
        <f t="shared" si="49"/>
        <v>0</v>
      </c>
      <c r="BL222" s="13" t="s">
        <v>135</v>
      </c>
      <c r="BM222" s="142" t="s">
        <v>1223</v>
      </c>
    </row>
    <row r="223" spans="2:65" s="1" customFormat="1" ht="24.2" customHeight="1">
      <c r="B223" s="129"/>
      <c r="C223" s="130" t="s">
        <v>281</v>
      </c>
      <c r="D223" s="130" t="s">
        <v>131</v>
      </c>
      <c r="E223" s="131" t="s">
        <v>1224</v>
      </c>
      <c r="F223" s="132" t="s">
        <v>1225</v>
      </c>
      <c r="G223" s="133" t="s">
        <v>1015</v>
      </c>
      <c r="H223" s="134">
        <v>220</v>
      </c>
      <c r="I223" s="135"/>
      <c r="J223" s="136">
        <f t="shared" si="40"/>
        <v>0</v>
      </c>
      <c r="K223" s="137"/>
      <c r="L223" s="28"/>
      <c r="M223" s="138" t="s">
        <v>1</v>
      </c>
      <c r="N223" s="139" t="s">
        <v>40</v>
      </c>
      <c r="P223" s="140">
        <f t="shared" si="41"/>
        <v>0</v>
      </c>
      <c r="Q223" s="140">
        <v>0</v>
      </c>
      <c r="R223" s="140">
        <f t="shared" si="42"/>
        <v>0</v>
      </c>
      <c r="S223" s="140">
        <v>0</v>
      </c>
      <c r="T223" s="141">
        <f t="shared" si="43"/>
        <v>0</v>
      </c>
      <c r="AR223" s="142" t="s">
        <v>135</v>
      </c>
      <c r="AT223" s="142" t="s">
        <v>131</v>
      </c>
      <c r="AU223" s="142" t="s">
        <v>84</v>
      </c>
      <c r="AY223" s="13" t="s">
        <v>128</v>
      </c>
      <c r="BE223" s="143">
        <f t="shared" si="44"/>
        <v>0</v>
      </c>
      <c r="BF223" s="143">
        <f t="shared" si="45"/>
        <v>0</v>
      </c>
      <c r="BG223" s="143">
        <f t="shared" si="46"/>
        <v>0</v>
      </c>
      <c r="BH223" s="143">
        <f t="shared" si="47"/>
        <v>0</v>
      </c>
      <c r="BI223" s="143">
        <f t="shared" si="48"/>
        <v>0</v>
      </c>
      <c r="BJ223" s="13" t="s">
        <v>82</v>
      </c>
      <c r="BK223" s="143">
        <f t="shared" si="49"/>
        <v>0</v>
      </c>
      <c r="BL223" s="13" t="s">
        <v>135</v>
      </c>
      <c r="BM223" s="142" t="s">
        <v>1226</v>
      </c>
    </row>
    <row r="224" spans="2:65" s="1" customFormat="1" ht="24.2" customHeight="1">
      <c r="B224" s="129"/>
      <c r="C224" s="149" t="s">
        <v>415</v>
      </c>
      <c r="D224" s="149" t="s">
        <v>164</v>
      </c>
      <c r="E224" s="150" t="s">
        <v>1227</v>
      </c>
      <c r="F224" s="151" t="s">
        <v>1228</v>
      </c>
      <c r="G224" s="152" t="s">
        <v>1019</v>
      </c>
      <c r="H224" s="153">
        <v>20.239999999999998</v>
      </c>
      <c r="I224" s="154"/>
      <c r="J224" s="155">
        <f t="shared" si="40"/>
        <v>0</v>
      </c>
      <c r="K224" s="156"/>
      <c r="L224" s="157"/>
      <c r="M224" s="158" t="s">
        <v>1</v>
      </c>
      <c r="N224" s="159" t="s">
        <v>40</v>
      </c>
      <c r="P224" s="140">
        <f t="shared" si="41"/>
        <v>0</v>
      </c>
      <c r="Q224" s="140">
        <v>0.75</v>
      </c>
      <c r="R224" s="140">
        <f t="shared" si="42"/>
        <v>15.18</v>
      </c>
      <c r="S224" s="140">
        <v>0</v>
      </c>
      <c r="T224" s="141">
        <f t="shared" si="43"/>
        <v>0</v>
      </c>
      <c r="AR224" s="142" t="s">
        <v>168</v>
      </c>
      <c r="AT224" s="142" t="s">
        <v>164</v>
      </c>
      <c r="AU224" s="142" t="s">
        <v>84</v>
      </c>
      <c r="AY224" s="13" t="s">
        <v>128</v>
      </c>
      <c r="BE224" s="143">
        <f t="shared" si="44"/>
        <v>0</v>
      </c>
      <c r="BF224" s="143">
        <f t="shared" si="45"/>
        <v>0</v>
      </c>
      <c r="BG224" s="143">
        <f t="shared" si="46"/>
        <v>0</v>
      </c>
      <c r="BH224" s="143">
        <f t="shared" si="47"/>
        <v>0</v>
      </c>
      <c r="BI224" s="143">
        <f t="shared" si="48"/>
        <v>0</v>
      </c>
      <c r="BJ224" s="13" t="s">
        <v>82</v>
      </c>
      <c r="BK224" s="143">
        <f t="shared" si="49"/>
        <v>0</v>
      </c>
      <c r="BL224" s="13" t="s">
        <v>135</v>
      </c>
      <c r="BM224" s="142" t="s">
        <v>1229</v>
      </c>
    </row>
    <row r="225" spans="2:65" s="1" customFormat="1" ht="24.2" customHeight="1">
      <c r="B225" s="129"/>
      <c r="C225" s="130" t="s">
        <v>284</v>
      </c>
      <c r="D225" s="130" t="s">
        <v>131</v>
      </c>
      <c r="E225" s="131" t="s">
        <v>1230</v>
      </c>
      <c r="F225" s="132" t="s">
        <v>1231</v>
      </c>
      <c r="G225" s="133" t="s">
        <v>1015</v>
      </c>
      <c r="H225" s="134">
        <v>220</v>
      </c>
      <c r="I225" s="135"/>
      <c r="J225" s="136">
        <f t="shared" si="40"/>
        <v>0</v>
      </c>
      <c r="K225" s="137"/>
      <c r="L225" s="28"/>
      <c r="M225" s="138" t="s">
        <v>1</v>
      </c>
      <c r="N225" s="139" t="s">
        <v>40</v>
      </c>
      <c r="P225" s="140">
        <f t="shared" si="41"/>
        <v>0</v>
      </c>
      <c r="Q225" s="140">
        <v>0</v>
      </c>
      <c r="R225" s="140">
        <f t="shared" si="42"/>
        <v>0</v>
      </c>
      <c r="S225" s="140">
        <v>0</v>
      </c>
      <c r="T225" s="141">
        <f t="shared" si="43"/>
        <v>0</v>
      </c>
      <c r="AR225" s="142" t="s">
        <v>135</v>
      </c>
      <c r="AT225" s="142" t="s">
        <v>131</v>
      </c>
      <c r="AU225" s="142" t="s">
        <v>84</v>
      </c>
      <c r="AY225" s="13" t="s">
        <v>128</v>
      </c>
      <c r="BE225" s="143">
        <f t="shared" si="44"/>
        <v>0</v>
      </c>
      <c r="BF225" s="143">
        <f t="shared" si="45"/>
        <v>0</v>
      </c>
      <c r="BG225" s="143">
        <f t="shared" si="46"/>
        <v>0</v>
      </c>
      <c r="BH225" s="143">
        <f t="shared" si="47"/>
        <v>0</v>
      </c>
      <c r="BI225" s="143">
        <f t="shared" si="48"/>
        <v>0</v>
      </c>
      <c r="BJ225" s="13" t="s">
        <v>82</v>
      </c>
      <c r="BK225" s="143">
        <f t="shared" si="49"/>
        <v>0</v>
      </c>
      <c r="BL225" s="13" t="s">
        <v>135</v>
      </c>
      <c r="BM225" s="142" t="s">
        <v>1232</v>
      </c>
    </row>
    <row r="226" spans="2:65" s="1" customFormat="1" ht="16.5" customHeight="1">
      <c r="B226" s="129"/>
      <c r="C226" s="149" t="s">
        <v>422</v>
      </c>
      <c r="D226" s="149" t="s">
        <v>164</v>
      </c>
      <c r="E226" s="150" t="s">
        <v>1233</v>
      </c>
      <c r="F226" s="151" t="s">
        <v>1234</v>
      </c>
      <c r="G226" s="152" t="s">
        <v>1015</v>
      </c>
      <c r="H226" s="153">
        <v>253</v>
      </c>
      <c r="I226" s="154"/>
      <c r="J226" s="155">
        <f t="shared" si="40"/>
        <v>0</v>
      </c>
      <c r="K226" s="156"/>
      <c r="L226" s="157"/>
      <c r="M226" s="158" t="s">
        <v>1</v>
      </c>
      <c r="N226" s="159" t="s">
        <v>40</v>
      </c>
      <c r="P226" s="140">
        <f t="shared" si="41"/>
        <v>0</v>
      </c>
      <c r="Q226" s="140">
        <v>1.0999999999999999E-2</v>
      </c>
      <c r="R226" s="140">
        <f t="shared" si="42"/>
        <v>2.7829999999999999</v>
      </c>
      <c r="S226" s="140">
        <v>0</v>
      </c>
      <c r="T226" s="141">
        <f t="shared" si="43"/>
        <v>0</v>
      </c>
      <c r="AR226" s="142" t="s">
        <v>168</v>
      </c>
      <c r="AT226" s="142" t="s">
        <v>164</v>
      </c>
      <c r="AU226" s="142" t="s">
        <v>84</v>
      </c>
      <c r="AY226" s="13" t="s">
        <v>128</v>
      </c>
      <c r="BE226" s="143">
        <f t="shared" si="44"/>
        <v>0</v>
      </c>
      <c r="BF226" s="143">
        <f t="shared" si="45"/>
        <v>0</v>
      </c>
      <c r="BG226" s="143">
        <f t="shared" si="46"/>
        <v>0</v>
      </c>
      <c r="BH226" s="143">
        <f t="shared" si="47"/>
        <v>0</v>
      </c>
      <c r="BI226" s="143">
        <f t="shared" si="48"/>
        <v>0</v>
      </c>
      <c r="BJ226" s="13" t="s">
        <v>82</v>
      </c>
      <c r="BK226" s="143">
        <f t="shared" si="49"/>
        <v>0</v>
      </c>
      <c r="BL226" s="13" t="s">
        <v>135</v>
      </c>
      <c r="BM226" s="142" t="s">
        <v>1235</v>
      </c>
    </row>
    <row r="227" spans="2:65" s="1" customFormat="1" ht="24.2" customHeight="1">
      <c r="B227" s="129"/>
      <c r="C227" s="130" t="s">
        <v>288</v>
      </c>
      <c r="D227" s="130" t="s">
        <v>131</v>
      </c>
      <c r="E227" s="131" t="s">
        <v>1236</v>
      </c>
      <c r="F227" s="132" t="s">
        <v>1237</v>
      </c>
      <c r="G227" s="133" t="s">
        <v>1019</v>
      </c>
      <c r="H227" s="134">
        <v>3.738</v>
      </c>
      <c r="I227" s="135"/>
      <c r="J227" s="136">
        <f t="shared" si="40"/>
        <v>0</v>
      </c>
      <c r="K227" s="137"/>
      <c r="L227" s="28"/>
      <c r="M227" s="138" t="s">
        <v>1</v>
      </c>
      <c r="N227" s="139" t="s">
        <v>40</v>
      </c>
      <c r="P227" s="140">
        <f t="shared" si="41"/>
        <v>0</v>
      </c>
      <c r="Q227" s="140">
        <v>0</v>
      </c>
      <c r="R227" s="140">
        <f t="shared" si="42"/>
        <v>0</v>
      </c>
      <c r="S227" s="140">
        <v>0</v>
      </c>
      <c r="T227" s="141">
        <f t="shared" si="43"/>
        <v>0</v>
      </c>
      <c r="AR227" s="142" t="s">
        <v>135</v>
      </c>
      <c r="AT227" s="142" t="s">
        <v>131</v>
      </c>
      <c r="AU227" s="142" t="s">
        <v>84</v>
      </c>
      <c r="AY227" s="13" t="s">
        <v>128</v>
      </c>
      <c r="BE227" s="143">
        <f t="shared" si="44"/>
        <v>0</v>
      </c>
      <c r="BF227" s="143">
        <f t="shared" si="45"/>
        <v>0</v>
      </c>
      <c r="BG227" s="143">
        <f t="shared" si="46"/>
        <v>0</v>
      </c>
      <c r="BH227" s="143">
        <f t="shared" si="47"/>
        <v>0</v>
      </c>
      <c r="BI227" s="143">
        <f t="shared" si="48"/>
        <v>0</v>
      </c>
      <c r="BJ227" s="13" t="s">
        <v>82</v>
      </c>
      <c r="BK227" s="143">
        <f t="shared" si="49"/>
        <v>0</v>
      </c>
      <c r="BL227" s="13" t="s">
        <v>135</v>
      </c>
      <c r="BM227" s="142" t="s">
        <v>1238</v>
      </c>
    </row>
    <row r="228" spans="2:65" s="1" customFormat="1" ht="16.5" customHeight="1">
      <c r="B228" s="129"/>
      <c r="C228" s="149" t="s">
        <v>429</v>
      </c>
      <c r="D228" s="149" t="s">
        <v>164</v>
      </c>
      <c r="E228" s="150" t="s">
        <v>1239</v>
      </c>
      <c r="F228" s="151" t="s">
        <v>1240</v>
      </c>
      <c r="G228" s="152" t="s">
        <v>929</v>
      </c>
      <c r="H228" s="153">
        <v>6.1769999999999996</v>
      </c>
      <c r="I228" s="154"/>
      <c r="J228" s="155">
        <f t="shared" si="40"/>
        <v>0</v>
      </c>
      <c r="K228" s="156"/>
      <c r="L228" s="157"/>
      <c r="M228" s="158" t="s">
        <v>1</v>
      </c>
      <c r="N228" s="159" t="s">
        <v>40</v>
      </c>
      <c r="P228" s="140">
        <f t="shared" si="41"/>
        <v>0</v>
      </c>
      <c r="Q228" s="140">
        <v>1</v>
      </c>
      <c r="R228" s="140">
        <f t="shared" si="42"/>
        <v>6.1769999999999996</v>
      </c>
      <c r="S228" s="140">
        <v>0</v>
      </c>
      <c r="T228" s="141">
        <f t="shared" si="43"/>
        <v>0</v>
      </c>
      <c r="AR228" s="142" t="s">
        <v>168</v>
      </c>
      <c r="AT228" s="142" t="s">
        <v>164</v>
      </c>
      <c r="AU228" s="142" t="s">
        <v>84</v>
      </c>
      <c r="AY228" s="13" t="s">
        <v>128</v>
      </c>
      <c r="BE228" s="143">
        <f t="shared" si="44"/>
        <v>0</v>
      </c>
      <c r="BF228" s="143">
        <f t="shared" si="45"/>
        <v>0</v>
      </c>
      <c r="BG228" s="143">
        <f t="shared" si="46"/>
        <v>0</v>
      </c>
      <c r="BH228" s="143">
        <f t="shared" si="47"/>
        <v>0</v>
      </c>
      <c r="BI228" s="143">
        <f t="shared" si="48"/>
        <v>0</v>
      </c>
      <c r="BJ228" s="13" t="s">
        <v>82</v>
      </c>
      <c r="BK228" s="143">
        <f t="shared" si="49"/>
        <v>0</v>
      </c>
      <c r="BL228" s="13" t="s">
        <v>135</v>
      </c>
      <c r="BM228" s="142" t="s">
        <v>1241</v>
      </c>
    </row>
    <row r="229" spans="2:65" s="1" customFormat="1" ht="21.75" customHeight="1">
      <c r="B229" s="129"/>
      <c r="C229" s="130" t="s">
        <v>290</v>
      </c>
      <c r="D229" s="130" t="s">
        <v>131</v>
      </c>
      <c r="E229" s="131" t="s">
        <v>1242</v>
      </c>
      <c r="F229" s="132" t="s">
        <v>1243</v>
      </c>
      <c r="G229" s="133" t="s">
        <v>262</v>
      </c>
      <c r="H229" s="134">
        <v>65</v>
      </c>
      <c r="I229" s="135"/>
      <c r="J229" s="136">
        <f t="shared" si="40"/>
        <v>0</v>
      </c>
      <c r="K229" s="137"/>
      <c r="L229" s="28"/>
      <c r="M229" s="138" t="s">
        <v>1</v>
      </c>
      <c r="N229" s="139" t="s">
        <v>40</v>
      </c>
      <c r="P229" s="140">
        <f t="shared" si="41"/>
        <v>0</v>
      </c>
      <c r="Q229" s="140">
        <v>0</v>
      </c>
      <c r="R229" s="140">
        <f t="shared" si="42"/>
        <v>0</v>
      </c>
      <c r="S229" s="140">
        <v>0</v>
      </c>
      <c r="T229" s="141">
        <f t="shared" si="43"/>
        <v>0</v>
      </c>
      <c r="AR229" s="142" t="s">
        <v>135</v>
      </c>
      <c r="AT229" s="142" t="s">
        <v>131</v>
      </c>
      <c r="AU229" s="142" t="s">
        <v>84</v>
      </c>
      <c r="AY229" s="13" t="s">
        <v>128</v>
      </c>
      <c r="BE229" s="143">
        <f t="shared" si="44"/>
        <v>0</v>
      </c>
      <c r="BF229" s="143">
        <f t="shared" si="45"/>
        <v>0</v>
      </c>
      <c r="BG229" s="143">
        <f t="shared" si="46"/>
        <v>0</v>
      </c>
      <c r="BH229" s="143">
        <f t="shared" si="47"/>
        <v>0</v>
      </c>
      <c r="BI229" s="143">
        <f t="shared" si="48"/>
        <v>0</v>
      </c>
      <c r="BJ229" s="13" t="s">
        <v>82</v>
      </c>
      <c r="BK229" s="143">
        <f t="shared" si="49"/>
        <v>0</v>
      </c>
      <c r="BL229" s="13" t="s">
        <v>135</v>
      </c>
      <c r="BM229" s="142" t="s">
        <v>1244</v>
      </c>
    </row>
    <row r="230" spans="2:65" s="1" customFormat="1" ht="16.5" customHeight="1">
      <c r="B230" s="129"/>
      <c r="C230" s="149" t="s">
        <v>436</v>
      </c>
      <c r="D230" s="149" t="s">
        <v>164</v>
      </c>
      <c r="E230" s="150" t="s">
        <v>1245</v>
      </c>
      <c r="F230" s="151" t="s">
        <v>1246</v>
      </c>
      <c r="G230" s="152" t="s">
        <v>262</v>
      </c>
      <c r="H230" s="153">
        <v>66.3</v>
      </c>
      <c r="I230" s="154"/>
      <c r="J230" s="155">
        <f t="shared" si="40"/>
        <v>0</v>
      </c>
      <c r="K230" s="156"/>
      <c r="L230" s="157"/>
      <c r="M230" s="158" t="s">
        <v>1</v>
      </c>
      <c r="N230" s="159" t="s">
        <v>40</v>
      </c>
      <c r="P230" s="140">
        <f t="shared" si="41"/>
        <v>0</v>
      </c>
      <c r="Q230" s="140">
        <v>5.0000000000000001E-4</v>
      </c>
      <c r="R230" s="140">
        <f t="shared" si="42"/>
        <v>3.3149999999999999E-2</v>
      </c>
      <c r="S230" s="140">
        <v>0</v>
      </c>
      <c r="T230" s="141">
        <f t="shared" si="43"/>
        <v>0</v>
      </c>
      <c r="AR230" s="142" t="s">
        <v>168</v>
      </c>
      <c r="AT230" s="142" t="s">
        <v>164</v>
      </c>
      <c r="AU230" s="142" t="s">
        <v>84</v>
      </c>
      <c r="AY230" s="13" t="s">
        <v>128</v>
      </c>
      <c r="BE230" s="143">
        <f t="shared" si="44"/>
        <v>0</v>
      </c>
      <c r="BF230" s="143">
        <f t="shared" si="45"/>
        <v>0</v>
      </c>
      <c r="BG230" s="143">
        <f t="shared" si="46"/>
        <v>0</v>
      </c>
      <c r="BH230" s="143">
        <f t="shared" si="47"/>
        <v>0</v>
      </c>
      <c r="BI230" s="143">
        <f t="shared" si="48"/>
        <v>0</v>
      </c>
      <c r="BJ230" s="13" t="s">
        <v>82</v>
      </c>
      <c r="BK230" s="143">
        <f t="shared" si="49"/>
        <v>0</v>
      </c>
      <c r="BL230" s="13" t="s">
        <v>135</v>
      </c>
      <c r="BM230" s="142" t="s">
        <v>1247</v>
      </c>
    </row>
    <row r="231" spans="2:65" s="1" customFormat="1" ht="16.5" customHeight="1">
      <c r="B231" s="129"/>
      <c r="C231" s="130" t="s">
        <v>294</v>
      </c>
      <c r="D231" s="130" t="s">
        <v>131</v>
      </c>
      <c r="E231" s="131" t="s">
        <v>1248</v>
      </c>
      <c r="F231" s="132" t="s">
        <v>1249</v>
      </c>
      <c r="G231" s="133" t="s">
        <v>177</v>
      </c>
      <c r="H231" s="134">
        <v>2</v>
      </c>
      <c r="I231" s="135"/>
      <c r="J231" s="136">
        <f t="shared" si="40"/>
        <v>0</v>
      </c>
      <c r="K231" s="137"/>
      <c r="L231" s="28"/>
      <c r="M231" s="138" t="s">
        <v>1</v>
      </c>
      <c r="N231" s="139" t="s">
        <v>40</v>
      </c>
      <c r="P231" s="140">
        <f t="shared" si="41"/>
        <v>0</v>
      </c>
      <c r="Q231" s="140">
        <v>1E-4</v>
      </c>
      <c r="R231" s="140">
        <f t="shared" si="42"/>
        <v>2.0000000000000001E-4</v>
      </c>
      <c r="S231" s="140">
        <v>0</v>
      </c>
      <c r="T231" s="141">
        <f t="shared" si="43"/>
        <v>0</v>
      </c>
      <c r="AR231" s="142" t="s">
        <v>135</v>
      </c>
      <c r="AT231" s="142" t="s">
        <v>131</v>
      </c>
      <c r="AU231" s="142" t="s">
        <v>84</v>
      </c>
      <c r="AY231" s="13" t="s">
        <v>128</v>
      </c>
      <c r="BE231" s="143">
        <f t="shared" si="44"/>
        <v>0</v>
      </c>
      <c r="BF231" s="143">
        <f t="shared" si="45"/>
        <v>0</v>
      </c>
      <c r="BG231" s="143">
        <f t="shared" si="46"/>
        <v>0</v>
      </c>
      <c r="BH231" s="143">
        <f t="shared" si="47"/>
        <v>0</v>
      </c>
      <c r="BI231" s="143">
        <f t="shared" si="48"/>
        <v>0</v>
      </c>
      <c r="BJ231" s="13" t="s">
        <v>82</v>
      </c>
      <c r="BK231" s="143">
        <f t="shared" si="49"/>
        <v>0</v>
      </c>
      <c r="BL231" s="13" t="s">
        <v>135</v>
      </c>
      <c r="BM231" s="142" t="s">
        <v>1250</v>
      </c>
    </row>
    <row r="232" spans="2:65" s="1" customFormat="1" ht="24.2" customHeight="1">
      <c r="B232" s="129"/>
      <c r="C232" s="149" t="s">
        <v>443</v>
      </c>
      <c r="D232" s="149" t="s">
        <v>164</v>
      </c>
      <c r="E232" s="150" t="s">
        <v>1251</v>
      </c>
      <c r="F232" s="151" t="s">
        <v>1252</v>
      </c>
      <c r="G232" s="152" t="s">
        <v>177</v>
      </c>
      <c r="H232" s="153">
        <v>2</v>
      </c>
      <c r="I232" s="154"/>
      <c r="J232" s="155">
        <f t="shared" si="40"/>
        <v>0</v>
      </c>
      <c r="K232" s="156"/>
      <c r="L232" s="157"/>
      <c r="M232" s="158" t="s">
        <v>1</v>
      </c>
      <c r="N232" s="159" t="s">
        <v>40</v>
      </c>
      <c r="P232" s="140">
        <f t="shared" si="41"/>
        <v>0</v>
      </c>
      <c r="Q232" s="140">
        <v>1E-3</v>
      </c>
      <c r="R232" s="140">
        <f t="shared" si="42"/>
        <v>2E-3</v>
      </c>
      <c r="S232" s="140">
        <v>0</v>
      </c>
      <c r="T232" s="141">
        <f t="shared" si="43"/>
        <v>0</v>
      </c>
      <c r="AR232" s="142" t="s">
        <v>168</v>
      </c>
      <c r="AT232" s="142" t="s">
        <v>164</v>
      </c>
      <c r="AU232" s="142" t="s">
        <v>84</v>
      </c>
      <c r="AY232" s="13" t="s">
        <v>128</v>
      </c>
      <c r="BE232" s="143">
        <f t="shared" si="44"/>
        <v>0</v>
      </c>
      <c r="BF232" s="143">
        <f t="shared" si="45"/>
        <v>0</v>
      </c>
      <c r="BG232" s="143">
        <f t="shared" si="46"/>
        <v>0</v>
      </c>
      <c r="BH232" s="143">
        <f t="shared" si="47"/>
        <v>0</v>
      </c>
      <c r="BI232" s="143">
        <f t="shared" si="48"/>
        <v>0</v>
      </c>
      <c r="BJ232" s="13" t="s">
        <v>82</v>
      </c>
      <c r="BK232" s="143">
        <f t="shared" si="49"/>
        <v>0</v>
      </c>
      <c r="BL232" s="13" t="s">
        <v>135</v>
      </c>
      <c r="BM232" s="142" t="s">
        <v>1253</v>
      </c>
    </row>
    <row r="233" spans="2:65" s="1" customFormat="1" ht="24.2" customHeight="1">
      <c r="B233" s="129"/>
      <c r="C233" s="130" t="s">
        <v>297</v>
      </c>
      <c r="D233" s="130" t="s">
        <v>131</v>
      </c>
      <c r="E233" s="131" t="s">
        <v>1254</v>
      </c>
      <c r="F233" s="132" t="s">
        <v>1255</v>
      </c>
      <c r="G233" s="133" t="s">
        <v>177</v>
      </c>
      <c r="H233" s="134">
        <v>15</v>
      </c>
      <c r="I233" s="135"/>
      <c r="J233" s="136">
        <f t="shared" si="40"/>
        <v>0</v>
      </c>
      <c r="K233" s="137"/>
      <c r="L233" s="28"/>
      <c r="M233" s="138" t="s">
        <v>1</v>
      </c>
      <c r="N233" s="139" t="s">
        <v>40</v>
      </c>
      <c r="P233" s="140">
        <f t="shared" si="41"/>
        <v>0</v>
      </c>
      <c r="Q233" s="140">
        <v>0</v>
      </c>
      <c r="R233" s="140">
        <f t="shared" si="42"/>
        <v>0</v>
      </c>
      <c r="S233" s="140">
        <v>0</v>
      </c>
      <c r="T233" s="141">
        <f t="shared" si="43"/>
        <v>0</v>
      </c>
      <c r="AR233" s="142" t="s">
        <v>135</v>
      </c>
      <c r="AT233" s="142" t="s">
        <v>131</v>
      </c>
      <c r="AU233" s="142" t="s">
        <v>84</v>
      </c>
      <c r="AY233" s="13" t="s">
        <v>128</v>
      </c>
      <c r="BE233" s="143">
        <f t="shared" si="44"/>
        <v>0</v>
      </c>
      <c r="BF233" s="143">
        <f t="shared" si="45"/>
        <v>0</v>
      </c>
      <c r="BG233" s="143">
        <f t="shared" si="46"/>
        <v>0</v>
      </c>
      <c r="BH233" s="143">
        <f t="shared" si="47"/>
        <v>0</v>
      </c>
      <c r="BI233" s="143">
        <f t="shared" si="48"/>
        <v>0</v>
      </c>
      <c r="BJ233" s="13" t="s">
        <v>82</v>
      </c>
      <c r="BK233" s="143">
        <f t="shared" si="49"/>
        <v>0</v>
      </c>
      <c r="BL233" s="13" t="s">
        <v>135</v>
      </c>
      <c r="BM233" s="142" t="s">
        <v>1256</v>
      </c>
    </row>
    <row r="234" spans="2:65" s="1" customFormat="1" ht="24.2" customHeight="1">
      <c r="B234" s="129"/>
      <c r="C234" s="149" t="s">
        <v>450</v>
      </c>
      <c r="D234" s="149" t="s">
        <v>164</v>
      </c>
      <c r="E234" s="150" t="s">
        <v>1257</v>
      </c>
      <c r="F234" s="151" t="s">
        <v>1258</v>
      </c>
      <c r="G234" s="152" t="s">
        <v>177</v>
      </c>
      <c r="H234" s="153">
        <v>15</v>
      </c>
      <c r="I234" s="154"/>
      <c r="J234" s="155">
        <f t="shared" si="40"/>
        <v>0</v>
      </c>
      <c r="K234" s="156"/>
      <c r="L234" s="157"/>
      <c r="M234" s="158" t="s">
        <v>1</v>
      </c>
      <c r="N234" s="159" t="s">
        <v>40</v>
      </c>
      <c r="P234" s="140">
        <f t="shared" si="41"/>
        <v>0</v>
      </c>
      <c r="Q234" s="140">
        <v>1E-4</v>
      </c>
      <c r="R234" s="140">
        <f t="shared" si="42"/>
        <v>1.5E-3</v>
      </c>
      <c r="S234" s="140">
        <v>0</v>
      </c>
      <c r="T234" s="141">
        <f t="shared" si="43"/>
        <v>0</v>
      </c>
      <c r="AR234" s="142" t="s">
        <v>168</v>
      </c>
      <c r="AT234" s="142" t="s">
        <v>164</v>
      </c>
      <c r="AU234" s="142" t="s">
        <v>84</v>
      </c>
      <c r="AY234" s="13" t="s">
        <v>128</v>
      </c>
      <c r="BE234" s="143">
        <f t="shared" si="44"/>
        <v>0</v>
      </c>
      <c r="BF234" s="143">
        <f t="shared" si="45"/>
        <v>0</v>
      </c>
      <c r="BG234" s="143">
        <f t="shared" si="46"/>
        <v>0</v>
      </c>
      <c r="BH234" s="143">
        <f t="shared" si="47"/>
        <v>0</v>
      </c>
      <c r="BI234" s="143">
        <f t="shared" si="48"/>
        <v>0</v>
      </c>
      <c r="BJ234" s="13" t="s">
        <v>82</v>
      </c>
      <c r="BK234" s="143">
        <f t="shared" si="49"/>
        <v>0</v>
      </c>
      <c r="BL234" s="13" t="s">
        <v>135</v>
      </c>
      <c r="BM234" s="142" t="s">
        <v>1259</v>
      </c>
    </row>
    <row r="235" spans="2:65" s="1" customFormat="1" ht="24.2" customHeight="1">
      <c r="B235" s="129"/>
      <c r="C235" s="130" t="s">
        <v>301</v>
      </c>
      <c r="D235" s="130" t="s">
        <v>131</v>
      </c>
      <c r="E235" s="131" t="s">
        <v>1260</v>
      </c>
      <c r="F235" s="132" t="s">
        <v>1261</v>
      </c>
      <c r="G235" s="133" t="s">
        <v>929</v>
      </c>
      <c r="H235" s="134">
        <v>26.99</v>
      </c>
      <c r="I235" s="135"/>
      <c r="J235" s="136">
        <f t="shared" si="40"/>
        <v>0</v>
      </c>
      <c r="K235" s="137"/>
      <c r="L235" s="28"/>
      <c r="M235" s="138" t="s">
        <v>1</v>
      </c>
      <c r="N235" s="139" t="s">
        <v>40</v>
      </c>
      <c r="P235" s="140">
        <f t="shared" si="41"/>
        <v>0</v>
      </c>
      <c r="Q235" s="140">
        <v>0</v>
      </c>
      <c r="R235" s="140">
        <f t="shared" si="42"/>
        <v>0</v>
      </c>
      <c r="S235" s="140">
        <v>0</v>
      </c>
      <c r="T235" s="141">
        <f t="shared" si="43"/>
        <v>0</v>
      </c>
      <c r="AR235" s="142" t="s">
        <v>135</v>
      </c>
      <c r="AT235" s="142" t="s">
        <v>131</v>
      </c>
      <c r="AU235" s="142" t="s">
        <v>84</v>
      </c>
      <c r="AY235" s="13" t="s">
        <v>128</v>
      </c>
      <c r="BE235" s="143">
        <f t="shared" si="44"/>
        <v>0</v>
      </c>
      <c r="BF235" s="143">
        <f t="shared" si="45"/>
        <v>0</v>
      </c>
      <c r="BG235" s="143">
        <f t="shared" si="46"/>
        <v>0</v>
      </c>
      <c r="BH235" s="143">
        <f t="shared" si="47"/>
        <v>0</v>
      </c>
      <c r="BI235" s="143">
        <f t="shared" si="48"/>
        <v>0</v>
      </c>
      <c r="BJ235" s="13" t="s">
        <v>82</v>
      </c>
      <c r="BK235" s="143">
        <f t="shared" si="49"/>
        <v>0</v>
      </c>
      <c r="BL235" s="13" t="s">
        <v>135</v>
      </c>
      <c r="BM235" s="142" t="s">
        <v>1262</v>
      </c>
    </row>
    <row r="236" spans="2:65" s="11" customFormat="1" ht="22.9" customHeight="1">
      <c r="B236" s="117"/>
      <c r="D236" s="118" t="s">
        <v>74</v>
      </c>
      <c r="E236" s="127" t="s">
        <v>1263</v>
      </c>
      <c r="F236" s="127" t="s">
        <v>1264</v>
      </c>
      <c r="I236" s="120"/>
      <c r="J236" s="128">
        <f>BK236</f>
        <v>0</v>
      </c>
      <c r="L236" s="117"/>
      <c r="M236" s="122"/>
      <c r="P236" s="123">
        <f>SUM(P237:P251)</f>
        <v>0</v>
      </c>
      <c r="R236" s="123">
        <f>SUM(R237:R251)</f>
        <v>4.0645121</v>
      </c>
      <c r="T236" s="124">
        <f>SUM(T237:T251)</f>
        <v>0</v>
      </c>
      <c r="AR236" s="118" t="s">
        <v>84</v>
      </c>
      <c r="AT236" s="125" t="s">
        <v>74</v>
      </c>
      <c r="AU236" s="125" t="s">
        <v>82</v>
      </c>
      <c r="AY236" s="118" t="s">
        <v>128</v>
      </c>
      <c r="BK236" s="126">
        <f>SUM(BK237:BK251)</f>
        <v>0</v>
      </c>
    </row>
    <row r="237" spans="2:65" s="1" customFormat="1" ht="24.2" customHeight="1">
      <c r="B237" s="129"/>
      <c r="C237" s="130" t="s">
        <v>457</v>
      </c>
      <c r="D237" s="130" t="s">
        <v>131</v>
      </c>
      <c r="E237" s="131" t="s">
        <v>1265</v>
      </c>
      <c r="F237" s="132" t="s">
        <v>1266</v>
      </c>
      <c r="G237" s="133" t="s">
        <v>1015</v>
      </c>
      <c r="H237" s="134">
        <v>183.47</v>
      </c>
      <c r="I237" s="135"/>
      <c r="J237" s="136">
        <f t="shared" ref="J237:J251" si="50">ROUND(I237*H237,2)</f>
        <v>0</v>
      </c>
      <c r="K237" s="137"/>
      <c r="L237" s="28"/>
      <c r="M237" s="138" t="s">
        <v>1</v>
      </c>
      <c r="N237" s="139" t="s">
        <v>40</v>
      </c>
      <c r="P237" s="140">
        <f t="shared" ref="P237:P251" si="51">O237*H237</f>
        <v>0</v>
      </c>
      <c r="Q237" s="140">
        <v>0</v>
      </c>
      <c r="R237" s="140">
        <f t="shared" ref="R237:R251" si="52">Q237*H237</f>
        <v>0</v>
      </c>
      <c r="S237" s="140">
        <v>0</v>
      </c>
      <c r="T237" s="141">
        <f t="shared" ref="T237:T251" si="53">S237*H237</f>
        <v>0</v>
      </c>
      <c r="AR237" s="142" t="s">
        <v>135</v>
      </c>
      <c r="AT237" s="142" t="s">
        <v>131</v>
      </c>
      <c r="AU237" s="142" t="s">
        <v>84</v>
      </c>
      <c r="AY237" s="13" t="s">
        <v>128</v>
      </c>
      <c r="BE237" s="143">
        <f t="shared" ref="BE237:BE251" si="54">IF(N237="základní",J237,0)</f>
        <v>0</v>
      </c>
      <c r="BF237" s="143">
        <f t="shared" ref="BF237:BF251" si="55">IF(N237="snížená",J237,0)</f>
        <v>0</v>
      </c>
      <c r="BG237" s="143">
        <f t="shared" ref="BG237:BG251" si="56">IF(N237="zákl. přenesená",J237,0)</f>
        <v>0</v>
      </c>
      <c r="BH237" s="143">
        <f t="shared" ref="BH237:BH251" si="57">IF(N237="sníž. přenesená",J237,0)</f>
        <v>0</v>
      </c>
      <c r="BI237" s="143">
        <f t="shared" ref="BI237:BI251" si="58">IF(N237="nulová",J237,0)</f>
        <v>0</v>
      </c>
      <c r="BJ237" s="13" t="s">
        <v>82</v>
      </c>
      <c r="BK237" s="143">
        <f t="shared" ref="BK237:BK251" si="59">ROUND(I237*H237,2)</f>
        <v>0</v>
      </c>
      <c r="BL237" s="13" t="s">
        <v>135</v>
      </c>
      <c r="BM237" s="142" t="s">
        <v>1267</v>
      </c>
    </row>
    <row r="238" spans="2:65" s="1" customFormat="1" ht="24.2" customHeight="1">
      <c r="B238" s="129"/>
      <c r="C238" s="149" t="s">
        <v>304</v>
      </c>
      <c r="D238" s="149" t="s">
        <v>164</v>
      </c>
      <c r="E238" s="150" t="s">
        <v>1268</v>
      </c>
      <c r="F238" s="151" t="s">
        <v>1269</v>
      </c>
      <c r="G238" s="152" t="s">
        <v>1015</v>
      </c>
      <c r="H238" s="153">
        <v>192.64400000000001</v>
      </c>
      <c r="I238" s="154"/>
      <c r="J238" s="155">
        <f t="shared" si="50"/>
        <v>0</v>
      </c>
      <c r="K238" s="156"/>
      <c r="L238" s="157"/>
      <c r="M238" s="158" t="s">
        <v>1</v>
      </c>
      <c r="N238" s="159" t="s">
        <v>40</v>
      </c>
      <c r="P238" s="140">
        <f t="shared" si="51"/>
        <v>0</v>
      </c>
      <c r="Q238" s="140">
        <v>1.1999999999999999E-3</v>
      </c>
      <c r="R238" s="140">
        <f t="shared" si="52"/>
        <v>0.23117279999999998</v>
      </c>
      <c r="S238" s="140">
        <v>0</v>
      </c>
      <c r="T238" s="141">
        <f t="shared" si="53"/>
        <v>0</v>
      </c>
      <c r="AR238" s="142" t="s">
        <v>168</v>
      </c>
      <c r="AT238" s="142" t="s">
        <v>164</v>
      </c>
      <c r="AU238" s="142" t="s">
        <v>84</v>
      </c>
      <c r="AY238" s="13" t="s">
        <v>128</v>
      </c>
      <c r="BE238" s="143">
        <f t="shared" si="54"/>
        <v>0</v>
      </c>
      <c r="BF238" s="143">
        <f t="shared" si="55"/>
        <v>0</v>
      </c>
      <c r="BG238" s="143">
        <f t="shared" si="56"/>
        <v>0</v>
      </c>
      <c r="BH238" s="143">
        <f t="shared" si="57"/>
        <v>0</v>
      </c>
      <c r="BI238" s="143">
        <f t="shared" si="58"/>
        <v>0</v>
      </c>
      <c r="BJ238" s="13" t="s">
        <v>82</v>
      </c>
      <c r="BK238" s="143">
        <f t="shared" si="59"/>
        <v>0</v>
      </c>
      <c r="BL238" s="13" t="s">
        <v>135</v>
      </c>
      <c r="BM238" s="142" t="s">
        <v>1270</v>
      </c>
    </row>
    <row r="239" spans="2:65" s="1" customFormat="1" ht="24.2" customHeight="1">
      <c r="B239" s="129"/>
      <c r="C239" s="130" t="s">
        <v>464</v>
      </c>
      <c r="D239" s="130" t="s">
        <v>131</v>
      </c>
      <c r="E239" s="131" t="s">
        <v>1271</v>
      </c>
      <c r="F239" s="132" t="s">
        <v>1272</v>
      </c>
      <c r="G239" s="133" t="s">
        <v>1015</v>
      </c>
      <c r="H239" s="134">
        <v>179.87</v>
      </c>
      <c r="I239" s="135"/>
      <c r="J239" s="136">
        <f t="shared" si="50"/>
        <v>0</v>
      </c>
      <c r="K239" s="137"/>
      <c r="L239" s="28"/>
      <c r="M239" s="138" t="s">
        <v>1</v>
      </c>
      <c r="N239" s="139" t="s">
        <v>40</v>
      </c>
      <c r="P239" s="140">
        <f t="shared" si="51"/>
        <v>0</v>
      </c>
      <c r="Q239" s="140">
        <v>0</v>
      </c>
      <c r="R239" s="140">
        <f t="shared" si="52"/>
        <v>0</v>
      </c>
      <c r="S239" s="140">
        <v>0</v>
      </c>
      <c r="T239" s="141">
        <f t="shared" si="53"/>
        <v>0</v>
      </c>
      <c r="AR239" s="142" t="s">
        <v>135</v>
      </c>
      <c r="AT239" s="142" t="s">
        <v>131</v>
      </c>
      <c r="AU239" s="142" t="s">
        <v>84</v>
      </c>
      <c r="AY239" s="13" t="s">
        <v>128</v>
      </c>
      <c r="BE239" s="143">
        <f t="shared" si="54"/>
        <v>0</v>
      </c>
      <c r="BF239" s="143">
        <f t="shared" si="55"/>
        <v>0</v>
      </c>
      <c r="BG239" s="143">
        <f t="shared" si="56"/>
        <v>0</v>
      </c>
      <c r="BH239" s="143">
        <f t="shared" si="57"/>
        <v>0</v>
      </c>
      <c r="BI239" s="143">
        <f t="shared" si="58"/>
        <v>0</v>
      </c>
      <c r="BJ239" s="13" t="s">
        <v>82</v>
      </c>
      <c r="BK239" s="143">
        <f t="shared" si="59"/>
        <v>0</v>
      </c>
      <c r="BL239" s="13" t="s">
        <v>135</v>
      </c>
      <c r="BM239" s="142" t="s">
        <v>1273</v>
      </c>
    </row>
    <row r="240" spans="2:65" s="1" customFormat="1" ht="24.2" customHeight="1">
      <c r="B240" s="129"/>
      <c r="C240" s="149" t="s">
        <v>308</v>
      </c>
      <c r="D240" s="149" t="s">
        <v>164</v>
      </c>
      <c r="E240" s="150" t="s">
        <v>1274</v>
      </c>
      <c r="F240" s="151" t="s">
        <v>1275</v>
      </c>
      <c r="G240" s="152" t="s">
        <v>1015</v>
      </c>
      <c r="H240" s="153">
        <v>197.857</v>
      </c>
      <c r="I240" s="154"/>
      <c r="J240" s="155">
        <f t="shared" si="50"/>
        <v>0</v>
      </c>
      <c r="K240" s="156"/>
      <c r="L240" s="157"/>
      <c r="M240" s="158" t="s">
        <v>1</v>
      </c>
      <c r="N240" s="159" t="s">
        <v>40</v>
      </c>
      <c r="P240" s="140">
        <f t="shared" si="51"/>
        <v>0</v>
      </c>
      <c r="Q240" s="140">
        <v>2.0999999999999999E-3</v>
      </c>
      <c r="R240" s="140">
        <f t="shared" si="52"/>
        <v>0.41549969999999997</v>
      </c>
      <c r="S240" s="140">
        <v>0</v>
      </c>
      <c r="T240" s="141">
        <f t="shared" si="53"/>
        <v>0</v>
      </c>
      <c r="AR240" s="142" t="s">
        <v>168</v>
      </c>
      <c r="AT240" s="142" t="s">
        <v>164</v>
      </c>
      <c r="AU240" s="142" t="s">
        <v>84</v>
      </c>
      <c r="AY240" s="13" t="s">
        <v>128</v>
      </c>
      <c r="BE240" s="143">
        <f t="shared" si="54"/>
        <v>0</v>
      </c>
      <c r="BF240" s="143">
        <f t="shared" si="55"/>
        <v>0</v>
      </c>
      <c r="BG240" s="143">
        <f t="shared" si="56"/>
        <v>0</v>
      </c>
      <c r="BH240" s="143">
        <f t="shared" si="57"/>
        <v>0</v>
      </c>
      <c r="BI240" s="143">
        <f t="shared" si="58"/>
        <v>0</v>
      </c>
      <c r="BJ240" s="13" t="s">
        <v>82</v>
      </c>
      <c r="BK240" s="143">
        <f t="shared" si="59"/>
        <v>0</v>
      </c>
      <c r="BL240" s="13" t="s">
        <v>135</v>
      </c>
      <c r="BM240" s="142" t="s">
        <v>1276</v>
      </c>
    </row>
    <row r="241" spans="2:65" s="1" customFormat="1" ht="24.2" customHeight="1">
      <c r="B241" s="129"/>
      <c r="C241" s="149" t="s">
        <v>471</v>
      </c>
      <c r="D241" s="149" t="s">
        <v>164</v>
      </c>
      <c r="E241" s="150" t="s">
        <v>1277</v>
      </c>
      <c r="F241" s="151" t="s">
        <v>1278</v>
      </c>
      <c r="G241" s="152" t="s">
        <v>1015</v>
      </c>
      <c r="H241" s="153">
        <v>197.857</v>
      </c>
      <c r="I241" s="154"/>
      <c r="J241" s="155">
        <f t="shared" si="50"/>
        <v>0</v>
      </c>
      <c r="K241" s="156"/>
      <c r="L241" s="157"/>
      <c r="M241" s="158" t="s">
        <v>1</v>
      </c>
      <c r="N241" s="159" t="s">
        <v>40</v>
      </c>
      <c r="P241" s="140">
        <f t="shared" si="51"/>
        <v>0</v>
      </c>
      <c r="Q241" s="140">
        <v>2.3999999999999998E-3</v>
      </c>
      <c r="R241" s="140">
        <f t="shared" si="52"/>
        <v>0.47485679999999997</v>
      </c>
      <c r="S241" s="140">
        <v>0</v>
      </c>
      <c r="T241" s="141">
        <f t="shared" si="53"/>
        <v>0</v>
      </c>
      <c r="AR241" s="142" t="s">
        <v>168</v>
      </c>
      <c r="AT241" s="142" t="s">
        <v>164</v>
      </c>
      <c r="AU241" s="142" t="s">
        <v>84</v>
      </c>
      <c r="AY241" s="13" t="s">
        <v>128</v>
      </c>
      <c r="BE241" s="143">
        <f t="shared" si="54"/>
        <v>0</v>
      </c>
      <c r="BF241" s="143">
        <f t="shared" si="55"/>
        <v>0</v>
      </c>
      <c r="BG241" s="143">
        <f t="shared" si="56"/>
        <v>0</v>
      </c>
      <c r="BH241" s="143">
        <f t="shared" si="57"/>
        <v>0</v>
      </c>
      <c r="BI241" s="143">
        <f t="shared" si="58"/>
        <v>0</v>
      </c>
      <c r="BJ241" s="13" t="s">
        <v>82</v>
      </c>
      <c r="BK241" s="143">
        <f t="shared" si="59"/>
        <v>0</v>
      </c>
      <c r="BL241" s="13" t="s">
        <v>135</v>
      </c>
      <c r="BM241" s="142" t="s">
        <v>1279</v>
      </c>
    </row>
    <row r="242" spans="2:65" s="1" customFormat="1" ht="37.9" customHeight="1">
      <c r="B242" s="129"/>
      <c r="C242" s="130" t="s">
        <v>311</v>
      </c>
      <c r="D242" s="130" t="s">
        <v>131</v>
      </c>
      <c r="E242" s="131" t="s">
        <v>1280</v>
      </c>
      <c r="F242" s="132" t="s">
        <v>1281</v>
      </c>
      <c r="G242" s="133" t="s">
        <v>1015</v>
      </c>
      <c r="H242" s="134">
        <v>102</v>
      </c>
      <c r="I242" s="135"/>
      <c r="J242" s="136">
        <f t="shared" si="50"/>
        <v>0</v>
      </c>
      <c r="K242" s="137"/>
      <c r="L242" s="28"/>
      <c r="M242" s="138" t="s">
        <v>1</v>
      </c>
      <c r="N242" s="139" t="s">
        <v>40</v>
      </c>
      <c r="P242" s="140">
        <f t="shared" si="51"/>
        <v>0</v>
      </c>
      <c r="Q242" s="140">
        <v>5.0000000000000002E-5</v>
      </c>
      <c r="R242" s="140">
        <f t="shared" si="52"/>
        <v>5.1000000000000004E-3</v>
      </c>
      <c r="S242" s="140">
        <v>0</v>
      </c>
      <c r="T242" s="141">
        <f t="shared" si="53"/>
        <v>0</v>
      </c>
      <c r="AR242" s="142" t="s">
        <v>135</v>
      </c>
      <c r="AT242" s="142" t="s">
        <v>131</v>
      </c>
      <c r="AU242" s="142" t="s">
        <v>84</v>
      </c>
      <c r="AY242" s="13" t="s">
        <v>128</v>
      </c>
      <c r="BE242" s="143">
        <f t="shared" si="54"/>
        <v>0</v>
      </c>
      <c r="BF242" s="143">
        <f t="shared" si="55"/>
        <v>0</v>
      </c>
      <c r="BG242" s="143">
        <f t="shared" si="56"/>
        <v>0</v>
      </c>
      <c r="BH242" s="143">
        <f t="shared" si="57"/>
        <v>0</v>
      </c>
      <c r="BI242" s="143">
        <f t="shared" si="58"/>
        <v>0</v>
      </c>
      <c r="BJ242" s="13" t="s">
        <v>82</v>
      </c>
      <c r="BK242" s="143">
        <f t="shared" si="59"/>
        <v>0</v>
      </c>
      <c r="BL242" s="13" t="s">
        <v>135</v>
      </c>
      <c r="BM242" s="142" t="s">
        <v>1282</v>
      </c>
    </row>
    <row r="243" spans="2:65" s="1" customFormat="1" ht="24.2" customHeight="1">
      <c r="B243" s="129"/>
      <c r="C243" s="149" t="s">
        <v>478</v>
      </c>
      <c r="D243" s="149" t="s">
        <v>164</v>
      </c>
      <c r="E243" s="150" t="s">
        <v>1283</v>
      </c>
      <c r="F243" s="151" t="s">
        <v>1284</v>
      </c>
      <c r="G243" s="152" t="s">
        <v>1015</v>
      </c>
      <c r="H243" s="153">
        <v>110.16</v>
      </c>
      <c r="I243" s="154"/>
      <c r="J243" s="155">
        <f t="shared" si="50"/>
        <v>0</v>
      </c>
      <c r="K243" s="156"/>
      <c r="L243" s="157"/>
      <c r="M243" s="158" t="s">
        <v>1</v>
      </c>
      <c r="N243" s="159" t="s">
        <v>40</v>
      </c>
      <c r="P243" s="140">
        <f t="shared" si="51"/>
        <v>0</v>
      </c>
      <c r="Q243" s="140">
        <v>6.0000000000000001E-3</v>
      </c>
      <c r="R243" s="140">
        <f t="shared" si="52"/>
        <v>0.66095999999999999</v>
      </c>
      <c r="S243" s="140">
        <v>0</v>
      </c>
      <c r="T243" s="141">
        <f t="shared" si="53"/>
        <v>0</v>
      </c>
      <c r="AR243" s="142" t="s">
        <v>168</v>
      </c>
      <c r="AT243" s="142" t="s">
        <v>164</v>
      </c>
      <c r="AU243" s="142" t="s">
        <v>84</v>
      </c>
      <c r="AY243" s="13" t="s">
        <v>128</v>
      </c>
      <c r="BE243" s="143">
        <f t="shared" si="54"/>
        <v>0</v>
      </c>
      <c r="BF243" s="143">
        <f t="shared" si="55"/>
        <v>0</v>
      </c>
      <c r="BG243" s="143">
        <f t="shared" si="56"/>
        <v>0</v>
      </c>
      <c r="BH243" s="143">
        <f t="shared" si="57"/>
        <v>0</v>
      </c>
      <c r="BI243" s="143">
        <f t="shared" si="58"/>
        <v>0</v>
      </c>
      <c r="BJ243" s="13" t="s">
        <v>82</v>
      </c>
      <c r="BK243" s="143">
        <f t="shared" si="59"/>
        <v>0</v>
      </c>
      <c r="BL243" s="13" t="s">
        <v>135</v>
      </c>
      <c r="BM243" s="142" t="s">
        <v>1285</v>
      </c>
    </row>
    <row r="244" spans="2:65" s="1" customFormat="1" ht="37.9" customHeight="1">
      <c r="B244" s="129"/>
      <c r="C244" s="130" t="s">
        <v>315</v>
      </c>
      <c r="D244" s="130" t="s">
        <v>131</v>
      </c>
      <c r="E244" s="131" t="s">
        <v>1286</v>
      </c>
      <c r="F244" s="132" t="s">
        <v>1287</v>
      </c>
      <c r="G244" s="133" t="s">
        <v>1015</v>
      </c>
      <c r="H244" s="134">
        <v>220</v>
      </c>
      <c r="I244" s="135"/>
      <c r="J244" s="136">
        <f t="shared" si="50"/>
        <v>0</v>
      </c>
      <c r="K244" s="137"/>
      <c r="L244" s="28"/>
      <c r="M244" s="138" t="s">
        <v>1</v>
      </c>
      <c r="N244" s="139" t="s">
        <v>40</v>
      </c>
      <c r="P244" s="140">
        <f t="shared" si="51"/>
        <v>0</v>
      </c>
      <c r="Q244" s="140">
        <v>2.4000000000000001E-4</v>
      </c>
      <c r="R244" s="140">
        <f t="shared" si="52"/>
        <v>5.28E-2</v>
      </c>
      <c r="S244" s="140">
        <v>0</v>
      </c>
      <c r="T244" s="141">
        <f t="shared" si="53"/>
        <v>0</v>
      </c>
      <c r="AR244" s="142" t="s">
        <v>135</v>
      </c>
      <c r="AT244" s="142" t="s">
        <v>131</v>
      </c>
      <c r="AU244" s="142" t="s">
        <v>84</v>
      </c>
      <c r="AY244" s="13" t="s">
        <v>128</v>
      </c>
      <c r="BE244" s="143">
        <f t="shared" si="54"/>
        <v>0</v>
      </c>
      <c r="BF244" s="143">
        <f t="shared" si="55"/>
        <v>0</v>
      </c>
      <c r="BG244" s="143">
        <f t="shared" si="56"/>
        <v>0</v>
      </c>
      <c r="BH244" s="143">
        <f t="shared" si="57"/>
        <v>0</v>
      </c>
      <c r="BI244" s="143">
        <f t="shared" si="58"/>
        <v>0</v>
      </c>
      <c r="BJ244" s="13" t="s">
        <v>82</v>
      </c>
      <c r="BK244" s="143">
        <f t="shared" si="59"/>
        <v>0</v>
      </c>
      <c r="BL244" s="13" t="s">
        <v>135</v>
      </c>
      <c r="BM244" s="142" t="s">
        <v>1288</v>
      </c>
    </row>
    <row r="245" spans="2:65" s="1" customFormat="1" ht="24.2" customHeight="1">
      <c r="B245" s="129"/>
      <c r="C245" s="149" t="s">
        <v>485</v>
      </c>
      <c r="D245" s="149" t="s">
        <v>164</v>
      </c>
      <c r="E245" s="150" t="s">
        <v>1289</v>
      </c>
      <c r="F245" s="151" t="s">
        <v>1290</v>
      </c>
      <c r="G245" s="152" t="s">
        <v>1015</v>
      </c>
      <c r="H245" s="153">
        <v>242</v>
      </c>
      <c r="I245" s="154"/>
      <c r="J245" s="155">
        <f t="shared" si="50"/>
        <v>0</v>
      </c>
      <c r="K245" s="156"/>
      <c r="L245" s="157"/>
      <c r="M245" s="158" t="s">
        <v>1</v>
      </c>
      <c r="N245" s="159" t="s">
        <v>40</v>
      </c>
      <c r="P245" s="140">
        <f t="shared" si="51"/>
        <v>0</v>
      </c>
      <c r="Q245" s="140">
        <v>3.5000000000000001E-3</v>
      </c>
      <c r="R245" s="140">
        <f t="shared" si="52"/>
        <v>0.84699999999999998</v>
      </c>
      <c r="S245" s="140">
        <v>0</v>
      </c>
      <c r="T245" s="141">
        <f t="shared" si="53"/>
        <v>0</v>
      </c>
      <c r="AR245" s="142" t="s">
        <v>168</v>
      </c>
      <c r="AT245" s="142" t="s">
        <v>164</v>
      </c>
      <c r="AU245" s="142" t="s">
        <v>84</v>
      </c>
      <c r="AY245" s="13" t="s">
        <v>128</v>
      </c>
      <c r="BE245" s="143">
        <f t="shared" si="54"/>
        <v>0</v>
      </c>
      <c r="BF245" s="143">
        <f t="shared" si="55"/>
        <v>0</v>
      </c>
      <c r="BG245" s="143">
        <f t="shared" si="56"/>
        <v>0</v>
      </c>
      <c r="BH245" s="143">
        <f t="shared" si="57"/>
        <v>0</v>
      </c>
      <c r="BI245" s="143">
        <f t="shared" si="58"/>
        <v>0</v>
      </c>
      <c r="BJ245" s="13" t="s">
        <v>82</v>
      </c>
      <c r="BK245" s="143">
        <f t="shared" si="59"/>
        <v>0</v>
      </c>
      <c r="BL245" s="13" t="s">
        <v>135</v>
      </c>
      <c r="BM245" s="142" t="s">
        <v>1291</v>
      </c>
    </row>
    <row r="246" spans="2:65" s="1" customFormat="1" ht="24.2" customHeight="1">
      <c r="B246" s="129"/>
      <c r="C246" s="149" t="s">
        <v>320</v>
      </c>
      <c r="D246" s="149" t="s">
        <v>164</v>
      </c>
      <c r="E246" s="150" t="s">
        <v>1289</v>
      </c>
      <c r="F246" s="151" t="s">
        <v>1290</v>
      </c>
      <c r="G246" s="152" t="s">
        <v>1015</v>
      </c>
      <c r="H246" s="153">
        <v>242</v>
      </c>
      <c r="I246" s="154"/>
      <c r="J246" s="155">
        <f t="shared" si="50"/>
        <v>0</v>
      </c>
      <c r="K246" s="156"/>
      <c r="L246" s="157"/>
      <c r="M246" s="158" t="s">
        <v>1</v>
      </c>
      <c r="N246" s="159" t="s">
        <v>40</v>
      </c>
      <c r="P246" s="140">
        <f t="shared" si="51"/>
        <v>0</v>
      </c>
      <c r="Q246" s="140">
        <v>3.5000000000000001E-3</v>
      </c>
      <c r="R246" s="140">
        <f t="shared" si="52"/>
        <v>0.84699999999999998</v>
      </c>
      <c r="S246" s="140">
        <v>0</v>
      </c>
      <c r="T246" s="141">
        <f t="shared" si="53"/>
        <v>0</v>
      </c>
      <c r="AR246" s="142" t="s">
        <v>168</v>
      </c>
      <c r="AT246" s="142" t="s">
        <v>164</v>
      </c>
      <c r="AU246" s="142" t="s">
        <v>84</v>
      </c>
      <c r="AY246" s="13" t="s">
        <v>128</v>
      </c>
      <c r="BE246" s="143">
        <f t="shared" si="54"/>
        <v>0</v>
      </c>
      <c r="BF246" s="143">
        <f t="shared" si="55"/>
        <v>0</v>
      </c>
      <c r="BG246" s="143">
        <f t="shared" si="56"/>
        <v>0</v>
      </c>
      <c r="BH246" s="143">
        <f t="shared" si="57"/>
        <v>0</v>
      </c>
      <c r="BI246" s="143">
        <f t="shared" si="58"/>
        <v>0</v>
      </c>
      <c r="BJ246" s="13" t="s">
        <v>82</v>
      </c>
      <c r="BK246" s="143">
        <f t="shared" si="59"/>
        <v>0</v>
      </c>
      <c r="BL246" s="13" t="s">
        <v>135</v>
      </c>
      <c r="BM246" s="142" t="s">
        <v>1292</v>
      </c>
    </row>
    <row r="247" spans="2:65" s="1" customFormat="1" ht="24.2" customHeight="1">
      <c r="B247" s="129"/>
      <c r="C247" s="130" t="s">
        <v>492</v>
      </c>
      <c r="D247" s="130" t="s">
        <v>131</v>
      </c>
      <c r="E247" s="131" t="s">
        <v>1293</v>
      </c>
      <c r="F247" s="132" t="s">
        <v>1294</v>
      </c>
      <c r="G247" s="133" t="s">
        <v>1015</v>
      </c>
      <c r="H247" s="134">
        <v>220</v>
      </c>
      <c r="I247" s="135"/>
      <c r="J247" s="136">
        <f t="shared" si="50"/>
        <v>0</v>
      </c>
      <c r="K247" s="137"/>
      <c r="L247" s="28"/>
      <c r="M247" s="138" t="s">
        <v>1</v>
      </c>
      <c r="N247" s="139" t="s">
        <v>40</v>
      </c>
      <c r="P247" s="140">
        <f t="shared" si="51"/>
        <v>0</v>
      </c>
      <c r="Q247" s="140">
        <v>0</v>
      </c>
      <c r="R247" s="140">
        <f t="shared" si="52"/>
        <v>0</v>
      </c>
      <c r="S247" s="140">
        <v>0</v>
      </c>
      <c r="T247" s="141">
        <f t="shared" si="53"/>
        <v>0</v>
      </c>
      <c r="AR247" s="142" t="s">
        <v>135</v>
      </c>
      <c r="AT247" s="142" t="s">
        <v>131</v>
      </c>
      <c r="AU247" s="142" t="s">
        <v>84</v>
      </c>
      <c r="AY247" s="13" t="s">
        <v>128</v>
      </c>
      <c r="BE247" s="143">
        <f t="shared" si="54"/>
        <v>0</v>
      </c>
      <c r="BF247" s="143">
        <f t="shared" si="55"/>
        <v>0</v>
      </c>
      <c r="BG247" s="143">
        <f t="shared" si="56"/>
        <v>0</v>
      </c>
      <c r="BH247" s="143">
        <f t="shared" si="57"/>
        <v>0</v>
      </c>
      <c r="BI247" s="143">
        <f t="shared" si="58"/>
        <v>0</v>
      </c>
      <c r="BJ247" s="13" t="s">
        <v>82</v>
      </c>
      <c r="BK247" s="143">
        <f t="shared" si="59"/>
        <v>0</v>
      </c>
      <c r="BL247" s="13" t="s">
        <v>135</v>
      </c>
      <c r="BM247" s="142" t="s">
        <v>1295</v>
      </c>
    </row>
    <row r="248" spans="2:65" s="1" customFormat="1" ht="16.5" customHeight="1">
      <c r="B248" s="129"/>
      <c r="C248" s="149" t="s">
        <v>324</v>
      </c>
      <c r="D248" s="149" t="s">
        <v>164</v>
      </c>
      <c r="E248" s="150" t="s">
        <v>1296</v>
      </c>
      <c r="F248" s="151" t="s">
        <v>1297</v>
      </c>
      <c r="G248" s="152" t="s">
        <v>1019</v>
      </c>
      <c r="H248" s="153">
        <v>24.2</v>
      </c>
      <c r="I248" s="154"/>
      <c r="J248" s="155">
        <f t="shared" si="50"/>
        <v>0</v>
      </c>
      <c r="K248" s="156"/>
      <c r="L248" s="157"/>
      <c r="M248" s="158" t="s">
        <v>1</v>
      </c>
      <c r="N248" s="159" t="s">
        <v>40</v>
      </c>
      <c r="P248" s="140">
        <f t="shared" si="51"/>
        <v>0</v>
      </c>
      <c r="Q248" s="140">
        <v>1.4999999999999999E-2</v>
      </c>
      <c r="R248" s="140">
        <f t="shared" si="52"/>
        <v>0.36299999999999999</v>
      </c>
      <c r="S248" s="140">
        <v>0</v>
      </c>
      <c r="T248" s="141">
        <f t="shared" si="53"/>
        <v>0</v>
      </c>
      <c r="AR248" s="142" t="s">
        <v>168</v>
      </c>
      <c r="AT248" s="142" t="s">
        <v>164</v>
      </c>
      <c r="AU248" s="142" t="s">
        <v>84</v>
      </c>
      <c r="AY248" s="13" t="s">
        <v>128</v>
      </c>
      <c r="BE248" s="143">
        <f t="shared" si="54"/>
        <v>0</v>
      </c>
      <c r="BF248" s="143">
        <f t="shared" si="55"/>
        <v>0</v>
      </c>
      <c r="BG248" s="143">
        <f t="shared" si="56"/>
        <v>0</v>
      </c>
      <c r="BH248" s="143">
        <f t="shared" si="57"/>
        <v>0</v>
      </c>
      <c r="BI248" s="143">
        <f t="shared" si="58"/>
        <v>0</v>
      </c>
      <c r="BJ248" s="13" t="s">
        <v>82</v>
      </c>
      <c r="BK248" s="143">
        <f t="shared" si="59"/>
        <v>0</v>
      </c>
      <c r="BL248" s="13" t="s">
        <v>135</v>
      </c>
      <c r="BM248" s="142" t="s">
        <v>1298</v>
      </c>
    </row>
    <row r="249" spans="2:65" s="1" customFormat="1" ht="24.2" customHeight="1">
      <c r="B249" s="129"/>
      <c r="C249" s="130" t="s">
        <v>499</v>
      </c>
      <c r="D249" s="130" t="s">
        <v>131</v>
      </c>
      <c r="E249" s="131" t="s">
        <v>1299</v>
      </c>
      <c r="F249" s="132" t="s">
        <v>1300</v>
      </c>
      <c r="G249" s="133" t="s">
        <v>1015</v>
      </c>
      <c r="H249" s="134">
        <v>363.31</v>
      </c>
      <c r="I249" s="135"/>
      <c r="J249" s="136">
        <f t="shared" si="50"/>
        <v>0</v>
      </c>
      <c r="K249" s="137"/>
      <c r="L249" s="28"/>
      <c r="M249" s="138" t="s">
        <v>1</v>
      </c>
      <c r="N249" s="139" t="s">
        <v>40</v>
      </c>
      <c r="P249" s="140">
        <f t="shared" si="51"/>
        <v>0</v>
      </c>
      <c r="Q249" s="140">
        <v>0</v>
      </c>
      <c r="R249" s="140">
        <f t="shared" si="52"/>
        <v>0</v>
      </c>
      <c r="S249" s="140">
        <v>0</v>
      </c>
      <c r="T249" s="141">
        <f t="shared" si="53"/>
        <v>0</v>
      </c>
      <c r="AR249" s="142" t="s">
        <v>135</v>
      </c>
      <c r="AT249" s="142" t="s">
        <v>131</v>
      </c>
      <c r="AU249" s="142" t="s">
        <v>84</v>
      </c>
      <c r="AY249" s="13" t="s">
        <v>128</v>
      </c>
      <c r="BE249" s="143">
        <f t="shared" si="54"/>
        <v>0</v>
      </c>
      <c r="BF249" s="143">
        <f t="shared" si="55"/>
        <v>0</v>
      </c>
      <c r="BG249" s="143">
        <f t="shared" si="56"/>
        <v>0</v>
      </c>
      <c r="BH249" s="143">
        <f t="shared" si="57"/>
        <v>0</v>
      </c>
      <c r="BI249" s="143">
        <f t="shared" si="58"/>
        <v>0</v>
      </c>
      <c r="BJ249" s="13" t="s">
        <v>82</v>
      </c>
      <c r="BK249" s="143">
        <f t="shared" si="59"/>
        <v>0</v>
      </c>
      <c r="BL249" s="13" t="s">
        <v>135</v>
      </c>
      <c r="BM249" s="142" t="s">
        <v>1301</v>
      </c>
    </row>
    <row r="250" spans="2:65" s="1" customFormat="1" ht="24.2" customHeight="1">
      <c r="B250" s="129"/>
      <c r="C250" s="149" t="s">
        <v>327</v>
      </c>
      <c r="D250" s="149" t="s">
        <v>164</v>
      </c>
      <c r="E250" s="150" t="s">
        <v>1302</v>
      </c>
      <c r="F250" s="151" t="s">
        <v>1303</v>
      </c>
      <c r="G250" s="152" t="s">
        <v>1015</v>
      </c>
      <c r="H250" s="153">
        <v>417.80700000000002</v>
      </c>
      <c r="I250" s="154"/>
      <c r="J250" s="155">
        <f t="shared" si="50"/>
        <v>0</v>
      </c>
      <c r="K250" s="156"/>
      <c r="L250" s="157"/>
      <c r="M250" s="158" t="s">
        <v>1</v>
      </c>
      <c r="N250" s="159" t="s">
        <v>40</v>
      </c>
      <c r="P250" s="140">
        <f t="shared" si="51"/>
        <v>0</v>
      </c>
      <c r="Q250" s="140">
        <v>4.0000000000000002E-4</v>
      </c>
      <c r="R250" s="140">
        <f t="shared" si="52"/>
        <v>0.16712280000000002</v>
      </c>
      <c r="S250" s="140">
        <v>0</v>
      </c>
      <c r="T250" s="141">
        <f t="shared" si="53"/>
        <v>0</v>
      </c>
      <c r="AR250" s="142" t="s">
        <v>168</v>
      </c>
      <c r="AT250" s="142" t="s">
        <v>164</v>
      </c>
      <c r="AU250" s="142" t="s">
        <v>84</v>
      </c>
      <c r="AY250" s="13" t="s">
        <v>128</v>
      </c>
      <c r="BE250" s="143">
        <f t="shared" si="54"/>
        <v>0</v>
      </c>
      <c r="BF250" s="143">
        <f t="shared" si="55"/>
        <v>0</v>
      </c>
      <c r="BG250" s="143">
        <f t="shared" si="56"/>
        <v>0</v>
      </c>
      <c r="BH250" s="143">
        <f t="shared" si="57"/>
        <v>0</v>
      </c>
      <c r="BI250" s="143">
        <f t="shared" si="58"/>
        <v>0</v>
      </c>
      <c r="BJ250" s="13" t="s">
        <v>82</v>
      </c>
      <c r="BK250" s="143">
        <f t="shared" si="59"/>
        <v>0</v>
      </c>
      <c r="BL250" s="13" t="s">
        <v>135</v>
      </c>
      <c r="BM250" s="142" t="s">
        <v>1304</v>
      </c>
    </row>
    <row r="251" spans="2:65" s="1" customFormat="1" ht="24.2" customHeight="1">
      <c r="B251" s="129"/>
      <c r="C251" s="130" t="s">
        <v>506</v>
      </c>
      <c r="D251" s="130" t="s">
        <v>131</v>
      </c>
      <c r="E251" s="131" t="s">
        <v>1305</v>
      </c>
      <c r="F251" s="132" t="s">
        <v>1306</v>
      </c>
      <c r="G251" s="133" t="s">
        <v>929</v>
      </c>
      <c r="H251" s="134">
        <v>4.0650000000000004</v>
      </c>
      <c r="I251" s="135"/>
      <c r="J251" s="136">
        <f t="shared" si="50"/>
        <v>0</v>
      </c>
      <c r="K251" s="137"/>
      <c r="L251" s="28"/>
      <c r="M251" s="138" t="s">
        <v>1</v>
      </c>
      <c r="N251" s="139" t="s">
        <v>40</v>
      </c>
      <c r="P251" s="140">
        <f t="shared" si="51"/>
        <v>0</v>
      </c>
      <c r="Q251" s="140">
        <v>0</v>
      </c>
      <c r="R251" s="140">
        <f t="shared" si="52"/>
        <v>0</v>
      </c>
      <c r="S251" s="140">
        <v>0</v>
      </c>
      <c r="T251" s="141">
        <f t="shared" si="53"/>
        <v>0</v>
      </c>
      <c r="AR251" s="142" t="s">
        <v>135</v>
      </c>
      <c r="AT251" s="142" t="s">
        <v>131</v>
      </c>
      <c r="AU251" s="142" t="s">
        <v>84</v>
      </c>
      <c r="AY251" s="13" t="s">
        <v>128</v>
      </c>
      <c r="BE251" s="143">
        <f t="shared" si="54"/>
        <v>0</v>
      </c>
      <c r="BF251" s="143">
        <f t="shared" si="55"/>
        <v>0</v>
      </c>
      <c r="BG251" s="143">
        <f t="shared" si="56"/>
        <v>0</v>
      </c>
      <c r="BH251" s="143">
        <f t="shared" si="57"/>
        <v>0</v>
      </c>
      <c r="BI251" s="143">
        <f t="shared" si="58"/>
        <v>0</v>
      </c>
      <c r="BJ251" s="13" t="s">
        <v>82</v>
      </c>
      <c r="BK251" s="143">
        <f t="shared" si="59"/>
        <v>0</v>
      </c>
      <c r="BL251" s="13" t="s">
        <v>135</v>
      </c>
      <c r="BM251" s="142" t="s">
        <v>1307</v>
      </c>
    </row>
    <row r="252" spans="2:65" s="11" customFormat="1" ht="22.9" customHeight="1">
      <c r="B252" s="117"/>
      <c r="D252" s="118" t="s">
        <v>74</v>
      </c>
      <c r="E252" s="127" t="s">
        <v>129</v>
      </c>
      <c r="F252" s="127" t="s">
        <v>1308</v>
      </c>
      <c r="I252" s="120"/>
      <c r="J252" s="128">
        <f>BK252</f>
        <v>0</v>
      </c>
      <c r="L252" s="117"/>
      <c r="M252" s="122"/>
      <c r="P252" s="123">
        <f>SUM(P253:P256)</f>
        <v>0</v>
      </c>
      <c r="R252" s="123">
        <f>SUM(R253:R256)</f>
        <v>7.1900000000000002E-3</v>
      </c>
      <c r="T252" s="124">
        <f>SUM(T253:T256)</f>
        <v>0</v>
      </c>
      <c r="AR252" s="118" t="s">
        <v>84</v>
      </c>
      <c r="AT252" s="125" t="s">
        <v>74</v>
      </c>
      <c r="AU252" s="125" t="s">
        <v>82</v>
      </c>
      <c r="AY252" s="118" t="s">
        <v>128</v>
      </c>
      <c r="BK252" s="126">
        <f>SUM(BK253:BK256)</f>
        <v>0</v>
      </c>
    </row>
    <row r="253" spans="2:65" s="1" customFormat="1" ht="16.5" customHeight="1">
      <c r="B253" s="129"/>
      <c r="C253" s="130" t="s">
        <v>331</v>
      </c>
      <c r="D253" s="130" t="s">
        <v>131</v>
      </c>
      <c r="E253" s="131" t="s">
        <v>1309</v>
      </c>
      <c r="F253" s="132" t="s">
        <v>1310</v>
      </c>
      <c r="G253" s="133" t="s">
        <v>134</v>
      </c>
      <c r="H253" s="134">
        <v>1</v>
      </c>
      <c r="I253" s="135"/>
      <c r="J253" s="136">
        <f>ROUND(I253*H253,2)</f>
        <v>0</v>
      </c>
      <c r="K253" s="137"/>
      <c r="L253" s="28"/>
      <c r="M253" s="138" t="s">
        <v>1</v>
      </c>
      <c r="N253" s="139" t="s">
        <v>40</v>
      </c>
      <c r="P253" s="140">
        <f>O253*H253</f>
        <v>0</v>
      </c>
      <c r="Q253" s="140">
        <v>1.2899999999999999E-3</v>
      </c>
      <c r="R253" s="140">
        <f>Q253*H253</f>
        <v>1.2899999999999999E-3</v>
      </c>
      <c r="S253" s="140">
        <v>0</v>
      </c>
      <c r="T253" s="141">
        <f>S253*H253</f>
        <v>0</v>
      </c>
      <c r="AR253" s="142" t="s">
        <v>135</v>
      </c>
      <c r="AT253" s="142" t="s">
        <v>131</v>
      </c>
      <c r="AU253" s="142" t="s">
        <v>84</v>
      </c>
      <c r="AY253" s="13" t="s">
        <v>128</v>
      </c>
      <c r="BE253" s="143">
        <f>IF(N253="základní",J253,0)</f>
        <v>0</v>
      </c>
      <c r="BF253" s="143">
        <f>IF(N253="snížená",J253,0)</f>
        <v>0</v>
      </c>
      <c r="BG253" s="143">
        <f>IF(N253="zákl. přenesená",J253,0)</f>
        <v>0</v>
      </c>
      <c r="BH253" s="143">
        <f>IF(N253="sníž. přenesená",J253,0)</f>
        <v>0</v>
      </c>
      <c r="BI253" s="143">
        <f>IF(N253="nulová",J253,0)</f>
        <v>0</v>
      </c>
      <c r="BJ253" s="13" t="s">
        <v>82</v>
      </c>
      <c r="BK253" s="143">
        <f>ROUND(I253*H253,2)</f>
        <v>0</v>
      </c>
      <c r="BL253" s="13" t="s">
        <v>135</v>
      </c>
      <c r="BM253" s="142" t="s">
        <v>1311</v>
      </c>
    </row>
    <row r="254" spans="2:65" s="1" customFormat="1" ht="24.2" customHeight="1">
      <c r="B254" s="129"/>
      <c r="C254" s="130" t="s">
        <v>513</v>
      </c>
      <c r="D254" s="130" t="s">
        <v>131</v>
      </c>
      <c r="E254" s="131" t="s">
        <v>1312</v>
      </c>
      <c r="F254" s="132" t="s">
        <v>1313</v>
      </c>
      <c r="G254" s="133" t="s">
        <v>177</v>
      </c>
      <c r="H254" s="134">
        <v>2</v>
      </c>
      <c r="I254" s="135"/>
      <c r="J254" s="136">
        <f>ROUND(I254*H254,2)</f>
        <v>0</v>
      </c>
      <c r="K254" s="137"/>
      <c r="L254" s="28"/>
      <c r="M254" s="138" t="s">
        <v>1</v>
      </c>
      <c r="N254" s="139" t="s">
        <v>40</v>
      </c>
      <c r="P254" s="140">
        <f>O254*H254</f>
        <v>0</v>
      </c>
      <c r="Q254" s="140">
        <v>1.15E-3</v>
      </c>
      <c r="R254" s="140">
        <f>Q254*H254</f>
        <v>2.3E-3</v>
      </c>
      <c r="S254" s="140">
        <v>0</v>
      </c>
      <c r="T254" s="141">
        <f>S254*H254</f>
        <v>0</v>
      </c>
      <c r="AR254" s="142" t="s">
        <v>135</v>
      </c>
      <c r="AT254" s="142" t="s">
        <v>131</v>
      </c>
      <c r="AU254" s="142" t="s">
        <v>84</v>
      </c>
      <c r="AY254" s="13" t="s">
        <v>128</v>
      </c>
      <c r="BE254" s="143">
        <f>IF(N254="základní",J254,0)</f>
        <v>0</v>
      </c>
      <c r="BF254" s="143">
        <f>IF(N254="snížená",J254,0)</f>
        <v>0</v>
      </c>
      <c r="BG254" s="143">
        <f>IF(N254="zákl. přenesená",J254,0)</f>
        <v>0</v>
      </c>
      <c r="BH254" s="143">
        <f>IF(N254="sníž. přenesená",J254,0)</f>
        <v>0</v>
      </c>
      <c r="BI254" s="143">
        <f>IF(N254="nulová",J254,0)</f>
        <v>0</v>
      </c>
      <c r="BJ254" s="13" t="s">
        <v>82</v>
      </c>
      <c r="BK254" s="143">
        <f>ROUND(I254*H254,2)</f>
        <v>0</v>
      </c>
      <c r="BL254" s="13" t="s">
        <v>135</v>
      </c>
      <c r="BM254" s="142" t="s">
        <v>1314</v>
      </c>
    </row>
    <row r="255" spans="2:65" s="1" customFormat="1" ht="33" customHeight="1">
      <c r="B255" s="129"/>
      <c r="C255" s="149" t="s">
        <v>336</v>
      </c>
      <c r="D255" s="149" t="s">
        <v>164</v>
      </c>
      <c r="E255" s="150" t="s">
        <v>1315</v>
      </c>
      <c r="F255" s="151" t="s">
        <v>1316</v>
      </c>
      <c r="G255" s="152" t="s">
        <v>177</v>
      </c>
      <c r="H255" s="153">
        <v>2</v>
      </c>
      <c r="I255" s="154"/>
      <c r="J255" s="155">
        <f>ROUND(I255*H255,2)</f>
        <v>0</v>
      </c>
      <c r="K255" s="156"/>
      <c r="L255" s="157"/>
      <c r="M255" s="158" t="s">
        <v>1</v>
      </c>
      <c r="N255" s="159" t="s">
        <v>40</v>
      </c>
      <c r="P255" s="140">
        <f>O255*H255</f>
        <v>0</v>
      </c>
      <c r="Q255" s="140">
        <v>1.8E-3</v>
      </c>
      <c r="R255" s="140">
        <f>Q255*H255</f>
        <v>3.5999999999999999E-3</v>
      </c>
      <c r="S255" s="140">
        <v>0</v>
      </c>
      <c r="T255" s="141">
        <f>S255*H255</f>
        <v>0</v>
      </c>
      <c r="AR255" s="142" t="s">
        <v>168</v>
      </c>
      <c r="AT255" s="142" t="s">
        <v>164</v>
      </c>
      <c r="AU255" s="142" t="s">
        <v>84</v>
      </c>
      <c r="AY255" s="13" t="s">
        <v>128</v>
      </c>
      <c r="BE255" s="143">
        <f>IF(N255="základní",J255,0)</f>
        <v>0</v>
      </c>
      <c r="BF255" s="143">
        <f>IF(N255="snížená",J255,0)</f>
        <v>0</v>
      </c>
      <c r="BG255" s="143">
        <f>IF(N255="zákl. přenesená",J255,0)</f>
        <v>0</v>
      </c>
      <c r="BH255" s="143">
        <f>IF(N255="sníž. přenesená",J255,0)</f>
        <v>0</v>
      </c>
      <c r="BI255" s="143">
        <f>IF(N255="nulová",J255,0)</f>
        <v>0</v>
      </c>
      <c r="BJ255" s="13" t="s">
        <v>82</v>
      </c>
      <c r="BK255" s="143">
        <f>ROUND(I255*H255,2)</f>
        <v>0</v>
      </c>
      <c r="BL255" s="13" t="s">
        <v>135</v>
      </c>
      <c r="BM255" s="142" t="s">
        <v>1317</v>
      </c>
    </row>
    <row r="256" spans="2:65" s="1" customFormat="1" ht="24.2" customHeight="1">
      <c r="B256" s="129"/>
      <c r="C256" s="130" t="s">
        <v>520</v>
      </c>
      <c r="D256" s="130" t="s">
        <v>131</v>
      </c>
      <c r="E256" s="131" t="s">
        <v>1318</v>
      </c>
      <c r="F256" s="132" t="s">
        <v>1319</v>
      </c>
      <c r="G256" s="133" t="s">
        <v>929</v>
      </c>
      <c r="H256" s="134">
        <v>7.0000000000000001E-3</v>
      </c>
      <c r="I256" s="135"/>
      <c r="J256" s="136">
        <f>ROUND(I256*H256,2)</f>
        <v>0</v>
      </c>
      <c r="K256" s="137"/>
      <c r="L256" s="28"/>
      <c r="M256" s="138" t="s">
        <v>1</v>
      </c>
      <c r="N256" s="139" t="s">
        <v>40</v>
      </c>
      <c r="P256" s="140">
        <f>O256*H256</f>
        <v>0</v>
      </c>
      <c r="Q256" s="140">
        <v>0</v>
      </c>
      <c r="R256" s="140">
        <f>Q256*H256</f>
        <v>0</v>
      </c>
      <c r="S256" s="140">
        <v>0</v>
      </c>
      <c r="T256" s="141">
        <f>S256*H256</f>
        <v>0</v>
      </c>
      <c r="AR256" s="142" t="s">
        <v>135</v>
      </c>
      <c r="AT256" s="142" t="s">
        <v>131</v>
      </c>
      <c r="AU256" s="142" t="s">
        <v>84</v>
      </c>
      <c r="AY256" s="13" t="s">
        <v>128</v>
      </c>
      <c r="BE256" s="143">
        <f>IF(N256="základní",J256,0)</f>
        <v>0</v>
      </c>
      <c r="BF256" s="143">
        <f>IF(N256="snížená",J256,0)</f>
        <v>0</v>
      </c>
      <c r="BG256" s="143">
        <f>IF(N256="zákl. přenesená",J256,0)</f>
        <v>0</v>
      </c>
      <c r="BH256" s="143">
        <f>IF(N256="sníž. přenesená",J256,0)</f>
        <v>0</v>
      </c>
      <c r="BI256" s="143">
        <f>IF(N256="nulová",J256,0)</f>
        <v>0</v>
      </c>
      <c r="BJ256" s="13" t="s">
        <v>82</v>
      </c>
      <c r="BK256" s="143">
        <f>ROUND(I256*H256,2)</f>
        <v>0</v>
      </c>
      <c r="BL256" s="13" t="s">
        <v>135</v>
      </c>
      <c r="BM256" s="142" t="s">
        <v>1320</v>
      </c>
    </row>
    <row r="257" spans="2:65" s="11" customFormat="1" ht="22.9" customHeight="1">
      <c r="B257" s="117"/>
      <c r="D257" s="118" t="s">
        <v>74</v>
      </c>
      <c r="E257" s="127" t="s">
        <v>1321</v>
      </c>
      <c r="F257" s="127" t="s">
        <v>1322</v>
      </c>
      <c r="I257" s="120"/>
      <c r="J257" s="128">
        <f>BK257</f>
        <v>0</v>
      </c>
      <c r="L257" s="117"/>
      <c r="M257" s="122"/>
      <c r="P257" s="123">
        <f>SUM(P258:P284)</f>
        <v>0</v>
      </c>
      <c r="R257" s="123">
        <f>SUM(R258:R284)</f>
        <v>113.11901562</v>
      </c>
      <c r="T257" s="124">
        <f>SUM(T258:T284)</f>
        <v>0</v>
      </c>
      <c r="AR257" s="118" t="s">
        <v>84</v>
      </c>
      <c r="AT257" s="125" t="s">
        <v>74</v>
      </c>
      <c r="AU257" s="125" t="s">
        <v>82</v>
      </c>
      <c r="AY257" s="118" t="s">
        <v>128</v>
      </c>
      <c r="BK257" s="126">
        <f>SUM(BK258:BK284)</f>
        <v>0</v>
      </c>
    </row>
    <row r="258" spans="2:65" s="1" customFormat="1" ht="24.2" customHeight="1">
      <c r="B258" s="129"/>
      <c r="C258" s="130" t="s">
        <v>340</v>
      </c>
      <c r="D258" s="130" t="s">
        <v>131</v>
      </c>
      <c r="E258" s="131" t="s">
        <v>1323</v>
      </c>
      <c r="F258" s="132" t="s">
        <v>1324</v>
      </c>
      <c r="G258" s="133" t="s">
        <v>1015</v>
      </c>
      <c r="H258" s="134">
        <v>33.299999999999997</v>
      </c>
      <c r="I258" s="135"/>
      <c r="J258" s="136">
        <f t="shared" ref="J258:J274" si="60">ROUND(I258*H258,2)</f>
        <v>0</v>
      </c>
      <c r="K258" s="137"/>
      <c r="L258" s="28"/>
      <c r="M258" s="138" t="s">
        <v>1</v>
      </c>
      <c r="N258" s="139" t="s">
        <v>40</v>
      </c>
      <c r="P258" s="140">
        <f t="shared" ref="P258:P274" si="61">O258*H258</f>
        <v>0</v>
      </c>
      <c r="Q258" s="140">
        <v>1.257E-2</v>
      </c>
      <c r="R258" s="140">
        <f t="shared" ref="R258:R274" si="62">Q258*H258</f>
        <v>0.41858099999999993</v>
      </c>
      <c r="S258" s="140">
        <v>0</v>
      </c>
      <c r="T258" s="141">
        <f t="shared" ref="T258:T274" si="63">S258*H258</f>
        <v>0</v>
      </c>
      <c r="AR258" s="142" t="s">
        <v>135</v>
      </c>
      <c r="AT258" s="142" t="s">
        <v>131</v>
      </c>
      <c r="AU258" s="142" t="s">
        <v>84</v>
      </c>
      <c r="AY258" s="13" t="s">
        <v>128</v>
      </c>
      <c r="BE258" s="143">
        <f t="shared" ref="BE258:BE274" si="64">IF(N258="základní",J258,0)</f>
        <v>0</v>
      </c>
      <c r="BF258" s="143">
        <f t="shared" ref="BF258:BF274" si="65">IF(N258="snížená",J258,0)</f>
        <v>0</v>
      </c>
      <c r="BG258" s="143">
        <f t="shared" ref="BG258:BG274" si="66">IF(N258="zákl. přenesená",J258,0)</f>
        <v>0</v>
      </c>
      <c r="BH258" s="143">
        <f t="shared" ref="BH258:BH274" si="67">IF(N258="sníž. přenesená",J258,0)</f>
        <v>0</v>
      </c>
      <c r="BI258" s="143">
        <f t="shared" ref="BI258:BI274" si="68">IF(N258="nulová",J258,0)</f>
        <v>0</v>
      </c>
      <c r="BJ258" s="13" t="s">
        <v>82</v>
      </c>
      <c r="BK258" s="143">
        <f t="shared" ref="BK258:BK274" si="69">ROUND(I258*H258,2)</f>
        <v>0</v>
      </c>
      <c r="BL258" s="13" t="s">
        <v>135</v>
      </c>
      <c r="BM258" s="142" t="s">
        <v>1325</v>
      </c>
    </row>
    <row r="259" spans="2:65" s="1" customFormat="1" ht="24.2" customHeight="1">
      <c r="B259" s="129"/>
      <c r="C259" s="130" t="s">
        <v>527</v>
      </c>
      <c r="D259" s="130" t="s">
        <v>131</v>
      </c>
      <c r="E259" s="131" t="s">
        <v>1326</v>
      </c>
      <c r="F259" s="132" t="s">
        <v>1327</v>
      </c>
      <c r="G259" s="133" t="s">
        <v>1015</v>
      </c>
      <c r="H259" s="134">
        <v>429.65</v>
      </c>
      <c r="I259" s="135"/>
      <c r="J259" s="136">
        <f t="shared" si="60"/>
        <v>0</v>
      </c>
      <c r="K259" s="137"/>
      <c r="L259" s="28"/>
      <c r="M259" s="138" t="s">
        <v>1</v>
      </c>
      <c r="N259" s="139" t="s">
        <v>40</v>
      </c>
      <c r="P259" s="140">
        <f t="shared" si="61"/>
        <v>0</v>
      </c>
      <c r="Q259" s="140">
        <v>1.6920000000000001E-2</v>
      </c>
      <c r="R259" s="140">
        <f t="shared" si="62"/>
        <v>7.2696779999999999</v>
      </c>
      <c r="S259" s="140">
        <v>0</v>
      </c>
      <c r="T259" s="141">
        <f t="shared" si="63"/>
        <v>0</v>
      </c>
      <c r="AR259" s="142" t="s">
        <v>135</v>
      </c>
      <c r="AT259" s="142" t="s">
        <v>131</v>
      </c>
      <c r="AU259" s="142" t="s">
        <v>84</v>
      </c>
      <c r="AY259" s="13" t="s">
        <v>128</v>
      </c>
      <c r="BE259" s="143">
        <f t="shared" si="64"/>
        <v>0</v>
      </c>
      <c r="BF259" s="143">
        <f t="shared" si="65"/>
        <v>0</v>
      </c>
      <c r="BG259" s="143">
        <f t="shared" si="66"/>
        <v>0</v>
      </c>
      <c r="BH259" s="143">
        <f t="shared" si="67"/>
        <v>0</v>
      </c>
      <c r="BI259" s="143">
        <f t="shared" si="68"/>
        <v>0</v>
      </c>
      <c r="BJ259" s="13" t="s">
        <v>82</v>
      </c>
      <c r="BK259" s="143">
        <f t="shared" si="69"/>
        <v>0</v>
      </c>
      <c r="BL259" s="13" t="s">
        <v>135</v>
      </c>
      <c r="BM259" s="142" t="s">
        <v>1328</v>
      </c>
    </row>
    <row r="260" spans="2:65" s="1" customFormat="1" ht="16.5" customHeight="1">
      <c r="B260" s="129"/>
      <c r="C260" s="130" t="s">
        <v>343</v>
      </c>
      <c r="D260" s="130" t="s">
        <v>131</v>
      </c>
      <c r="E260" s="131" t="s">
        <v>1329</v>
      </c>
      <c r="F260" s="132" t="s">
        <v>1330</v>
      </c>
      <c r="G260" s="133" t="s">
        <v>1015</v>
      </c>
      <c r="H260" s="134">
        <v>429.65</v>
      </c>
      <c r="I260" s="135"/>
      <c r="J260" s="136">
        <f t="shared" si="60"/>
        <v>0</v>
      </c>
      <c r="K260" s="137"/>
      <c r="L260" s="28"/>
      <c r="M260" s="138" t="s">
        <v>1</v>
      </c>
      <c r="N260" s="139" t="s">
        <v>40</v>
      </c>
      <c r="P260" s="140">
        <f t="shared" si="61"/>
        <v>0</v>
      </c>
      <c r="Q260" s="140">
        <v>0</v>
      </c>
      <c r="R260" s="140">
        <f t="shared" si="62"/>
        <v>0</v>
      </c>
      <c r="S260" s="140">
        <v>0</v>
      </c>
      <c r="T260" s="141">
        <f t="shared" si="63"/>
        <v>0</v>
      </c>
      <c r="AR260" s="142" t="s">
        <v>135</v>
      </c>
      <c r="AT260" s="142" t="s">
        <v>131</v>
      </c>
      <c r="AU260" s="142" t="s">
        <v>84</v>
      </c>
      <c r="AY260" s="13" t="s">
        <v>128</v>
      </c>
      <c r="BE260" s="143">
        <f t="shared" si="64"/>
        <v>0</v>
      </c>
      <c r="BF260" s="143">
        <f t="shared" si="65"/>
        <v>0</v>
      </c>
      <c r="BG260" s="143">
        <f t="shared" si="66"/>
        <v>0</v>
      </c>
      <c r="BH260" s="143">
        <f t="shared" si="67"/>
        <v>0</v>
      </c>
      <c r="BI260" s="143">
        <f t="shared" si="68"/>
        <v>0</v>
      </c>
      <c r="BJ260" s="13" t="s">
        <v>82</v>
      </c>
      <c r="BK260" s="143">
        <f t="shared" si="69"/>
        <v>0</v>
      </c>
      <c r="BL260" s="13" t="s">
        <v>135</v>
      </c>
      <c r="BM260" s="142" t="s">
        <v>1331</v>
      </c>
    </row>
    <row r="261" spans="2:65" s="1" customFormat="1" ht="24.2" customHeight="1">
      <c r="B261" s="129"/>
      <c r="C261" s="149" t="s">
        <v>534</v>
      </c>
      <c r="D261" s="149" t="s">
        <v>164</v>
      </c>
      <c r="E261" s="150" t="s">
        <v>1332</v>
      </c>
      <c r="F261" s="151" t="s">
        <v>1333</v>
      </c>
      <c r="G261" s="152" t="s">
        <v>1015</v>
      </c>
      <c r="H261" s="153">
        <v>482.71199999999999</v>
      </c>
      <c r="I261" s="154"/>
      <c r="J261" s="155">
        <f t="shared" si="60"/>
        <v>0</v>
      </c>
      <c r="K261" s="156"/>
      <c r="L261" s="157"/>
      <c r="M261" s="158" t="s">
        <v>1</v>
      </c>
      <c r="N261" s="159" t="s">
        <v>40</v>
      </c>
      <c r="P261" s="140">
        <f t="shared" si="61"/>
        <v>0</v>
      </c>
      <c r="Q261" s="140">
        <v>1.1E-4</v>
      </c>
      <c r="R261" s="140">
        <f t="shared" si="62"/>
        <v>5.3098319999999997E-2</v>
      </c>
      <c r="S261" s="140">
        <v>0</v>
      </c>
      <c r="T261" s="141">
        <f t="shared" si="63"/>
        <v>0</v>
      </c>
      <c r="AR261" s="142" t="s">
        <v>168</v>
      </c>
      <c r="AT261" s="142" t="s">
        <v>164</v>
      </c>
      <c r="AU261" s="142" t="s">
        <v>84</v>
      </c>
      <c r="AY261" s="13" t="s">
        <v>128</v>
      </c>
      <c r="BE261" s="143">
        <f t="shared" si="64"/>
        <v>0</v>
      </c>
      <c r="BF261" s="143">
        <f t="shared" si="65"/>
        <v>0</v>
      </c>
      <c r="BG261" s="143">
        <f t="shared" si="66"/>
        <v>0</v>
      </c>
      <c r="BH261" s="143">
        <f t="shared" si="67"/>
        <v>0</v>
      </c>
      <c r="BI261" s="143">
        <f t="shared" si="68"/>
        <v>0</v>
      </c>
      <c r="BJ261" s="13" t="s">
        <v>82</v>
      </c>
      <c r="BK261" s="143">
        <f t="shared" si="69"/>
        <v>0</v>
      </c>
      <c r="BL261" s="13" t="s">
        <v>135</v>
      </c>
      <c r="BM261" s="142" t="s">
        <v>1334</v>
      </c>
    </row>
    <row r="262" spans="2:65" s="1" customFormat="1" ht="21.75" customHeight="1">
      <c r="B262" s="129"/>
      <c r="C262" s="130" t="s">
        <v>347</v>
      </c>
      <c r="D262" s="130" t="s">
        <v>131</v>
      </c>
      <c r="E262" s="131" t="s">
        <v>1335</v>
      </c>
      <c r="F262" s="132" t="s">
        <v>1336</v>
      </c>
      <c r="G262" s="133" t="s">
        <v>1015</v>
      </c>
      <c r="H262" s="134">
        <v>429.65</v>
      </c>
      <c r="I262" s="135"/>
      <c r="J262" s="136">
        <f t="shared" si="60"/>
        <v>0</v>
      </c>
      <c r="K262" s="137"/>
      <c r="L262" s="28"/>
      <c r="M262" s="138" t="s">
        <v>1</v>
      </c>
      <c r="N262" s="139" t="s">
        <v>40</v>
      </c>
      <c r="P262" s="140">
        <f t="shared" si="61"/>
        <v>0</v>
      </c>
      <c r="Q262" s="140">
        <v>0</v>
      </c>
      <c r="R262" s="140">
        <f t="shared" si="62"/>
        <v>0</v>
      </c>
      <c r="S262" s="140">
        <v>0</v>
      </c>
      <c r="T262" s="141">
        <f t="shared" si="63"/>
        <v>0</v>
      </c>
      <c r="AR262" s="142" t="s">
        <v>135</v>
      </c>
      <c r="AT262" s="142" t="s">
        <v>131</v>
      </c>
      <c r="AU262" s="142" t="s">
        <v>84</v>
      </c>
      <c r="AY262" s="13" t="s">
        <v>128</v>
      </c>
      <c r="BE262" s="143">
        <f t="shared" si="64"/>
        <v>0</v>
      </c>
      <c r="BF262" s="143">
        <f t="shared" si="65"/>
        <v>0</v>
      </c>
      <c r="BG262" s="143">
        <f t="shared" si="66"/>
        <v>0</v>
      </c>
      <c r="BH262" s="143">
        <f t="shared" si="67"/>
        <v>0</v>
      </c>
      <c r="BI262" s="143">
        <f t="shared" si="68"/>
        <v>0</v>
      </c>
      <c r="BJ262" s="13" t="s">
        <v>82</v>
      </c>
      <c r="BK262" s="143">
        <f t="shared" si="69"/>
        <v>0</v>
      </c>
      <c r="BL262" s="13" t="s">
        <v>135</v>
      </c>
      <c r="BM262" s="142" t="s">
        <v>1337</v>
      </c>
    </row>
    <row r="263" spans="2:65" s="1" customFormat="1" ht="24.2" customHeight="1">
      <c r="B263" s="129"/>
      <c r="C263" s="149" t="s">
        <v>541</v>
      </c>
      <c r="D263" s="149" t="s">
        <v>164</v>
      </c>
      <c r="E263" s="150" t="s">
        <v>1338</v>
      </c>
      <c r="F263" s="151" t="s">
        <v>1339</v>
      </c>
      <c r="G263" s="152" t="s">
        <v>1015</v>
      </c>
      <c r="H263" s="153">
        <v>429.65</v>
      </c>
      <c r="I263" s="154"/>
      <c r="J263" s="155">
        <f t="shared" si="60"/>
        <v>0</v>
      </c>
      <c r="K263" s="156"/>
      <c r="L263" s="157"/>
      <c r="M263" s="158" t="s">
        <v>1</v>
      </c>
      <c r="N263" s="159" t="s">
        <v>40</v>
      </c>
      <c r="P263" s="140">
        <f t="shared" si="61"/>
        <v>0</v>
      </c>
      <c r="Q263" s="140">
        <v>1.4E-3</v>
      </c>
      <c r="R263" s="140">
        <f t="shared" si="62"/>
        <v>0.60150999999999999</v>
      </c>
      <c r="S263" s="140">
        <v>0</v>
      </c>
      <c r="T263" s="141">
        <f t="shared" si="63"/>
        <v>0</v>
      </c>
      <c r="AR263" s="142" t="s">
        <v>168</v>
      </c>
      <c r="AT263" s="142" t="s">
        <v>164</v>
      </c>
      <c r="AU263" s="142" t="s">
        <v>84</v>
      </c>
      <c r="AY263" s="13" t="s">
        <v>128</v>
      </c>
      <c r="BE263" s="143">
        <f t="shared" si="64"/>
        <v>0</v>
      </c>
      <c r="BF263" s="143">
        <f t="shared" si="65"/>
        <v>0</v>
      </c>
      <c r="BG263" s="143">
        <f t="shared" si="66"/>
        <v>0</v>
      </c>
      <c r="BH263" s="143">
        <f t="shared" si="67"/>
        <v>0</v>
      </c>
      <c r="BI263" s="143">
        <f t="shared" si="68"/>
        <v>0</v>
      </c>
      <c r="BJ263" s="13" t="s">
        <v>82</v>
      </c>
      <c r="BK263" s="143">
        <f t="shared" si="69"/>
        <v>0</v>
      </c>
      <c r="BL263" s="13" t="s">
        <v>135</v>
      </c>
      <c r="BM263" s="142" t="s">
        <v>1340</v>
      </c>
    </row>
    <row r="264" spans="2:65" s="1" customFormat="1" ht="24.2" customHeight="1">
      <c r="B264" s="129"/>
      <c r="C264" s="130" t="s">
        <v>350</v>
      </c>
      <c r="D264" s="130" t="s">
        <v>131</v>
      </c>
      <c r="E264" s="131" t="s">
        <v>1341</v>
      </c>
      <c r="F264" s="132" t="s">
        <v>1342</v>
      </c>
      <c r="G264" s="133" t="s">
        <v>1015</v>
      </c>
      <c r="H264" s="134">
        <v>429.65</v>
      </c>
      <c r="I264" s="135"/>
      <c r="J264" s="136">
        <f t="shared" si="60"/>
        <v>0</v>
      </c>
      <c r="K264" s="137"/>
      <c r="L264" s="28"/>
      <c r="M264" s="138" t="s">
        <v>1</v>
      </c>
      <c r="N264" s="139" t="s">
        <v>40</v>
      </c>
      <c r="P264" s="140">
        <f t="shared" si="61"/>
        <v>0</v>
      </c>
      <c r="Q264" s="140">
        <v>1E-4</v>
      </c>
      <c r="R264" s="140">
        <f t="shared" si="62"/>
        <v>4.2965000000000003E-2</v>
      </c>
      <c r="S264" s="140">
        <v>0</v>
      </c>
      <c r="T264" s="141">
        <f t="shared" si="63"/>
        <v>0</v>
      </c>
      <c r="AR264" s="142" t="s">
        <v>135</v>
      </c>
      <c r="AT264" s="142" t="s">
        <v>131</v>
      </c>
      <c r="AU264" s="142" t="s">
        <v>84</v>
      </c>
      <c r="AY264" s="13" t="s">
        <v>128</v>
      </c>
      <c r="BE264" s="143">
        <f t="shared" si="64"/>
        <v>0</v>
      </c>
      <c r="BF264" s="143">
        <f t="shared" si="65"/>
        <v>0</v>
      </c>
      <c r="BG264" s="143">
        <f t="shared" si="66"/>
        <v>0</v>
      </c>
      <c r="BH264" s="143">
        <f t="shared" si="67"/>
        <v>0</v>
      </c>
      <c r="BI264" s="143">
        <f t="shared" si="68"/>
        <v>0</v>
      </c>
      <c r="BJ264" s="13" t="s">
        <v>82</v>
      </c>
      <c r="BK264" s="143">
        <f t="shared" si="69"/>
        <v>0</v>
      </c>
      <c r="BL264" s="13" t="s">
        <v>135</v>
      </c>
      <c r="BM264" s="142" t="s">
        <v>1343</v>
      </c>
    </row>
    <row r="265" spans="2:65" s="1" customFormat="1" ht="21.75" customHeight="1">
      <c r="B265" s="129"/>
      <c r="C265" s="130" t="s">
        <v>548</v>
      </c>
      <c r="D265" s="130" t="s">
        <v>131</v>
      </c>
      <c r="E265" s="131" t="s">
        <v>1344</v>
      </c>
      <c r="F265" s="132" t="s">
        <v>1345</v>
      </c>
      <c r="G265" s="133" t="s">
        <v>1015</v>
      </c>
      <c r="H265" s="134">
        <v>429.65</v>
      </c>
      <c r="I265" s="135"/>
      <c r="J265" s="136">
        <f t="shared" si="60"/>
        <v>0</v>
      </c>
      <c r="K265" s="137"/>
      <c r="L265" s="28"/>
      <c r="M265" s="138" t="s">
        <v>1</v>
      </c>
      <c r="N265" s="139" t="s">
        <v>40</v>
      </c>
      <c r="P265" s="140">
        <f t="shared" si="61"/>
        <v>0</v>
      </c>
      <c r="Q265" s="140">
        <v>6.9999999999999999E-4</v>
      </c>
      <c r="R265" s="140">
        <f t="shared" si="62"/>
        <v>0.30075499999999999</v>
      </c>
      <c r="S265" s="140">
        <v>0</v>
      </c>
      <c r="T265" s="141">
        <f t="shared" si="63"/>
        <v>0</v>
      </c>
      <c r="AR265" s="142" t="s">
        <v>135</v>
      </c>
      <c r="AT265" s="142" t="s">
        <v>131</v>
      </c>
      <c r="AU265" s="142" t="s">
        <v>84</v>
      </c>
      <c r="AY265" s="13" t="s">
        <v>128</v>
      </c>
      <c r="BE265" s="143">
        <f t="shared" si="64"/>
        <v>0</v>
      </c>
      <c r="BF265" s="143">
        <f t="shared" si="65"/>
        <v>0</v>
      </c>
      <c r="BG265" s="143">
        <f t="shared" si="66"/>
        <v>0</v>
      </c>
      <c r="BH265" s="143">
        <f t="shared" si="67"/>
        <v>0</v>
      </c>
      <c r="BI265" s="143">
        <f t="shared" si="68"/>
        <v>0</v>
      </c>
      <c r="BJ265" s="13" t="s">
        <v>82</v>
      </c>
      <c r="BK265" s="143">
        <f t="shared" si="69"/>
        <v>0</v>
      </c>
      <c r="BL265" s="13" t="s">
        <v>135</v>
      </c>
      <c r="BM265" s="142" t="s">
        <v>1346</v>
      </c>
    </row>
    <row r="266" spans="2:65" s="1" customFormat="1" ht="16.5" customHeight="1">
      <c r="B266" s="129"/>
      <c r="C266" s="130" t="s">
        <v>354</v>
      </c>
      <c r="D266" s="130" t="s">
        <v>131</v>
      </c>
      <c r="E266" s="131" t="s">
        <v>1347</v>
      </c>
      <c r="F266" s="132" t="s">
        <v>1348</v>
      </c>
      <c r="G266" s="133" t="s">
        <v>1015</v>
      </c>
      <c r="H266" s="134">
        <v>1096.252</v>
      </c>
      <c r="I266" s="135"/>
      <c r="J266" s="136">
        <f t="shared" si="60"/>
        <v>0</v>
      </c>
      <c r="K266" s="137"/>
      <c r="L266" s="28"/>
      <c r="M266" s="138" t="s">
        <v>1</v>
      </c>
      <c r="N266" s="139" t="s">
        <v>40</v>
      </c>
      <c r="P266" s="140">
        <f t="shared" si="61"/>
        <v>0</v>
      </c>
      <c r="Q266" s="140">
        <v>1.4E-3</v>
      </c>
      <c r="R266" s="140">
        <f t="shared" si="62"/>
        <v>1.5347527999999999</v>
      </c>
      <c r="S266" s="140">
        <v>0</v>
      </c>
      <c r="T266" s="141">
        <f t="shared" si="63"/>
        <v>0</v>
      </c>
      <c r="AR266" s="142" t="s">
        <v>135</v>
      </c>
      <c r="AT266" s="142" t="s">
        <v>131</v>
      </c>
      <c r="AU266" s="142" t="s">
        <v>84</v>
      </c>
      <c r="AY266" s="13" t="s">
        <v>128</v>
      </c>
      <c r="BE266" s="143">
        <f t="shared" si="64"/>
        <v>0</v>
      </c>
      <c r="BF266" s="143">
        <f t="shared" si="65"/>
        <v>0</v>
      </c>
      <c r="BG266" s="143">
        <f t="shared" si="66"/>
        <v>0</v>
      </c>
      <c r="BH266" s="143">
        <f t="shared" si="67"/>
        <v>0</v>
      </c>
      <c r="BI266" s="143">
        <f t="shared" si="68"/>
        <v>0</v>
      </c>
      <c r="BJ266" s="13" t="s">
        <v>82</v>
      </c>
      <c r="BK266" s="143">
        <f t="shared" si="69"/>
        <v>0</v>
      </c>
      <c r="BL266" s="13" t="s">
        <v>135</v>
      </c>
      <c r="BM266" s="142" t="s">
        <v>1349</v>
      </c>
    </row>
    <row r="267" spans="2:65" s="1" customFormat="1" ht="21.75" customHeight="1">
      <c r="B267" s="129"/>
      <c r="C267" s="130" t="s">
        <v>555</v>
      </c>
      <c r="D267" s="130" t="s">
        <v>131</v>
      </c>
      <c r="E267" s="131" t="s">
        <v>1350</v>
      </c>
      <c r="F267" s="132" t="s">
        <v>1351</v>
      </c>
      <c r="G267" s="133" t="s">
        <v>262</v>
      </c>
      <c r="H267" s="134">
        <v>24</v>
      </c>
      <c r="I267" s="135"/>
      <c r="J267" s="136">
        <f t="shared" si="60"/>
        <v>0</v>
      </c>
      <c r="K267" s="137"/>
      <c r="L267" s="28"/>
      <c r="M267" s="138" t="s">
        <v>1</v>
      </c>
      <c r="N267" s="139" t="s">
        <v>40</v>
      </c>
      <c r="P267" s="140">
        <f t="shared" si="61"/>
        <v>0</v>
      </c>
      <c r="Q267" s="140">
        <v>5.1500000000000001E-3</v>
      </c>
      <c r="R267" s="140">
        <f t="shared" si="62"/>
        <v>0.1236</v>
      </c>
      <c r="S267" s="140">
        <v>0</v>
      </c>
      <c r="T267" s="141">
        <f t="shared" si="63"/>
        <v>0</v>
      </c>
      <c r="AR267" s="142" t="s">
        <v>135</v>
      </c>
      <c r="AT267" s="142" t="s">
        <v>131</v>
      </c>
      <c r="AU267" s="142" t="s">
        <v>84</v>
      </c>
      <c r="AY267" s="13" t="s">
        <v>128</v>
      </c>
      <c r="BE267" s="143">
        <f t="shared" si="64"/>
        <v>0</v>
      </c>
      <c r="BF267" s="143">
        <f t="shared" si="65"/>
        <v>0</v>
      </c>
      <c r="BG267" s="143">
        <f t="shared" si="66"/>
        <v>0</v>
      </c>
      <c r="BH267" s="143">
        <f t="shared" si="67"/>
        <v>0</v>
      </c>
      <c r="BI267" s="143">
        <f t="shared" si="68"/>
        <v>0</v>
      </c>
      <c r="BJ267" s="13" t="s">
        <v>82</v>
      </c>
      <c r="BK267" s="143">
        <f t="shared" si="69"/>
        <v>0</v>
      </c>
      <c r="BL267" s="13" t="s">
        <v>135</v>
      </c>
      <c r="BM267" s="142" t="s">
        <v>1352</v>
      </c>
    </row>
    <row r="268" spans="2:65" s="1" customFormat="1" ht="24.2" customHeight="1">
      <c r="B268" s="129"/>
      <c r="C268" s="130" t="s">
        <v>359</v>
      </c>
      <c r="D268" s="130" t="s">
        <v>131</v>
      </c>
      <c r="E268" s="131" t="s">
        <v>1353</v>
      </c>
      <c r="F268" s="132" t="s">
        <v>1354</v>
      </c>
      <c r="G268" s="133" t="s">
        <v>1015</v>
      </c>
      <c r="H268" s="134">
        <v>3.6</v>
      </c>
      <c r="I268" s="135"/>
      <c r="J268" s="136">
        <f t="shared" si="60"/>
        <v>0</v>
      </c>
      <c r="K268" s="137"/>
      <c r="L268" s="28"/>
      <c r="M268" s="138" t="s">
        <v>1</v>
      </c>
      <c r="N268" s="139" t="s">
        <v>40</v>
      </c>
      <c r="P268" s="140">
        <f t="shared" si="61"/>
        <v>0</v>
      </c>
      <c r="Q268" s="140">
        <v>1.575E-2</v>
      </c>
      <c r="R268" s="140">
        <f t="shared" si="62"/>
        <v>5.67E-2</v>
      </c>
      <c r="S268" s="140">
        <v>0</v>
      </c>
      <c r="T268" s="141">
        <f t="shared" si="63"/>
        <v>0</v>
      </c>
      <c r="AR268" s="142" t="s">
        <v>135</v>
      </c>
      <c r="AT268" s="142" t="s">
        <v>131</v>
      </c>
      <c r="AU268" s="142" t="s">
        <v>84</v>
      </c>
      <c r="AY268" s="13" t="s">
        <v>128</v>
      </c>
      <c r="BE268" s="143">
        <f t="shared" si="64"/>
        <v>0</v>
      </c>
      <c r="BF268" s="143">
        <f t="shared" si="65"/>
        <v>0</v>
      </c>
      <c r="BG268" s="143">
        <f t="shared" si="66"/>
        <v>0</v>
      </c>
      <c r="BH268" s="143">
        <f t="shared" si="67"/>
        <v>0</v>
      </c>
      <c r="BI268" s="143">
        <f t="shared" si="68"/>
        <v>0</v>
      </c>
      <c r="BJ268" s="13" t="s">
        <v>82</v>
      </c>
      <c r="BK268" s="143">
        <f t="shared" si="69"/>
        <v>0</v>
      </c>
      <c r="BL268" s="13" t="s">
        <v>135</v>
      </c>
      <c r="BM268" s="142" t="s">
        <v>1355</v>
      </c>
    </row>
    <row r="269" spans="2:65" s="1" customFormat="1" ht="24.2" customHeight="1">
      <c r="B269" s="129"/>
      <c r="C269" s="130" t="s">
        <v>562</v>
      </c>
      <c r="D269" s="130" t="s">
        <v>131</v>
      </c>
      <c r="E269" s="131" t="s">
        <v>1356</v>
      </c>
      <c r="F269" s="132" t="s">
        <v>1357</v>
      </c>
      <c r="G269" s="133" t="s">
        <v>177</v>
      </c>
      <c r="H269" s="134">
        <v>2</v>
      </c>
      <c r="I269" s="135"/>
      <c r="J269" s="136">
        <f t="shared" si="60"/>
        <v>0</v>
      </c>
      <c r="K269" s="137"/>
      <c r="L269" s="28"/>
      <c r="M269" s="138" t="s">
        <v>1</v>
      </c>
      <c r="N269" s="139" t="s">
        <v>40</v>
      </c>
      <c r="P269" s="140">
        <f t="shared" si="61"/>
        <v>0</v>
      </c>
      <c r="Q269" s="140">
        <v>2.358E-2</v>
      </c>
      <c r="R269" s="140">
        <f t="shared" si="62"/>
        <v>4.7160000000000001E-2</v>
      </c>
      <c r="S269" s="140">
        <v>0</v>
      </c>
      <c r="T269" s="141">
        <f t="shared" si="63"/>
        <v>0</v>
      </c>
      <c r="AR269" s="142" t="s">
        <v>135</v>
      </c>
      <c r="AT269" s="142" t="s">
        <v>131</v>
      </c>
      <c r="AU269" s="142" t="s">
        <v>84</v>
      </c>
      <c r="AY269" s="13" t="s">
        <v>128</v>
      </c>
      <c r="BE269" s="143">
        <f t="shared" si="64"/>
        <v>0</v>
      </c>
      <c r="BF269" s="143">
        <f t="shared" si="65"/>
        <v>0</v>
      </c>
      <c r="BG269" s="143">
        <f t="shared" si="66"/>
        <v>0</v>
      </c>
      <c r="BH269" s="143">
        <f t="shared" si="67"/>
        <v>0</v>
      </c>
      <c r="BI269" s="143">
        <f t="shared" si="68"/>
        <v>0</v>
      </c>
      <c r="BJ269" s="13" t="s">
        <v>82</v>
      </c>
      <c r="BK269" s="143">
        <f t="shared" si="69"/>
        <v>0</v>
      </c>
      <c r="BL269" s="13" t="s">
        <v>135</v>
      </c>
      <c r="BM269" s="142" t="s">
        <v>1358</v>
      </c>
    </row>
    <row r="270" spans="2:65" s="1" customFormat="1" ht="24.2" customHeight="1">
      <c r="B270" s="129"/>
      <c r="C270" s="130" t="s">
        <v>363</v>
      </c>
      <c r="D270" s="130" t="s">
        <v>131</v>
      </c>
      <c r="E270" s="131" t="s">
        <v>1359</v>
      </c>
      <c r="F270" s="132" t="s">
        <v>1360</v>
      </c>
      <c r="G270" s="133" t="s">
        <v>1015</v>
      </c>
      <c r="H270" s="134">
        <v>333.30099999999999</v>
      </c>
      <c r="I270" s="135"/>
      <c r="J270" s="136">
        <f t="shared" si="60"/>
        <v>0</v>
      </c>
      <c r="K270" s="137"/>
      <c r="L270" s="28"/>
      <c r="M270" s="138" t="s">
        <v>1</v>
      </c>
      <c r="N270" s="139" t="s">
        <v>40</v>
      </c>
      <c r="P270" s="140">
        <f t="shared" si="61"/>
        <v>0</v>
      </c>
      <c r="Q270" s="140">
        <v>0</v>
      </c>
      <c r="R270" s="140">
        <f t="shared" si="62"/>
        <v>0</v>
      </c>
      <c r="S270" s="140">
        <v>0</v>
      </c>
      <c r="T270" s="141">
        <f t="shared" si="63"/>
        <v>0</v>
      </c>
      <c r="AR270" s="142" t="s">
        <v>135</v>
      </c>
      <c r="AT270" s="142" t="s">
        <v>131</v>
      </c>
      <c r="AU270" s="142" t="s">
        <v>84</v>
      </c>
      <c r="AY270" s="13" t="s">
        <v>128</v>
      </c>
      <c r="BE270" s="143">
        <f t="shared" si="64"/>
        <v>0</v>
      </c>
      <c r="BF270" s="143">
        <f t="shared" si="65"/>
        <v>0</v>
      </c>
      <c r="BG270" s="143">
        <f t="shared" si="66"/>
        <v>0</v>
      </c>
      <c r="BH270" s="143">
        <f t="shared" si="67"/>
        <v>0</v>
      </c>
      <c r="BI270" s="143">
        <f t="shared" si="68"/>
        <v>0</v>
      </c>
      <c r="BJ270" s="13" t="s">
        <v>82</v>
      </c>
      <c r="BK270" s="143">
        <f t="shared" si="69"/>
        <v>0</v>
      </c>
      <c r="BL270" s="13" t="s">
        <v>135</v>
      </c>
      <c r="BM270" s="142" t="s">
        <v>1361</v>
      </c>
    </row>
    <row r="271" spans="2:65" s="1" customFormat="1" ht="16.5" customHeight="1">
      <c r="B271" s="129"/>
      <c r="C271" s="149" t="s">
        <v>569</v>
      </c>
      <c r="D271" s="149" t="s">
        <v>164</v>
      </c>
      <c r="E271" s="150" t="s">
        <v>1362</v>
      </c>
      <c r="F271" s="151" t="s">
        <v>1363</v>
      </c>
      <c r="G271" s="152" t="s">
        <v>1015</v>
      </c>
      <c r="H271" s="153">
        <v>138.44399999999999</v>
      </c>
      <c r="I271" s="154"/>
      <c r="J271" s="155">
        <f t="shared" si="60"/>
        <v>0</v>
      </c>
      <c r="K271" s="156"/>
      <c r="L271" s="157"/>
      <c r="M271" s="158" t="s">
        <v>1</v>
      </c>
      <c r="N271" s="159" t="s">
        <v>40</v>
      </c>
      <c r="P271" s="140">
        <f t="shared" si="61"/>
        <v>0</v>
      </c>
      <c r="Q271" s="140">
        <v>3.78E-2</v>
      </c>
      <c r="R271" s="140">
        <f t="shared" si="62"/>
        <v>5.2331832</v>
      </c>
      <c r="S271" s="140">
        <v>0</v>
      </c>
      <c r="T271" s="141">
        <f t="shared" si="63"/>
        <v>0</v>
      </c>
      <c r="AR271" s="142" t="s">
        <v>168</v>
      </c>
      <c r="AT271" s="142" t="s">
        <v>164</v>
      </c>
      <c r="AU271" s="142" t="s">
        <v>84</v>
      </c>
      <c r="AY271" s="13" t="s">
        <v>128</v>
      </c>
      <c r="BE271" s="143">
        <f t="shared" si="64"/>
        <v>0</v>
      </c>
      <c r="BF271" s="143">
        <f t="shared" si="65"/>
        <v>0</v>
      </c>
      <c r="BG271" s="143">
        <f t="shared" si="66"/>
        <v>0</v>
      </c>
      <c r="BH271" s="143">
        <f t="shared" si="67"/>
        <v>0</v>
      </c>
      <c r="BI271" s="143">
        <f t="shared" si="68"/>
        <v>0</v>
      </c>
      <c r="BJ271" s="13" t="s">
        <v>82</v>
      </c>
      <c r="BK271" s="143">
        <f t="shared" si="69"/>
        <v>0</v>
      </c>
      <c r="BL271" s="13" t="s">
        <v>135</v>
      </c>
      <c r="BM271" s="142" t="s">
        <v>1364</v>
      </c>
    </row>
    <row r="272" spans="2:65" s="1" customFormat="1" ht="16.5" customHeight="1">
      <c r="B272" s="129"/>
      <c r="C272" s="149" t="s">
        <v>368</v>
      </c>
      <c r="D272" s="149" t="s">
        <v>164</v>
      </c>
      <c r="E272" s="150" t="s">
        <v>1365</v>
      </c>
      <c r="F272" s="151" t="s">
        <v>1366</v>
      </c>
      <c r="G272" s="152" t="s">
        <v>1015</v>
      </c>
      <c r="H272" s="153">
        <v>228.18700000000001</v>
      </c>
      <c r="I272" s="154"/>
      <c r="J272" s="155">
        <f t="shared" si="60"/>
        <v>0</v>
      </c>
      <c r="K272" s="156"/>
      <c r="L272" s="157"/>
      <c r="M272" s="158" t="s">
        <v>1</v>
      </c>
      <c r="N272" s="159" t="s">
        <v>40</v>
      </c>
      <c r="P272" s="140">
        <f t="shared" si="61"/>
        <v>0</v>
      </c>
      <c r="Q272" s="140">
        <v>4.3200000000000002E-2</v>
      </c>
      <c r="R272" s="140">
        <f t="shared" si="62"/>
        <v>9.8576784000000011</v>
      </c>
      <c r="S272" s="140">
        <v>0</v>
      </c>
      <c r="T272" s="141">
        <f t="shared" si="63"/>
        <v>0</v>
      </c>
      <c r="AR272" s="142" t="s">
        <v>168</v>
      </c>
      <c r="AT272" s="142" t="s">
        <v>164</v>
      </c>
      <c r="AU272" s="142" t="s">
        <v>84</v>
      </c>
      <c r="AY272" s="13" t="s">
        <v>128</v>
      </c>
      <c r="BE272" s="143">
        <f t="shared" si="64"/>
        <v>0</v>
      </c>
      <c r="BF272" s="143">
        <f t="shared" si="65"/>
        <v>0</v>
      </c>
      <c r="BG272" s="143">
        <f t="shared" si="66"/>
        <v>0</v>
      </c>
      <c r="BH272" s="143">
        <f t="shared" si="67"/>
        <v>0</v>
      </c>
      <c r="BI272" s="143">
        <f t="shared" si="68"/>
        <v>0</v>
      </c>
      <c r="BJ272" s="13" t="s">
        <v>82</v>
      </c>
      <c r="BK272" s="143">
        <f t="shared" si="69"/>
        <v>0</v>
      </c>
      <c r="BL272" s="13" t="s">
        <v>135</v>
      </c>
      <c r="BM272" s="142" t="s">
        <v>1367</v>
      </c>
    </row>
    <row r="273" spans="2:65" s="1" customFormat="1" ht="24.2" customHeight="1">
      <c r="B273" s="129"/>
      <c r="C273" s="130" t="s">
        <v>576</v>
      </c>
      <c r="D273" s="130" t="s">
        <v>131</v>
      </c>
      <c r="E273" s="131" t="s">
        <v>1368</v>
      </c>
      <c r="F273" s="132" t="s">
        <v>1369</v>
      </c>
      <c r="G273" s="133" t="s">
        <v>1015</v>
      </c>
      <c r="H273" s="134">
        <v>544.57399999999996</v>
      </c>
      <c r="I273" s="135"/>
      <c r="J273" s="136">
        <f t="shared" si="60"/>
        <v>0</v>
      </c>
      <c r="K273" s="137"/>
      <c r="L273" s="28"/>
      <c r="M273" s="138" t="s">
        <v>1</v>
      </c>
      <c r="N273" s="139" t="s">
        <v>40</v>
      </c>
      <c r="P273" s="140">
        <f t="shared" si="61"/>
        <v>0</v>
      </c>
      <c r="Q273" s="140">
        <v>0</v>
      </c>
      <c r="R273" s="140">
        <f t="shared" si="62"/>
        <v>0</v>
      </c>
      <c r="S273" s="140">
        <v>0</v>
      </c>
      <c r="T273" s="141">
        <f t="shared" si="63"/>
        <v>0</v>
      </c>
      <c r="AR273" s="142" t="s">
        <v>135</v>
      </c>
      <c r="AT273" s="142" t="s">
        <v>131</v>
      </c>
      <c r="AU273" s="142" t="s">
        <v>84</v>
      </c>
      <c r="AY273" s="13" t="s">
        <v>128</v>
      </c>
      <c r="BE273" s="143">
        <f t="shared" si="64"/>
        <v>0</v>
      </c>
      <c r="BF273" s="143">
        <f t="shared" si="65"/>
        <v>0</v>
      </c>
      <c r="BG273" s="143">
        <f t="shared" si="66"/>
        <v>0</v>
      </c>
      <c r="BH273" s="143">
        <f t="shared" si="67"/>
        <v>0</v>
      </c>
      <c r="BI273" s="143">
        <f t="shared" si="68"/>
        <v>0</v>
      </c>
      <c r="BJ273" s="13" t="s">
        <v>82</v>
      </c>
      <c r="BK273" s="143">
        <f t="shared" si="69"/>
        <v>0</v>
      </c>
      <c r="BL273" s="13" t="s">
        <v>135</v>
      </c>
      <c r="BM273" s="142" t="s">
        <v>1370</v>
      </c>
    </row>
    <row r="274" spans="2:65" s="1" customFormat="1" ht="37.9" customHeight="1">
      <c r="B274" s="129"/>
      <c r="C274" s="149" t="s">
        <v>372</v>
      </c>
      <c r="D274" s="149" t="s">
        <v>164</v>
      </c>
      <c r="E274" s="150" t="s">
        <v>1371</v>
      </c>
      <c r="F274" s="151" t="s">
        <v>1372</v>
      </c>
      <c r="G274" s="152" t="s">
        <v>1015</v>
      </c>
      <c r="H274" s="153">
        <v>416.375</v>
      </c>
      <c r="I274" s="154"/>
      <c r="J274" s="155">
        <f t="shared" si="60"/>
        <v>0</v>
      </c>
      <c r="K274" s="156"/>
      <c r="L274" s="157"/>
      <c r="M274" s="158" t="s">
        <v>1</v>
      </c>
      <c r="N274" s="159" t="s">
        <v>40</v>
      </c>
      <c r="P274" s="140">
        <f t="shared" si="61"/>
        <v>0</v>
      </c>
      <c r="Q274" s="140">
        <v>7.4099999999999999E-2</v>
      </c>
      <c r="R274" s="140">
        <f t="shared" si="62"/>
        <v>30.8533875</v>
      </c>
      <c r="S274" s="140">
        <v>0</v>
      </c>
      <c r="T274" s="141">
        <f t="shared" si="63"/>
        <v>0</v>
      </c>
      <c r="AR274" s="142" t="s">
        <v>168</v>
      </c>
      <c r="AT274" s="142" t="s">
        <v>164</v>
      </c>
      <c r="AU274" s="142" t="s">
        <v>84</v>
      </c>
      <c r="AY274" s="13" t="s">
        <v>128</v>
      </c>
      <c r="BE274" s="143">
        <f t="shared" si="64"/>
        <v>0</v>
      </c>
      <c r="BF274" s="143">
        <f t="shared" si="65"/>
        <v>0</v>
      </c>
      <c r="BG274" s="143">
        <f t="shared" si="66"/>
        <v>0</v>
      </c>
      <c r="BH274" s="143">
        <f t="shared" si="67"/>
        <v>0</v>
      </c>
      <c r="BI274" s="143">
        <f t="shared" si="68"/>
        <v>0</v>
      </c>
      <c r="BJ274" s="13" t="s">
        <v>82</v>
      </c>
      <c r="BK274" s="143">
        <f t="shared" si="69"/>
        <v>0</v>
      </c>
      <c r="BL274" s="13" t="s">
        <v>135</v>
      </c>
      <c r="BM274" s="142" t="s">
        <v>1373</v>
      </c>
    </row>
    <row r="275" spans="2:65" s="1" customFormat="1" ht="29.25">
      <c r="B275" s="28"/>
      <c r="D275" s="161" t="s">
        <v>1170</v>
      </c>
      <c r="F275" s="162" t="s">
        <v>1374</v>
      </c>
      <c r="I275" s="163"/>
      <c r="L275" s="28"/>
      <c r="M275" s="164"/>
      <c r="T275" s="52"/>
      <c r="AT275" s="13" t="s">
        <v>1170</v>
      </c>
      <c r="AU275" s="13" t="s">
        <v>84</v>
      </c>
    </row>
    <row r="276" spans="2:65" s="1" customFormat="1" ht="24.2" customHeight="1">
      <c r="B276" s="129"/>
      <c r="C276" s="149" t="s">
        <v>583</v>
      </c>
      <c r="D276" s="149" t="s">
        <v>164</v>
      </c>
      <c r="E276" s="150" t="s">
        <v>1375</v>
      </c>
      <c r="F276" s="151" t="s">
        <v>1376</v>
      </c>
      <c r="G276" s="152" t="s">
        <v>1015</v>
      </c>
      <c r="H276" s="153">
        <v>112.586</v>
      </c>
      <c r="I276" s="154"/>
      <c r="J276" s="155">
        <f>ROUND(I276*H276,2)</f>
        <v>0</v>
      </c>
      <c r="K276" s="156"/>
      <c r="L276" s="157"/>
      <c r="M276" s="158" t="s">
        <v>1</v>
      </c>
      <c r="N276" s="159" t="s">
        <v>40</v>
      </c>
      <c r="P276" s="140">
        <f>O276*H276</f>
        <v>0</v>
      </c>
      <c r="Q276" s="140">
        <v>7.9399999999999998E-2</v>
      </c>
      <c r="R276" s="140">
        <f>Q276*H276</f>
        <v>8.9393283999999991</v>
      </c>
      <c r="S276" s="140">
        <v>0</v>
      </c>
      <c r="T276" s="141">
        <f>S276*H276</f>
        <v>0</v>
      </c>
      <c r="AR276" s="142" t="s">
        <v>168</v>
      </c>
      <c r="AT276" s="142" t="s">
        <v>164</v>
      </c>
      <c r="AU276" s="142" t="s">
        <v>84</v>
      </c>
      <c r="AY276" s="13" t="s">
        <v>128</v>
      </c>
      <c r="BE276" s="143">
        <f>IF(N276="základní",J276,0)</f>
        <v>0</v>
      </c>
      <c r="BF276" s="143">
        <f>IF(N276="snížená",J276,0)</f>
        <v>0</v>
      </c>
      <c r="BG276" s="143">
        <f>IF(N276="zákl. přenesená",J276,0)</f>
        <v>0</v>
      </c>
      <c r="BH276" s="143">
        <f>IF(N276="sníž. přenesená",J276,0)</f>
        <v>0</v>
      </c>
      <c r="BI276" s="143">
        <f>IF(N276="nulová",J276,0)</f>
        <v>0</v>
      </c>
      <c r="BJ276" s="13" t="s">
        <v>82</v>
      </c>
      <c r="BK276" s="143">
        <f>ROUND(I276*H276,2)</f>
        <v>0</v>
      </c>
      <c r="BL276" s="13" t="s">
        <v>135</v>
      </c>
      <c r="BM276" s="142" t="s">
        <v>1377</v>
      </c>
    </row>
    <row r="277" spans="2:65" s="1" customFormat="1" ht="29.25">
      <c r="B277" s="28"/>
      <c r="D277" s="161" t="s">
        <v>1170</v>
      </c>
      <c r="F277" s="162" t="s">
        <v>1374</v>
      </c>
      <c r="I277" s="163"/>
      <c r="L277" s="28"/>
      <c r="M277" s="164"/>
      <c r="T277" s="52"/>
      <c r="AT277" s="13" t="s">
        <v>1170</v>
      </c>
      <c r="AU277" s="13" t="s">
        <v>84</v>
      </c>
    </row>
    <row r="278" spans="2:65" s="1" customFormat="1" ht="24.2" customHeight="1">
      <c r="B278" s="129"/>
      <c r="C278" s="149" t="s">
        <v>375</v>
      </c>
      <c r="D278" s="149" t="s">
        <v>164</v>
      </c>
      <c r="E278" s="150" t="s">
        <v>1378</v>
      </c>
      <c r="F278" s="151" t="s">
        <v>1379</v>
      </c>
      <c r="G278" s="152" t="s">
        <v>1015</v>
      </c>
      <c r="H278" s="153">
        <v>70.069999999999993</v>
      </c>
      <c r="I278" s="154"/>
      <c r="J278" s="155">
        <f>ROUND(I278*H278,2)</f>
        <v>0</v>
      </c>
      <c r="K278" s="156"/>
      <c r="L278" s="157"/>
      <c r="M278" s="158" t="s">
        <v>1</v>
      </c>
      <c r="N278" s="159" t="s">
        <v>40</v>
      </c>
      <c r="P278" s="140">
        <f>O278*H278</f>
        <v>0</v>
      </c>
      <c r="Q278" s="140">
        <v>7.9399999999999998E-2</v>
      </c>
      <c r="R278" s="140">
        <f>Q278*H278</f>
        <v>5.5635579999999996</v>
      </c>
      <c r="S278" s="140">
        <v>0</v>
      </c>
      <c r="T278" s="141">
        <f>S278*H278</f>
        <v>0</v>
      </c>
      <c r="AR278" s="142" t="s">
        <v>168</v>
      </c>
      <c r="AT278" s="142" t="s">
        <v>164</v>
      </c>
      <c r="AU278" s="142" t="s">
        <v>84</v>
      </c>
      <c r="AY278" s="13" t="s">
        <v>128</v>
      </c>
      <c r="BE278" s="143">
        <f>IF(N278="základní",J278,0)</f>
        <v>0</v>
      </c>
      <c r="BF278" s="143">
        <f>IF(N278="snížená",J278,0)</f>
        <v>0</v>
      </c>
      <c r="BG278" s="143">
        <f>IF(N278="zákl. přenesená",J278,0)</f>
        <v>0</v>
      </c>
      <c r="BH278" s="143">
        <f>IF(N278="sníž. přenesená",J278,0)</f>
        <v>0</v>
      </c>
      <c r="BI278" s="143">
        <f>IF(N278="nulová",J278,0)</f>
        <v>0</v>
      </c>
      <c r="BJ278" s="13" t="s">
        <v>82</v>
      </c>
      <c r="BK278" s="143">
        <f>ROUND(I278*H278,2)</f>
        <v>0</v>
      </c>
      <c r="BL278" s="13" t="s">
        <v>135</v>
      </c>
      <c r="BM278" s="142" t="s">
        <v>1380</v>
      </c>
    </row>
    <row r="279" spans="2:65" s="1" customFormat="1" ht="29.25">
      <c r="B279" s="28"/>
      <c r="D279" s="161" t="s">
        <v>1170</v>
      </c>
      <c r="F279" s="162" t="s">
        <v>1374</v>
      </c>
      <c r="I279" s="163"/>
      <c r="L279" s="28"/>
      <c r="M279" s="164"/>
      <c r="T279" s="52"/>
      <c r="AT279" s="13" t="s">
        <v>1170</v>
      </c>
      <c r="AU279" s="13" t="s">
        <v>84</v>
      </c>
    </row>
    <row r="280" spans="2:65" s="1" customFormat="1" ht="24.2" customHeight="1">
      <c r="B280" s="129"/>
      <c r="C280" s="130" t="s">
        <v>588</v>
      </c>
      <c r="D280" s="130" t="s">
        <v>131</v>
      </c>
      <c r="E280" s="131" t="s">
        <v>1381</v>
      </c>
      <c r="F280" s="132" t="s">
        <v>1382</v>
      </c>
      <c r="G280" s="133" t="s">
        <v>1015</v>
      </c>
      <c r="H280" s="134">
        <v>429.65</v>
      </c>
      <c r="I280" s="135"/>
      <c r="J280" s="136">
        <f>ROUND(I280*H280,2)</f>
        <v>0</v>
      </c>
      <c r="K280" s="137"/>
      <c r="L280" s="28"/>
      <c r="M280" s="138" t="s">
        <v>1</v>
      </c>
      <c r="N280" s="139" t="s">
        <v>40</v>
      </c>
      <c r="P280" s="140">
        <f>O280*H280</f>
        <v>0</v>
      </c>
      <c r="Q280" s="140">
        <v>0</v>
      </c>
      <c r="R280" s="140">
        <f>Q280*H280</f>
        <v>0</v>
      </c>
      <c r="S280" s="140">
        <v>0</v>
      </c>
      <c r="T280" s="141">
        <f>S280*H280</f>
        <v>0</v>
      </c>
      <c r="AR280" s="142" t="s">
        <v>135</v>
      </c>
      <c r="AT280" s="142" t="s">
        <v>131</v>
      </c>
      <c r="AU280" s="142" t="s">
        <v>84</v>
      </c>
      <c r="AY280" s="13" t="s">
        <v>128</v>
      </c>
      <c r="BE280" s="143">
        <f>IF(N280="základní",J280,0)</f>
        <v>0</v>
      </c>
      <c r="BF280" s="143">
        <f>IF(N280="snížená",J280,0)</f>
        <v>0</v>
      </c>
      <c r="BG280" s="143">
        <f>IF(N280="zákl. přenesená",J280,0)</f>
        <v>0</v>
      </c>
      <c r="BH280" s="143">
        <f>IF(N280="sníž. přenesená",J280,0)</f>
        <v>0</v>
      </c>
      <c r="BI280" s="143">
        <f>IF(N280="nulová",J280,0)</f>
        <v>0</v>
      </c>
      <c r="BJ280" s="13" t="s">
        <v>82</v>
      </c>
      <c r="BK280" s="143">
        <f>ROUND(I280*H280,2)</f>
        <v>0</v>
      </c>
      <c r="BL280" s="13" t="s">
        <v>135</v>
      </c>
      <c r="BM280" s="142" t="s">
        <v>1383</v>
      </c>
    </row>
    <row r="281" spans="2:65" s="1" customFormat="1" ht="16.5" customHeight="1">
      <c r="B281" s="129"/>
      <c r="C281" s="149" t="s">
        <v>383</v>
      </c>
      <c r="D281" s="149" t="s">
        <v>164</v>
      </c>
      <c r="E281" s="150" t="s">
        <v>1384</v>
      </c>
      <c r="F281" s="151" t="s">
        <v>1385</v>
      </c>
      <c r="G281" s="152" t="s">
        <v>1015</v>
      </c>
      <c r="H281" s="153">
        <v>494.101</v>
      </c>
      <c r="I281" s="154"/>
      <c r="J281" s="155">
        <f>ROUND(I281*H281,2)</f>
        <v>0</v>
      </c>
      <c r="K281" s="156"/>
      <c r="L281" s="157"/>
      <c r="M281" s="158" t="s">
        <v>1</v>
      </c>
      <c r="N281" s="159" t="s">
        <v>40</v>
      </c>
      <c r="P281" s="140">
        <f>O281*H281</f>
        <v>0</v>
      </c>
      <c r="Q281" s="140">
        <v>0.08</v>
      </c>
      <c r="R281" s="140">
        <f>Q281*H281</f>
        <v>39.528080000000003</v>
      </c>
      <c r="S281" s="140">
        <v>0</v>
      </c>
      <c r="T281" s="141">
        <f>S281*H281</f>
        <v>0</v>
      </c>
      <c r="AR281" s="142" t="s">
        <v>168</v>
      </c>
      <c r="AT281" s="142" t="s">
        <v>164</v>
      </c>
      <c r="AU281" s="142" t="s">
        <v>84</v>
      </c>
      <c r="AY281" s="13" t="s">
        <v>128</v>
      </c>
      <c r="BE281" s="143">
        <f>IF(N281="základní",J281,0)</f>
        <v>0</v>
      </c>
      <c r="BF281" s="143">
        <f>IF(N281="snížená",J281,0)</f>
        <v>0</v>
      </c>
      <c r="BG281" s="143">
        <f>IF(N281="zákl. přenesená",J281,0)</f>
        <v>0</v>
      </c>
      <c r="BH281" s="143">
        <f>IF(N281="sníž. přenesená",J281,0)</f>
        <v>0</v>
      </c>
      <c r="BI281" s="143">
        <f>IF(N281="nulová",J281,0)</f>
        <v>0</v>
      </c>
      <c r="BJ281" s="13" t="s">
        <v>82</v>
      </c>
      <c r="BK281" s="143">
        <f>ROUND(I281*H281,2)</f>
        <v>0</v>
      </c>
      <c r="BL281" s="13" t="s">
        <v>135</v>
      </c>
      <c r="BM281" s="142" t="s">
        <v>1386</v>
      </c>
    </row>
    <row r="282" spans="2:65" s="1" customFormat="1" ht="24.2" customHeight="1">
      <c r="B282" s="129"/>
      <c r="C282" s="130" t="s">
        <v>595</v>
      </c>
      <c r="D282" s="130" t="s">
        <v>131</v>
      </c>
      <c r="E282" s="131" t="s">
        <v>1387</v>
      </c>
      <c r="F282" s="132" t="s">
        <v>1388</v>
      </c>
      <c r="G282" s="133" t="s">
        <v>262</v>
      </c>
      <c r="H282" s="134">
        <v>72.5</v>
      </c>
      <c r="I282" s="135"/>
      <c r="J282" s="136">
        <f>ROUND(I282*H282,2)</f>
        <v>0</v>
      </c>
      <c r="K282" s="137"/>
      <c r="L282" s="28"/>
      <c r="M282" s="138" t="s">
        <v>1</v>
      </c>
      <c r="N282" s="139" t="s">
        <v>40</v>
      </c>
      <c r="P282" s="140">
        <f>O282*H282</f>
        <v>0</v>
      </c>
      <c r="Q282" s="140">
        <v>0</v>
      </c>
      <c r="R282" s="140">
        <f>Q282*H282</f>
        <v>0</v>
      </c>
      <c r="S282" s="140">
        <v>0</v>
      </c>
      <c r="T282" s="141">
        <f>S282*H282</f>
        <v>0</v>
      </c>
      <c r="AR282" s="142" t="s">
        <v>135</v>
      </c>
      <c r="AT282" s="142" t="s">
        <v>131</v>
      </c>
      <c r="AU282" s="142" t="s">
        <v>84</v>
      </c>
      <c r="AY282" s="13" t="s">
        <v>128</v>
      </c>
      <c r="BE282" s="143">
        <f>IF(N282="základní",J282,0)</f>
        <v>0</v>
      </c>
      <c r="BF282" s="143">
        <f>IF(N282="snížená",J282,0)</f>
        <v>0</v>
      </c>
      <c r="BG282" s="143">
        <f>IF(N282="zákl. přenesená",J282,0)</f>
        <v>0</v>
      </c>
      <c r="BH282" s="143">
        <f>IF(N282="sníž. přenesená",J282,0)</f>
        <v>0</v>
      </c>
      <c r="BI282" s="143">
        <f>IF(N282="nulová",J282,0)</f>
        <v>0</v>
      </c>
      <c r="BJ282" s="13" t="s">
        <v>82</v>
      </c>
      <c r="BK282" s="143">
        <f>ROUND(I282*H282,2)</f>
        <v>0</v>
      </c>
      <c r="BL282" s="13" t="s">
        <v>135</v>
      </c>
      <c r="BM282" s="142" t="s">
        <v>1389</v>
      </c>
    </row>
    <row r="283" spans="2:65" s="1" customFormat="1" ht="21.75" customHeight="1">
      <c r="B283" s="129"/>
      <c r="C283" s="149" t="s">
        <v>386</v>
      </c>
      <c r="D283" s="149" t="s">
        <v>164</v>
      </c>
      <c r="E283" s="150" t="s">
        <v>1390</v>
      </c>
      <c r="F283" s="151" t="s">
        <v>1391</v>
      </c>
      <c r="G283" s="152" t="s">
        <v>1019</v>
      </c>
      <c r="H283" s="153">
        <v>6.125</v>
      </c>
      <c r="I283" s="154"/>
      <c r="J283" s="155">
        <f>ROUND(I283*H283,2)</f>
        <v>0</v>
      </c>
      <c r="K283" s="156"/>
      <c r="L283" s="157"/>
      <c r="M283" s="158" t="s">
        <v>1</v>
      </c>
      <c r="N283" s="159" t="s">
        <v>40</v>
      </c>
      <c r="P283" s="140">
        <f>O283*H283</f>
        <v>0</v>
      </c>
      <c r="Q283" s="140">
        <v>0.44</v>
      </c>
      <c r="R283" s="140">
        <f>Q283*H283</f>
        <v>2.6949999999999998</v>
      </c>
      <c r="S283" s="140">
        <v>0</v>
      </c>
      <c r="T283" s="141">
        <f>S283*H283</f>
        <v>0</v>
      </c>
      <c r="AR283" s="142" t="s">
        <v>168</v>
      </c>
      <c r="AT283" s="142" t="s">
        <v>164</v>
      </c>
      <c r="AU283" s="142" t="s">
        <v>84</v>
      </c>
      <c r="AY283" s="13" t="s">
        <v>128</v>
      </c>
      <c r="BE283" s="143">
        <f>IF(N283="základní",J283,0)</f>
        <v>0</v>
      </c>
      <c r="BF283" s="143">
        <f>IF(N283="snížená",J283,0)</f>
        <v>0</v>
      </c>
      <c r="BG283" s="143">
        <f>IF(N283="zákl. přenesená",J283,0)</f>
        <v>0</v>
      </c>
      <c r="BH283" s="143">
        <f>IF(N283="sníž. přenesená",J283,0)</f>
        <v>0</v>
      </c>
      <c r="BI283" s="143">
        <f>IF(N283="nulová",J283,0)</f>
        <v>0</v>
      </c>
      <c r="BJ283" s="13" t="s">
        <v>82</v>
      </c>
      <c r="BK283" s="143">
        <f>ROUND(I283*H283,2)</f>
        <v>0</v>
      </c>
      <c r="BL283" s="13" t="s">
        <v>135</v>
      </c>
      <c r="BM283" s="142" t="s">
        <v>1392</v>
      </c>
    </row>
    <row r="284" spans="2:65" s="1" customFormat="1" ht="24.2" customHeight="1">
      <c r="B284" s="129"/>
      <c r="C284" s="130" t="s">
        <v>600</v>
      </c>
      <c r="D284" s="130" t="s">
        <v>131</v>
      </c>
      <c r="E284" s="131" t="s">
        <v>1393</v>
      </c>
      <c r="F284" s="132" t="s">
        <v>1394</v>
      </c>
      <c r="G284" s="133" t="s">
        <v>929</v>
      </c>
      <c r="H284" s="134">
        <v>113.119</v>
      </c>
      <c r="I284" s="135"/>
      <c r="J284" s="136">
        <f>ROUND(I284*H284,2)</f>
        <v>0</v>
      </c>
      <c r="K284" s="137"/>
      <c r="L284" s="28"/>
      <c r="M284" s="138" t="s">
        <v>1</v>
      </c>
      <c r="N284" s="139" t="s">
        <v>40</v>
      </c>
      <c r="P284" s="140">
        <f>O284*H284</f>
        <v>0</v>
      </c>
      <c r="Q284" s="140">
        <v>0</v>
      </c>
      <c r="R284" s="140">
        <f>Q284*H284</f>
        <v>0</v>
      </c>
      <c r="S284" s="140">
        <v>0</v>
      </c>
      <c r="T284" s="141">
        <f>S284*H284</f>
        <v>0</v>
      </c>
      <c r="AR284" s="142" t="s">
        <v>135</v>
      </c>
      <c r="AT284" s="142" t="s">
        <v>131</v>
      </c>
      <c r="AU284" s="142" t="s">
        <v>84</v>
      </c>
      <c r="AY284" s="13" t="s">
        <v>128</v>
      </c>
      <c r="BE284" s="143">
        <f>IF(N284="základní",J284,0)</f>
        <v>0</v>
      </c>
      <c r="BF284" s="143">
        <f>IF(N284="snížená",J284,0)</f>
        <v>0</v>
      </c>
      <c r="BG284" s="143">
        <f>IF(N284="zákl. přenesená",J284,0)</f>
        <v>0</v>
      </c>
      <c r="BH284" s="143">
        <f>IF(N284="sníž. přenesená",J284,0)</f>
        <v>0</v>
      </c>
      <c r="BI284" s="143">
        <f>IF(N284="nulová",J284,0)</f>
        <v>0</v>
      </c>
      <c r="BJ284" s="13" t="s">
        <v>82</v>
      </c>
      <c r="BK284" s="143">
        <f>ROUND(I284*H284,2)</f>
        <v>0</v>
      </c>
      <c r="BL284" s="13" t="s">
        <v>135</v>
      </c>
      <c r="BM284" s="142" t="s">
        <v>1395</v>
      </c>
    </row>
    <row r="285" spans="2:65" s="11" customFormat="1" ht="22.9" customHeight="1">
      <c r="B285" s="117"/>
      <c r="D285" s="118" t="s">
        <v>74</v>
      </c>
      <c r="E285" s="127" t="s">
        <v>1396</v>
      </c>
      <c r="F285" s="127" t="s">
        <v>1397</v>
      </c>
      <c r="I285" s="120"/>
      <c r="J285" s="128">
        <f>BK285</f>
        <v>0</v>
      </c>
      <c r="L285" s="117"/>
      <c r="M285" s="122"/>
      <c r="P285" s="123">
        <f>SUM(P286:P288)</f>
        <v>0</v>
      </c>
      <c r="R285" s="123">
        <f>SUM(R286:R288)</f>
        <v>0.33004650000000002</v>
      </c>
      <c r="T285" s="124">
        <f>SUM(T286:T288)</f>
        <v>0</v>
      </c>
      <c r="AR285" s="118" t="s">
        <v>84</v>
      </c>
      <c r="AT285" s="125" t="s">
        <v>74</v>
      </c>
      <c r="AU285" s="125" t="s">
        <v>82</v>
      </c>
      <c r="AY285" s="118" t="s">
        <v>128</v>
      </c>
      <c r="BK285" s="126">
        <f>SUM(BK286:BK288)</f>
        <v>0</v>
      </c>
    </row>
    <row r="286" spans="2:65" s="1" customFormat="1" ht="33" customHeight="1">
      <c r="B286" s="129"/>
      <c r="C286" s="130" t="s">
        <v>390</v>
      </c>
      <c r="D286" s="130" t="s">
        <v>131</v>
      </c>
      <c r="E286" s="131" t="s">
        <v>1398</v>
      </c>
      <c r="F286" s="132" t="s">
        <v>1399</v>
      </c>
      <c r="G286" s="133" t="s">
        <v>262</v>
      </c>
      <c r="H286" s="134">
        <v>64.150000000000006</v>
      </c>
      <c r="I286" s="135"/>
      <c r="J286" s="136">
        <f>ROUND(I286*H286,2)</f>
        <v>0</v>
      </c>
      <c r="K286" s="137"/>
      <c r="L286" s="28"/>
      <c r="M286" s="138" t="s">
        <v>1</v>
      </c>
      <c r="N286" s="139" t="s">
        <v>40</v>
      </c>
      <c r="P286" s="140">
        <f>O286*H286</f>
        <v>0</v>
      </c>
      <c r="Q286" s="140">
        <v>2.9099999999999998E-3</v>
      </c>
      <c r="R286" s="140">
        <f>Q286*H286</f>
        <v>0.1866765</v>
      </c>
      <c r="S286" s="140">
        <v>0</v>
      </c>
      <c r="T286" s="141">
        <f>S286*H286</f>
        <v>0</v>
      </c>
      <c r="AR286" s="142" t="s">
        <v>135</v>
      </c>
      <c r="AT286" s="142" t="s">
        <v>131</v>
      </c>
      <c r="AU286" s="142" t="s">
        <v>84</v>
      </c>
      <c r="AY286" s="13" t="s">
        <v>128</v>
      </c>
      <c r="BE286" s="143">
        <f>IF(N286="základní",J286,0)</f>
        <v>0</v>
      </c>
      <c r="BF286" s="143">
        <f>IF(N286="snížená",J286,0)</f>
        <v>0</v>
      </c>
      <c r="BG286" s="143">
        <f>IF(N286="zákl. přenesená",J286,0)</f>
        <v>0</v>
      </c>
      <c r="BH286" s="143">
        <f>IF(N286="sníž. přenesená",J286,0)</f>
        <v>0</v>
      </c>
      <c r="BI286" s="143">
        <f>IF(N286="nulová",J286,0)</f>
        <v>0</v>
      </c>
      <c r="BJ286" s="13" t="s">
        <v>82</v>
      </c>
      <c r="BK286" s="143">
        <f>ROUND(I286*H286,2)</f>
        <v>0</v>
      </c>
      <c r="BL286" s="13" t="s">
        <v>135</v>
      </c>
      <c r="BM286" s="142" t="s">
        <v>1400</v>
      </c>
    </row>
    <row r="287" spans="2:65" s="1" customFormat="1" ht="24.2" customHeight="1">
      <c r="B287" s="129"/>
      <c r="C287" s="130" t="s">
        <v>605</v>
      </c>
      <c r="D287" s="130" t="s">
        <v>131</v>
      </c>
      <c r="E287" s="131" t="s">
        <v>1401</v>
      </c>
      <c r="F287" s="132" t="s">
        <v>1402</v>
      </c>
      <c r="G287" s="133" t="s">
        <v>262</v>
      </c>
      <c r="H287" s="134">
        <v>48.6</v>
      </c>
      <c r="I287" s="135"/>
      <c r="J287" s="136">
        <f>ROUND(I287*H287,2)</f>
        <v>0</v>
      </c>
      <c r="K287" s="137"/>
      <c r="L287" s="28"/>
      <c r="M287" s="138" t="s">
        <v>1</v>
      </c>
      <c r="N287" s="139" t="s">
        <v>40</v>
      </c>
      <c r="P287" s="140">
        <f>O287*H287</f>
        <v>0</v>
      </c>
      <c r="Q287" s="140">
        <v>2.9499999999999999E-3</v>
      </c>
      <c r="R287" s="140">
        <f>Q287*H287</f>
        <v>0.14337</v>
      </c>
      <c r="S287" s="140">
        <v>0</v>
      </c>
      <c r="T287" s="141">
        <f>S287*H287</f>
        <v>0</v>
      </c>
      <c r="AR287" s="142" t="s">
        <v>135</v>
      </c>
      <c r="AT287" s="142" t="s">
        <v>131</v>
      </c>
      <c r="AU287" s="142" t="s">
        <v>84</v>
      </c>
      <c r="AY287" s="13" t="s">
        <v>128</v>
      </c>
      <c r="BE287" s="143">
        <f>IF(N287="základní",J287,0)</f>
        <v>0</v>
      </c>
      <c r="BF287" s="143">
        <f>IF(N287="snížená",J287,0)</f>
        <v>0</v>
      </c>
      <c r="BG287" s="143">
        <f>IF(N287="zákl. přenesená",J287,0)</f>
        <v>0</v>
      </c>
      <c r="BH287" s="143">
        <f>IF(N287="sníž. přenesená",J287,0)</f>
        <v>0</v>
      </c>
      <c r="BI287" s="143">
        <f>IF(N287="nulová",J287,0)</f>
        <v>0</v>
      </c>
      <c r="BJ287" s="13" t="s">
        <v>82</v>
      </c>
      <c r="BK287" s="143">
        <f>ROUND(I287*H287,2)</f>
        <v>0</v>
      </c>
      <c r="BL287" s="13" t="s">
        <v>135</v>
      </c>
      <c r="BM287" s="142" t="s">
        <v>1403</v>
      </c>
    </row>
    <row r="288" spans="2:65" s="1" customFormat="1" ht="24.2" customHeight="1">
      <c r="B288" s="129"/>
      <c r="C288" s="130" t="s">
        <v>393</v>
      </c>
      <c r="D288" s="130" t="s">
        <v>131</v>
      </c>
      <c r="E288" s="131" t="s">
        <v>1404</v>
      </c>
      <c r="F288" s="132" t="s">
        <v>1405</v>
      </c>
      <c r="G288" s="133" t="s">
        <v>929</v>
      </c>
      <c r="H288" s="134">
        <v>0.33</v>
      </c>
      <c r="I288" s="135"/>
      <c r="J288" s="136">
        <f>ROUND(I288*H288,2)</f>
        <v>0</v>
      </c>
      <c r="K288" s="137"/>
      <c r="L288" s="28"/>
      <c r="M288" s="138" t="s">
        <v>1</v>
      </c>
      <c r="N288" s="139" t="s">
        <v>40</v>
      </c>
      <c r="P288" s="140">
        <f>O288*H288</f>
        <v>0</v>
      </c>
      <c r="Q288" s="140">
        <v>0</v>
      </c>
      <c r="R288" s="140">
        <f>Q288*H288</f>
        <v>0</v>
      </c>
      <c r="S288" s="140">
        <v>0</v>
      </c>
      <c r="T288" s="141">
        <f>S288*H288</f>
        <v>0</v>
      </c>
      <c r="AR288" s="142" t="s">
        <v>135</v>
      </c>
      <c r="AT288" s="142" t="s">
        <v>131</v>
      </c>
      <c r="AU288" s="142" t="s">
        <v>84</v>
      </c>
      <c r="AY288" s="13" t="s">
        <v>128</v>
      </c>
      <c r="BE288" s="143">
        <f>IF(N288="základní",J288,0)</f>
        <v>0</v>
      </c>
      <c r="BF288" s="143">
        <f>IF(N288="snížená",J288,0)</f>
        <v>0</v>
      </c>
      <c r="BG288" s="143">
        <f>IF(N288="zákl. přenesená",J288,0)</f>
        <v>0</v>
      </c>
      <c r="BH288" s="143">
        <f>IF(N288="sníž. přenesená",J288,0)</f>
        <v>0</v>
      </c>
      <c r="BI288" s="143">
        <f>IF(N288="nulová",J288,0)</f>
        <v>0</v>
      </c>
      <c r="BJ288" s="13" t="s">
        <v>82</v>
      </c>
      <c r="BK288" s="143">
        <f>ROUND(I288*H288,2)</f>
        <v>0</v>
      </c>
      <c r="BL288" s="13" t="s">
        <v>135</v>
      </c>
      <c r="BM288" s="142" t="s">
        <v>1406</v>
      </c>
    </row>
    <row r="289" spans="2:65" s="11" customFormat="1" ht="22.9" customHeight="1">
      <c r="B289" s="117"/>
      <c r="D289" s="118" t="s">
        <v>74</v>
      </c>
      <c r="E289" s="127" t="s">
        <v>1407</v>
      </c>
      <c r="F289" s="127" t="s">
        <v>1408</v>
      </c>
      <c r="I289" s="120"/>
      <c r="J289" s="128">
        <f>BK289</f>
        <v>0</v>
      </c>
      <c r="L289" s="117"/>
      <c r="M289" s="122"/>
      <c r="P289" s="123">
        <f>SUM(P290:P323)</f>
        <v>0</v>
      </c>
      <c r="R289" s="123">
        <f>SUM(R290:R323)</f>
        <v>6.9605827300000005</v>
      </c>
      <c r="T289" s="124">
        <f>SUM(T290:T323)</f>
        <v>0</v>
      </c>
      <c r="AR289" s="118" t="s">
        <v>84</v>
      </c>
      <c r="AT289" s="125" t="s">
        <v>74</v>
      </c>
      <c r="AU289" s="125" t="s">
        <v>82</v>
      </c>
      <c r="AY289" s="118" t="s">
        <v>128</v>
      </c>
      <c r="BK289" s="126">
        <f>SUM(BK290:BK323)</f>
        <v>0</v>
      </c>
    </row>
    <row r="290" spans="2:65" s="1" customFormat="1" ht="33" customHeight="1">
      <c r="B290" s="129"/>
      <c r="C290" s="130" t="s">
        <v>610</v>
      </c>
      <c r="D290" s="130" t="s">
        <v>131</v>
      </c>
      <c r="E290" s="131" t="s">
        <v>1409</v>
      </c>
      <c r="F290" s="132" t="s">
        <v>1410</v>
      </c>
      <c r="G290" s="133" t="s">
        <v>1015</v>
      </c>
      <c r="H290" s="134">
        <v>182.65600000000001</v>
      </c>
      <c r="I290" s="135"/>
      <c r="J290" s="136">
        <f t="shared" ref="J290:J306" si="70">ROUND(I290*H290,2)</f>
        <v>0</v>
      </c>
      <c r="K290" s="137"/>
      <c r="L290" s="28"/>
      <c r="M290" s="138" t="s">
        <v>1</v>
      </c>
      <c r="N290" s="139" t="s">
        <v>40</v>
      </c>
      <c r="P290" s="140">
        <f t="shared" ref="P290:P306" si="71">O290*H290</f>
        <v>0</v>
      </c>
      <c r="Q290" s="140">
        <v>1.2E-4</v>
      </c>
      <c r="R290" s="140">
        <f t="shared" ref="R290:R306" si="72">Q290*H290</f>
        <v>2.1918720000000003E-2</v>
      </c>
      <c r="S290" s="140">
        <v>0</v>
      </c>
      <c r="T290" s="141">
        <f t="shared" ref="T290:T306" si="73">S290*H290</f>
        <v>0</v>
      </c>
      <c r="AR290" s="142" t="s">
        <v>135</v>
      </c>
      <c r="AT290" s="142" t="s">
        <v>131</v>
      </c>
      <c r="AU290" s="142" t="s">
        <v>84</v>
      </c>
      <c r="AY290" s="13" t="s">
        <v>128</v>
      </c>
      <c r="BE290" s="143">
        <f t="shared" ref="BE290:BE306" si="74">IF(N290="základní",J290,0)</f>
        <v>0</v>
      </c>
      <c r="BF290" s="143">
        <f t="shared" ref="BF290:BF306" si="75">IF(N290="snížená",J290,0)</f>
        <v>0</v>
      </c>
      <c r="BG290" s="143">
        <f t="shared" ref="BG290:BG306" si="76">IF(N290="zákl. přenesená",J290,0)</f>
        <v>0</v>
      </c>
      <c r="BH290" s="143">
        <f t="shared" ref="BH290:BH306" si="77">IF(N290="sníž. přenesená",J290,0)</f>
        <v>0</v>
      </c>
      <c r="BI290" s="143">
        <f t="shared" ref="BI290:BI306" si="78">IF(N290="nulová",J290,0)</f>
        <v>0</v>
      </c>
      <c r="BJ290" s="13" t="s">
        <v>82</v>
      </c>
      <c r="BK290" s="143">
        <f t="shared" ref="BK290:BK306" si="79">ROUND(I290*H290,2)</f>
        <v>0</v>
      </c>
      <c r="BL290" s="13" t="s">
        <v>135</v>
      </c>
      <c r="BM290" s="142" t="s">
        <v>1411</v>
      </c>
    </row>
    <row r="291" spans="2:65" s="1" customFormat="1" ht="24.2" customHeight="1">
      <c r="B291" s="129"/>
      <c r="C291" s="149" t="s">
        <v>397</v>
      </c>
      <c r="D291" s="149" t="s">
        <v>164</v>
      </c>
      <c r="E291" s="150" t="s">
        <v>1412</v>
      </c>
      <c r="F291" s="151" t="s">
        <v>1413</v>
      </c>
      <c r="G291" s="152" t="s">
        <v>1015</v>
      </c>
      <c r="H291" s="153">
        <v>210.054</v>
      </c>
      <c r="I291" s="154"/>
      <c r="J291" s="155">
        <f t="shared" si="70"/>
        <v>0</v>
      </c>
      <c r="K291" s="156"/>
      <c r="L291" s="157"/>
      <c r="M291" s="158" t="s">
        <v>1</v>
      </c>
      <c r="N291" s="159" t="s">
        <v>40</v>
      </c>
      <c r="P291" s="140">
        <f t="shared" si="71"/>
        <v>0</v>
      </c>
      <c r="Q291" s="140">
        <v>9.3100000000000006E-3</v>
      </c>
      <c r="R291" s="140">
        <f t="shared" si="72"/>
        <v>1.9556027400000002</v>
      </c>
      <c r="S291" s="140">
        <v>0</v>
      </c>
      <c r="T291" s="141">
        <f t="shared" si="73"/>
        <v>0</v>
      </c>
      <c r="AR291" s="142" t="s">
        <v>168</v>
      </c>
      <c r="AT291" s="142" t="s">
        <v>164</v>
      </c>
      <c r="AU291" s="142" t="s">
        <v>84</v>
      </c>
      <c r="AY291" s="13" t="s">
        <v>128</v>
      </c>
      <c r="BE291" s="143">
        <f t="shared" si="74"/>
        <v>0</v>
      </c>
      <c r="BF291" s="143">
        <f t="shared" si="75"/>
        <v>0</v>
      </c>
      <c r="BG291" s="143">
        <f t="shared" si="76"/>
        <v>0</v>
      </c>
      <c r="BH291" s="143">
        <f t="shared" si="77"/>
        <v>0</v>
      </c>
      <c r="BI291" s="143">
        <f t="shared" si="78"/>
        <v>0</v>
      </c>
      <c r="BJ291" s="13" t="s">
        <v>82</v>
      </c>
      <c r="BK291" s="143">
        <f t="shared" si="79"/>
        <v>0</v>
      </c>
      <c r="BL291" s="13" t="s">
        <v>135</v>
      </c>
      <c r="BM291" s="142" t="s">
        <v>1414</v>
      </c>
    </row>
    <row r="292" spans="2:65" s="1" customFormat="1" ht="21.75" customHeight="1">
      <c r="B292" s="129"/>
      <c r="C292" s="130" t="s">
        <v>617</v>
      </c>
      <c r="D292" s="130" t="s">
        <v>131</v>
      </c>
      <c r="E292" s="131" t="s">
        <v>1415</v>
      </c>
      <c r="F292" s="132" t="s">
        <v>1416</v>
      </c>
      <c r="G292" s="133" t="s">
        <v>1417</v>
      </c>
      <c r="H292" s="134">
        <v>4</v>
      </c>
      <c r="I292" s="135"/>
      <c r="J292" s="136">
        <f t="shared" si="70"/>
        <v>0</v>
      </c>
      <c r="K292" s="137"/>
      <c r="L292" s="28"/>
      <c r="M292" s="138" t="s">
        <v>1</v>
      </c>
      <c r="N292" s="139" t="s">
        <v>40</v>
      </c>
      <c r="P292" s="140">
        <f t="shared" si="71"/>
        <v>0</v>
      </c>
      <c r="Q292" s="140">
        <v>2.4000000000000001E-4</v>
      </c>
      <c r="R292" s="140">
        <f t="shared" si="72"/>
        <v>9.6000000000000002E-4</v>
      </c>
      <c r="S292" s="140">
        <v>0</v>
      </c>
      <c r="T292" s="141">
        <f t="shared" si="73"/>
        <v>0</v>
      </c>
      <c r="AR292" s="142" t="s">
        <v>135</v>
      </c>
      <c r="AT292" s="142" t="s">
        <v>131</v>
      </c>
      <c r="AU292" s="142" t="s">
        <v>84</v>
      </c>
      <c r="AY292" s="13" t="s">
        <v>128</v>
      </c>
      <c r="BE292" s="143">
        <f t="shared" si="74"/>
        <v>0</v>
      </c>
      <c r="BF292" s="143">
        <f t="shared" si="75"/>
        <v>0</v>
      </c>
      <c r="BG292" s="143">
        <f t="shared" si="76"/>
        <v>0</v>
      </c>
      <c r="BH292" s="143">
        <f t="shared" si="77"/>
        <v>0</v>
      </c>
      <c r="BI292" s="143">
        <f t="shared" si="78"/>
        <v>0</v>
      </c>
      <c r="BJ292" s="13" t="s">
        <v>82</v>
      </c>
      <c r="BK292" s="143">
        <f t="shared" si="79"/>
        <v>0</v>
      </c>
      <c r="BL292" s="13" t="s">
        <v>135</v>
      </c>
      <c r="BM292" s="142" t="s">
        <v>1418</v>
      </c>
    </row>
    <row r="293" spans="2:65" s="1" customFormat="1" ht="33" customHeight="1">
      <c r="B293" s="129"/>
      <c r="C293" s="130" t="s">
        <v>400</v>
      </c>
      <c r="D293" s="130" t="s">
        <v>131</v>
      </c>
      <c r="E293" s="131" t="s">
        <v>1419</v>
      </c>
      <c r="F293" s="132" t="s">
        <v>1420</v>
      </c>
      <c r="G293" s="133" t="s">
        <v>1015</v>
      </c>
      <c r="H293" s="134">
        <v>2.56</v>
      </c>
      <c r="I293" s="135"/>
      <c r="J293" s="136">
        <f t="shared" si="70"/>
        <v>0</v>
      </c>
      <c r="K293" s="137"/>
      <c r="L293" s="28"/>
      <c r="M293" s="138" t="s">
        <v>1</v>
      </c>
      <c r="N293" s="139" t="s">
        <v>40</v>
      </c>
      <c r="P293" s="140">
        <f t="shared" si="71"/>
        <v>0</v>
      </c>
      <c r="Q293" s="140">
        <v>2.5000000000000001E-4</v>
      </c>
      <c r="R293" s="140">
        <f t="shared" si="72"/>
        <v>6.4000000000000005E-4</v>
      </c>
      <c r="S293" s="140">
        <v>0</v>
      </c>
      <c r="T293" s="141">
        <f t="shared" si="73"/>
        <v>0</v>
      </c>
      <c r="AR293" s="142" t="s">
        <v>135</v>
      </c>
      <c r="AT293" s="142" t="s">
        <v>131</v>
      </c>
      <c r="AU293" s="142" t="s">
        <v>84</v>
      </c>
      <c r="AY293" s="13" t="s">
        <v>128</v>
      </c>
      <c r="BE293" s="143">
        <f t="shared" si="74"/>
        <v>0</v>
      </c>
      <c r="BF293" s="143">
        <f t="shared" si="75"/>
        <v>0</v>
      </c>
      <c r="BG293" s="143">
        <f t="shared" si="76"/>
        <v>0</v>
      </c>
      <c r="BH293" s="143">
        <f t="shared" si="77"/>
        <v>0</v>
      </c>
      <c r="BI293" s="143">
        <f t="shared" si="78"/>
        <v>0</v>
      </c>
      <c r="BJ293" s="13" t="s">
        <v>82</v>
      </c>
      <c r="BK293" s="143">
        <f t="shared" si="79"/>
        <v>0</v>
      </c>
      <c r="BL293" s="13" t="s">
        <v>135</v>
      </c>
      <c r="BM293" s="142" t="s">
        <v>1421</v>
      </c>
    </row>
    <row r="294" spans="2:65" s="1" customFormat="1" ht="24.2" customHeight="1">
      <c r="B294" s="129"/>
      <c r="C294" s="149" t="s">
        <v>624</v>
      </c>
      <c r="D294" s="149" t="s">
        <v>164</v>
      </c>
      <c r="E294" s="150" t="s">
        <v>1422</v>
      </c>
      <c r="F294" s="151" t="s">
        <v>1423</v>
      </c>
      <c r="G294" s="152" t="s">
        <v>1015</v>
      </c>
      <c r="H294" s="153">
        <v>2.56</v>
      </c>
      <c r="I294" s="154"/>
      <c r="J294" s="155">
        <f t="shared" si="70"/>
        <v>0</v>
      </c>
      <c r="K294" s="156"/>
      <c r="L294" s="157"/>
      <c r="M294" s="158" t="s">
        <v>1</v>
      </c>
      <c r="N294" s="159" t="s">
        <v>40</v>
      </c>
      <c r="P294" s="140">
        <f t="shared" si="71"/>
        <v>0</v>
      </c>
      <c r="Q294" s="140">
        <v>2.639E-2</v>
      </c>
      <c r="R294" s="140">
        <f t="shared" si="72"/>
        <v>6.7558400000000005E-2</v>
      </c>
      <c r="S294" s="140">
        <v>0</v>
      </c>
      <c r="T294" s="141">
        <f t="shared" si="73"/>
        <v>0</v>
      </c>
      <c r="AR294" s="142" t="s">
        <v>168</v>
      </c>
      <c r="AT294" s="142" t="s">
        <v>164</v>
      </c>
      <c r="AU294" s="142" t="s">
        <v>84</v>
      </c>
      <c r="AY294" s="13" t="s">
        <v>128</v>
      </c>
      <c r="BE294" s="143">
        <f t="shared" si="74"/>
        <v>0</v>
      </c>
      <c r="BF294" s="143">
        <f t="shared" si="75"/>
        <v>0</v>
      </c>
      <c r="BG294" s="143">
        <f t="shared" si="76"/>
        <v>0</v>
      </c>
      <c r="BH294" s="143">
        <f t="shared" si="77"/>
        <v>0</v>
      </c>
      <c r="BI294" s="143">
        <f t="shared" si="78"/>
        <v>0</v>
      </c>
      <c r="BJ294" s="13" t="s">
        <v>82</v>
      </c>
      <c r="BK294" s="143">
        <f t="shared" si="79"/>
        <v>0</v>
      </c>
      <c r="BL294" s="13" t="s">
        <v>135</v>
      </c>
      <c r="BM294" s="142" t="s">
        <v>1424</v>
      </c>
    </row>
    <row r="295" spans="2:65" s="1" customFormat="1" ht="33" customHeight="1">
      <c r="B295" s="129"/>
      <c r="C295" s="130" t="s">
        <v>404</v>
      </c>
      <c r="D295" s="130" t="s">
        <v>131</v>
      </c>
      <c r="E295" s="131" t="s">
        <v>1425</v>
      </c>
      <c r="F295" s="132" t="s">
        <v>1426</v>
      </c>
      <c r="G295" s="133" t="s">
        <v>1015</v>
      </c>
      <c r="H295" s="134">
        <v>84.11</v>
      </c>
      <c r="I295" s="135"/>
      <c r="J295" s="136">
        <f t="shared" si="70"/>
        <v>0</v>
      </c>
      <c r="K295" s="137"/>
      <c r="L295" s="28"/>
      <c r="M295" s="138" t="s">
        <v>1</v>
      </c>
      <c r="N295" s="139" t="s">
        <v>40</v>
      </c>
      <c r="P295" s="140">
        <f t="shared" si="71"/>
        <v>0</v>
      </c>
      <c r="Q295" s="140">
        <v>2.5000000000000001E-4</v>
      </c>
      <c r="R295" s="140">
        <f t="shared" si="72"/>
        <v>2.1027500000000001E-2</v>
      </c>
      <c r="S295" s="140">
        <v>0</v>
      </c>
      <c r="T295" s="141">
        <f t="shared" si="73"/>
        <v>0</v>
      </c>
      <c r="AR295" s="142" t="s">
        <v>135</v>
      </c>
      <c r="AT295" s="142" t="s">
        <v>131</v>
      </c>
      <c r="AU295" s="142" t="s">
        <v>84</v>
      </c>
      <c r="AY295" s="13" t="s">
        <v>128</v>
      </c>
      <c r="BE295" s="143">
        <f t="shared" si="74"/>
        <v>0</v>
      </c>
      <c r="BF295" s="143">
        <f t="shared" si="75"/>
        <v>0</v>
      </c>
      <c r="BG295" s="143">
        <f t="shared" si="76"/>
        <v>0</v>
      </c>
      <c r="BH295" s="143">
        <f t="shared" si="77"/>
        <v>0</v>
      </c>
      <c r="BI295" s="143">
        <f t="shared" si="78"/>
        <v>0</v>
      </c>
      <c r="BJ295" s="13" t="s">
        <v>82</v>
      </c>
      <c r="BK295" s="143">
        <f t="shared" si="79"/>
        <v>0</v>
      </c>
      <c r="BL295" s="13" t="s">
        <v>135</v>
      </c>
      <c r="BM295" s="142" t="s">
        <v>1427</v>
      </c>
    </row>
    <row r="296" spans="2:65" s="1" customFormat="1" ht="24.2" customHeight="1">
      <c r="B296" s="129"/>
      <c r="C296" s="149" t="s">
        <v>631</v>
      </c>
      <c r="D296" s="149" t="s">
        <v>164</v>
      </c>
      <c r="E296" s="150" t="s">
        <v>1428</v>
      </c>
      <c r="F296" s="151" t="s">
        <v>1429</v>
      </c>
      <c r="G296" s="152" t="s">
        <v>1015</v>
      </c>
      <c r="H296" s="153">
        <v>84.11</v>
      </c>
      <c r="I296" s="154"/>
      <c r="J296" s="155">
        <f t="shared" si="70"/>
        <v>0</v>
      </c>
      <c r="K296" s="156"/>
      <c r="L296" s="157"/>
      <c r="M296" s="158" t="s">
        <v>1</v>
      </c>
      <c r="N296" s="159" t="s">
        <v>40</v>
      </c>
      <c r="P296" s="140">
        <f t="shared" si="71"/>
        <v>0</v>
      </c>
      <c r="Q296" s="140">
        <v>3.6420000000000001E-2</v>
      </c>
      <c r="R296" s="140">
        <f t="shared" si="72"/>
        <v>3.0632861999999998</v>
      </c>
      <c r="S296" s="140">
        <v>0</v>
      </c>
      <c r="T296" s="141">
        <f t="shared" si="73"/>
        <v>0</v>
      </c>
      <c r="AR296" s="142" t="s">
        <v>168</v>
      </c>
      <c r="AT296" s="142" t="s">
        <v>164</v>
      </c>
      <c r="AU296" s="142" t="s">
        <v>84</v>
      </c>
      <c r="AY296" s="13" t="s">
        <v>128</v>
      </c>
      <c r="BE296" s="143">
        <f t="shared" si="74"/>
        <v>0</v>
      </c>
      <c r="BF296" s="143">
        <f t="shared" si="75"/>
        <v>0</v>
      </c>
      <c r="BG296" s="143">
        <f t="shared" si="76"/>
        <v>0</v>
      </c>
      <c r="BH296" s="143">
        <f t="shared" si="77"/>
        <v>0</v>
      </c>
      <c r="BI296" s="143">
        <f t="shared" si="78"/>
        <v>0</v>
      </c>
      <c r="BJ296" s="13" t="s">
        <v>82</v>
      </c>
      <c r="BK296" s="143">
        <f t="shared" si="79"/>
        <v>0</v>
      </c>
      <c r="BL296" s="13" t="s">
        <v>135</v>
      </c>
      <c r="BM296" s="142" t="s">
        <v>1430</v>
      </c>
    </row>
    <row r="297" spans="2:65" s="1" customFormat="1" ht="24.2" customHeight="1">
      <c r="B297" s="129"/>
      <c r="C297" s="130" t="s">
        <v>407</v>
      </c>
      <c r="D297" s="130" t="s">
        <v>131</v>
      </c>
      <c r="E297" s="131" t="s">
        <v>1431</v>
      </c>
      <c r="F297" s="132" t="s">
        <v>1432</v>
      </c>
      <c r="G297" s="133" t="s">
        <v>1015</v>
      </c>
      <c r="H297" s="134">
        <v>12.24</v>
      </c>
      <c r="I297" s="135"/>
      <c r="J297" s="136">
        <f t="shared" si="70"/>
        <v>0</v>
      </c>
      <c r="K297" s="137"/>
      <c r="L297" s="28"/>
      <c r="M297" s="138" t="s">
        <v>1</v>
      </c>
      <c r="N297" s="139" t="s">
        <v>40</v>
      </c>
      <c r="P297" s="140">
        <f t="shared" si="71"/>
        <v>0</v>
      </c>
      <c r="Q297" s="140">
        <v>0</v>
      </c>
      <c r="R297" s="140">
        <f t="shared" si="72"/>
        <v>0</v>
      </c>
      <c r="S297" s="140">
        <v>0</v>
      </c>
      <c r="T297" s="141">
        <f t="shared" si="73"/>
        <v>0</v>
      </c>
      <c r="AR297" s="142" t="s">
        <v>135</v>
      </c>
      <c r="AT297" s="142" t="s">
        <v>131</v>
      </c>
      <c r="AU297" s="142" t="s">
        <v>84</v>
      </c>
      <c r="AY297" s="13" t="s">
        <v>128</v>
      </c>
      <c r="BE297" s="143">
        <f t="shared" si="74"/>
        <v>0</v>
      </c>
      <c r="BF297" s="143">
        <f t="shared" si="75"/>
        <v>0</v>
      </c>
      <c r="BG297" s="143">
        <f t="shared" si="76"/>
        <v>0</v>
      </c>
      <c r="BH297" s="143">
        <f t="shared" si="77"/>
        <v>0</v>
      </c>
      <c r="BI297" s="143">
        <f t="shared" si="78"/>
        <v>0</v>
      </c>
      <c r="BJ297" s="13" t="s">
        <v>82</v>
      </c>
      <c r="BK297" s="143">
        <f t="shared" si="79"/>
        <v>0</v>
      </c>
      <c r="BL297" s="13" t="s">
        <v>135</v>
      </c>
      <c r="BM297" s="142" t="s">
        <v>1433</v>
      </c>
    </row>
    <row r="298" spans="2:65" s="1" customFormat="1" ht="24.2" customHeight="1">
      <c r="B298" s="129"/>
      <c r="C298" s="130" t="s">
        <v>638</v>
      </c>
      <c r="D298" s="130" t="s">
        <v>131</v>
      </c>
      <c r="E298" s="131" t="s">
        <v>1434</v>
      </c>
      <c r="F298" s="132" t="s">
        <v>1435</v>
      </c>
      <c r="G298" s="133" t="s">
        <v>262</v>
      </c>
      <c r="H298" s="134">
        <v>196.4</v>
      </c>
      <c r="I298" s="135"/>
      <c r="J298" s="136">
        <f t="shared" si="70"/>
        <v>0</v>
      </c>
      <c r="K298" s="137"/>
      <c r="L298" s="28"/>
      <c r="M298" s="138" t="s">
        <v>1</v>
      </c>
      <c r="N298" s="139" t="s">
        <v>40</v>
      </c>
      <c r="P298" s="140">
        <f t="shared" si="71"/>
        <v>0</v>
      </c>
      <c r="Q298" s="140">
        <v>2.0000000000000002E-5</v>
      </c>
      <c r="R298" s="140">
        <f t="shared" si="72"/>
        <v>3.9280000000000001E-3</v>
      </c>
      <c r="S298" s="140">
        <v>0</v>
      </c>
      <c r="T298" s="141">
        <f t="shared" si="73"/>
        <v>0</v>
      </c>
      <c r="AR298" s="142" t="s">
        <v>135</v>
      </c>
      <c r="AT298" s="142" t="s">
        <v>131</v>
      </c>
      <c r="AU298" s="142" t="s">
        <v>84</v>
      </c>
      <c r="AY298" s="13" t="s">
        <v>128</v>
      </c>
      <c r="BE298" s="143">
        <f t="shared" si="74"/>
        <v>0</v>
      </c>
      <c r="BF298" s="143">
        <f t="shared" si="75"/>
        <v>0</v>
      </c>
      <c r="BG298" s="143">
        <f t="shared" si="76"/>
        <v>0</v>
      </c>
      <c r="BH298" s="143">
        <f t="shared" si="77"/>
        <v>0</v>
      </c>
      <c r="BI298" s="143">
        <f t="shared" si="78"/>
        <v>0</v>
      </c>
      <c r="BJ298" s="13" t="s">
        <v>82</v>
      </c>
      <c r="BK298" s="143">
        <f t="shared" si="79"/>
        <v>0</v>
      </c>
      <c r="BL298" s="13" t="s">
        <v>135</v>
      </c>
      <c r="BM298" s="142" t="s">
        <v>1436</v>
      </c>
    </row>
    <row r="299" spans="2:65" s="1" customFormat="1" ht="33" customHeight="1">
      <c r="B299" s="129"/>
      <c r="C299" s="149" t="s">
        <v>411</v>
      </c>
      <c r="D299" s="149" t="s">
        <v>164</v>
      </c>
      <c r="E299" s="150" t="s">
        <v>1437</v>
      </c>
      <c r="F299" s="151" t="s">
        <v>1438</v>
      </c>
      <c r="G299" s="152" t="s">
        <v>262</v>
      </c>
      <c r="H299" s="153">
        <v>225.86</v>
      </c>
      <c r="I299" s="154"/>
      <c r="J299" s="155">
        <f t="shared" si="70"/>
        <v>0</v>
      </c>
      <c r="K299" s="156"/>
      <c r="L299" s="157"/>
      <c r="M299" s="158" t="s">
        <v>1</v>
      </c>
      <c r="N299" s="159" t="s">
        <v>40</v>
      </c>
      <c r="P299" s="140">
        <f t="shared" si="71"/>
        <v>0</v>
      </c>
      <c r="Q299" s="140">
        <v>8.8999999999999995E-4</v>
      </c>
      <c r="R299" s="140">
        <f t="shared" si="72"/>
        <v>0.20101540000000001</v>
      </c>
      <c r="S299" s="140">
        <v>0</v>
      </c>
      <c r="T299" s="141">
        <f t="shared" si="73"/>
        <v>0</v>
      </c>
      <c r="AR299" s="142" t="s">
        <v>168</v>
      </c>
      <c r="AT299" s="142" t="s">
        <v>164</v>
      </c>
      <c r="AU299" s="142" t="s">
        <v>84</v>
      </c>
      <c r="AY299" s="13" t="s">
        <v>128</v>
      </c>
      <c r="BE299" s="143">
        <f t="shared" si="74"/>
        <v>0</v>
      </c>
      <c r="BF299" s="143">
        <f t="shared" si="75"/>
        <v>0</v>
      </c>
      <c r="BG299" s="143">
        <f t="shared" si="76"/>
        <v>0</v>
      </c>
      <c r="BH299" s="143">
        <f t="shared" si="77"/>
        <v>0</v>
      </c>
      <c r="BI299" s="143">
        <f t="shared" si="78"/>
        <v>0</v>
      </c>
      <c r="BJ299" s="13" t="s">
        <v>82</v>
      </c>
      <c r="BK299" s="143">
        <f t="shared" si="79"/>
        <v>0</v>
      </c>
      <c r="BL299" s="13" t="s">
        <v>135</v>
      </c>
      <c r="BM299" s="142" t="s">
        <v>1439</v>
      </c>
    </row>
    <row r="300" spans="2:65" s="1" customFormat="1" ht="24.2" customHeight="1">
      <c r="B300" s="129"/>
      <c r="C300" s="130" t="s">
        <v>645</v>
      </c>
      <c r="D300" s="130" t="s">
        <v>131</v>
      </c>
      <c r="E300" s="131" t="s">
        <v>1440</v>
      </c>
      <c r="F300" s="132" t="s">
        <v>1441</v>
      </c>
      <c r="G300" s="133" t="s">
        <v>177</v>
      </c>
      <c r="H300" s="134">
        <v>4</v>
      </c>
      <c r="I300" s="135"/>
      <c r="J300" s="136">
        <f t="shared" si="70"/>
        <v>0</v>
      </c>
      <c r="K300" s="137"/>
      <c r="L300" s="28"/>
      <c r="M300" s="138" t="s">
        <v>1</v>
      </c>
      <c r="N300" s="139" t="s">
        <v>40</v>
      </c>
      <c r="P300" s="140">
        <f t="shared" si="71"/>
        <v>0</v>
      </c>
      <c r="Q300" s="140">
        <v>0</v>
      </c>
      <c r="R300" s="140">
        <f t="shared" si="72"/>
        <v>0</v>
      </c>
      <c r="S300" s="140">
        <v>0</v>
      </c>
      <c r="T300" s="141">
        <f t="shared" si="73"/>
        <v>0</v>
      </c>
      <c r="AR300" s="142" t="s">
        <v>135</v>
      </c>
      <c r="AT300" s="142" t="s">
        <v>131</v>
      </c>
      <c r="AU300" s="142" t="s">
        <v>84</v>
      </c>
      <c r="AY300" s="13" t="s">
        <v>128</v>
      </c>
      <c r="BE300" s="143">
        <f t="shared" si="74"/>
        <v>0</v>
      </c>
      <c r="BF300" s="143">
        <f t="shared" si="75"/>
        <v>0</v>
      </c>
      <c r="BG300" s="143">
        <f t="shared" si="76"/>
        <v>0</v>
      </c>
      <c r="BH300" s="143">
        <f t="shared" si="77"/>
        <v>0</v>
      </c>
      <c r="BI300" s="143">
        <f t="shared" si="78"/>
        <v>0</v>
      </c>
      <c r="BJ300" s="13" t="s">
        <v>82</v>
      </c>
      <c r="BK300" s="143">
        <f t="shared" si="79"/>
        <v>0</v>
      </c>
      <c r="BL300" s="13" t="s">
        <v>135</v>
      </c>
      <c r="BM300" s="142" t="s">
        <v>1442</v>
      </c>
    </row>
    <row r="301" spans="2:65" s="1" customFormat="1" ht="24.2" customHeight="1">
      <c r="B301" s="129"/>
      <c r="C301" s="149" t="s">
        <v>414</v>
      </c>
      <c r="D301" s="149" t="s">
        <v>164</v>
      </c>
      <c r="E301" s="150" t="s">
        <v>1443</v>
      </c>
      <c r="F301" s="151" t="s">
        <v>1444</v>
      </c>
      <c r="G301" s="152" t="s">
        <v>177</v>
      </c>
      <c r="H301" s="153">
        <v>4</v>
      </c>
      <c r="I301" s="154"/>
      <c r="J301" s="155">
        <f t="shared" si="70"/>
        <v>0</v>
      </c>
      <c r="K301" s="156"/>
      <c r="L301" s="157"/>
      <c r="M301" s="158" t="s">
        <v>1</v>
      </c>
      <c r="N301" s="159" t="s">
        <v>40</v>
      </c>
      <c r="P301" s="140">
        <f t="shared" si="71"/>
        <v>0</v>
      </c>
      <c r="Q301" s="140">
        <v>2.0500000000000001E-2</v>
      </c>
      <c r="R301" s="140">
        <f t="shared" si="72"/>
        <v>8.2000000000000003E-2</v>
      </c>
      <c r="S301" s="140">
        <v>0</v>
      </c>
      <c r="T301" s="141">
        <f t="shared" si="73"/>
        <v>0</v>
      </c>
      <c r="AR301" s="142" t="s">
        <v>168</v>
      </c>
      <c r="AT301" s="142" t="s">
        <v>164</v>
      </c>
      <c r="AU301" s="142" t="s">
        <v>84</v>
      </c>
      <c r="AY301" s="13" t="s">
        <v>128</v>
      </c>
      <c r="BE301" s="143">
        <f t="shared" si="74"/>
        <v>0</v>
      </c>
      <c r="BF301" s="143">
        <f t="shared" si="75"/>
        <v>0</v>
      </c>
      <c r="BG301" s="143">
        <f t="shared" si="76"/>
        <v>0</v>
      </c>
      <c r="BH301" s="143">
        <f t="shared" si="77"/>
        <v>0</v>
      </c>
      <c r="BI301" s="143">
        <f t="shared" si="78"/>
        <v>0</v>
      </c>
      <c r="BJ301" s="13" t="s">
        <v>82</v>
      </c>
      <c r="BK301" s="143">
        <f t="shared" si="79"/>
        <v>0</v>
      </c>
      <c r="BL301" s="13" t="s">
        <v>135</v>
      </c>
      <c r="BM301" s="142" t="s">
        <v>1445</v>
      </c>
    </row>
    <row r="302" spans="2:65" s="1" customFormat="1" ht="24.2" customHeight="1">
      <c r="B302" s="129"/>
      <c r="C302" s="130" t="s">
        <v>650</v>
      </c>
      <c r="D302" s="130" t="s">
        <v>131</v>
      </c>
      <c r="E302" s="131" t="s">
        <v>1446</v>
      </c>
      <c r="F302" s="132" t="s">
        <v>1447</v>
      </c>
      <c r="G302" s="133" t="s">
        <v>177</v>
      </c>
      <c r="H302" s="134">
        <v>18</v>
      </c>
      <c r="I302" s="135"/>
      <c r="J302" s="136">
        <f t="shared" si="70"/>
        <v>0</v>
      </c>
      <c r="K302" s="137"/>
      <c r="L302" s="28"/>
      <c r="M302" s="138" t="s">
        <v>1</v>
      </c>
      <c r="N302" s="139" t="s">
        <v>40</v>
      </c>
      <c r="P302" s="140">
        <f t="shared" si="71"/>
        <v>0</v>
      </c>
      <c r="Q302" s="140">
        <v>0</v>
      </c>
      <c r="R302" s="140">
        <f t="shared" si="72"/>
        <v>0</v>
      </c>
      <c r="S302" s="140">
        <v>0</v>
      </c>
      <c r="T302" s="141">
        <f t="shared" si="73"/>
        <v>0</v>
      </c>
      <c r="AR302" s="142" t="s">
        <v>135</v>
      </c>
      <c r="AT302" s="142" t="s">
        <v>131</v>
      </c>
      <c r="AU302" s="142" t="s">
        <v>84</v>
      </c>
      <c r="AY302" s="13" t="s">
        <v>128</v>
      </c>
      <c r="BE302" s="143">
        <f t="shared" si="74"/>
        <v>0</v>
      </c>
      <c r="BF302" s="143">
        <f t="shared" si="75"/>
        <v>0</v>
      </c>
      <c r="BG302" s="143">
        <f t="shared" si="76"/>
        <v>0</v>
      </c>
      <c r="BH302" s="143">
        <f t="shared" si="77"/>
        <v>0</v>
      </c>
      <c r="BI302" s="143">
        <f t="shared" si="78"/>
        <v>0</v>
      </c>
      <c r="BJ302" s="13" t="s">
        <v>82</v>
      </c>
      <c r="BK302" s="143">
        <f t="shared" si="79"/>
        <v>0</v>
      </c>
      <c r="BL302" s="13" t="s">
        <v>135</v>
      </c>
      <c r="BM302" s="142" t="s">
        <v>1448</v>
      </c>
    </row>
    <row r="303" spans="2:65" s="1" customFormat="1" ht="24.2" customHeight="1">
      <c r="B303" s="129"/>
      <c r="C303" s="149" t="s">
        <v>418</v>
      </c>
      <c r="D303" s="149" t="s">
        <v>164</v>
      </c>
      <c r="E303" s="150" t="s">
        <v>1449</v>
      </c>
      <c r="F303" s="151" t="s">
        <v>1450</v>
      </c>
      <c r="G303" s="152" t="s">
        <v>177</v>
      </c>
      <c r="H303" s="153">
        <v>16</v>
      </c>
      <c r="I303" s="154"/>
      <c r="J303" s="155">
        <f t="shared" si="70"/>
        <v>0</v>
      </c>
      <c r="K303" s="156"/>
      <c r="L303" s="157"/>
      <c r="M303" s="158" t="s">
        <v>1</v>
      </c>
      <c r="N303" s="159" t="s">
        <v>40</v>
      </c>
      <c r="P303" s="140">
        <f t="shared" si="71"/>
        <v>0</v>
      </c>
      <c r="Q303" s="140">
        <v>1.95E-2</v>
      </c>
      <c r="R303" s="140">
        <f t="shared" si="72"/>
        <v>0.312</v>
      </c>
      <c r="S303" s="140">
        <v>0</v>
      </c>
      <c r="T303" s="141">
        <f t="shared" si="73"/>
        <v>0</v>
      </c>
      <c r="AR303" s="142" t="s">
        <v>168</v>
      </c>
      <c r="AT303" s="142" t="s">
        <v>164</v>
      </c>
      <c r="AU303" s="142" t="s">
        <v>84</v>
      </c>
      <c r="AY303" s="13" t="s">
        <v>128</v>
      </c>
      <c r="BE303" s="143">
        <f t="shared" si="74"/>
        <v>0</v>
      </c>
      <c r="BF303" s="143">
        <f t="shared" si="75"/>
        <v>0</v>
      </c>
      <c r="BG303" s="143">
        <f t="shared" si="76"/>
        <v>0</v>
      </c>
      <c r="BH303" s="143">
        <f t="shared" si="77"/>
        <v>0</v>
      </c>
      <c r="BI303" s="143">
        <f t="shared" si="78"/>
        <v>0</v>
      </c>
      <c r="BJ303" s="13" t="s">
        <v>82</v>
      </c>
      <c r="BK303" s="143">
        <f t="shared" si="79"/>
        <v>0</v>
      </c>
      <c r="BL303" s="13" t="s">
        <v>135</v>
      </c>
      <c r="BM303" s="142" t="s">
        <v>1451</v>
      </c>
    </row>
    <row r="304" spans="2:65" s="1" customFormat="1" ht="24.2" customHeight="1">
      <c r="B304" s="129"/>
      <c r="C304" s="149" t="s">
        <v>655</v>
      </c>
      <c r="D304" s="149" t="s">
        <v>164</v>
      </c>
      <c r="E304" s="150" t="s">
        <v>1452</v>
      </c>
      <c r="F304" s="151" t="s">
        <v>1453</v>
      </c>
      <c r="G304" s="152" t="s">
        <v>177</v>
      </c>
      <c r="H304" s="153">
        <v>2</v>
      </c>
      <c r="I304" s="154"/>
      <c r="J304" s="155">
        <f t="shared" si="70"/>
        <v>0</v>
      </c>
      <c r="K304" s="156"/>
      <c r="L304" s="157"/>
      <c r="M304" s="158" t="s">
        <v>1</v>
      </c>
      <c r="N304" s="159" t="s">
        <v>40</v>
      </c>
      <c r="P304" s="140">
        <f t="shared" si="71"/>
        <v>0</v>
      </c>
      <c r="Q304" s="140">
        <v>1.7500000000000002E-2</v>
      </c>
      <c r="R304" s="140">
        <f t="shared" si="72"/>
        <v>3.5000000000000003E-2</v>
      </c>
      <c r="S304" s="140">
        <v>0</v>
      </c>
      <c r="T304" s="141">
        <f t="shared" si="73"/>
        <v>0</v>
      </c>
      <c r="AR304" s="142" t="s">
        <v>168</v>
      </c>
      <c r="AT304" s="142" t="s">
        <v>164</v>
      </c>
      <c r="AU304" s="142" t="s">
        <v>84</v>
      </c>
      <c r="AY304" s="13" t="s">
        <v>128</v>
      </c>
      <c r="BE304" s="143">
        <f t="shared" si="74"/>
        <v>0</v>
      </c>
      <c r="BF304" s="143">
        <f t="shared" si="75"/>
        <v>0</v>
      </c>
      <c r="BG304" s="143">
        <f t="shared" si="76"/>
        <v>0</v>
      </c>
      <c r="BH304" s="143">
        <f t="shared" si="77"/>
        <v>0</v>
      </c>
      <c r="BI304" s="143">
        <f t="shared" si="78"/>
        <v>0</v>
      </c>
      <c r="BJ304" s="13" t="s">
        <v>82</v>
      </c>
      <c r="BK304" s="143">
        <f t="shared" si="79"/>
        <v>0</v>
      </c>
      <c r="BL304" s="13" t="s">
        <v>135</v>
      </c>
      <c r="BM304" s="142" t="s">
        <v>1454</v>
      </c>
    </row>
    <row r="305" spans="2:65" s="1" customFormat="1" ht="33" customHeight="1">
      <c r="B305" s="129"/>
      <c r="C305" s="130" t="s">
        <v>421</v>
      </c>
      <c r="D305" s="130" t="s">
        <v>131</v>
      </c>
      <c r="E305" s="131" t="s">
        <v>1455</v>
      </c>
      <c r="F305" s="132" t="s">
        <v>1456</v>
      </c>
      <c r="G305" s="133" t="s">
        <v>177</v>
      </c>
      <c r="H305" s="134">
        <v>1</v>
      </c>
      <c r="I305" s="135"/>
      <c r="J305" s="136">
        <f t="shared" si="70"/>
        <v>0</v>
      </c>
      <c r="K305" s="137"/>
      <c r="L305" s="28"/>
      <c r="M305" s="138" t="s">
        <v>1</v>
      </c>
      <c r="N305" s="139" t="s">
        <v>40</v>
      </c>
      <c r="P305" s="140">
        <f t="shared" si="71"/>
        <v>0</v>
      </c>
      <c r="Q305" s="140">
        <v>8.5999999999999998E-4</v>
      </c>
      <c r="R305" s="140">
        <f t="shared" si="72"/>
        <v>8.5999999999999998E-4</v>
      </c>
      <c r="S305" s="140">
        <v>0</v>
      </c>
      <c r="T305" s="141">
        <f t="shared" si="73"/>
        <v>0</v>
      </c>
      <c r="AR305" s="142" t="s">
        <v>135</v>
      </c>
      <c r="AT305" s="142" t="s">
        <v>131</v>
      </c>
      <c r="AU305" s="142" t="s">
        <v>84</v>
      </c>
      <c r="AY305" s="13" t="s">
        <v>128</v>
      </c>
      <c r="BE305" s="143">
        <f t="shared" si="74"/>
        <v>0</v>
      </c>
      <c r="BF305" s="143">
        <f t="shared" si="75"/>
        <v>0</v>
      </c>
      <c r="BG305" s="143">
        <f t="shared" si="76"/>
        <v>0</v>
      </c>
      <c r="BH305" s="143">
        <f t="shared" si="77"/>
        <v>0</v>
      </c>
      <c r="BI305" s="143">
        <f t="shared" si="78"/>
        <v>0</v>
      </c>
      <c r="BJ305" s="13" t="s">
        <v>82</v>
      </c>
      <c r="BK305" s="143">
        <f t="shared" si="79"/>
        <v>0</v>
      </c>
      <c r="BL305" s="13" t="s">
        <v>135</v>
      </c>
      <c r="BM305" s="142" t="s">
        <v>1457</v>
      </c>
    </row>
    <row r="306" spans="2:65" s="1" customFormat="1" ht="24.2" customHeight="1">
      <c r="B306" s="129"/>
      <c r="C306" s="149" t="s">
        <v>661</v>
      </c>
      <c r="D306" s="149" t="s">
        <v>164</v>
      </c>
      <c r="E306" s="150" t="s">
        <v>1458</v>
      </c>
      <c r="F306" s="151" t="s">
        <v>1459</v>
      </c>
      <c r="G306" s="152" t="s">
        <v>1015</v>
      </c>
      <c r="H306" s="153">
        <v>3.24</v>
      </c>
      <c r="I306" s="154"/>
      <c r="J306" s="155">
        <f t="shared" si="70"/>
        <v>0</v>
      </c>
      <c r="K306" s="156"/>
      <c r="L306" s="157"/>
      <c r="M306" s="158" t="s">
        <v>1</v>
      </c>
      <c r="N306" s="159" t="s">
        <v>40</v>
      </c>
      <c r="P306" s="140">
        <f t="shared" si="71"/>
        <v>0</v>
      </c>
      <c r="Q306" s="140">
        <v>4.0210000000000003E-2</v>
      </c>
      <c r="R306" s="140">
        <f t="shared" si="72"/>
        <v>0.13028040000000002</v>
      </c>
      <c r="S306" s="140">
        <v>0</v>
      </c>
      <c r="T306" s="141">
        <f t="shared" si="73"/>
        <v>0</v>
      </c>
      <c r="AR306" s="142" t="s">
        <v>168</v>
      </c>
      <c r="AT306" s="142" t="s">
        <v>164</v>
      </c>
      <c r="AU306" s="142" t="s">
        <v>84</v>
      </c>
      <c r="AY306" s="13" t="s">
        <v>128</v>
      </c>
      <c r="BE306" s="143">
        <f t="shared" si="74"/>
        <v>0</v>
      </c>
      <c r="BF306" s="143">
        <f t="shared" si="75"/>
        <v>0</v>
      </c>
      <c r="BG306" s="143">
        <f t="shared" si="76"/>
        <v>0</v>
      </c>
      <c r="BH306" s="143">
        <f t="shared" si="77"/>
        <v>0</v>
      </c>
      <c r="BI306" s="143">
        <f t="shared" si="78"/>
        <v>0</v>
      </c>
      <c r="BJ306" s="13" t="s">
        <v>82</v>
      </c>
      <c r="BK306" s="143">
        <f t="shared" si="79"/>
        <v>0</v>
      </c>
      <c r="BL306" s="13" t="s">
        <v>135</v>
      </c>
      <c r="BM306" s="142" t="s">
        <v>1460</v>
      </c>
    </row>
    <row r="307" spans="2:65" s="1" customFormat="1" ht="19.5">
      <c r="B307" s="28"/>
      <c r="D307" s="161" t="s">
        <v>1170</v>
      </c>
      <c r="F307" s="162" t="s">
        <v>1461</v>
      </c>
      <c r="I307" s="163"/>
      <c r="L307" s="28"/>
      <c r="M307" s="164"/>
      <c r="T307" s="52"/>
      <c r="AT307" s="13" t="s">
        <v>1170</v>
      </c>
      <c r="AU307" s="13" t="s">
        <v>84</v>
      </c>
    </row>
    <row r="308" spans="2:65" s="1" customFormat="1" ht="33" customHeight="1">
      <c r="B308" s="129"/>
      <c r="C308" s="130" t="s">
        <v>425</v>
      </c>
      <c r="D308" s="130" t="s">
        <v>131</v>
      </c>
      <c r="E308" s="131" t="s">
        <v>1462</v>
      </c>
      <c r="F308" s="132" t="s">
        <v>1463</v>
      </c>
      <c r="G308" s="133" t="s">
        <v>177</v>
      </c>
      <c r="H308" s="134">
        <v>1</v>
      </c>
      <c r="I308" s="135"/>
      <c r="J308" s="136">
        <f>ROUND(I308*H308,2)</f>
        <v>0</v>
      </c>
      <c r="K308" s="137"/>
      <c r="L308" s="28"/>
      <c r="M308" s="138" t="s">
        <v>1</v>
      </c>
      <c r="N308" s="139" t="s">
        <v>40</v>
      </c>
      <c r="P308" s="140">
        <f>O308*H308</f>
        <v>0</v>
      </c>
      <c r="Q308" s="140">
        <v>8.7000000000000001E-4</v>
      </c>
      <c r="R308" s="140">
        <f>Q308*H308</f>
        <v>8.7000000000000001E-4</v>
      </c>
      <c r="S308" s="140">
        <v>0</v>
      </c>
      <c r="T308" s="141">
        <f>S308*H308</f>
        <v>0</v>
      </c>
      <c r="AR308" s="142" t="s">
        <v>135</v>
      </c>
      <c r="AT308" s="142" t="s">
        <v>131</v>
      </c>
      <c r="AU308" s="142" t="s">
        <v>84</v>
      </c>
      <c r="AY308" s="13" t="s">
        <v>128</v>
      </c>
      <c r="BE308" s="143">
        <f>IF(N308="základní",J308,0)</f>
        <v>0</v>
      </c>
      <c r="BF308" s="143">
        <f>IF(N308="snížená",J308,0)</f>
        <v>0</v>
      </c>
      <c r="BG308" s="143">
        <f>IF(N308="zákl. přenesená",J308,0)</f>
        <v>0</v>
      </c>
      <c r="BH308" s="143">
        <f>IF(N308="sníž. přenesená",J308,0)</f>
        <v>0</v>
      </c>
      <c r="BI308" s="143">
        <f>IF(N308="nulová",J308,0)</f>
        <v>0</v>
      </c>
      <c r="BJ308" s="13" t="s">
        <v>82</v>
      </c>
      <c r="BK308" s="143">
        <f>ROUND(I308*H308,2)</f>
        <v>0</v>
      </c>
      <c r="BL308" s="13" t="s">
        <v>135</v>
      </c>
      <c r="BM308" s="142" t="s">
        <v>1464</v>
      </c>
    </row>
    <row r="309" spans="2:65" s="1" customFormat="1" ht="33" customHeight="1">
      <c r="B309" s="129"/>
      <c r="C309" s="149" t="s">
        <v>668</v>
      </c>
      <c r="D309" s="149" t="s">
        <v>164</v>
      </c>
      <c r="E309" s="150" t="s">
        <v>1465</v>
      </c>
      <c r="F309" s="151" t="s">
        <v>1466</v>
      </c>
      <c r="G309" s="152" t="s">
        <v>1015</v>
      </c>
      <c r="H309" s="153">
        <v>10.597</v>
      </c>
      <c r="I309" s="154"/>
      <c r="J309" s="155">
        <f>ROUND(I309*H309,2)</f>
        <v>0</v>
      </c>
      <c r="K309" s="156"/>
      <c r="L309" s="157"/>
      <c r="M309" s="158" t="s">
        <v>1</v>
      </c>
      <c r="N309" s="159" t="s">
        <v>40</v>
      </c>
      <c r="P309" s="140">
        <f>O309*H309</f>
        <v>0</v>
      </c>
      <c r="Q309" s="140">
        <v>4.0210000000000003E-2</v>
      </c>
      <c r="R309" s="140">
        <f>Q309*H309</f>
        <v>0.42610536999999998</v>
      </c>
      <c r="S309" s="140">
        <v>0</v>
      </c>
      <c r="T309" s="141">
        <f>S309*H309</f>
        <v>0</v>
      </c>
      <c r="AR309" s="142" t="s">
        <v>168</v>
      </c>
      <c r="AT309" s="142" t="s">
        <v>164</v>
      </c>
      <c r="AU309" s="142" t="s">
        <v>84</v>
      </c>
      <c r="AY309" s="13" t="s">
        <v>128</v>
      </c>
      <c r="BE309" s="143">
        <f>IF(N309="základní",J309,0)</f>
        <v>0</v>
      </c>
      <c r="BF309" s="143">
        <f>IF(N309="snížená",J309,0)</f>
        <v>0</v>
      </c>
      <c r="BG309" s="143">
        <f>IF(N309="zákl. přenesená",J309,0)</f>
        <v>0</v>
      </c>
      <c r="BH309" s="143">
        <f>IF(N309="sníž. přenesená",J309,0)</f>
        <v>0</v>
      </c>
      <c r="BI309" s="143">
        <f>IF(N309="nulová",J309,0)</f>
        <v>0</v>
      </c>
      <c r="BJ309" s="13" t="s">
        <v>82</v>
      </c>
      <c r="BK309" s="143">
        <f>ROUND(I309*H309,2)</f>
        <v>0</v>
      </c>
      <c r="BL309" s="13" t="s">
        <v>135</v>
      </c>
      <c r="BM309" s="142" t="s">
        <v>1467</v>
      </c>
    </row>
    <row r="310" spans="2:65" s="1" customFormat="1" ht="19.5">
      <c r="B310" s="28"/>
      <c r="D310" s="161" t="s">
        <v>1170</v>
      </c>
      <c r="F310" s="162" t="s">
        <v>1461</v>
      </c>
      <c r="I310" s="163"/>
      <c r="L310" s="28"/>
      <c r="M310" s="164"/>
      <c r="T310" s="52"/>
      <c r="AT310" s="13" t="s">
        <v>1170</v>
      </c>
      <c r="AU310" s="13" t="s">
        <v>84</v>
      </c>
    </row>
    <row r="311" spans="2:65" s="1" customFormat="1" ht="21.75" customHeight="1">
      <c r="B311" s="129"/>
      <c r="C311" s="130" t="s">
        <v>428</v>
      </c>
      <c r="D311" s="130" t="s">
        <v>131</v>
      </c>
      <c r="E311" s="131" t="s">
        <v>1468</v>
      </c>
      <c r="F311" s="132" t="s">
        <v>1469</v>
      </c>
      <c r="G311" s="133" t="s">
        <v>177</v>
      </c>
      <c r="H311" s="134">
        <v>22</v>
      </c>
      <c r="I311" s="135"/>
      <c r="J311" s="136">
        <f t="shared" ref="J311:J323" si="80">ROUND(I311*H311,2)</f>
        <v>0</v>
      </c>
      <c r="K311" s="137"/>
      <c r="L311" s="28"/>
      <c r="M311" s="138" t="s">
        <v>1</v>
      </c>
      <c r="N311" s="139" t="s">
        <v>40</v>
      </c>
      <c r="P311" s="140">
        <f t="shared" ref="P311:P323" si="81">O311*H311</f>
        <v>0</v>
      </c>
      <c r="Q311" s="140">
        <v>0</v>
      </c>
      <c r="R311" s="140">
        <f t="shared" ref="R311:R323" si="82">Q311*H311</f>
        <v>0</v>
      </c>
      <c r="S311" s="140">
        <v>0</v>
      </c>
      <c r="T311" s="141">
        <f t="shared" ref="T311:T323" si="83">S311*H311</f>
        <v>0</v>
      </c>
      <c r="AR311" s="142" t="s">
        <v>135</v>
      </c>
      <c r="AT311" s="142" t="s">
        <v>131</v>
      </c>
      <c r="AU311" s="142" t="s">
        <v>84</v>
      </c>
      <c r="AY311" s="13" t="s">
        <v>128</v>
      </c>
      <c r="BE311" s="143">
        <f t="shared" ref="BE311:BE323" si="84">IF(N311="základní",J311,0)</f>
        <v>0</v>
      </c>
      <c r="BF311" s="143">
        <f t="shared" ref="BF311:BF323" si="85">IF(N311="snížená",J311,0)</f>
        <v>0</v>
      </c>
      <c r="BG311" s="143">
        <f t="shared" ref="BG311:BG323" si="86">IF(N311="zákl. přenesená",J311,0)</f>
        <v>0</v>
      </c>
      <c r="BH311" s="143">
        <f t="shared" ref="BH311:BH323" si="87">IF(N311="sníž. přenesená",J311,0)</f>
        <v>0</v>
      </c>
      <c r="BI311" s="143">
        <f t="shared" ref="BI311:BI323" si="88">IF(N311="nulová",J311,0)</f>
        <v>0</v>
      </c>
      <c r="BJ311" s="13" t="s">
        <v>82</v>
      </c>
      <c r="BK311" s="143">
        <f t="shared" ref="BK311:BK323" si="89">ROUND(I311*H311,2)</f>
        <v>0</v>
      </c>
      <c r="BL311" s="13" t="s">
        <v>135</v>
      </c>
      <c r="BM311" s="142" t="s">
        <v>1470</v>
      </c>
    </row>
    <row r="312" spans="2:65" s="1" customFormat="1" ht="16.5" customHeight="1">
      <c r="B312" s="129"/>
      <c r="C312" s="149" t="s">
        <v>675</v>
      </c>
      <c r="D312" s="149" t="s">
        <v>164</v>
      </c>
      <c r="E312" s="150" t="s">
        <v>1471</v>
      </c>
      <c r="F312" s="151" t="s">
        <v>1472</v>
      </c>
      <c r="G312" s="152" t="s">
        <v>177</v>
      </c>
      <c r="H312" s="153">
        <v>22</v>
      </c>
      <c r="I312" s="154"/>
      <c r="J312" s="155">
        <f t="shared" si="80"/>
        <v>0</v>
      </c>
      <c r="K312" s="156"/>
      <c r="L312" s="157"/>
      <c r="M312" s="158" t="s">
        <v>1</v>
      </c>
      <c r="N312" s="159" t="s">
        <v>40</v>
      </c>
      <c r="P312" s="140">
        <f t="shared" si="81"/>
        <v>0</v>
      </c>
      <c r="Q312" s="140">
        <v>2.2000000000000001E-3</v>
      </c>
      <c r="R312" s="140">
        <f t="shared" si="82"/>
        <v>4.8400000000000006E-2</v>
      </c>
      <c r="S312" s="140">
        <v>0</v>
      </c>
      <c r="T312" s="141">
        <f t="shared" si="83"/>
        <v>0</v>
      </c>
      <c r="AR312" s="142" t="s">
        <v>168</v>
      </c>
      <c r="AT312" s="142" t="s">
        <v>164</v>
      </c>
      <c r="AU312" s="142" t="s">
        <v>84</v>
      </c>
      <c r="AY312" s="13" t="s">
        <v>128</v>
      </c>
      <c r="BE312" s="143">
        <f t="shared" si="84"/>
        <v>0</v>
      </c>
      <c r="BF312" s="143">
        <f t="shared" si="85"/>
        <v>0</v>
      </c>
      <c r="BG312" s="143">
        <f t="shared" si="86"/>
        <v>0</v>
      </c>
      <c r="BH312" s="143">
        <f t="shared" si="87"/>
        <v>0</v>
      </c>
      <c r="BI312" s="143">
        <f t="shared" si="88"/>
        <v>0</v>
      </c>
      <c r="BJ312" s="13" t="s">
        <v>82</v>
      </c>
      <c r="BK312" s="143">
        <f t="shared" si="89"/>
        <v>0</v>
      </c>
      <c r="BL312" s="13" t="s">
        <v>135</v>
      </c>
      <c r="BM312" s="142" t="s">
        <v>1473</v>
      </c>
    </row>
    <row r="313" spans="2:65" s="1" customFormat="1" ht="24.2" customHeight="1">
      <c r="B313" s="129"/>
      <c r="C313" s="130" t="s">
        <v>432</v>
      </c>
      <c r="D313" s="130" t="s">
        <v>131</v>
      </c>
      <c r="E313" s="131" t="s">
        <v>1474</v>
      </c>
      <c r="F313" s="132" t="s">
        <v>1475</v>
      </c>
      <c r="G313" s="133" t="s">
        <v>177</v>
      </c>
      <c r="H313" s="134">
        <v>2</v>
      </c>
      <c r="I313" s="135"/>
      <c r="J313" s="136">
        <f t="shared" si="80"/>
        <v>0</v>
      </c>
      <c r="K313" s="137"/>
      <c r="L313" s="28"/>
      <c r="M313" s="138" t="s">
        <v>1</v>
      </c>
      <c r="N313" s="139" t="s">
        <v>40</v>
      </c>
      <c r="P313" s="140">
        <f t="shared" si="81"/>
        <v>0</v>
      </c>
      <c r="Q313" s="140">
        <v>0</v>
      </c>
      <c r="R313" s="140">
        <f t="shared" si="82"/>
        <v>0</v>
      </c>
      <c r="S313" s="140">
        <v>0</v>
      </c>
      <c r="T313" s="141">
        <f t="shared" si="83"/>
        <v>0</v>
      </c>
      <c r="AR313" s="142" t="s">
        <v>135</v>
      </c>
      <c r="AT313" s="142" t="s">
        <v>131</v>
      </c>
      <c r="AU313" s="142" t="s">
        <v>84</v>
      </c>
      <c r="AY313" s="13" t="s">
        <v>128</v>
      </c>
      <c r="BE313" s="143">
        <f t="shared" si="84"/>
        <v>0</v>
      </c>
      <c r="BF313" s="143">
        <f t="shared" si="85"/>
        <v>0</v>
      </c>
      <c r="BG313" s="143">
        <f t="shared" si="86"/>
        <v>0</v>
      </c>
      <c r="BH313" s="143">
        <f t="shared" si="87"/>
        <v>0</v>
      </c>
      <c r="BI313" s="143">
        <f t="shared" si="88"/>
        <v>0</v>
      </c>
      <c r="BJ313" s="13" t="s">
        <v>82</v>
      </c>
      <c r="BK313" s="143">
        <f t="shared" si="89"/>
        <v>0</v>
      </c>
      <c r="BL313" s="13" t="s">
        <v>135</v>
      </c>
      <c r="BM313" s="142" t="s">
        <v>1476</v>
      </c>
    </row>
    <row r="314" spans="2:65" s="1" customFormat="1" ht="16.5" customHeight="1">
      <c r="B314" s="129"/>
      <c r="C314" s="149" t="s">
        <v>682</v>
      </c>
      <c r="D314" s="149" t="s">
        <v>164</v>
      </c>
      <c r="E314" s="150" t="s">
        <v>1477</v>
      </c>
      <c r="F314" s="151" t="s">
        <v>1478</v>
      </c>
      <c r="G314" s="152" t="s">
        <v>177</v>
      </c>
      <c r="H314" s="153">
        <v>2</v>
      </c>
      <c r="I314" s="154"/>
      <c r="J314" s="155">
        <f t="shared" si="80"/>
        <v>0</v>
      </c>
      <c r="K314" s="156"/>
      <c r="L314" s="157"/>
      <c r="M314" s="158" t="s">
        <v>1</v>
      </c>
      <c r="N314" s="159" t="s">
        <v>40</v>
      </c>
      <c r="P314" s="140">
        <f t="shared" si="81"/>
        <v>0</v>
      </c>
      <c r="Q314" s="140">
        <v>2.2000000000000001E-3</v>
      </c>
      <c r="R314" s="140">
        <f t="shared" si="82"/>
        <v>4.4000000000000003E-3</v>
      </c>
      <c r="S314" s="140">
        <v>0</v>
      </c>
      <c r="T314" s="141">
        <f t="shared" si="83"/>
        <v>0</v>
      </c>
      <c r="AR314" s="142" t="s">
        <v>168</v>
      </c>
      <c r="AT314" s="142" t="s">
        <v>164</v>
      </c>
      <c r="AU314" s="142" t="s">
        <v>84</v>
      </c>
      <c r="AY314" s="13" t="s">
        <v>128</v>
      </c>
      <c r="BE314" s="143">
        <f t="shared" si="84"/>
        <v>0</v>
      </c>
      <c r="BF314" s="143">
        <f t="shared" si="85"/>
        <v>0</v>
      </c>
      <c r="BG314" s="143">
        <f t="shared" si="86"/>
        <v>0</v>
      </c>
      <c r="BH314" s="143">
        <f t="shared" si="87"/>
        <v>0</v>
      </c>
      <c r="BI314" s="143">
        <f t="shared" si="88"/>
        <v>0</v>
      </c>
      <c r="BJ314" s="13" t="s">
        <v>82</v>
      </c>
      <c r="BK314" s="143">
        <f t="shared" si="89"/>
        <v>0</v>
      </c>
      <c r="BL314" s="13" t="s">
        <v>135</v>
      </c>
      <c r="BM314" s="142" t="s">
        <v>1479</v>
      </c>
    </row>
    <row r="315" spans="2:65" s="1" customFormat="1" ht="24.2" customHeight="1">
      <c r="B315" s="129"/>
      <c r="C315" s="130" t="s">
        <v>435</v>
      </c>
      <c r="D315" s="130" t="s">
        <v>131</v>
      </c>
      <c r="E315" s="131" t="s">
        <v>1480</v>
      </c>
      <c r="F315" s="132" t="s">
        <v>1481</v>
      </c>
      <c r="G315" s="133" t="s">
        <v>177</v>
      </c>
      <c r="H315" s="134">
        <v>8</v>
      </c>
      <c r="I315" s="135"/>
      <c r="J315" s="136">
        <f t="shared" si="80"/>
        <v>0</v>
      </c>
      <c r="K315" s="137"/>
      <c r="L315" s="28"/>
      <c r="M315" s="138" t="s">
        <v>1</v>
      </c>
      <c r="N315" s="139" t="s">
        <v>40</v>
      </c>
      <c r="P315" s="140">
        <f t="shared" si="81"/>
        <v>0</v>
      </c>
      <c r="Q315" s="140">
        <v>4.4999999999999999E-4</v>
      </c>
      <c r="R315" s="140">
        <f t="shared" si="82"/>
        <v>3.5999999999999999E-3</v>
      </c>
      <c r="S315" s="140">
        <v>0</v>
      </c>
      <c r="T315" s="141">
        <f t="shared" si="83"/>
        <v>0</v>
      </c>
      <c r="AR315" s="142" t="s">
        <v>135</v>
      </c>
      <c r="AT315" s="142" t="s">
        <v>131</v>
      </c>
      <c r="AU315" s="142" t="s">
        <v>84</v>
      </c>
      <c r="AY315" s="13" t="s">
        <v>128</v>
      </c>
      <c r="BE315" s="143">
        <f t="shared" si="84"/>
        <v>0</v>
      </c>
      <c r="BF315" s="143">
        <f t="shared" si="85"/>
        <v>0</v>
      </c>
      <c r="BG315" s="143">
        <f t="shared" si="86"/>
        <v>0</v>
      </c>
      <c r="BH315" s="143">
        <f t="shared" si="87"/>
        <v>0</v>
      </c>
      <c r="BI315" s="143">
        <f t="shared" si="88"/>
        <v>0</v>
      </c>
      <c r="BJ315" s="13" t="s">
        <v>82</v>
      </c>
      <c r="BK315" s="143">
        <f t="shared" si="89"/>
        <v>0</v>
      </c>
      <c r="BL315" s="13" t="s">
        <v>135</v>
      </c>
      <c r="BM315" s="142" t="s">
        <v>1482</v>
      </c>
    </row>
    <row r="316" spans="2:65" s="1" customFormat="1" ht="37.9" customHeight="1">
      <c r="B316" s="129"/>
      <c r="C316" s="149" t="s">
        <v>689</v>
      </c>
      <c r="D316" s="149" t="s">
        <v>164</v>
      </c>
      <c r="E316" s="150" t="s">
        <v>1483</v>
      </c>
      <c r="F316" s="151" t="s">
        <v>1484</v>
      </c>
      <c r="G316" s="152" t="s">
        <v>177</v>
      </c>
      <c r="H316" s="153">
        <v>8</v>
      </c>
      <c r="I316" s="154"/>
      <c r="J316" s="155">
        <f t="shared" si="80"/>
        <v>0</v>
      </c>
      <c r="K316" s="156"/>
      <c r="L316" s="157"/>
      <c r="M316" s="158" t="s">
        <v>1</v>
      </c>
      <c r="N316" s="159" t="s">
        <v>40</v>
      </c>
      <c r="P316" s="140">
        <f t="shared" si="81"/>
        <v>0</v>
      </c>
      <c r="Q316" s="140">
        <v>1.6E-2</v>
      </c>
      <c r="R316" s="140">
        <f t="shared" si="82"/>
        <v>0.128</v>
      </c>
      <c r="S316" s="140">
        <v>0</v>
      </c>
      <c r="T316" s="141">
        <f t="shared" si="83"/>
        <v>0</v>
      </c>
      <c r="AR316" s="142" t="s">
        <v>168</v>
      </c>
      <c r="AT316" s="142" t="s">
        <v>164</v>
      </c>
      <c r="AU316" s="142" t="s">
        <v>84</v>
      </c>
      <c r="AY316" s="13" t="s">
        <v>128</v>
      </c>
      <c r="BE316" s="143">
        <f t="shared" si="84"/>
        <v>0</v>
      </c>
      <c r="BF316" s="143">
        <f t="shared" si="85"/>
        <v>0</v>
      </c>
      <c r="BG316" s="143">
        <f t="shared" si="86"/>
        <v>0</v>
      </c>
      <c r="BH316" s="143">
        <f t="shared" si="87"/>
        <v>0</v>
      </c>
      <c r="BI316" s="143">
        <f t="shared" si="88"/>
        <v>0</v>
      </c>
      <c r="BJ316" s="13" t="s">
        <v>82</v>
      </c>
      <c r="BK316" s="143">
        <f t="shared" si="89"/>
        <v>0</v>
      </c>
      <c r="BL316" s="13" t="s">
        <v>135</v>
      </c>
      <c r="BM316" s="142" t="s">
        <v>1485</v>
      </c>
    </row>
    <row r="317" spans="2:65" s="1" customFormat="1" ht="24.2" customHeight="1">
      <c r="B317" s="129"/>
      <c r="C317" s="130" t="s">
        <v>439</v>
      </c>
      <c r="D317" s="130" t="s">
        <v>131</v>
      </c>
      <c r="E317" s="131" t="s">
        <v>1486</v>
      </c>
      <c r="F317" s="132" t="s">
        <v>1487</v>
      </c>
      <c r="G317" s="133" t="s">
        <v>177</v>
      </c>
      <c r="H317" s="134">
        <v>14</v>
      </c>
      <c r="I317" s="135"/>
      <c r="J317" s="136">
        <f t="shared" si="80"/>
        <v>0</v>
      </c>
      <c r="K317" s="137"/>
      <c r="L317" s="28"/>
      <c r="M317" s="138" t="s">
        <v>1</v>
      </c>
      <c r="N317" s="139" t="s">
        <v>40</v>
      </c>
      <c r="P317" s="140">
        <f t="shared" si="81"/>
        <v>0</v>
      </c>
      <c r="Q317" s="140">
        <v>4.6000000000000001E-4</v>
      </c>
      <c r="R317" s="140">
        <f t="shared" si="82"/>
        <v>6.4400000000000004E-3</v>
      </c>
      <c r="S317" s="140">
        <v>0</v>
      </c>
      <c r="T317" s="141">
        <f t="shared" si="83"/>
        <v>0</v>
      </c>
      <c r="AR317" s="142" t="s">
        <v>135</v>
      </c>
      <c r="AT317" s="142" t="s">
        <v>131</v>
      </c>
      <c r="AU317" s="142" t="s">
        <v>84</v>
      </c>
      <c r="AY317" s="13" t="s">
        <v>128</v>
      </c>
      <c r="BE317" s="143">
        <f t="shared" si="84"/>
        <v>0</v>
      </c>
      <c r="BF317" s="143">
        <f t="shared" si="85"/>
        <v>0</v>
      </c>
      <c r="BG317" s="143">
        <f t="shared" si="86"/>
        <v>0</v>
      </c>
      <c r="BH317" s="143">
        <f t="shared" si="87"/>
        <v>0</v>
      </c>
      <c r="BI317" s="143">
        <f t="shared" si="88"/>
        <v>0</v>
      </c>
      <c r="BJ317" s="13" t="s">
        <v>82</v>
      </c>
      <c r="BK317" s="143">
        <f t="shared" si="89"/>
        <v>0</v>
      </c>
      <c r="BL317" s="13" t="s">
        <v>135</v>
      </c>
      <c r="BM317" s="142" t="s">
        <v>1488</v>
      </c>
    </row>
    <row r="318" spans="2:65" s="1" customFormat="1" ht="37.9" customHeight="1">
      <c r="B318" s="129"/>
      <c r="C318" s="149" t="s">
        <v>696</v>
      </c>
      <c r="D318" s="149" t="s">
        <v>164</v>
      </c>
      <c r="E318" s="150" t="s">
        <v>1489</v>
      </c>
      <c r="F318" s="151" t="s">
        <v>1490</v>
      </c>
      <c r="G318" s="152" t="s">
        <v>177</v>
      </c>
      <c r="H318" s="153">
        <v>14</v>
      </c>
      <c r="I318" s="154"/>
      <c r="J318" s="155">
        <f t="shared" si="80"/>
        <v>0</v>
      </c>
      <c r="K318" s="156"/>
      <c r="L318" s="157"/>
      <c r="M318" s="158" t="s">
        <v>1</v>
      </c>
      <c r="N318" s="159" t="s">
        <v>40</v>
      </c>
      <c r="P318" s="140">
        <f t="shared" si="81"/>
        <v>0</v>
      </c>
      <c r="Q318" s="140">
        <v>2.5999999999999999E-2</v>
      </c>
      <c r="R318" s="140">
        <f t="shared" si="82"/>
        <v>0.36399999999999999</v>
      </c>
      <c r="S318" s="140">
        <v>0</v>
      </c>
      <c r="T318" s="141">
        <f t="shared" si="83"/>
        <v>0</v>
      </c>
      <c r="AR318" s="142" t="s">
        <v>168</v>
      </c>
      <c r="AT318" s="142" t="s">
        <v>164</v>
      </c>
      <c r="AU318" s="142" t="s">
        <v>84</v>
      </c>
      <c r="AY318" s="13" t="s">
        <v>128</v>
      </c>
      <c r="BE318" s="143">
        <f t="shared" si="84"/>
        <v>0</v>
      </c>
      <c r="BF318" s="143">
        <f t="shared" si="85"/>
        <v>0</v>
      </c>
      <c r="BG318" s="143">
        <f t="shared" si="86"/>
        <v>0</v>
      </c>
      <c r="BH318" s="143">
        <f t="shared" si="87"/>
        <v>0</v>
      </c>
      <c r="BI318" s="143">
        <f t="shared" si="88"/>
        <v>0</v>
      </c>
      <c r="BJ318" s="13" t="s">
        <v>82</v>
      </c>
      <c r="BK318" s="143">
        <f t="shared" si="89"/>
        <v>0</v>
      </c>
      <c r="BL318" s="13" t="s">
        <v>135</v>
      </c>
      <c r="BM318" s="142" t="s">
        <v>1491</v>
      </c>
    </row>
    <row r="319" spans="2:65" s="1" customFormat="1" ht="24.2" customHeight="1">
      <c r="B319" s="129"/>
      <c r="C319" s="130" t="s">
        <v>442</v>
      </c>
      <c r="D319" s="130" t="s">
        <v>131</v>
      </c>
      <c r="E319" s="131" t="s">
        <v>1492</v>
      </c>
      <c r="F319" s="132" t="s">
        <v>1493</v>
      </c>
      <c r="G319" s="133" t="s">
        <v>262</v>
      </c>
      <c r="H319" s="134">
        <v>44.25</v>
      </c>
      <c r="I319" s="135"/>
      <c r="J319" s="136">
        <f t="shared" si="80"/>
        <v>0</v>
      </c>
      <c r="K319" s="137"/>
      <c r="L319" s="28"/>
      <c r="M319" s="138" t="s">
        <v>1</v>
      </c>
      <c r="N319" s="139" t="s">
        <v>40</v>
      </c>
      <c r="P319" s="140">
        <f t="shared" si="81"/>
        <v>0</v>
      </c>
      <c r="Q319" s="140">
        <v>0</v>
      </c>
      <c r="R319" s="140">
        <f t="shared" si="82"/>
        <v>0</v>
      </c>
      <c r="S319" s="140">
        <v>0</v>
      </c>
      <c r="T319" s="141">
        <f t="shared" si="83"/>
        <v>0</v>
      </c>
      <c r="AR319" s="142" t="s">
        <v>135</v>
      </c>
      <c r="AT319" s="142" t="s">
        <v>131</v>
      </c>
      <c r="AU319" s="142" t="s">
        <v>84</v>
      </c>
      <c r="AY319" s="13" t="s">
        <v>128</v>
      </c>
      <c r="BE319" s="143">
        <f t="shared" si="84"/>
        <v>0</v>
      </c>
      <c r="BF319" s="143">
        <f t="shared" si="85"/>
        <v>0</v>
      </c>
      <c r="BG319" s="143">
        <f t="shared" si="86"/>
        <v>0</v>
      </c>
      <c r="BH319" s="143">
        <f t="shared" si="87"/>
        <v>0</v>
      </c>
      <c r="BI319" s="143">
        <f t="shared" si="88"/>
        <v>0</v>
      </c>
      <c r="BJ319" s="13" t="s">
        <v>82</v>
      </c>
      <c r="BK319" s="143">
        <f t="shared" si="89"/>
        <v>0</v>
      </c>
      <c r="BL319" s="13" t="s">
        <v>135</v>
      </c>
      <c r="BM319" s="142" t="s">
        <v>1494</v>
      </c>
    </row>
    <row r="320" spans="2:65" s="1" customFormat="1" ht="16.5" customHeight="1">
      <c r="B320" s="129"/>
      <c r="C320" s="149" t="s">
        <v>703</v>
      </c>
      <c r="D320" s="149" t="s">
        <v>164</v>
      </c>
      <c r="E320" s="150" t="s">
        <v>1495</v>
      </c>
      <c r="F320" s="151" t="s">
        <v>1496</v>
      </c>
      <c r="G320" s="152" t="s">
        <v>262</v>
      </c>
      <c r="H320" s="153">
        <v>41.05</v>
      </c>
      <c r="I320" s="154"/>
      <c r="J320" s="155">
        <f t="shared" si="80"/>
        <v>0</v>
      </c>
      <c r="K320" s="156"/>
      <c r="L320" s="157"/>
      <c r="M320" s="158" t="s">
        <v>1</v>
      </c>
      <c r="N320" s="159" t="s">
        <v>40</v>
      </c>
      <c r="P320" s="140">
        <f t="shared" si="81"/>
        <v>0</v>
      </c>
      <c r="Q320" s="140">
        <v>1.8E-3</v>
      </c>
      <c r="R320" s="140">
        <f t="shared" si="82"/>
        <v>7.3889999999999997E-2</v>
      </c>
      <c r="S320" s="140">
        <v>0</v>
      </c>
      <c r="T320" s="141">
        <f t="shared" si="83"/>
        <v>0</v>
      </c>
      <c r="AR320" s="142" t="s">
        <v>168</v>
      </c>
      <c r="AT320" s="142" t="s">
        <v>164</v>
      </c>
      <c r="AU320" s="142" t="s">
        <v>84</v>
      </c>
      <c r="AY320" s="13" t="s">
        <v>128</v>
      </c>
      <c r="BE320" s="143">
        <f t="shared" si="84"/>
        <v>0</v>
      </c>
      <c r="BF320" s="143">
        <f t="shared" si="85"/>
        <v>0</v>
      </c>
      <c r="BG320" s="143">
        <f t="shared" si="86"/>
        <v>0</v>
      </c>
      <c r="BH320" s="143">
        <f t="shared" si="87"/>
        <v>0</v>
      </c>
      <c r="BI320" s="143">
        <f t="shared" si="88"/>
        <v>0</v>
      </c>
      <c r="BJ320" s="13" t="s">
        <v>82</v>
      </c>
      <c r="BK320" s="143">
        <f t="shared" si="89"/>
        <v>0</v>
      </c>
      <c r="BL320" s="13" t="s">
        <v>135</v>
      </c>
      <c r="BM320" s="142" t="s">
        <v>1497</v>
      </c>
    </row>
    <row r="321" spans="2:65" s="1" customFormat="1" ht="16.5" customHeight="1">
      <c r="B321" s="129"/>
      <c r="C321" s="149" t="s">
        <v>446</v>
      </c>
      <c r="D321" s="149" t="s">
        <v>164</v>
      </c>
      <c r="E321" s="150" t="s">
        <v>1498</v>
      </c>
      <c r="F321" s="151" t="s">
        <v>1499</v>
      </c>
      <c r="G321" s="152" t="s">
        <v>262</v>
      </c>
      <c r="H321" s="153">
        <v>3.2</v>
      </c>
      <c r="I321" s="154"/>
      <c r="J321" s="155">
        <f t="shared" si="80"/>
        <v>0</v>
      </c>
      <c r="K321" s="156"/>
      <c r="L321" s="157"/>
      <c r="M321" s="158" t="s">
        <v>1</v>
      </c>
      <c r="N321" s="159" t="s">
        <v>40</v>
      </c>
      <c r="P321" s="140">
        <f t="shared" si="81"/>
        <v>0</v>
      </c>
      <c r="Q321" s="140">
        <v>1E-3</v>
      </c>
      <c r="R321" s="140">
        <f t="shared" si="82"/>
        <v>3.2000000000000002E-3</v>
      </c>
      <c r="S321" s="140">
        <v>0</v>
      </c>
      <c r="T321" s="141">
        <f t="shared" si="83"/>
        <v>0</v>
      </c>
      <c r="AR321" s="142" t="s">
        <v>168</v>
      </c>
      <c r="AT321" s="142" t="s">
        <v>164</v>
      </c>
      <c r="AU321" s="142" t="s">
        <v>84</v>
      </c>
      <c r="AY321" s="13" t="s">
        <v>128</v>
      </c>
      <c r="BE321" s="143">
        <f t="shared" si="84"/>
        <v>0</v>
      </c>
      <c r="BF321" s="143">
        <f t="shared" si="85"/>
        <v>0</v>
      </c>
      <c r="BG321" s="143">
        <f t="shared" si="86"/>
        <v>0</v>
      </c>
      <c r="BH321" s="143">
        <f t="shared" si="87"/>
        <v>0</v>
      </c>
      <c r="BI321" s="143">
        <f t="shared" si="88"/>
        <v>0</v>
      </c>
      <c r="BJ321" s="13" t="s">
        <v>82</v>
      </c>
      <c r="BK321" s="143">
        <f t="shared" si="89"/>
        <v>0</v>
      </c>
      <c r="BL321" s="13" t="s">
        <v>135</v>
      </c>
      <c r="BM321" s="142" t="s">
        <v>1500</v>
      </c>
    </row>
    <row r="322" spans="2:65" s="1" customFormat="1" ht="16.5" customHeight="1">
      <c r="B322" s="129"/>
      <c r="C322" s="149" t="s">
        <v>710</v>
      </c>
      <c r="D322" s="149" t="s">
        <v>164</v>
      </c>
      <c r="E322" s="150" t="s">
        <v>1501</v>
      </c>
      <c r="F322" s="151" t="s">
        <v>1502</v>
      </c>
      <c r="G322" s="152" t="s">
        <v>830</v>
      </c>
      <c r="H322" s="153">
        <v>28</v>
      </c>
      <c r="I322" s="154"/>
      <c r="J322" s="155">
        <f t="shared" si="80"/>
        <v>0</v>
      </c>
      <c r="K322" s="156"/>
      <c r="L322" s="157"/>
      <c r="M322" s="158" t="s">
        <v>1</v>
      </c>
      <c r="N322" s="159" t="s">
        <v>40</v>
      </c>
      <c r="P322" s="140">
        <f t="shared" si="81"/>
        <v>0</v>
      </c>
      <c r="Q322" s="140">
        <v>2.0000000000000001E-4</v>
      </c>
      <c r="R322" s="140">
        <f t="shared" si="82"/>
        <v>5.5999999999999999E-3</v>
      </c>
      <c r="S322" s="140">
        <v>0</v>
      </c>
      <c r="T322" s="141">
        <f t="shared" si="83"/>
        <v>0</v>
      </c>
      <c r="AR322" s="142" t="s">
        <v>168</v>
      </c>
      <c r="AT322" s="142" t="s">
        <v>164</v>
      </c>
      <c r="AU322" s="142" t="s">
        <v>84</v>
      </c>
      <c r="AY322" s="13" t="s">
        <v>128</v>
      </c>
      <c r="BE322" s="143">
        <f t="shared" si="84"/>
        <v>0</v>
      </c>
      <c r="BF322" s="143">
        <f t="shared" si="85"/>
        <v>0</v>
      </c>
      <c r="BG322" s="143">
        <f t="shared" si="86"/>
        <v>0</v>
      </c>
      <c r="BH322" s="143">
        <f t="shared" si="87"/>
        <v>0</v>
      </c>
      <c r="BI322" s="143">
        <f t="shared" si="88"/>
        <v>0</v>
      </c>
      <c r="BJ322" s="13" t="s">
        <v>82</v>
      </c>
      <c r="BK322" s="143">
        <f t="shared" si="89"/>
        <v>0</v>
      </c>
      <c r="BL322" s="13" t="s">
        <v>135</v>
      </c>
      <c r="BM322" s="142" t="s">
        <v>1503</v>
      </c>
    </row>
    <row r="323" spans="2:65" s="1" customFormat="1" ht="24.2" customHeight="1">
      <c r="B323" s="129"/>
      <c r="C323" s="130" t="s">
        <v>449</v>
      </c>
      <c r="D323" s="130" t="s">
        <v>131</v>
      </c>
      <c r="E323" s="131" t="s">
        <v>1504</v>
      </c>
      <c r="F323" s="132" t="s">
        <v>1505</v>
      </c>
      <c r="G323" s="133" t="s">
        <v>929</v>
      </c>
      <c r="H323" s="134">
        <v>6.9610000000000003</v>
      </c>
      <c r="I323" s="135"/>
      <c r="J323" s="136">
        <f t="shared" si="80"/>
        <v>0</v>
      </c>
      <c r="K323" s="137"/>
      <c r="L323" s="28"/>
      <c r="M323" s="138" t="s">
        <v>1</v>
      </c>
      <c r="N323" s="139" t="s">
        <v>40</v>
      </c>
      <c r="P323" s="140">
        <f t="shared" si="81"/>
        <v>0</v>
      </c>
      <c r="Q323" s="140">
        <v>0</v>
      </c>
      <c r="R323" s="140">
        <f t="shared" si="82"/>
        <v>0</v>
      </c>
      <c r="S323" s="140">
        <v>0</v>
      </c>
      <c r="T323" s="141">
        <f t="shared" si="83"/>
        <v>0</v>
      </c>
      <c r="AR323" s="142" t="s">
        <v>135</v>
      </c>
      <c r="AT323" s="142" t="s">
        <v>131</v>
      </c>
      <c r="AU323" s="142" t="s">
        <v>84</v>
      </c>
      <c r="AY323" s="13" t="s">
        <v>128</v>
      </c>
      <c r="BE323" s="143">
        <f t="shared" si="84"/>
        <v>0</v>
      </c>
      <c r="BF323" s="143">
        <f t="shared" si="85"/>
        <v>0</v>
      </c>
      <c r="BG323" s="143">
        <f t="shared" si="86"/>
        <v>0</v>
      </c>
      <c r="BH323" s="143">
        <f t="shared" si="87"/>
        <v>0</v>
      </c>
      <c r="BI323" s="143">
        <f t="shared" si="88"/>
        <v>0</v>
      </c>
      <c r="BJ323" s="13" t="s">
        <v>82</v>
      </c>
      <c r="BK323" s="143">
        <f t="shared" si="89"/>
        <v>0</v>
      </c>
      <c r="BL323" s="13" t="s">
        <v>135</v>
      </c>
      <c r="BM323" s="142" t="s">
        <v>1506</v>
      </c>
    </row>
    <row r="324" spans="2:65" s="11" customFormat="1" ht="22.9" customHeight="1">
      <c r="B324" s="117"/>
      <c r="D324" s="118" t="s">
        <v>74</v>
      </c>
      <c r="E324" s="127" t="s">
        <v>1507</v>
      </c>
      <c r="F324" s="127" t="s">
        <v>1508</v>
      </c>
      <c r="I324" s="120"/>
      <c r="J324" s="128">
        <f>BK324</f>
        <v>0</v>
      </c>
      <c r="L324" s="117"/>
      <c r="M324" s="122"/>
      <c r="P324" s="123">
        <f>SUM(P325:P335)</f>
        <v>0</v>
      </c>
      <c r="R324" s="123">
        <f>SUM(R325:R335)</f>
        <v>0.36464999999999997</v>
      </c>
      <c r="T324" s="124">
        <f>SUM(T325:T335)</f>
        <v>0</v>
      </c>
      <c r="AR324" s="118" t="s">
        <v>84</v>
      </c>
      <c r="AT324" s="125" t="s">
        <v>74</v>
      </c>
      <c r="AU324" s="125" t="s">
        <v>82</v>
      </c>
      <c r="AY324" s="118" t="s">
        <v>128</v>
      </c>
      <c r="BK324" s="126">
        <f>SUM(BK325:BK335)</f>
        <v>0</v>
      </c>
    </row>
    <row r="325" spans="2:65" s="1" customFormat="1" ht="16.5" customHeight="1">
      <c r="B325" s="129"/>
      <c r="C325" s="130" t="s">
        <v>717</v>
      </c>
      <c r="D325" s="130" t="s">
        <v>131</v>
      </c>
      <c r="E325" s="131" t="s">
        <v>1509</v>
      </c>
      <c r="F325" s="132" t="s">
        <v>1510</v>
      </c>
      <c r="G325" s="133" t="s">
        <v>1417</v>
      </c>
      <c r="H325" s="134">
        <v>1</v>
      </c>
      <c r="I325" s="135"/>
      <c r="J325" s="136">
        <f t="shared" ref="J325:J335" si="90">ROUND(I325*H325,2)</f>
        <v>0</v>
      </c>
      <c r="K325" s="137"/>
      <c r="L325" s="28"/>
      <c r="M325" s="138" t="s">
        <v>1</v>
      </c>
      <c r="N325" s="139" t="s">
        <v>40</v>
      </c>
      <c r="P325" s="140">
        <f t="shared" ref="P325:P335" si="91">O325*H325</f>
        <v>0</v>
      </c>
      <c r="Q325" s="140">
        <v>5.0000000000000001E-4</v>
      </c>
      <c r="R325" s="140">
        <f t="shared" ref="R325:R335" si="92">Q325*H325</f>
        <v>5.0000000000000001E-4</v>
      </c>
      <c r="S325" s="140">
        <v>0</v>
      </c>
      <c r="T325" s="141">
        <f t="shared" ref="T325:T335" si="93">S325*H325</f>
        <v>0</v>
      </c>
      <c r="AR325" s="142" t="s">
        <v>135</v>
      </c>
      <c r="AT325" s="142" t="s">
        <v>131</v>
      </c>
      <c r="AU325" s="142" t="s">
        <v>84</v>
      </c>
      <c r="AY325" s="13" t="s">
        <v>128</v>
      </c>
      <c r="BE325" s="143">
        <f t="shared" ref="BE325:BE335" si="94">IF(N325="základní",J325,0)</f>
        <v>0</v>
      </c>
      <c r="BF325" s="143">
        <f t="shared" ref="BF325:BF335" si="95">IF(N325="snížená",J325,0)</f>
        <v>0</v>
      </c>
      <c r="BG325" s="143">
        <f t="shared" ref="BG325:BG335" si="96">IF(N325="zákl. přenesená",J325,0)</f>
        <v>0</v>
      </c>
      <c r="BH325" s="143">
        <f t="shared" ref="BH325:BH335" si="97">IF(N325="sníž. přenesená",J325,0)</f>
        <v>0</v>
      </c>
      <c r="BI325" s="143">
        <f t="shared" ref="BI325:BI335" si="98">IF(N325="nulová",J325,0)</f>
        <v>0</v>
      </c>
      <c r="BJ325" s="13" t="s">
        <v>82</v>
      </c>
      <c r="BK325" s="143">
        <f t="shared" ref="BK325:BK335" si="99">ROUND(I325*H325,2)</f>
        <v>0</v>
      </c>
      <c r="BL325" s="13" t="s">
        <v>135</v>
      </c>
      <c r="BM325" s="142" t="s">
        <v>1511</v>
      </c>
    </row>
    <row r="326" spans="2:65" s="1" customFormat="1" ht="24.2" customHeight="1">
      <c r="B326" s="129"/>
      <c r="C326" s="130" t="s">
        <v>453</v>
      </c>
      <c r="D326" s="130" t="s">
        <v>131</v>
      </c>
      <c r="E326" s="131" t="s">
        <v>1512</v>
      </c>
      <c r="F326" s="132" t="s">
        <v>1513</v>
      </c>
      <c r="G326" s="133" t="s">
        <v>177</v>
      </c>
      <c r="H326" s="134">
        <v>1</v>
      </c>
      <c r="I326" s="135"/>
      <c r="J326" s="136">
        <f t="shared" si="90"/>
        <v>0</v>
      </c>
      <c r="K326" s="137"/>
      <c r="L326" s="28"/>
      <c r="M326" s="138" t="s">
        <v>1</v>
      </c>
      <c r="N326" s="139" t="s">
        <v>40</v>
      </c>
      <c r="P326" s="140">
        <f t="shared" si="91"/>
        <v>0</v>
      </c>
      <c r="Q326" s="140">
        <v>0</v>
      </c>
      <c r="R326" s="140">
        <f t="shared" si="92"/>
        <v>0</v>
      </c>
      <c r="S326" s="140">
        <v>0</v>
      </c>
      <c r="T326" s="141">
        <f t="shared" si="93"/>
        <v>0</v>
      </c>
      <c r="AR326" s="142" t="s">
        <v>135</v>
      </c>
      <c r="AT326" s="142" t="s">
        <v>131</v>
      </c>
      <c r="AU326" s="142" t="s">
        <v>84</v>
      </c>
      <c r="AY326" s="13" t="s">
        <v>128</v>
      </c>
      <c r="BE326" s="143">
        <f t="shared" si="94"/>
        <v>0</v>
      </c>
      <c r="BF326" s="143">
        <f t="shared" si="95"/>
        <v>0</v>
      </c>
      <c r="BG326" s="143">
        <f t="shared" si="96"/>
        <v>0</v>
      </c>
      <c r="BH326" s="143">
        <f t="shared" si="97"/>
        <v>0</v>
      </c>
      <c r="BI326" s="143">
        <f t="shared" si="98"/>
        <v>0</v>
      </c>
      <c r="BJ326" s="13" t="s">
        <v>82</v>
      </c>
      <c r="BK326" s="143">
        <f t="shared" si="99"/>
        <v>0</v>
      </c>
      <c r="BL326" s="13" t="s">
        <v>135</v>
      </c>
      <c r="BM326" s="142" t="s">
        <v>1514</v>
      </c>
    </row>
    <row r="327" spans="2:65" s="1" customFormat="1" ht="24.2" customHeight="1">
      <c r="B327" s="129"/>
      <c r="C327" s="149" t="s">
        <v>724</v>
      </c>
      <c r="D327" s="149" t="s">
        <v>164</v>
      </c>
      <c r="E327" s="150" t="s">
        <v>1515</v>
      </c>
      <c r="F327" s="151" t="s">
        <v>1516</v>
      </c>
      <c r="G327" s="152" t="s">
        <v>177</v>
      </c>
      <c r="H327" s="153">
        <v>1</v>
      </c>
      <c r="I327" s="154"/>
      <c r="J327" s="155">
        <f t="shared" si="90"/>
        <v>0</v>
      </c>
      <c r="K327" s="156"/>
      <c r="L327" s="157"/>
      <c r="M327" s="158" t="s">
        <v>1</v>
      </c>
      <c r="N327" s="159" t="s">
        <v>40</v>
      </c>
      <c r="P327" s="140">
        <f t="shared" si="91"/>
        <v>0</v>
      </c>
      <c r="Q327" s="140">
        <v>0.23400000000000001</v>
      </c>
      <c r="R327" s="140">
        <f t="shared" si="92"/>
        <v>0.23400000000000001</v>
      </c>
      <c r="S327" s="140">
        <v>0</v>
      </c>
      <c r="T327" s="141">
        <f t="shared" si="93"/>
        <v>0</v>
      </c>
      <c r="AR327" s="142" t="s">
        <v>168</v>
      </c>
      <c r="AT327" s="142" t="s">
        <v>164</v>
      </c>
      <c r="AU327" s="142" t="s">
        <v>84</v>
      </c>
      <c r="AY327" s="13" t="s">
        <v>128</v>
      </c>
      <c r="BE327" s="143">
        <f t="shared" si="94"/>
        <v>0</v>
      </c>
      <c r="BF327" s="143">
        <f t="shared" si="95"/>
        <v>0</v>
      </c>
      <c r="BG327" s="143">
        <f t="shared" si="96"/>
        <v>0</v>
      </c>
      <c r="BH327" s="143">
        <f t="shared" si="97"/>
        <v>0</v>
      </c>
      <c r="BI327" s="143">
        <f t="shared" si="98"/>
        <v>0</v>
      </c>
      <c r="BJ327" s="13" t="s">
        <v>82</v>
      </c>
      <c r="BK327" s="143">
        <f t="shared" si="99"/>
        <v>0</v>
      </c>
      <c r="BL327" s="13" t="s">
        <v>135</v>
      </c>
      <c r="BM327" s="142" t="s">
        <v>1517</v>
      </c>
    </row>
    <row r="328" spans="2:65" s="1" customFormat="1" ht="24.2" customHeight="1">
      <c r="B328" s="129"/>
      <c r="C328" s="130" t="s">
        <v>456</v>
      </c>
      <c r="D328" s="130" t="s">
        <v>131</v>
      </c>
      <c r="E328" s="131" t="s">
        <v>1518</v>
      </c>
      <c r="F328" s="132" t="s">
        <v>1519</v>
      </c>
      <c r="G328" s="133" t="s">
        <v>1015</v>
      </c>
      <c r="H328" s="134">
        <v>3</v>
      </c>
      <c r="I328" s="135"/>
      <c r="J328" s="136">
        <f t="shared" si="90"/>
        <v>0</v>
      </c>
      <c r="K328" s="137"/>
      <c r="L328" s="28"/>
      <c r="M328" s="138" t="s">
        <v>1</v>
      </c>
      <c r="N328" s="139" t="s">
        <v>40</v>
      </c>
      <c r="P328" s="140">
        <f t="shared" si="91"/>
        <v>0</v>
      </c>
      <c r="Q328" s="140">
        <v>0</v>
      </c>
      <c r="R328" s="140">
        <f t="shared" si="92"/>
        <v>0</v>
      </c>
      <c r="S328" s="140">
        <v>0</v>
      </c>
      <c r="T328" s="141">
        <f t="shared" si="93"/>
        <v>0</v>
      </c>
      <c r="AR328" s="142" t="s">
        <v>135</v>
      </c>
      <c r="AT328" s="142" t="s">
        <v>131</v>
      </c>
      <c r="AU328" s="142" t="s">
        <v>84</v>
      </c>
      <c r="AY328" s="13" t="s">
        <v>128</v>
      </c>
      <c r="BE328" s="143">
        <f t="shared" si="94"/>
        <v>0</v>
      </c>
      <c r="BF328" s="143">
        <f t="shared" si="95"/>
        <v>0</v>
      </c>
      <c r="BG328" s="143">
        <f t="shared" si="96"/>
        <v>0</v>
      </c>
      <c r="BH328" s="143">
        <f t="shared" si="97"/>
        <v>0</v>
      </c>
      <c r="BI328" s="143">
        <f t="shared" si="98"/>
        <v>0</v>
      </c>
      <c r="BJ328" s="13" t="s">
        <v>82</v>
      </c>
      <c r="BK328" s="143">
        <f t="shared" si="99"/>
        <v>0</v>
      </c>
      <c r="BL328" s="13" t="s">
        <v>135</v>
      </c>
      <c r="BM328" s="142" t="s">
        <v>1520</v>
      </c>
    </row>
    <row r="329" spans="2:65" s="1" customFormat="1" ht="16.5" customHeight="1">
      <c r="B329" s="129"/>
      <c r="C329" s="149" t="s">
        <v>731</v>
      </c>
      <c r="D329" s="149" t="s">
        <v>164</v>
      </c>
      <c r="E329" s="150" t="s">
        <v>1521</v>
      </c>
      <c r="F329" s="151" t="s">
        <v>1522</v>
      </c>
      <c r="G329" s="152" t="s">
        <v>1015</v>
      </c>
      <c r="H329" s="153">
        <v>3.3</v>
      </c>
      <c r="I329" s="154"/>
      <c r="J329" s="155">
        <f t="shared" si="90"/>
        <v>0</v>
      </c>
      <c r="K329" s="156"/>
      <c r="L329" s="157"/>
      <c r="M329" s="158" t="s">
        <v>1</v>
      </c>
      <c r="N329" s="159" t="s">
        <v>40</v>
      </c>
      <c r="P329" s="140">
        <f t="shared" si="91"/>
        <v>0</v>
      </c>
      <c r="Q329" s="140">
        <v>1.6E-2</v>
      </c>
      <c r="R329" s="140">
        <f t="shared" si="92"/>
        <v>5.28E-2</v>
      </c>
      <c r="S329" s="140">
        <v>0</v>
      </c>
      <c r="T329" s="141">
        <f t="shared" si="93"/>
        <v>0</v>
      </c>
      <c r="AR329" s="142" t="s">
        <v>168</v>
      </c>
      <c r="AT329" s="142" t="s">
        <v>164</v>
      </c>
      <c r="AU329" s="142" t="s">
        <v>84</v>
      </c>
      <c r="AY329" s="13" t="s">
        <v>128</v>
      </c>
      <c r="BE329" s="143">
        <f t="shared" si="94"/>
        <v>0</v>
      </c>
      <c r="BF329" s="143">
        <f t="shared" si="95"/>
        <v>0</v>
      </c>
      <c r="BG329" s="143">
        <f t="shared" si="96"/>
        <v>0</v>
      </c>
      <c r="BH329" s="143">
        <f t="shared" si="97"/>
        <v>0</v>
      </c>
      <c r="BI329" s="143">
        <f t="shared" si="98"/>
        <v>0</v>
      </c>
      <c r="BJ329" s="13" t="s">
        <v>82</v>
      </c>
      <c r="BK329" s="143">
        <f t="shared" si="99"/>
        <v>0</v>
      </c>
      <c r="BL329" s="13" t="s">
        <v>135</v>
      </c>
      <c r="BM329" s="142" t="s">
        <v>1523</v>
      </c>
    </row>
    <row r="330" spans="2:65" s="1" customFormat="1" ht="24.2" customHeight="1">
      <c r="B330" s="129"/>
      <c r="C330" s="130" t="s">
        <v>460</v>
      </c>
      <c r="D330" s="130" t="s">
        <v>131</v>
      </c>
      <c r="E330" s="131" t="s">
        <v>1524</v>
      </c>
      <c r="F330" s="132" t="s">
        <v>1525</v>
      </c>
      <c r="G330" s="133" t="s">
        <v>262</v>
      </c>
      <c r="H330" s="134">
        <v>8.5</v>
      </c>
      <c r="I330" s="135"/>
      <c r="J330" s="136">
        <f t="shared" si="90"/>
        <v>0</v>
      </c>
      <c r="K330" s="137"/>
      <c r="L330" s="28"/>
      <c r="M330" s="138" t="s">
        <v>1</v>
      </c>
      <c r="N330" s="139" t="s">
        <v>40</v>
      </c>
      <c r="P330" s="140">
        <f t="shared" si="91"/>
        <v>0</v>
      </c>
      <c r="Q330" s="140">
        <v>0</v>
      </c>
      <c r="R330" s="140">
        <f t="shared" si="92"/>
        <v>0</v>
      </c>
      <c r="S330" s="140">
        <v>0</v>
      </c>
      <c r="T330" s="141">
        <f t="shared" si="93"/>
        <v>0</v>
      </c>
      <c r="AR330" s="142" t="s">
        <v>135</v>
      </c>
      <c r="AT330" s="142" t="s">
        <v>131</v>
      </c>
      <c r="AU330" s="142" t="s">
        <v>84</v>
      </c>
      <c r="AY330" s="13" t="s">
        <v>128</v>
      </c>
      <c r="BE330" s="143">
        <f t="shared" si="94"/>
        <v>0</v>
      </c>
      <c r="BF330" s="143">
        <f t="shared" si="95"/>
        <v>0</v>
      </c>
      <c r="BG330" s="143">
        <f t="shared" si="96"/>
        <v>0</v>
      </c>
      <c r="BH330" s="143">
        <f t="shared" si="97"/>
        <v>0</v>
      </c>
      <c r="BI330" s="143">
        <f t="shared" si="98"/>
        <v>0</v>
      </c>
      <c r="BJ330" s="13" t="s">
        <v>82</v>
      </c>
      <c r="BK330" s="143">
        <f t="shared" si="99"/>
        <v>0</v>
      </c>
      <c r="BL330" s="13" t="s">
        <v>135</v>
      </c>
      <c r="BM330" s="142" t="s">
        <v>1526</v>
      </c>
    </row>
    <row r="331" spans="2:65" s="1" customFormat="1" ht="21.75" customHeight="1">
      <c r="B331" s="129"/>
      <c r="C331" s="149" t="s">
        <v>738</v>
      </c>
      <c r="D331" s="149" t="s">
        <v>164</v>
      </c>
      <c r="E331" s="150" t="s">
        <v>1527</v>
      </c>
      <c r="F331" s="151" t="s">
        <v>1528</v>
      </c>
      <c r="G331" s="152" t="s">
        <v>262</v>
      </c>
      <c r="H331" s="153">
        <v>8.5</v>
      </c>
      <c r="I331" s="154"/>
      <c r="J331" s="155">
        <f t="shared" si="90"/>
        <v>0</v>
      </c>
      <c r="K331" s="156"/>
      <c r="L331" s="157"/>
      <c r="M331" s="158" t="s">
        <v>1</v>
      </c>
      <c r="N331" s="159" t="s">
        <v>40</v>
      </c>
      <c r="P331" s="140">
        <f t="shared" si="91"/>
        <v>0</v>
      </c>
      <c r="Q331" s="140">
        <v>3.5000000000000001E-3</v>
      </c>
      <c r="R331" s="140">
        <f t="shared" si="92"/>
        <v>2.9750000000000002E-2</v>
      </c>
      <c r="S331" s="140">
        <v>0</v>
      </c>
      <c r="T331" s="141">
        <f t="shared" si="93"/>
        <v>0</v>
      </c>
      <c r="AR331" s="142" t="s">
        <v>168</v>
      </c>
      <c r="AT331" s="142" t="s">
        <v>164</v>
      </c>
      <c r="AU331" s="142" t="s">
        <v>84</v>
      </c>
      <c r="AY331" s="13" t="s">
        <v>128</v>
      </c>
      <c r="BE331" s="143">
        <f t="shared" si="94"/>
        <v>0</v>
      </c>
      <c r="BF331" s="143">
        <f t="shared" si="95"/>
        <v>0</v>
      </c>
      <c r="BG331" s="143">
        <f t="shared" si="96"/>
        <v>0</v>
      </c>
      <c r="BH331" s="143">
        <f t="shared" si="97"/>
        <v>0</v>
      </c>
      <c r="BI331" s="143">
        <f t="shared" si="98"/>
        <v>0</v>
      </c>
      <c r="BJ331" s="13" t="s">
        <v>82</v>
      </c>
      <c r="BK331" s="143">
        <f t="shared" si="99"/>
        <v>0</v>
      </c>
      <c r="BL331" s="13" t="s">
        <v>135</v>
      </c>
      <c r="BM331" s="142" t="s">
        <v>1529</v>
      </c>
    </row>
    <row r="332" spans="2:65" s="1" customFormat="1" ht="24.2" customHeight="1">
      <c r="B332" s="129"/>
      <c r="C332" s="130" t="s">
        <v>463</v>
      </c>
      <c r="D332" s="130" t="s">
        <v>131</v>
      </c>
      <c r="E332" s="131" t="s">
        <v>1530</v>
      </c>
      <c r="F332" s="132" t="s">
        <v>1531</v>
      </c>
      <c r="G332" s="133" t="s">
        <v>262</v>
      </c>
      <c r="H332" s="134">
        <v>8.5</v>
      </c>
      <c r="I332" s="135"/>
      <c r="J332" s="136">
        <f t="shared" si="90"/>
        <v>0</v>
      </c>
      <c r="K332" s="137"/>
      <c r="L332" s="28"/>
      <c r="M332" s="138" t="s">
        <v>1</v>
      </c>
      <c r="N332" s="139" t="s">
        <v>40</v>
      </c>
      <c r="P332" s="140">
        <f t="shared" si="91"/>
        <v>0</v>
      </c>
      <c r="Q332" s="140">
        <v>0</v>
      </c>
      <c r="R332" s="140">
        <f t="shared" si="92"/>
        <v>0</v>
      </c>
      <c r="S332" s="140">
        <v>0</v>
      </c>
      <c r="T332" s="141">
        <f t="shared" si="93"/>
        <v>0</v>
      </c>
      <c r="AR332" s="142" t="s">
        <v>135</v>
      </c>
      <c r="AT332" s="142" t="s">
        <v>131</v>
      </c>
      <c r="AU332" s="142" t="s">
        <v>84</v>
      </c>
      <c r="AY332" s="13" t="s">
        <v>128</v>
      </c>
      <c r="BE332" s="143">
        <f t="shared" si="94"/>
        <v>0</v>
      </c>
      <c r="BF332" s="143">
        <f t="shared" si="95"/>
        <v>0</v>
      </c>
      <c r="BG332" s="143">
        <f t="shared" si="96"/>
        <v>0</v>
      </c>
      <c r="BH332" s="143">
        <f t="shared" si="97"/>
        <v>0</v>
      </c>
      <c r="BI332" s="143">
        <f t="shared" si="98"/>
        <v>0</v>
      </c>
      <c r="BJ332" s="13" t="s">
        <v>82</v>
      </c>
      <c r="BK332" s="143">
        <f t="shared" si="99"/>
        <v>0</v>
      </c>
      <c r="BL332" s="13" t="s">
        <v>135</v>
      </c>
      <c r="BM332" s="142" t="s">
        <v>1532</v>
      </c>
    </row>
    <row r="333" spans="2:65" s="1" customFormat="1" ht="21.75" customHeight="1">
      <c r="B333" s="129"/>
      <c r="C333" s="149" t="s">
        <v>745</v>
      </c>
      <c r="D333" s="149" t="s">
        <v>164</v>
      </c>
      <c r="E333" s="150" t="s">
        <v>1533</v>
      </c>
      <c r="F333" s="151" t="s">
        <v>1534</v>
      </c>
      <c r="G333" s="152" t="s">
        <v>262</v>
      </c>
      <c r="H333" s="153">
        <v>8.5</v>
      </c>
      <c r="I333" s="154"/>
      <c r="J333" s="155">
        <f t="shared" si="90"/>
        <v>0</v>
      </c>
      <c r="K333" s="156"/>
      <c r="L333" s="157"/>
      <c r="M333" s="158" t="s">
        <v>1</v>
      </c>
      <c r="N333" s="159" t="s">
        <v>40</v>
      </c>
      <c r="P333" s="140">
        <f t="shared" si="91"/>
        <v>0</v>
      </c>
      <c r="Q333" s="140">
        <v>5.5999999999999999E-3</v>
      </c>
      <c r="R333" s="140">
        <f t="shared" si="92"/>
        <v>4.7599999999999996E-2</v>
      </c>
      <c r="S333" s="140">
        <v>0</v>
      </c>
      <c r="T333" s="141">
        <f t="shared" si="93"/>
        <v>0</v>
      </c>
      <c r="AR333" s="142" t="s">
        <v>168</v>
      </c>
      <c r="AT333" s="142" t="s">
        <v>164</v>
      </c>
      <c r="AU333" s="142" t="s">
        <v>84</v>
      </c>
      <c r="AY333" s="13" t="s">
        <v>128</v>
      </c>
      <c r="BE333" s="143">
        <f t="shared" si="94"/>
        <v>0</v>
      </c>
      <c r="BF333" s="143">
        <f t="shared" si="95"/>
        <v>0</v>
      </c>
      <c r="BG333" s="143">
        <f t="shared" si="96"/>
        <v>0</v>
      </c>
      <c r="BH333" s="143">
        <f t="shared" si="97"/>
        <v>0</v>
      </c>
      <c r="BI333" s="143">
        <f t="shared" si="98"/>
        <v>0</v>
      </c>
      <c r="BJ333" s="13" t="s">
        <v>82</v>
      </c>
      <c r="BK333" s="143">
        <f t="shared" si="99"/>
        <v>0</v>
      </c>
      <c r="BL333" s="13" t="s">
        <v>135</v>
      </c>
      <c r="BM333" s="142" t="s">
        <v>1535</v>
      </c>
    </row>
    <row r="334" spans="2:65" s="1" customFormat="1" ht="16.5" customHeight="1">
      <c r="B334" s="129"/>
      <c r="C334" s="130" t="s">
        <v>467</v>
      </c>
      <c r="D334" s="130" t="s">
        <v>131</v>
      </c>
      <c r="E334" s="131" t="s">
        <v>1536</v>
      </c>
      <c r="F334" s="132" t="s">
        <v>1537</v>
      </c>
      <c r="G334" s="133" t="s">
        <v>1417</v>
      </c>
      <c r="H334" s="134">
        <v>1</v>
      </c>
      <c r="I334" s="135"/>
      <c r="J334" s="136">
        <f t="shared" si="90"/>
        <v>0</v>
      </c>
      <c r="K334" s="137"/>
      <c r="L334" s="28"/>
      <c r="M334" s="138" t="s">
        <v>1</v>
      </c>
      <c r="N334" s="139" t="s">
        <v>40</v>
      </c>
      <c r="P334" s="140">
        <f t="shared" si="91"/>
        <v>0</v>
      </c>
      <c r="Q334" s="140">
        <v>0</v>
      </c>
      <c r="R334" s="140">
        <f t="shared" si="92"/>
        <v>0</v>
      </c>
      <c r="S334" s="140">
        <v>0</v>
      </c>
      <c r="T334" s="141">
        <f t="shared" si="93"/>
        <v>0</v>
      </c>
      <c r="AR334" s="142" t="s">
        <v>135</v>
      </c>
      <c r="AT334" s="142" t="s">
        <v>131</v>
      </c>
      <c r="AU334" s="142" t="s">
        <v>84</v>
      </c>
      <c r="AY334" s="13" t="s">
        <v>128</v>
      </c>
      <c r="BE334" s="143">
        <f t="shared" si="94"/>
        <v>0</v>
      </c>
      <c r="BF334" s="143">
        <f t="shared" si="95"/>
        <v>0</v>
      </c>
      <c r="BG334" s="143">
        <f t="shared" si="96"/>
        <v>0</v>
      </c>
      <c r="BH334" s="143">
        <f t="shared" si="97"/>
        <v>0</v>
      </c>
      <c r="BI334" s="143">
        <f t="shared" si="98"/>
        <v>0</v>
      </c>
      <c r="BJ334" s="13" t="s">
        <v>82</v>
      </c>
      <c r="BK334" s="143">
        <f t="shared" si="99"/>
        <v>0</v>
      </c>
      <c r="BL334" s="13" t="s">
        <v>135</v>
      </c>
      <c r="BM334" s="142" t="s">
        <v>1538</v>
      </c>
    </row>
    <row r="335" spans="2:65" s="1" customFormat="1" ht="24.2" customHeight="1">
      <c r="B335" s="129"/>
      <c r="C335" s="130" t="s">
        <v>752</v>
      </c>
      <c r="D335" s="130" t="s">
        <v>131</v>
      </c>
      <c r="E335" s="131" t="s">
        <v>1539</v>
      </c>
      <c r="F335" s="132" t="s">
        <v>1540</v>
      </c>
      <c r="G335" s="133" t="s">
        <v>929</v>
      </c>
      <c r="H335" s="134">
        <v>0.36499999999999999</v>
      </c>
      <c r="I335" s="135"/>
      <c r="J335" s="136">
        <f t="shared" si="90"/>
        <v>0</v>
      </c>
      <c r="K335" s="137"/>
      <c r="L335" s="28"/>
      <c r="M335" s="138" t="s">
        <v>1</v>
      </c>
      <c r="N335" s="139" t="s">
        <v>40</v>
      </c>
      <c r="P335" s="140">
        <f t="shared" si="91"/>
        <v>0</v>
      </c>
      <c r="Q335" s="140">
        <v>0</v>
      </c>
      <c r="R335" s="140">
        <f t="shared" si="92"/>
        <v>0</v>
      </c>
      <c r="S335" s="140">
        <v>0</v>
      </c>
      <c r="T335" s="141">
        <f t="shared" si="93"/>
        <v>0</v>
      </c>
      <c r="AR335" s="142" t="s">
        <v>135</v>
      </c>
      <c r="AT335" s="142" t="s">
        <v>131</v>
      </c>
      <c r="AU335" s="142" t="s">
        <v>84</v>
      </c>
      <c r="AY335" s="13" t="s">
        <v>128</v>
      </c>
      <c r="BE335" s="143">
        <f t="shared" si="94"/>
        <v>0</v>
      </c>
      <c r="BF335" s="143">
        <f t="shared" si="95"/>
        <v>0</v>
      </c>
      <c r="BG335" s="143">
        <f t="shared" si="96"/>
        <v>0</v>
      </c>
      <c r="BH335" s="143">
        <f t="shared" si="97"/>
        <v>0</v>
      </c>
      <c r="BI335" s="143">
        <f t="shared" si="98"/>
        <v>0</v>
      </c>
      <c r="BJ335" s="13" t="s">
        <v>82</v>
      </c>
      <c r="BK335" s="143">
        <f t="shared" si="99"/>
        <v>0</v>
      </c>
      <c r="BL335" s="13" t="s">
        <v>135</v>
      </c>
      <c r="BM335" s="142" t="s">
        <v>1541</v>
      </c>
    </row>
    <row r="336" spans="2:65" s="11" customFormat="1" ht="22.9" customHeight="1">
      <c r="B336" s="117"/>
      <c r="D336" s="118" t="s">
        <v>74</v>
      </c>
      <c r="E336" s="127" t="s">
        <v>1542</v>
      </c>
      <c r="F336" s="127" t="s">
        <v>1543</v>
      </c>
      <c r="I336" s="120"/>
      <c r="J336" s="128">
        <f>BK336</f>
        <v>0</v>
      </c>
      <c r="L336" s="117"/>
      <c r="M336" s="122"/>
      <c r="P336" s="123">
        <f>SUM(P337:P345)</f>
        <v>0</v>
      </c>
      <c r="R336" s="123">
        <f>SUM(R337:R345)</f>
        <v>4.8186531899999991</v>
      </c>
      <c r="T336" s="124">
        <f>SUM(T337:T345)</f>
        <v>0</v>
      </c>
      <c r="AR336" s="118" t="s">
        <v>84</v>
      </c>
      <c r="AT336" s="125" t="s">
        <v>74</v>
      </c>
      <c r="AU336" s="125" t="s">
        <v>82</v>
      </c>
      <c r="AY336" s="118" t="s">
        <v>128</v>
      </c>
      <c r="BK336" s="126">
        <f>SUM(BK337:BK345)</f>
        <v>0</v>
      </c>
    </row>
    <row r="337" spans="2:65" s="1" customFormat="1" ht="16.5" customHeight="1">
      <c r="B337" s="129"/>
      <c r="C337" s="130" t="s">
        <v>470</v>
      </c>
      <c r="D337" s="130" t="s">
        <v>131</v>
      </c>
      <c r="E337" s="131" t="s">
        <v>1544</v>
      </c>
      <c r="F337" s="132" t="s">
        <v>1545</v>
      </c>
      <c r="G337" s="133" t="s">
        <v>1015</v>
      </c>
      <c r="H337" s="134">
        <v>123.69</v>
      </c>
      <c r="I337" s="135"/>
      <c r="J337" s="136">
        <f t="shared" ref="J337:J345" si="100">ROUND(I337*H337,2)</f>
        <v>0</v>
      </c>
      <c r="K337" s="137"/>
      <c r="L337" s="28"/>
      <c r="M337" s="138" t="s">
        <v>1</v>
      </c>
      <c r="N337" s="139" t="s">
        <v>40</v>
      </c>
      <c r="P337" s="140">
        <f t="shared" ref="P337:P345" si="101">O337*H337</f>
        <v>0</v>
      </c>
      <c r="Q337" s="140">
        <v>0</v>
      </c>
      <c r="R337" s="140">
        <f t="shared" ref="R337:R345" si="102">Q337*H337</f>
        <v>0</v>
      </c>
      <c r="S337" s="140">
        <v>0</v>
      </c>
      <c r="T337" s="141">
        <f t="shared" ref="T337:T345" si="103">S337*H337</f>
        <v>0</v>
      </c>
      <c r="AR337" s="142" t="s">
        <v>135</v>
      </c>
      <c r="AT337" s="142" t="s">
        <v>131</v>
      </c>
      <c r="AU337" s="142" t="s">
        <v>84</v>
      </c>
      <c r="AY337" s="13" t="s">
        <v>128</v>
      </c>
      <c r="BE337" s="143">
        <f t="shared" ref="BE337:BE345" si="104">IF(N337="základní",J337,0)</f>
        <v>0</v>
      </c>
      <c r="BF337" s="143">
        <f t="shared" ref="BF337:BF345" si="105">IF(N337="snížená",J337,0)</f>
        <v>0</v>
      </c>
      <c r="BG337" s="143">
        <f t="shared" ref="BG337:BG345" si="106">IF(N337="zákl. přenesená",J337,0)</f>
        <v>0</v>
      </c>
      <c r="BH337" s="143">
        <f t="shared" ref="BH337:BH345" si="107">IF(N337="sníž. přenesená",J337,0)</f>
        <v>0</v>
      </c>
      <c r="BI337" s="143">
        <f t="shared" ref="BI337:BI345" si="108">IF(N337="nulová",J337,0)</f>
        <v>0</v>
      </c>
      <c r="BJ337" s="13" t="s">
        <v>82</v>
      </c>
      <c r="BK337" s="143">
        <f t="shared" ref="BK337:BK345" si="109">ROUND(I337*H337,2)</f>
        <v>0</v>
      </c>
      <c r="BL337" s="13" t="s">
        <v>135</v>
      </c>
      <c r="BM337" s="142" t="s">
        <v>1546</v>
      </c>
    </row>
    <row r="338" spans="2:65" s="1" customFormat="1" ht="16.5" customHeight="1">
      <c r="B338" s="129"/>
      <c r="C338" s="130" t="s">
        <v>760</v>
      </c>
      <c r="D338" s="130" t="s">
        <v>131</v>
      </c>
      <c r="E338" s="131" t="s">
        <v>1547</v>
      </c>
      <c r="F338" s="132" t="s">
        <v>1548</v>
      </c>
      <c r="G338" s="133" t="s">
        <v>1015</v>
      </c>
      <c r="H338" s="134">
        <v>123.69</v>
      </c>
      <c r="I338" s="135"/>
      <c r="J338" s="136">
        <f t="shared" si="100"/>
        <v>0</v>
      </c>
      <c r="K338" s="137"/>
      <c r="L338" s="28"/>
      <c r="M338" s="138" t="s">
        <v>1</v>
      </c>
      <c r="N338" s="139" t="s">
        <v>40</v>
      </c>
      <c r="P338" s="140">
        <f t="shared" si="101"/>
        <v>0</v>
      </c>
      <c r="Q338" s="140">
        <v>2.9999999999999997E-4</v>
      </c>
      <c r="R338" s="140">
        <f t="shared" si="102"/>
        <v>3.7106999999999994E-2</v>
      </c>
      <c r="S338" s="140">
        <v>0</v>
      </c>
      <c r="T338" s="141">
        <f t="shared" si="103"/>
        <v>0</v>
      </c>
      <c r="AR338" s="142" t="s">
        <v>135</v>
      </c>
      <c r="AT338" s="142" t="s">
        <v>131</v>
      </c>
      <c r="AU338" s="142" t="s">
        <v>84</v>
      </c>
      <c r="AY338" s="13" t="s">
        <v>128</v>
      </c>
      <c r="BE338" s="143">
        <f t="shared" si="104"/>
        <v>0</v>
      </c>
      <c r="BF338" s="143">
        <f t="shared" si="105"/>
        <v>0</v>
      </c>
      <c r="BG338" s="143">
        <f t="shared" si="106"/>
        <v>0</v>
      </c>
      <c r="BH338" s="143">
        <f t="shared" si="107"/>
        <v>0</v>
      </c>
      <c r="BI338" s="143">
        <f t="shared" si="108"/>
        <v>0</v>
      </c>
      <c r="BJ338" s="13" t="s">
        <v>82</v>
      </c>
      <c r="BK338" s="143">
        <f t="shared" si="109"/>
        <v>0</v>
      </c>
      <c r="BL338" s="13" t="s">
        <v>135</v>
      </c>
      <c r="BM338" s="142" t="s">
        <v>1549</v>
      </c>
    </row>
    <row r="339" spans="2:65" s="1" customFormat="1" ht="24.2" customHeight="1">
      <c r="B339" s="129"/>
      <c r="C339" s="130" t="s">
        <v>474</v>
      </c>
      <c r="D339" s="130" t="s">
        <v>131</v>
      </c>
      <c r="E339" s="131" t="s">
        <v>1550</v>
      </c>
      <c r="F339" s="132" t="s">
        <v>1551</v>
      </c>
      <c r="G339" s="133" t="s">
        <v>1015</v>
      </c>
      <c r="H339" s="134">
        <v>123.69</v>
      </c>
      <c r="I339" s="135"/>
      <c r="J339" s="136">
        <f t="shared" si="100"/>
        <v>0</v>
      </c>
      <c r="K339" s="137"/>
      <c r="L339" s="28"/>
      <c r="M339" s="138" t="s">
        <v>1</v>
      </c>
      <c r="N339" s="139" t="s">
        <v>40</v>
      </c>
      <c r="P339" s="140">
        <f t="shared" si="101"/>
        <v>0</v>
      </c>
      <c r="Q339" s="140">
        <v>0</v>
      </c>
      <c r="R339" s="140">
        <f t="shared" si="102"/>
        <v>0</v>
      </c>
      <c r="S339" s="140">
        <v>0</v>
      </c>
      <c r="T339" s="141">
        <f t="shared" si="103"/>
        <v>0</v>
      </c>
      <c r="AR339" s="142" t="s">
        <v>135</v>
      </c>
      <c r="AT339" s="142" t="s">
        <v>131</v>
      </c>
      <c r="AU339" s="142" t="s">
        <v>84</v>
      </c>
      <c r="AY339" s="13" t="s">
        <v>128</v>
      </c>
      <c r="BE339" s="143">
        <f t="shared" si="104"/>
        <v>0</v>
      </c>
      <c r="BF339" s="143">
        <f t="shared" si="105"/>
        <v>0</v>
      </c>
      <c r="BG339" s="143">
        <f t="shared" si="106"/>
        <v>0</v>
      </c>
      <c r="BH339" s="143">
        <f t="shared" si="107"/>
        <v>0</v>
      </c>
      <c r="BI339" s="143">
        <f t="shared" si="108"/>
        <v>0</v>
      </c>
      <c r="BJ339" s="13" t="s">
        <v>82</v>
      </c>
      <c r="BK339" s="143">
        <f t="shared" si="109"/>
        <v>0</v>
      </c>
      <c r="BL339" s="13" t="s">
        <v>135</v>
      </c>
      <c r="BM339" s="142" t="s">
        <v>1552</v>
      </c>
    </row>
    <row r="340" spans="2:65" s="1" customFormat="1" ht="33" customHeight="1">
      <c r="B340" s="129"/>
      <c r="C340" s="130" t="s">
        <v>769</v>
      </c>
      <c r="D340" s="130" t="s">
        <v>131</v>
      </c>
      <c r="E340" s="131" t="s">
        <v>1553</v>
      </c>
      <c r="F340" s="132" t="s">
        <v>1554</v>
      </c>
      <c r="G340" s="133" t="s">
        <v>262</v>
      </c>
      <c r="H340" s="134">
        <v>76.149000000000001</v>
      </c>
      <c r="I340" s="135"/>
      <c r="J340" s="136">
        <f t="shared" si="100"/>
        <v>0</v>
      </c>
      <c r="K340" s="137"/>
      <c r="L340" s="28"/>
      <c r="M340" s="138" t="s">
        <v>1</v>
      </c>
      <c r="N340" s="139" t="s">
        <v>40</v>
      </c>
      <c r="P340" s="140">
        <f t="shared" si="101"/>
        <v>0</v>
      </c>
      <c r="Q340" s="140">
        <v>4.2999999999999999E-4</v>
      </c>
      <c r="R340" s="140">
        <f t="shared" si="102"/>
        <v>3.274407E-2</v>
      </c>
      <c r="S340" s="140">
        <v>0</v>
      </c>
      <c r="T340" s="141">
        <f t="shared" si="103"/>
        <v>0</v>
      </c>
      <c r="AR340" s="142" t="s">
        <v>135</v>
      </c>
      <c r="AT340" s="142" t="s">
        <v>131</v>
      </c>
      <c r="AU340" s="142" t="s">
        <v>84</v>
      </c>
      <c r="AY340" s="13" t="s">
        <v>128</v>
      </c>
      <c r="BE340" s="143">
        <f t="shared" si="104"/>
        <v>0</v>
      </c>
      <c r="BF340" s="143">
        <f t="shared" si="105"/>
        <v>0</v>
      </c>
      <c r="BG340" s="143">
        <f t="shared" si="106"/>
        <v>0</v>
      </c>
      <c r="BH340" s="143">
        <f t="shared" si="107"/>
        <v>0</v>
      </c>
      <c r="BI340" s="143">
        <f t="shared" si="108"/>
        <v>0</v>
      </c>
      <c r="BJ340" s="13" t="s">
        <v>82</v>
      </c>
      <c r="BK340" s="143">
        <f t="shared" si="109"/>
        <v>0</v>
      </c>
      <c r="BL340" s="13" t="s">
        <v>135</v>
      </c>
      <c r="BM340" s="142" t="s">
        <v>1555</v>
      </c>
    </row>
    <row r="341" spans="2:65" s="1" customFormat="1" ht="24.2" customHeight="1">
      <c r="B341" s="129"/>
      <c r="C341" s="149" t="s">
        <v>477</v>
      </c>
      <c r="D341" s="149" t="s">
        <v>164</v>
      </c>
      <c r="E341" s="150" t="s">
        <v>1556</v>
      </c>
      <c r="F341" s="151" t="s">
        <v>1557</v>
      </c>
      <c r="G341" s="152" t="s">
        <v>262</v>
      </c>
      <c r="H341" s="153">
        <v>91.379000000000005</v>
      </c>
      <c r="I341" s="154"/>
      <c r="J341" s="155">
        <f t="shared" si="100"/>
        <v>0</v>
      </c>
      <c r="K341" s="156"/>
      <c r="L341" s="157"/>
      <c r="M341" s="158" t="s">
        <v>1</v>
      </c>
      <c r="N341" s="159" t="s">
        <v>40</v>
      </c>
      <c r="P341" s="140">
        <f t="shared" si="101"/>
        <v>0</v>
      </c>
      <c r="Q341" s="140">
        <v>1.98E-3</v>
      </c>
      <c r="R341" s="140">
        <f t="shared" si="102"/>
        <v>0.18093042000000001</v>
      </c>
      <c r="S341" s="140">
        <v>0</v>
      </c>
      <c r="T341" s="141">
        <f t="shared" si="103"/>
        <v>0</v>
      </c>
      <c r="AR341" s="142" t="s">
        <v>168</v>
      </c>
      <c r="AT341" s="142" t="s">
        <v>164</v>
      </c>
      <c r="AU341" s="142" t="s">
        <v>84</v>
      </c>
      <c r="AY341" s="13" t="s">
        <v>128</v>
      </c>
      <c r="BE341" s="143">
        <f t="shared" si="104"/>
        <v>0</v>
      </c>
      <c r="BF341" s="143">
        <f t="shared" si="105"/>
        <v>0</v>
      </c>
      <c r="BG341" s="143">
        <f t="shared" si="106"/>
        <v>0</v>
      </c>
      <c r="BH341" s="143">
        <f t="shared" si="107"/>
        <v>0</v>
      </c>
      <c r="BI341" s="143">
        <f t="shared" si="108"/>
        <v>0</v>
      </c>
      <c r="BJ341" s="13" t="s">
        <v>82</v>
      </c>
      <c r="BK341" s="143">
        <f t="shared" si="109"/>
        <v>0</v>
      </c>
      <c r="BL341" s="13" t="s">
        <v>135</v>
      </c>
      <c r="BM341" s="142" t="s">
        <v>1558</v>
      </c>
    </row>
    <row r="342" spans="2:65" s="1" customFormat="1" ht="33" customHeight="1">
      <c r="B342" s="129"/>
      <c r="C342" s="130" t="s">
        <v>776</v>
      </c>
      <c r="D342" s="130" t="s">
        <v>131</v>
      </c>
      <c r="E342" s="131" t="s">
        <v>1559</v>
      </c>
      <c r="F342" s="132" t="s">
        <v>1560</v>
      </c>
      <c r="G342" s="133" t="s">
        <v>1015</v>
      </c>
      <c r="H342" s="134">
        <v>123.69</v>
      </c>
      <c r="I342" s="135"/>
      <c r="J342" s="136">
        <f t="shared" si="100"/>
        <v>0</v>
      </c>
      <c r="K342" s="137"/>
      <c r="L342" s="28"/>
      <c r="M342" s="138" t="s">
        <v>1</v>
      </c>
      <c r="N342" s="139" t="s">
        <v>40</v>
      </c>
      <c r="P342" s="140">
        <f t="shared" si="101"/>
        <v>0</v>
      </c>
      <c r="Q342" s="140">
        <v>9.0299999999999998E-3</v>
      </c>
      <c r="R342" s="140">
        <f t="shared" si="102"/>
        <v>1.1169206999999999</v>
      </c>
      <c r="S342" s="140">
        <v>0</v>
      </c>
      <c r="T342" s="141">
        <f t="shared" si="103"/>
        <v>0</v>
      </c>
      <c r="AR342" s="142" t="s">
        <v>135</v>
      </c>
      <c r="AT342" s="142" t="s">
        <v>131</v>
      </c>
      <c r="AU342" s="142" t="s">
        <v>84</v>
      </c>
      <c r="AY342" s="13" t="s">
        <v>128</v>
      </c>
      <c r="BE342" s="143">
        <f t="shared" si="104"/>
        <v>0</v>
      </c>
      <c r="BF342" s="143">
        <f t="shared" si="105"/>
        <v>0</v>
      </c>
      <c r="BG342" s="143">
        <f t="shared" si="106"/>
        <v>0</v>
      </c>
      <c r="BH342" s="143">
        <f t="shared" si="107"/>
        <v>0</v>
      </c>
      <c r="BI342" s="143">
        <f t="shared" si="108"/>
        <v>0</v>
      </c>
      <c r="BJ342" s="13" t="s">
        <v>82</v>
      </c>
      <c r="BK342" s="143">
        <f t="shared" si="109"/>
        <v>0</v>
      </c>
      <c r="BL342" s="13" t="s">
        <v>135</v>
      </c>
      <c r="BM342" s="142" t="s">
        <v>1561</v>
      </c>
    </row>
    <row r="343" spans="2:65" s="1" customFormat="1" ht="24.2" customHeight="1">
      <c r="B343" s="129"/>
      <c r="C343" s="149" t="s">
        <v>481</v>
      </c>
      <c r="D343" s="149" t="s">
        <v>164</v>
      </c>
      <c r="E343" s="150" t="s">
        <v>1562</v>
      </c>
      <c r="F343" s="151" t="s">
        <v>1563</v>
      </c>
      <c r="G343" s="152" t="s">
        <v>1015</v>
      </c>
      <c r="H343" s="153">
        <v>148.428</v>
      </c>
      <c r="I343" s="154"/>
      <c r="J343" s="155">
        <f t="shared" si="100"/>
        <v>0</v>
      </c>
      <c r="K343" s="156"/>
      <c r="L343" s="157"/>
      <c r="M343" s="158" t="s">
        <v>1</v>
      </c>
      <c r="N343" s="159" t="s">
        <v>40</v>
      </c>
      <c r="P343" s="140">
        <f t="shared" si="101"/>
        <v>0</v>
      </c>
      <c r="Q343" s="140">
        <v>2.1999999999999999E-2</v>
      </c>
      <c r="R343" s="140">
        <f t="shared" si="102"/>
        <v>3.2654159999999997</v>
      </c>
      <c r="S343" s="140">
        <v>0</v>
      </c>
      <c r="T343" s="141">
        <f t="shared" si="103"/>
        <v>0</v>
      </c>
      <c r="AR343" s="142" t="s">
        <v>168</v>
      </c>
      <c r="AT343" s="142" t="s">
        <v>164</v>
      </c>
      <c r="AU343" s="142" t="s">
        <v>84</v>
      </c>
      <c r="AY343" s="13" t="s">
        <v>128</v>
      </c>
      <c r="BE343" s="143">
        <f t="shared" si="104"/>
        <v>0</v>
      </c>
      <c r="BF343" s="143">
        <f t="shared" si="105"/>
        <v>0</v>
      </c>
      <c r="BG343" s="143">
        <f t="shared" si="106"/>
        <v>0</v>
      </c>
      <c r="BH343" s="143">
        <f t="shared" si="107"/>
        <v>0</v>
      </c>
      <c r="BI343" s="143">
        <f t="shared" si="108"/>
        <v>0</v>
      </c>
      <c r="BJ343" s="13" t="s">
        <v>82</v>
      </c>
      <c r="BK343" s="143">
        <f t="shared" si="109"/>
        <v>0</v>
      </c>
      <c r="BL343" s="13" t="s">
        <v>135</v>
      </c>
      <c r="BM343" s="142" t="s">
        <v>1564</v>
      </c>
    </row>
    <row r="344" spans="2:65" s="1" customFormat="1" ht="24.2" customHeight="1">
      <c r="B344" s="129"/>
      <c r="C344" s="130" t="s">
        <v>783</v>
      </c>
      <c r="D344" s="130" t="s">
        <v>131</v>
      </c>
      <c r="E344" s="131" t="s">
        <v>1565</v>
      </c>
      <c r="F344" s="132" t="s">
        <v>1566</v>
      </c>
      <c r="G344" s="133" t="s">
        <v>1015</v>
      </c>
      <c r="H344" s="134">
        <v>123.69</v>
      </c>
      <c r="I344" s="135"/>
      <c r="J344" s="136">
        <f t="shared" si="100"/>
        <v>0</v>
      </c>
      <c r="K344" s="137"/>
      <c r="L344" s="28"/>
      <c r="M344" s="138" t="s">
        <v>1</v>
      </c>
      <c r="N344" s="139" t="s">
        <v>40</v>
      </c>
      <c r="P344" s="140">
        <f t="shared" si="101"/>
        <v>0</v>
      </c>
      <c r="Q344" s="140">
        <v>1.5E-3</v>
      </c>
      <c r="R344" s="140">
        <f t="shared" si="102"/>
        <v>0.18553500000000001</v>
      </c>
      <c r="S344" s="140">
        <v>0</v>
      </c>
      <c r="T344" s="141">
        <f t="shared" si="103"/>
        <v>0</v>
      </c>
      <c r="AR344" s="142" t="s">
        <v>135</v>
      </c>
      <c r="AT344" s="142" t="s">
        <v>131</v>
      </c>
      <c r="AU344" s="142" t="s">
        <v>84</v>
      </c>
      <c r="AY344" s="13" t="s">
        <v>128</v>
      </c>
      <c r="BE344" s="143">
        <f t="shared" si="104"/>
        <v>0</v>
      </c>
      <c r="BF344" s="143">
        <f t="shared" si="105"/>
        <v>0</v>
      </c>
      <c r="BG344" s="143">
        <f t="shared" si="106"/>
        <v>0</v>
      </c>
      <c r="BH344" s="143">
        <f t="shared" si="107"/>
        <v>0</v>
      </c>
      <c r="BI344" s="143">
        <f t="shared" si="108"/>
        <v>0</v>
      </c>
      <c r="BJ344" s="13" t="s">
        <v>82</v>
      </c>
      <c r="BK344" s="143">
        <f t="shared" si="109"/>
        <v>0</v>
      </c>
      <c r="BL344" s="13" t="s">
        <v>135</v>
      </c>
      <c r="BM344" s="142" t="s">
        <v>1567</v>
      </c>
    </row>
    <row r="345" spans="2:65" s="1" customFormat="1" ht="24.2" customHeight="1">
      <c r="B345" s="129"/>
      <c r="C345" s="130" t="s">
        <v>484</v>
      </c>
      <c r="D345" s="130" t="s">
        <v>131</v>
      </c>
      <c r="E345" s="131" t="s">
        <v>1568</v>
      </c>
      <c r="F345" s="132" t="s">
        <v>1569</v>
      </c>
      <c r="G345" s="133" t="s">
        <v>929</v>
      </c>
      <c r="H345" s="134">
        <v>4.819</v>
      </c>
      <c r="I345" s="135"/>
      <c r="J345" s="136">
        <f t="shared" si="100"/>
        <v>0</v>
      </c>
      <c r="K345" s="137"/>
      <c r="L345" s="28"/>
      <c r="M345" s="138" t="s">
        <v>1</v>
      </c>
      <c r="N345" s="139" t="s">
        <v>40</v>
      </c>
      <c r="P345" s="140">
        <f t="shared" si="101"/>
        <v>0</v>
      </c>
      <c r="Q345" s="140">
        <v>0</v>
      </c>
      <c r="R345" s="140">
        <f t="shared" si="102"/>
        <v>0</v>
      </c>
      <c r="S345" s="140">
        <v>0</v>
      </c>
      <c r="T345" s="141">
        <f t="shared" si="103"/>
        <v>0</v>
      </c>
      <c r="AR345" s="142" t="s">
        <v>135</v>
      </c>
      <c r="AT345" s="142" t="s">
        <v>131</v>
      </c>
      <c r="AU345" s="142" t="s">
        <v>84</v>
      </c>
      <c r="AY345" s="13" t="s">
        <v>128</v>
      </c>
      <c r="BE345" s="143">
        <f t="shared" si="104"/>
        <v>0</v>
      </c>
      <c r="BF345" s="143">
        <f t="shared" si="105"/>
        <v>0</v>
      </c>
      <c r="BG345" s="143">
        <f t="shared" si="106"/>
        <v>0</v>
      </c>
      <c r="BH345" s="143">
        <f t="shared" si="107"/>
        <v>0</v>
      </c>
      <c r="BI345" s="143">
        <f t="shared" si="108"/>
        <v>0</v>
      </c>
      <c r="BJ345" s="13" t="s">
        <v>82</v>
      </c>
      <c r="BK345" s="143">
        <f t="shared" si="109"/>
        <v>0</v>
      </c>
      <c r="BL345" s="13" t="s">
        <v>135</v>
      </c>
      <c r="BM345" s="142" t="s">
        <v>1570</v>
      </c>
    </row>
    <row r="346" spans="2:65" s="11" customFormat="1" ht="22.9" customHeight="1">
      <c r="B346" s="117"/>
      <c r="D346" s="118" t="s">
        <v>74</v>
      </c>
      <c r="E346" s="127" t="s">
        <v>1571</v>
      </c>
      <c r="F346" s="127" t="s">
        <v>1572</v>
      </c>
      <c r="I346" s="120"/>
      <c r="J346" s="128">
        <f>BK346</f>
        <v>0</v>
      </c>
      <c r="L346" s="117"/>
      <c r="M346" s="122"/>
      <c r="P346" s="123">
        <f>SUM(P347:P357)</f>
        <v>0</v>
      </c>
      <c r="R346" s="123">
        <f>SUM(R347:R357)</f>
        <v>2.5046786600000002</v>
      </c>
      <c r="T346" s="124">
        <f>SUM(T347:T357)</f>
        <v>0</v>
      </c>
      <c r="AR346" s="118" t="s">
        <v>84</v>
      </c>
      <c r="AT346" s="125" t="s">
        <v>74</v>
      </c>
      <c r="AU346" s="125" t="s">
        <v>82</v>
      </c>
      <c r="AY346" s="118" t="s">
        <v>128</v>
      </c>
      <c r="BK346" s="126">
        <f>SUM(BK347:BK357)</f>
        <v>0</v>
      </c>
    </row>
    <row r="347" spans="2:65" s="1" customFormat="1" ht="21.75" customHeight="1">
      <c r="B347" s="129"/>
      <c r="C347" s="130" t="s">
        <v>789</v>
      </c>
      <c r="D347" s="130" t="s">
        <v>131</v>
      </c>
      <c r="E347" s="131" t="s">
        <v>1573</v>
      </c>
      <c r="F347" s="132" t="s">
        <v>1574</v>
      </c>
      <c r="G347" s="133" t="s">
        <v>1015</v>
      </c>
      <c r="H347" s="134">
        <v>239.65</v>
      </c>
      <c r="I347" s="135"/>
      <c r="J347" s="136">
        <f t="shared" ref="J347:J357" si="110">ROUND(I347*H347,2)</f>
        <v>0</v>
      </c>
      <c r="K347" s="137"/>
      <c r="L347" s="28"/>
      <c r="M347" s="138" t="s">
        <v>1</v>
      </c>
      <c r="N347" s="139" t="s">
        <v>40</v>
      </c>
      <c r="P347" s="140">
        <f t="shared" ref="P347:P357" si="111">O347*H347</f>
        <v>0</v>
      </c>
      <c r="Q347" s="140">
        <v>0</v>
      </c>
      <c r="R347" s="140">
        <f t="shared" ref="R347:R357" si="112">Q347*H347</f>
        <v>0</v>
      </c>
      <c r="S347" s="140">
        <v>0</v>
      </c>
      <c r="T347" s="141">
        <f t="shared" ref="T347:T357" si="113">S347*H347</f>
        <v>0</v>
      </c>
      <c r="AR347" s="142" t="s">
        <v>135</v>
      </c>
      <c r="AT347" s="142" t="s">
        <v>131</v>
      </c>
      <c r="AU347" s="142" t="s">
        <v>84</v>
      </c>
      <c r="AY347" s="13" t="s">
        <v>128</v>
      </c>
      <c r="BE347" s="143">
        <f t="shared" ref="BE347:BE357" si="114">IF(N347="základní",J347,0)</f>
        <v>0</v>
      </c>
      <c r="BF347" s="143">
        <f t="shared" ref="BF347:BF357" si="115">IF(N347="snížená",J347,0)</f>
        <v>0</v>
      </c>
      <c r="BG347" s="143">
        <f t="shared" ref="BG347:BG357" si="116">IF(N347="zákl. přenesená",J347,0)</f>
        <v>0</v>
      </c>
      <c r="BH347" s="143">
        <f t="shared" ref="BH347:BH357" si="117">IF(N347="sníž. přenesená",J347,0)</f>
        <v>0</v>
      </c>
      <c r="BI347" s="143">
        <f t="shared" ref="BI347:BI357" si="118">IF(N347="nulová",J347,0)</f>
        <v>0</v>
      </c>
      <c r="BJ347" s="13" t="s">
        <v>82</v>
      </c>
      <c r="BK347" s="143">
        <f t="shared" ref="BK347:BK357" si="119">ROUND(I347*H347,2)</f>
        <v>0</v>
      </c>
      <c r="BL347" s="13" t="s">
        <v>135</v>
      </c>
      <c r="BM347" s="142" t="s">
        <v>1575</v>
      </c>
    </row>
    <row r="348" spans="2:65" s="1" customFormat="1" ht="16.5" customHeight="1">
      <c r="B348" s="129"/>
      <c r="C348" s="130" t="s">
        <v>488</v>
      </c>
      <c r="D348" s="130" t="s">
        <v>131</v>
      </c>
      <c r="E348" s="131" t="s">
        <v>1576</v>
      </c>
      <c r="F348" s="132" t="s">
        <v>1577</v>
      </c>
      <c r="G348" s="133" t="s">
        <v>1015</v>
      </c>
      <c r="H348" s="134">
        <v>239.65</v>
      </c>
      <c r="I348" s="135"/>
      <c r="J348" s="136">
        <f t="shared" si="110"/>
        <v>0</v>
      </c>
      <c r="K348" s="137"/>
      <c r="L348" s="28"/>
      <c r="M348" s="138" t="s">
        <v>1</v>
      </c>
      <c r="N348" s="139" t="s">
        <v>40</v>
      </c>
      <c r="P348" s="140">
        <f t="shared" si="111"/>
        <v>0</v>
      </c>
      <c r="Q348" s="140">
        <v>0</v>
      </c>
      <c r="R348" s="140">
        <f t="shared" si="112"/>
        <v>0</v>
      </c>
      <c r="S348" s="140">
        <v>0</v>
      </c>
      <c r="T348" s="141">
        <f t="shared" si="113"/>
        <v>0</v>
      </c>
      <c r="AR348" s="142" t="s">
        <v>135</v>
      </c>
      <c r="AT348" s="142" t="s">
        <v>131</v>
      </c>
      <c r="AU348" s="142" t="s">
        <v>84</v>
      </c>
      <c r="AY348" s="13" t="s">
        <v>128</v>
      </c>
      <c r="BE348" s="143">
        <f t="shared" si="114"/>
        <v>0</v>
      </c>
      <c r="BF348" s="143">
        <f t="shared" si="115"/>
        <v>0</v>
      </c>
      <c r="BG348" s="143">
        <f t="shared" si="116"/>
        <v>0</v>
      </c>
      <c r="BH348" s="143">
        <f t="shared" si="117"/>
        <v>0</v>
      </c>
      <c r="BI348" s="143">
        <f t="shared" si="118"/>
        <v>0</v>
      </c>
      <c r="BJ348" s="13" t="s">
        <v>82</v>
      </c>
      <c r="BK348" s="143">
        <f t="shared" si="119"/>
        <v>0</v>
      </c>
      <c r="BL348" s="13" t="s">
        <v>135</v>
      </c>
      <c r="BM348" s="142" t="s">
        <v>1578</v>
      </c>
    </row>
    <row r="349" spans="2:65" s="1" customFormat="1" ht="24.2" customHeight="1">
      <c r="B349" s="129"/>
      <c r="C349" s="130" t="s">
        <v>796</v>
      </c>
      <c r="D349" s="130" t="s">
        <v>131</v>
      </c>
      <c r="E349" s="131" t="s">
        <v>1579</v>
      </c>
      <c r="F349" s="132" t="s">
        <v>1580</v>
      </c>
      <c r="G349" s="133" t="s">
        <v>1015</v>
      </c>
      <c r="H349" s="134">
        <v>239.65</v>
      </c>
      <c r="I349" s="135"/>
      <c r="J349" s="136">
        <f t="shared" si="110"/>
        <v>0</v>
      </c>
      <c r="K349" s="137"/>
      <c r="L349" s="28"/>
      <c r="M349" s="138" t="s">
        <v>1</v>
      </c>
      <c r="N349" s="139" t="s">
        <v>40</v>
      </c>
      <c r="P349" s="140">
        <f t="shared" si="111"/>
        <v>0</v>
      </c>
      <c r="Q349" s="140">
        <v>3.0000000000000001E-5</v>
      </c>
      <c r="R349" s="140">
        <f t="shared" si="112"/>
        <v>7.1895000000000006E-3</v>
      </c>
      <c r="S349" s="140">
        <v>0</v>
      </c>
      <c r="T349" s="141">
        <f t="shared" si="113"/>
        <v>0</v>
      </c>
      <c r="AR349" s="142" t="s">
        <v>135</v>
      </c>
      <c r="AT349" s="142" t="s">
        <v>131</v>
      </c>
      <c r="AU349" s="142" t="s">
        <v>84</v>
      </c>
      <c r="AY349" s="13" t="s">
        <v>128</v>
      </c>
      <c r="BE349" s="143">
        <f t="shared" si="114"/>
        <v>0</v>
      </c>
      <c r="BF349" s="143">
        <f t="shared" si="115"/>
        <v>0</v>
      </c>
      <c r="BG349" s="143">
        <f t="shared" si="116"/>
        <v>0</v>
      </c>
      <c r="BH349" s="143">
        <f t="shared" si="117"/>
        <v>0</v>
      </c>
      <c r="BI349" s="143">
        <f t="shared" si="118"/>
        <v>0</v>
      </c>
      <c r="BJ349" s="13" t="s">
        <v>82</v>
      </c>
      <c r="BK349" s="143">
        <f t="shared" si="119"/>
        <v>0</v>
      </c>
      <c r="BL349" s="13" t="s">
        <v>135</v>
      </c>
      <c r="BM349" s="142" t="s">
        <v>1581</v>
      </c>
    </row>
    <row r="350" spans="2:65" s="1" customFormat="1" ht="33" customHeight="1">
      <c r="B350" s="129"/>
      <c r="C350" s="130" t="s">
        <v>491</v>
      </c>
      <c r="D350" s="130" t="s">
        <v>131</v>
      </c>
      <c r="E350" s="131" t="s">
        <v>1582</v>
      </c>
      <c r="F350" s="132" t="s">
        <v>1583</v>
      </c>
      <c r="G350" s="133" t="s">
        <v>1015</v>
      </c>
      <c r="H350" s="134">
        <v>239.65</v>
      </c>
      <c r="I350" s="135"/>
      <c r="J350" s="136">
        <f t="shared" si="110"/>
        <v>0</v>
      </c>
      <c r="K350" s="137"/>
      <c r="L350" s="28"/>
      <c r="M350" s="138" t="s">
        <v>1</v>
      </c>
      <c r="N350" s="139" t="s">
        <v>40</v>
      </c>
      <c r="P350" s="140">
        <f t="shared" si="111"/>
        <v>0</v>
      </c>
      <c r="Q350" s="140">
        <v>7.4999999999999997E-3</v>
      </c>
      <c r="R350" s="140">
        <f t="shared" si="112"/>
        <v>1.7973749999999999</v>
      </c>
      <c r="S350" s="140">
        <v>0</v>
      </c>
      <c r="T350" s="141">
        <f t="shared" si="113"/>
        <v>0</v>
      </c>
      <c r="AR350" s="142" t="s">
        <v>135</v>
      </c>
      <c r="AT350" s="142" t="s">
        <v>131</v>
      </c>
      <c r="AU350" s="142" t="s">
        <v>84</v>
      </c>
      <c r="AY350" s="13" t="s">
        <v>128</v>
      </c>
      <c r="BE350" s="143">
        <f t="shared" si="114"/>
        <v>0</v>
      </c>
      <c r="BF350" s="143">
        <f t="shared" si="115"/>
        <v>0</v>
      </c>
      <c r="BG350" s="143">
        <f t="shared" si="116"/>
        <v>0</v>
      </c>
      <c r="BH350" s="143">
        <f t="shared" si="117"/>
        <v>0</v>
      </c>
      <c r="BI350" s="143">
        <f t="shared" si="118"/>
        <v>0</v>
      </c>
      <c r="BJ350" s="13" t="s">
        <v>82</v>
      </c>
      <c r="BK350" s="143">
        <f t="shared" si="119"/>
        <v>0</v>
      </c>
      <c r="BL350" s="13" t="s">
        <v>135</v>
      </c>
      <c r="BM350" s="142" t="s">
        <v>1584</v>
      </c>
    </row>
    <row r="351" spans="2:65" s="1" customFormat="1" ht="16.5" customHeight="1">
      <c r="B351" s="129"/>
      <c r="C351" s="130" t="s">
        <v>803</v>
      </c>
      <c r="D351" s="130" t="s">
        <v>131</v>
      </c>
      <c r="E351" s="131" t="s">
        <v>1585</v>
      </c>
      <c r="F351" s="132" t="s">
        <v>1586</v>
      </c>
      <c r="G351" s="133" t="s">
        <v>1015</v>
      </c>
      <c r="H351" s="134">
        <v>239.65</v>
      </c>
      <c r="I351" s="135"/>
      <c r="J351" s="136">
        <f t="shared" si="110"/>
        <v>0</v>
      </c>
      <c r="K351" s="137"/>
      <c r="L351" s="28"/>
      <c r="M351" s="138" t="s">
        <v>1</v>
      </c>
      <c r="N351" s="139" t="s">
        <v>40</v>
      </c>
      <c r="P351" s="140">
        <f t="shared" si="111"/>
        <v>0</v>
      </c>
      <c r="Q351" s="140">
        <v>2.9999999999999997E-4</v>
      </c>
      <c r="R351" s="140">
        <f t="shared" si="112"/>
        <v>7.1895000000000001E-2</v>
      </c>
      <c r="S351" s="140">
        <v>0</v>
      </c>
      <c r="T351" s="141">
        <f t="shared" si="113"/>
        <v>0</v>
      </c>
      <c r="AR351" s="142" t="s">
        <v>135</v>
      </c>
      <c r="AT351" s="142" t="s">
        <v>131</v>
      </c>
      <c r="AU351" s="142" t="s">
        <v>84</v>
      </c>
      <c r="AY351" s="13" t="s">
        <v>128</v>
      </c>
      <c r="BE351" s="143">
        <f t="shared" si="114"/>
        <v>0</v>
      </c>
      <c r="BF351" s="143">
        <f t="shared" si="115"/>
        <v>0</v>
      </c>
      <c r="BG351" s="143">
        <f t="shared" si="116"/>
        <v>0</v>
      </c>
      <c r="BH351" s="143">
        <f t="shared" si="117"/>
        <v>0</v>
      </c>
      <c r="BI351" s="143">
        <f t="shared" si="118"/>
        <v>0</v>
      </c>
      <c r="BJ351" s="13" t="s">
        <v>82</v>
      </c>
      <c r="BK351" s="143">
        <f t="shared" si="119"/>
        <v>0</v>
      </c>
      <c r="BL351" s="13" t="s">
        <v>135</v>
      </c>
      <c r="BM351" s="142" t="s">
        <v>1587</v>
      </c>
    </row>
    <row r="352" spans="2:65" s="1" customFormat="1" ht="24.2" customHeight="1">
      <c r="B352" s="129"/>
      <c r="C352" s="149" t="s">
        <v>495</v>
      </c>
      <c r="D352" s="149" t="s">
        <v>164</v>
      </c>
      <c r="E352" s="150" t="s">
        <v>1588</v>
      </c>
      <c r="F352" s="151" t="s">
        <v>1589</v>
      </c>
      <c r="G352" s="152" t="s">
        <v>1015</v>
      </c>
      <c r="H352" s="153">
        <v>287.58</v>
      </c>
      <c r="I352" s="154"/>
      <c r="J352" s="155">
        <f t="shared" si="110"/>
        <v>0</v>
      </c>
      <c r="K352" s="156"/>
      <c r="L352" s="157"/>
      <c r="M352" s="158" t="s">
        <v>1</v>
      </c>
      <c r="N352" s="159" t="s">
        <v>40</v>
      </c>
      <c r="P352" s="140">
        <f t="shared" si="111"/>
        <v>0</v>
      </c>
      <c r="Q352" s="140">
        <v>2E-3</v>
      </c>
      <c r="R352" s="140">
        <f t="shared" si="112"/>
        <v>0.57516</v>
      </c>
      <c r="S352" s="140">
        <v>0</v>
      </c>
      <c r="T352" s="141">
        <f t="shared" si="113"/>
        <v>0</v>
      </c>
      <c r="AR352" s="142" t="s">
        <v>168</v>
      </c>
      <c r="AT352" s="142" t="s">
        <v>164</v>
      </c>
      <c r="AU352" s="142" t="s">
        <v>84</v>
      </c>
      <c r="AY352" s="13" t="s">
        <v>128</v>
      </c>
      <c r="BE352" s="143">
        <f t="shared" si="114"/>
        <v>0</v>
      </c>
      <c r="BF352" s="143">
        <f t="shared" si="115"/>
        <v>0</v>
      </c>
      <c r="BG352" s="143">
        <f t="shared" si="116"/>
        <v>0</v>
      </c>
      <c r="BH352" s="143">
        <f t="shared" si="117"/>
        <v>0</v>
      </c>
      <c r="BI352" s="143">
        <f t="shared" si="118"/>
        <v>0</v>
      </c>
      <c r="BJ352" s="13" t="s">
        <v>82</v>
      </c>
      <c r="BK352" s="143">
        <f t="shared" si="119"/>
        <v>0</v>
      </c>
      <c r="BL352" s="13" t="s">
        <v>135</v>
      </c>
      <c r="BM352" s="142" t="s">
        <v>1590</v>
      </c>
    </row>
    <row r="353" spans="2:65" s="1" customFormat="1" ht="16.5" customHeight="1">
      <c r="B353" s="129"/>
      <c r="C353" s="130" t="s">
        <v>810</v>
      </c>
      <c r="D353" s="130" t="s">
        <v>131</v>
      </c>
      <c r="E353" s="131" t="s">
        <v>1591</v>
      </c>
      <c r="F353" s="132" t="s">
        <v>1592</v>
      </c>
      <c r="G353" s="133" t="s">
        <v>262</v>
      </c>
      <c r="H353" s="134">
        <v>129.65600000000001</v>
      </c>
      <c r="I353" s="135"/>
      <c r="J353" s="136">
        <f t="shared" si="110"/>
        <v>0</v>
      </c>
      <c r="K353" s="137"/>
      <c r="L353" s="28"/>
      <c r="M353" s="138" t="s">
        <v>1</v>
      </c>
      <c r="N353" s="139" t="s">
        <v>40</v>
      </c>
      <c r="P353" s="140">
        <f t="shared" si="111"/>
        <v>0</v>
      </c>
      <c r="Q353" s="140">
        <v>1.0000000000000001E-5</v>
      </c>
      <c r="R353" s="140">
        <f t="shared" si="112"/>
        <v>1.2965600000000002E-3</v>
      </c>
      <c r="S353" s="140">
        <v>0</v>
      </c>
      <c r="T353" s="141">
        <f t="shared" si="113"/>
        <v>0</v>
      </c>
      <c r="AR353" s="142" t="s">
        <v>135</v>
      </c>
      <c r="AT353" s="142" t="s">
        <v>131</v>
      </c>
      <c r="AU353" s="142" t="s">
        <v>84</v>
      </c>
      <c r="AY353" s="13" t="s">
        <v>128</v>
      </c>
      <c r="BE353" s="143">
        <f t="shared" si="114"/>
        <v>0</v>
      </c>
      <c r="BF353" s="143">
        <f t="shared" si="115"/>
        <v>0</v>
      </c>
      <c r="BG353" s="143">
        <f t="shared" si="116"/>
        <v>0</v>
      </c>
      <c r="BH353" s="143">
        <f t="shared" si="117"/>
        <v>0</v>
      </c>
      <c r="BI353" s="143">
        <f t="shared" si="118"/>
        <v>0</v>
      </c>
      <c r="BJ353" s="13" t="s">
        <v>82</v>
      </c>
      <c r="BK353" s="143">
        <f t="shared" si="119"/>
        <v>0</v>
      </c>
      <c r="BL353" s="13" t="s">
        <v>135</v>
      </c>
      <c r="BM353" s="142" t="s">
        <v>1593</v>
      </c>
    </row>
    <row r="354" spans="2:65" s="1" customFormat="1" ht="16.5" customHeight="1">
      <c r="B354" s="129"/>
      <c r="C354" s="149" t="s">
        <v>498</v>
      </c>
      <c r="D354" s="149" t="s">
        <v>164</v>
      </c>
      <c r="E354" s="150" t="s">
        <v>1594</v>
      </c>
      <c r="F354" s="151" t="s">
        <v>1595</v>
      </c>
      <c r="G354" s="152" t="s">
        <v>262</v>
      </c>
      <c r="H354" s="153">
        <v>142.62200000000001</v>
      </c>
      <c r="I354" s="154"/>
      <c r="J354" s="155">
        <f t="shared" si="110"/>
        <v>0</v>
      </c>
      <c r="K354" s="156"/>
      <c r="L354" s="157"/>
      <c r="M354" s="158" t="s">
        <v>1</v>
      </c>
      <c r="N354" s="159" t="s">
        <v>40</v>
      </c>
      <c r="P354" s="140">
        <f t="shared" si="111"/>
        <v>0</v>
      </c>
      <c r="Q354" s="140">
        <v>2.9999999999999997E-4</v>
      </c>
      <c r="R354" s="140">
        <f t="shared" si="112"/>
        <v>4.2786600000000001E-2</v>
      </c>
      <c r="S354" s="140">
        <v>0</v>
      </c>
      <c r="T354" s="141">
        <f t="shared" si="113"/>
        <v>0</v>
      </c>
      <c r="AR354" s="142" t="s">
        <v>168</v>
      </c>
      <c r="AT354" s="142" t="s">
        <v>164</v>
      </c>
      <c r="AU354" s="142" t="s">
        <v>84</v>
      </c>
      <c r="AY354" s="13" t="s">
        <v>128</v>
      </c>
      <c r="BE354" s="143">
        <f t="shared" si="114"/>
        <v>0</v>
      </c>
      <c r="BF354" s="143">
        <f t="shared" si="115"/>
        <v>0</v>
      </c>
      <c r="BG354" s="143">
        <f t="shared" si="116"/>
        <v>0</v>
      </c>
      <c r="BH354" s="143">
        <f t="shared" si="117"/>
        <v>0</v>
      </c>
      <c r="BI354" s="143">
        <f t="shared" si="118"/>
        <v>0</v>
      </c>
      <c r="BJ354" s="13" t="s">
        <v>82</v>
      </c>
      <c r="BK354" s="143">
        <f t="shared" si="119"/>
        <v>0</v>
      </c>
      <c r="BL354" s="13" t="s">
        <v>135</v>
      </c>
      <c r="BM354" s="142" t="s">
        <v>1596</v>
      </c>
    </row>
    <row r="355" spans="2:65" s="1" customFormat="1" ht="16.5" customHeight="1">
      <c r="B355" s="129"/>
      <c r="C355" s="130" t="s">
        <v>817</v>
      </c>
      <c r="D355" s="130" t="s">
        <v>131</v>
      </c>
      <c r="E355" s="131" t="s">
        <v>1597</v>
      </c>
      <c r="F355" s="132" t="s">
        <v>1598</v>
      </c>
      <c r="G355" s="133" t="s">
        <v>262</v>
      </c>
      <c r="H355" s="134">
        <v>22</v>
      </c>
      <c r="I355" s="135"/>
      <c r="J355" s="136">
        <f t="shared" si="110"/>
        <v>0</v>
      </c>
      <c r="K355" s="137"/>
      <c r="L355" s="28"/>
      <c r="M355" s="138" t="s">
        <v>1</v>
      </c>
      <c r="N355" s="139" t="s">
        <v>40</v>
      </c>
      <c r="P355" s="140">
        <f t="shared" si="111"/>
        <v>0</v>
      </c>
      <c r="Q355" s="140">
        <v>0</v>
      </c>
      <c r="R355" s="140">
        <f t="shared" si="112"/>
        <v>0</v>
      </c>
      <c r="S355" s="140">
        <v>0</v>
      </c>
      <c r="T355" s="141">
        <f t="shared" si="113"/>
        <v>0</v>
      </c>
      <c r="AR355" s="142" t="s">
        <v>135</v>
      </c>
      <c r="AT355" s="142" t="s">
        <v>131</v>
      </c>
      <c r="AU355" s="142" t="s">
        <v>84</v>
      </c>
      <c r="AY355" s="13" t="s">
        <v>128</v>
      </c>
      <c r="BE355" s="143">
        <f t="shared" si="114"/>
        <v>0</v>
      </c>
      <c r="BF355" s="143">
        <f t="shared" si="115"/>
        <v>0</v>
      </c>
      <c r="BG355" s="143">
        <f t="shared" si="116"/>
        <v>0</v>
      </c>
      <c r="BH355" s="143">
        <f t="shared" si="117"/>
        <v>0</v>
      </c>
      <c r="BI355" s="143">
        <f t="shared" si="118"/>
        <v>0</v>
      </c>
      <c r="BJ355" s="13" t="s">
        <v>82</v>
      </c>
      <c r="BK355" s="143">
        <f t="shared" si="119"/>
        <v>0</v>
      </c>
      <c r="BL355" s="13" t="s">
        <v>135</v>
      </c>
      <c r="BM355" s="142" t="s">
        <v>1599</v>
      </c>
    </row>
    <row r="356" spans="2:65" s="1" customFormat="1" ht="16.5" customHeight="1">
      <c r="B356" s="129"/>
      <c r="C356" s="149" t="s">
        <v>502</v>
      </c>
      <c r="D356" s="149" t="s">
        <v>164</v>
      </c>
      <c r="E356" s="150" t="s">
        <v>1600</v>
      </c>
      <c r="F356" s="151" t="s">
        <v>1601</v>
      </c>
      <c r="G356" s="152" t="s">
        <v>262</v>
      </c>
      <c r="H356" s="153">
        <v>22.44</v>
      </c>
      <c r="I356" s="154"/>
      <c r="J356" s="155">
        <f t="shared" si="110"/>
        <v>0</v>
      </c>
      <c r="K356" s="156"/>
      <c r="L356" s="157"/>
      <c r="M356" s="158" t="s">
        <v>1</v>
      </c>
      <c r="N356" s="159" t="s">
        <v>40</v>
      </c>
      <c r="P356" s="140">
        <f t="shared" si="111"/>
        <v>0</v>
      </c>
      <c r="Q356" s="140">
        <v>4.0000000000000002E-4</v>
      </c>
      <c r="R356" s="140">
        <f t="shared" si="112"/>
        <v>8.9760000000000013E-3</v>
      </c>
      <c r="S356" s="140">
        <v>0</v>
      </c>
      <c r="T356" s="141">
        <f t="shared" si="113"/>
        <v>0</v>
      </c>
      <c r="AR356" s="142" t="s">
        <v>168</v>
      </c>
      <c r="AT356" s="142" t="s">
        <v>164</v>
      </c>
      <c r="AU356" s="142" t="s">
        <v>84</v>
      </c>
      <c r="AY356" s="13" t="s">
        <v>128</v>
      </c>
      <c r="BE356" s="143">
        <f t="shared" si="114"/>
        <v>0</v>
      </c>
      <c r="BF356" s="143">
        <f t="shared" si="115"/>
        <v>0</v>
      </c>
      <c r="BG356" s="143">
        <f t="shared" si="116"/>
        <v>0</v>
      </c>
      <c r="BH356" s="143">
        <f t="shared" si="117"/>
        <v>0</v>
      </c>
      <c r="BI356" s="143">
        <f t="shared" si="118"/>
        <v>0</v>
      </c>
      <c r="BJ356" s="13" t="s">
        <v>82</v>
      </c>
      <c r="BK356" s="143">
        <f t="shared" si="119"/>
        <v>0</v>
      </c>
      <c r="BL356" s="13" t="s">
        <v>135</v>
      </c>
      <c r="BM356" s="142" t="s">
        <v>1602</v>
      </c>
    </row>
    <row r="357" spans="2:65" s="1" customFormat="1" ht="24.2" customHeight="1">
      <c r="B357" s="129"/>
      <c r="C357" s="130" t="s">
        <v>824</v>
      </c>
      <c r="D357" s="130" t="s">
        <v>131</v>
      </c>
      <c r="E357" s="131" t="s">
        <v>1603</v>
      </c>
      <c r="F357" s="132" t="s">
        <v>1604</v>
      </c>
      <c r="G357" s="133" t="s">
        <v>755</v>
      </c>
      <c r="H357" s="160"/>
      <c r="I357" s="135"/>
      <c r="J357" s="136">
        <f t="shared" si="110"/>
        <v>0</v>
      </c>
      <c r="K357" s="137"/>
      <c r="L357" s="28"/>
      <c r="M357" s="138" t="s">
        <v>1</v>
      </c>
      <c r="N357" s="139" t="s">
        <v>40</v>
      </c>
      <c r="P357" s="140">
        <f t="shared" si="111"/>
        <v>0</v>
      </c>
      <c r="Q357" s="140">
        <v>0</v>
      </c>
      <c r="R357" s="140">
        <f t="shared" si="112"/>
        <v>0</v>
      </c>
      <c r="S357" s="140">
        <v>0</v>
      </c>
      <c r="T357" s="141">
        <f t="shared" si="113"/>
        <v>0</v>
      </c>
      <c r="AR357" s="142" t="s">
        <v>135</v>
      </c>
      <c r="AT357" s="142" t="s">
        <v>131</v>
      </c>
      <c r="AU357" s="142" t="s">
        <v>84</v>
      </c>
      <c r="AY357" s="13" t="s">
        <v>128</v>
      </c>
      <c r="BE357" s="143">
        <f t="shared" si="114"/>
        <v>0</v>
      </c>
      <c r="BF357" s="143">
        <f t="shared" si="115"/>
        <v>0</v>
      </c>
      <c r="BG357" s="143">
        <f t="shared" si="116"/>
        <v>0</v>
      </c>
      <c r="BH357" s="143">
        <f t="shared" si="117"/>
        <v>0</v>
      </c>
      <c r="BI357" s="143">
        <f t="shared" si="118"/>
        <v>0</v>
      </c>
      <c r="BJ357" s="13" t="s">
        <v>82</v>
      </c>
      <c r="BK357" s="143">
        <f t="shared" si="119"/>
        <v>0</v>
      </c>
      <c r="BL357" s="13" t="s">
        <v>135</v>
      </c>
      <c r="BM357" s="142" t="s">
        <v>1605</v>
      </c>
    </row>
    <row r="358" spans="2:65" s="11" customFormat="1" ht="22.9" customHeight="1">
      <c r="B358" s="117"/>
      <c r="D358" s="118" t="s">
        <v>74</v>
      </c>
      <c r="E358" s="127" t="s">
        <v>1606</v>
      </c>
      <c r="F358" s="127" t="s">
        <v>1607</v>
      </c>
      <c r="I358" s="120"/>
      <c r="J358" s="128">
        <f>BK358</f>
        <v>0</v>
      </c>
      <c r="L358" s="117"/>
      <c r="M358" s="122"/>
      <c r="P358" s="123">
        <f>SUM(P359:P366)</f>
        <v>0</v>
      </c>
      <c r="R358" s="123">
        <f>SUM(R359:R366)</f>
        <v>11.71583702</v>
      </c>
      <c r="T358" s="124">
        <f>SUM(T359:T366)</f>
        <v>0</v>
      </c>
      <c r="AR358" s="118" t="s">
        <v>84</v>
      </c>
      <c r="AT358" s="125" t="s">
        <v>74</v>
      </c>
      <c r="AU358" s="125" t="s">
        <v>82</v>
      </c>
      <c r="AY358" s="118" t="s">
        <v>128</v>
      </c>
      <c r="BK358" s="126">
        <f>SUM(BK359:BK366)</f>
        <v>0</v>
      </c>
    </row>
    <row r="359" spans="2:65" s="1" customFormat="1" ht="16.5" customHeight="1">
      <c r="B359" s="129"/>
      <c r="C359" s="130" t="s">
        <v>505</v>
      </c>
      <c r="D359" s="130" t="s">
        <v>131</v>
      </c>
      <c r="E359" s="131" t="s">
        <v>1608</v>
      </c>
      <c r="F359" s="132" t="s">
        <v>1609</v>
      </c>
      <c r="G359" s="133" t="s">
        <v>1015</v>
      </c>
      <c r="H359" s="134">
        <v>353.01</v>
      </c>
      <c r="I359" s="135"/>
      <c r="J359" s="136">
        <f t="shared" ref="J359:J366" si="120">ROUND(I359*H359,2)</f>
        <v>0</v>
      </c>
      <c r="K359" s="137"/>
      <c r="L359" s="28"/>
      <c r="M359" s="138" t="s">
        <v>1</v>
      </c>
      <c r="N359" s="139" t="s">
        <v>40</v>
      </c>
      <c r="P359" s="140">
        <f t="shared" ref="P359:P366" si="121">O359*H359</f>
        <v>0</v>
      </c>
      <c r="Q359" s="140">
        <v>0</v>
      </c>
      <c r="R359" s="140">
        <f t="shared" ref="R359:R366" si="122">Q359*H359</f>
        <v>0</v>
      </c>
      <c r="S359" s="140">
        <v>0</v>
      </c>
      <c r="T359" s="141">
        <f t="shared" ref="T359:T366" si="123">S359*H359</f>
        <v>0</v>
      </c>
      <c r="AR359" s="142" t="s">
        <v>135</v>
      </c>
      <c r="AT359" s="142" t="s">
        <v>131</v>
      </c>
      <c r="AU359" s="142" t="s">
        <v>84</v>
      </c>
      <c r="AY359" s="13" t="s">
        <v>128</v>
      </c>
      <c r="BE359" s="143">
        <f t="shared" ref="BE359:BE366" si="124">IF(N359="základní",J359,0)</f>
        <v>0</v>
      </c>
      <c r="BF359" s="143">
        <f t="shared" ref="BF359:BF366" si="125">IF(N359="snížená",J359,0)</f>
        <v>0</v>
      </c>
      <c r="BG359" s="143">
        <f t="shared" ref="BG359:BG366" si="126">IF(N359="zákl. přenesená",J359,0)</f>
        <v>0</v>
      </c>
      <c r="BH359" s="143">
        <f t="shared" ref="BH359:BH366" si="127">IF(N359="sníž. přenesená",J359,0)</f>
        <v>0</v>
      </c>
      <c r="BI359" s="143">
        <f t="shared" ref="BI359:BI366" si="128">IF(N359="nulová",J359,0)</f>
        <v>0</v>
      </c>
      <c r="BJ359" s="13" t="s">
        <v>82</v>
      </c>
      <c r="BK359" s="143">
        <f t="shared" ref="BK359:BK366" si="129">ROUND(I359*H359,2)</f>
        <v>0</v>
      </c>
      <c r="BL359" s="13" t="s">
        <v>135</v>
      </c>
      <c r="BM359" s="142" t="s">
        <v>1610</v>
      </c>
    </row>
    <row r="360" spans="2:65" s="1" customFormat="1" ht="16.5" customHeight="1">
      <c r="B360" s="129"/>
      <c r="C360" s="130" t="s">
        <v>832</v>
      </c>
      <c r="D360" s="130" t="s">
        <v>131</v>
      </c>
      <c r="E360" s="131" t="s">
        <v>1611</v>
      </c>
      <c r="F360" s="132" t="s">
        <v>1612</v>
      </c>
      <c r="G360" s="133" t="s">
        <v>1015</v>
      </c>
      <c r="H360" s="134">
        <v>353.01</v>
      </c>
      <c r="I360" s="135"/>
      <c r="J360" s="136">
        <f t="shared" si="120"/>
        <v>0</v>
      </c>
      <c r="K360" s="137"/>
      <c r="L360" s="28"/>
      <c r="M360" s="138" t="s">
        <v>1</v>
      </c>
      <c r="N360" s="139" t="s">
        <v>40</v>
      </c>
      <c r="P360" s="140">
        <f t="shared" si="121"/>
        <v>0</v>
      </c>
      <c r="Q360" s="140">
        <v>2.9999999999999997E-4</v>
      </c>
      <c r="R360" s="140">
        <f t="shared" si="122"/>
        <v>0.10590299999999998</v>
      </c>
      <c r="S360" s="140">
        <v>0</v>
      </c>
      <c r="T360" s="141">
        <f t="shared" si="123"/>
        <v>0</v>
      </c>
      <c r="AR360" s="142" t="s">
        <v>135</v>
      </c>
      <c r="AT360" s="142" t="s">
        <v>131</v>
      </c>
      <c r="AU360" s="142" t="s">
        <v>84</v>
      </c>
      <c r="AY360" s="13" t="s">
        <v>128</v>
      </c>
      <c r="BE360" s="143">
        <f t="shared" si="124"/>
        <v>0</v>
      </c>
      <c r="BF360" s="143">
        <f t="shared" si="125"/>
        <v>0</v>
      </c>
      <c r="BG360" s="143">
        <f t="shared" si="126"/>
        <v>0</v>
      </c>
      <c r="BH360" s="143">
        <f t="shared" si="127"/>
        <v>0</v>
      </c>
      <c r="BI360" s="143">
        <f t="shared" si="128"/>
        <v>0</v>
      </c>
      <c r="BJ360" s="13" t="s">
        <v>82</v>
      </c>
      <c r="BK360" s="143">
        <f t="shared" si="129"/>
        <v>0</v>
      </c>
      <c r="BL360" s="13" t="s">
        <v>135</v>
      </c>
      <c r="BM360" s="142" t="s">
        <v>1613</v>
      </c>
    </row>
    <row r="361" spans="2:65" s="1" customFormat="1" ht="24.2" customHeight="1">
      <c r="B361" s="129"/>
      <c r="C361" s="130" t="s">
        <v>509</v>
      </c>
      <c r="D361" s="130" t="s">
        <v>131</v>
      </c>
      <c r="E361" s="131" t="s">
        <v>1614</v>
      </c>
      <c r="F361" s="132" t="s">
        <v>1615</v>
      </c>
      <c r="G361" s="133" t="s">
        <v>1015</v>
      </c>
      <c r="H361" s="134">
        <v>353.01</v>
      </c>
      <c r="I361" s="135"/>
      <c r="J361" s="136">
        <f t="shared" si="120"/>
        <v>0</v>
      </c>
      <c r="K361" s="137"/>
      <c r="L361" s="28"/>
      <c r="M361" s="138" t="s">
        <v>1</v>
      </c>
      <c r="N361" s="139" t="s">
        <v>40</v>
      </c>
      <c r="P361" s="140">
        <f t="shared" si="121"/>
        <v>0</v>
      </c>
      <c r="Q361" s="140">
        <v>1.5E-3</v>
      </c>
      <c r="R361" s="140">
        <f t="shared" si="122"/>
        <v>0.52951499999999996</v>
      </c>
      <c r="S361" s="140">
        <v>0</v>
      </c>
      <c r="T361" s="141">
        <f t="shared" si="123"/>
        <v>0</v>
      </c>
      <c r="AR361" s="142" t="s">
        <v>135</v>
      </c>
      <c r="AT361" s="142" t="s">
        <v>131</v>
      </c>
      <c r="AU361" s="142" t="s">
        <v>84</v>
      </c>
      <c r="AY361" s="13" t="s">
        <v>128</v>
      </c>
      <c r="BE361" s="143">
        <f t="shared" si="124"/>
        <v>0</v>
      </c>
      <c r="BF361" s="143">
        <f t="shared" si="125"/>
        <v>0</v>
      </c>
      <c r="BG361" s="143">
        <f t="shared" si="126"/>
        <v>0</v>
      </c>
      <c r="BH361" s="143">
        <f t="shared" si="127"/>
        <v>0</v>
      </c>
      <c r="BI361" s="143">
        <f t="shared" si="128"/>
        <v>0</v>
      </c>
      <c r="BJ361" s="13" t="s">
        <v>82</v>
      </c>
      <c r="BK361" s="143">
        <f t="shared" si="129"/>
        <v>0</v>
      </c>
      <c r="BL361" s="13" t="s">
        <v>135</v>
      </c>
      <c r="BM361" s="142" t="s">
        <v>1616</v>
      </c>
    </row>
    <row r="362" spans="2:65" s="1" customFormat="1" ht="37.9" customHeight="1">
      <c r="B362" s="129"/>
      <c r="C362" s="130" t="s">
        <v>839</v>
      </c>
      <c r="D362" s="130" t="s">
        <v>131</v>
      </c>
      <c r="E362" s="131" t="s">
        <v>1617</v>
      </c>
      <c r="F362" s="132" t="s">
        <v>1618</v>
      </c>
      <c r="G362" s="133" t="s">
        <v>1015</v>
      </c>
      <c r="H362" s="134">
        <v>353.01</v>
      </c>
      <c r="I362" s="135"/>
      <c r="J362" s="136">
        <f t="shared" si="120"/>
        <v>0</v>
      </c>
      <c r="K362" s="137"/>
      <c r="L362" s="28"/>
      <c r="M362" s="138" t="s">
        <v>1</v>
      </c>
      <c r="N362" s="139" t="s">
        <v>40</v>
      </c>
      <c r="P362" s="140">
        <f t="shared" si="121"/>
        <v>0</v>
      </c>
      <c r="Q362" s="140">
        <v>9.0900000000000009E-3</v>
      </c>
      <c r="R362" s="140">
        <f t="shared" si="122"/>
        <v>3.2088609000000003</v>
      </c>
      <c r="S362" s="140">
        <v>0</v>
      </c>
      <c r="T362" s="141">
        <f t="shared" si="123"/>
        <v>0</v>
      </c>
      <c r="AR362" s="142" t="s">
        <v>135</v>
      </c>
      <c r="AT362" s="142" t="s">
        <v>131</v>
      </c>
      <c r="AU362" s="142" t="s">
        <v>84</v>
      </c>
      <c r="AY362" s="13" t="s">
        <v>128</v>
      </c>
      <c r="BE362" s="143">
        <f t="shared" si="124"/>
        <v>0</v>
      </c>
      <c r="BF362" s="143">
        <f t="shared" si="125"/>
        <v>0</v>
      </c>
      <c r="BG362" s="143">
        <f t="shared" si="126"/>
        <v>0</v>
      </c>
      <c r="BH362" s="143">
        <f t="shared" si="127"/>
        <v>0</v>
      </c>
      <c r="BI362" s="143">
        <f t="shared" si="128"/>
        <v>0</v>
      </c>
      <c r="BJ362" s="13" t="s">
        <v>82</v>
      </c>
      <c r="BK362" s="143">
        <f t="shared" si="129"/>
        <v>0</v>
      </c>
      <c r="BL362" s="13" t="s">
        <v>135</v>
      </c>
      <c r="BM362" s="142" t="s">
        <v>1619</v>
      </c>
    </row>
    <row r="363" spans="2:65" s="1" customFormat="1" ht="24.2" customHeight="1">
      <c r="B363" s="129"/>
      <c r="C363" s="149" t="s">
        <v>512</v>
      </c>
      <c r="D363" s="149" t="s">
        <v>164</v>
      </c>
      <c r="E363" s="150" t="s">
        <v>1620</v>
      </c>
      <c r="F363" s="151" t="s">
        <v>1621</v>
      </c>
      <c r="G363" s="152" t="s">
        <v>1015</v>
      </c>
      <c r="H363" s="153">
        <v>423.61200000000002</v>
      </c>
      <c r="I363" s="154"/>
      <c r="J363" s="155">
        <f t="shared" si="120"/>
        <v>0</v>
      </c>
      <c r="K363" s="156"/>
      <c r="L363" s="157"/>
      <c r="M363" s="158" t="s">
        <v>1</v>
      </c>
      <c r="N363" s="159" t="s">
        <v>40</v>
      </c>
      <c r="P363" s="140">
        <f t="shared" si="121"/>
        <v>0</v>
      </c>
      <c r="Q363" s="140">
        <v>1.8409999999999999E-2</v>
      </c>
      <c r="R363" s="140">
        <f t="shared" si="122"/>
        <v>7.7986969200000003</v>
      </c>
      <c r="S363" s="140">
        <v>0</v>
      </c>
      <c r="T363" s="141">
        <f t="shared" si="123"/>
        <v>0</v>
      </c>
      <c r="AR363" s="142" t="s">
        <v>168</v>
      </c>
      <c r="AT363" s="142" t="s">
        <v>164</v>
      </c>
      <c r="AU363" s="142" t="s">
        <v>84</v>
      </c>
      <c r="AY363" s="13" t="s">
        <v>128</v>
      </c>
      <c r="BE363" s="143">
        <f t="shared" si="124"/>
        <v>0</v>
      </c>
      <c r="BF363" s="143">
        <f t="shared" si="125"/>
        <v>0</v>
      </c>
      <c r="BG363" s="143">
        <f t="shared" si="126"/>
        <v>0</v>
      </c>
      <c r="BH363" s="143">
        <f t="shared" si="127"/>
        <v>0</v>
      </c>
      <c r="BI363" s="143">
        <f t="shared" si="128"/>
        <v>0</v>
      </c>
      <c r="BJ363" s="13" t="s">
        <v>82</v>
      </c>
      <c r="BK363" s="143">
        <f t="shared" si="129"/>
        <v>0</v>
      </c>
      <c r="BL363" s="13" t="s">
        <v>135</v>
      </c>
      <c r="BM363" s="142" t="s">
        <v>1622</v>
      </c>
    </row>
    <row r="364" spans="2:65" s="1" customFormat="1" ht="24.2" customHeight="1">
      <c r="B364" s="129"/>
      <c r="C364" s="130" t="s">
        <v>846</v>
      </c>
      <c r="D364" s="130" t="s">
        <v>131</v>
      </c>
      <c r="E364" s="131" t="s">
        <v>1623</v>
      </c>
      <c r="F364" s="132" t="s">
        <v>1624</v>
      </c>
      <c r="G364" s="133" t="s">
        <v>262</v>
      </c>
      <c r="H364" s="134">
        <v>141.20400000000001</v>
      </c>
      <c r="I364" s="135"/>
      <c r="J364" s="136">
        <f t="shared" si="120"/>
        <v>0</v>
      </c>
      <c r="K364" s="137"/>
      <c r="L364" s="28"/>
      <c r="M364" s="138" t="s">
        <v>1</v>
      </c>
      <c r="N364" s="139" t="s">
        <v>40</v>
      </c>
      <c r="P364" s="140">
        <f t="shared" si="121"/>
        <v>0</v>
      </c>
      <c r="Q364" s="140">
        <v>1.8000000000000001E-4</v>
      </c>
      <c r="R364" s="140">
        <f t="shared" si="122"/>
        <v>2.5416720000000004E-2</v>
      </c>
      <c r="S364" s="140">
        <v>0</v>
      </c>
      <c r="T364" s="141">
        <f t="shared" si="123"/>
        <v>0</v>
      </c>
      <c r="AR364" s="142" t="s">
        <v>135</v>
      </c>
      <c r="AT364" s="142" t="s">
        <v>131</v>
      </c>
      <c r="AU364" s="142" t="s">
        <v>84</v>
      </c>
      <c r="AY364" s="13" t="s">
        <v>128</v>
      </c>
      <c r="BE364" s="143">
        <f t="shared" si="124"/>
        <v>0</v>
      </c>
      <c r="BF364" s="143">
        <f t="shared" si="125"/>
        <v>0</v>
      </c>
      <c r="BG364" s="143">
        <f t="shared" si="126"/>
        <v>0</v>
      </c>
      <c r="BH364" s="143">
        <f t="shared" si="127"/>
        <v>0</v>
      </c>
      <c r="BI364" s="143">
        <f t="shared" si="128"/>
        <v>0</v>
      </c>
      <c r="BJ364" s="13" t="s">
        <v>82</v>
      </c>
      <c r="BK364" s="143">
        <f t="shared" si="129"/>
        <v>0</v>
      </c>
      <c r="BL364" s="13" t="s">
        <v>135</v>
      </c>
      <c r="BM364" s="142" t="s">
        <v>1625</v>
      </c>
    </row>
    <row r="365" spans="2:65" s="1" customFormat="1" ht="16.5" customHeight="1">
      <c r="B365" s="129"/>
      <c r="C365" s="149" t="s">
        <v>516</v>
      </c>
      <c r="D365" s="149" t="s">
        <v>164</v>
      </c>
      <c r="E365" s="150" t="s">
        <v>1626</v>
      </c>
      <c r="F365" s="151" t="s">
        <v>1627</v>
      </c>
      <c r="G365" s="152" t="s">
        <v>262</v>
      </c>
      <c r="H365" s="153">
        <v>148.26400000000001</v>
      </c>
      <c r="I365" s="154"/>
      <c r="J365" s="155">
        <f t="shared" si="120"/>
        <v>0</v>
      </c>
      <c r="K365" s="156"/>
      <c r="L365" s="157"/>
      <c r="M365" s="158" t="s">
        <v>1</v>
      </c>
      <c r="N365" s="159" t="s">
        <v>40</v>
      </c>
      <c r="P365" s="140">
        <f t="shared" si="121"/>
        <v>0</v>
      </c>
      <c r="Q365" s="140">
        <v>3.2000000000000003E-4</v>
      </c>
      <c r="R365" s="140">
        <f t="shared" si="122"/>
        <v>4.7444480000000004E-2</v>
      </c>
      <c r="S365" s="140">
        <v>0</v>
      </c>
      <c r="T365" s="141">
        <f t="shared" si="123"/>
        <v>0</v>
      </c>
      <c r="AR365" s="142" t="s">
        <v>168</v>
      </c>
      <c r="AT365" s="142" t="s">
        <v>164</v>
      </c>
      <c r="AU365" s="142" t="s">
        <v>84</v>
      </c>
      <c r="AY365" s="13" t="s">
        <v>128</v>
      </c>
      <c r="BE365" s="143">
        <f t="shared" si="124"/>
        <v>0</v>
      </c>
      <c r="BF365" s="143">
        <f t="shared" si="125"/>
        <v>0</v>
      </c>
      <c r="BG365" s="143">
        <f t="shared" si="126"/>
        <v>0</v>
      </c>
      <c r="BH365" s="143">
        <f t="shared" si="127"/>
        <v>0</v>
      </c>
      <c r="BI365" s="143">
        <f t="shared" si="128"/>
        <v>0</v>
      </c>
      <c r="BJ365" s="13" t="s">
        <v>82</v>
      </c>
      <c r="BK365" s="143">
        <f t="shared" si="129"/>
        <v>0</v>
      </c>
      <c r="BL365" s="13" t="s">
        <v>135</v>
      </c>
      <c r="BM365" s="142" t="s">
        <v>1628</v>
      </c>
    </row>
    <row r="366" spans="2:65" s="1" customFormat="1" ht="24.2" customHeight="1">
      <c r="B366" s="129"/>
      <c r="C366" s="130" t="s">
        <v>853</v>
      </c>
      <c r="D366" s="130" t="s">
        <v>131</v>
      </c>
      <c r="E366" s="131" t="s">
        <v>1629</v>
      </c>
      <c r="F366" s="132" t="s">
        <v>1630</v>
      </c>
      <c r="G366" s="133" t="s">
        <v>929</v>
      </c>
      <c r="H366" s="134">
        <v>11.715999999999999</v>
      </c>
      <c r="I366" s="135"/>
      <c r="J366" s="136">
        <f t="shared" si="120"/>
        <v>0</v>
      </c>
      <c r="K366" s="137"/>
      <c r="L366" s="28"/>
      <c r="M366" s="138" t="s">
        <v>1</v>
      </c>
      <c r="N366" s="139" t="s">
        <v>40</v>
      </c>
      <c r="P366" s="140">
        <f t="shared" si="121"/>
        <v>0</v>
      </c>
      <c r="Q366" s="140">
        <v>0</v>
      </c>
      <c r="R366" s="140">
        <f t="shared" si="122"/>
        <v>0</v>
      </c>
      <c r="S366" s="140">
        <v>0</v>
      </c>
      <c r="T366" s="141">
        <f t="shared" si="123"/>
        <v>0</v>
      </c>
      <c r="AR366" s="142" t="s">
        <v>135</v>
      </c>
      <c r="AT366" s="142" t="s">
        <v>131</v>
      </c>
      <c r="AU366" s="142" t="s">
        <v>84</v>
      </c>
      <c r="AY366" s="13" t="s">
        <v>128</v>
      </c>
      <c r="BE366" s="143">
        <f t="shared" si="124"/>
        <v>0</v>
      </c>
      <c r="BF366" s="143">
        <f t="shared" si="125"/>
        <v>0</v>
      </c>
      <c r="BG366" s="143">
        <f t="shared" si="126"/>
        <v>0</v>
      </c>
      <c r="BH366" s="143">
        <f t="shared" si="127"/>
        <v>0</v>
      </c>
      <c r="BI366" s="143">
        <f t="shared" si="128"/>
        <v>0</v>
      </c>
      <c r="BJ366" s="13" t="s">
        <v>82</v>
      </c>
      <c r="BK366" s="143">
        <f t="shared" si="129"/>
        <v>0</v>
      </c>
      <c r="BL366" s="13" t="s">
        <v>135</v>
      </c>
      <c r="BM366" s="142" t="s">
        <v>1631</v>
      </c>
    </row>
    <row r="367" spans="2:65" s="11" customFormat="1" ht="22.9" customHeight="1">
      <c r="B367" s="117"/>
      <c r="D367" s="118" t="s">
        <v>74</v>
      </c>
      <c r="E367" s="127" t="s">
        <v>1632</v>
      </c>
      <c r="F367" s="127" t="s">
        <v>1633</v>
      </c>
      <c r="I367" s="120"/>
      <c r="J367" s="128">
        <f>BK367</f>
        <v>0</v>
      </c>
      <c r="L367" s="117"/>
      <c r="M367" s="122"/>
      <c r="P367" s="123">
        <f>P368</f>
        <v>0</v>
      </c>
      <c r="R367" s="123">
        <f>R368</f>
        <v>2.73984E-2</v>
      </c>
      <c r="T367" s="124">
        <f>T368</f>
        <v>0</v>
      </c>
      <c r="AR367" s="118" t="s">
        <v>84</v>
      </c>
      <c r="AT367" s="125" t="s">
        <v>74</v>
      </c>
      <c r="AU367" s="125" t="s">
        <v>82</v>
      </c>
      <c r="AY367" s="118" t="s">
        <v>128</v>
      </c>
      <c r="BK367" s="126">
        <f>BK368</f>
        <v>0</v>
      </c>
    </row>
    <row r="368" spans="2:65" s="1" customFormat="1" ht="24.2" customHeight="1">
      <c r="B368" s="129"/>
      <c r="C368" s="130" t="s">
        <v>519</v>
      </c>
      <c r="D368" s="130" t="s">
        <v>131</v>
      </c>
      <c r="E368" s="131" t="s">
        <v>1634</v>
      </c>
      <c r="F368" s="132" t="s">
        <v>1635</v>
      </c>
      <c r="G368" s="133" t="s">
        <v>1015</v>
      </c>
      <c r="H368" s="134">
        <v>182.65600000000001</v>
      </c>
      <c r="I368" s="135"/>
      <c r="J368" s="136">
        <f>ROUND(I368*H368,2)</f>
        <v>0</v>
      </c>
      <c r="K368" s="137"/>
      <c r="L368" s="28"/>
      <c r="M368" s="138" t="s">
        <v>1</v>
      </c>
      <c r="N368" s="139" t="s">
        <v>40</v>
      </c>
      <c r="P368" s="140">
        <f>O368*H368</f>
        <v>0</v>
      </c>
      <c r="Q368" s="140">
        <v>1.4999999999999999E-4</v>
      </c>
      <c r="R368" s="140">
        <f>Q368*H368</f>
        <v>2.73984E-2</v>
      </c>
      <c r="S368" s="140">
        <v>0</v>
      </c>
      <c r="T368" s="141">
        <f>S368*H368</f>
        <v>0</v>
      </c>
      <c r="AR368" s="142" t="s">
        <v>135</v>
      </c>
      <c r="AT368" s="142" t="s">
        <v>131</v>
      </c>
      <c r="AU368" s="142" t="s">
        <v>84</v>
      </c>
      <c r="AY368" s="13" t="s">
        <v>128</v>
      </c>
      <c r="BE368" s="143">
        <f>IF(N368="základní",J368,0)</f>
        <v>0</v>
      </c>
      <c r="BF368" s="143">
        <f>IF(N368="snížená",J368,0)</f>
        <v>0</v>
      </c>
      <c r="BG368" s="143">
        <f>IF(N368="zákl. přenesená",J368,0)</f>
        <v>0</v>
      </c>
      <c r="BH368" s="143">
        <f>IF(N368="sníž. přenesená",J368,0)</f>
        <v>0</v>
      </c>
      <c r="BI368" s="143">
        <f>IF(N368="nulová",J368,0)</f>
        <v>0</v>
      </c>
      <c r="BJ368" s="13" t="s">
        <v>82</v>
      </c>
      <c r="BK368" s="143">
        <f>ROUND(I368*H368,2)</f>
        <v>0</v>
      </c>
      <c r="BL368" s="13" t="s">
        <v>135</v>
      </c>
      <c r="BM368" s="142" t="s">
        <v>1636</v>
      </c>
    </row>
    <row r="369" spans="2:65" s="11" customFormat="1" ht="22.9" customHeight="1">
      <c r="B369" s="117"/>
      <c r="D369" s="118" t="s">
        <v>74</v>
      </c>
      <c r="E369" s="127" t="s">
        <v>1637</v>
      </c>
      <c r="F369" s="127" t="s">
        <v>1638</v>
      </c>
      <c r="I369" s="120"/>
      <c r="J369" s="128">
        <f>BK369</f>
        <v>0</v>
      </c>
      <c r="L369" s="117"/>
      <c r="M369" s="122"/>
      <c r="P369" s="123">
        <f>SUM(P370:P374)</f>
        <v>0</v>
      </c>
      <c r="R369" s="123">
        <f>SUM(R370:R374)</f>
        <v>0.81163989999999997</v>
      </c>
      <c r="T369" s="124">
        <f>SUM(T370:T374)</f>
        <v>1.0900199999999999E-2</v>
      </c>
      <c r="AR369" s="118" t="s">
        <v>84</v>
      </c>
      <c r="AT369" s="125" t="s">
        <v>74</v>
      </c>
      <c r="AU369" s="125" t="s">
        <v>82</v>
      </c>
      <c r="AY369" s="118" t="s">
        <v>128</v>
      </c>
      <c r="BK369" s="126">
        <f>SUM(BK370:BK374)</f>
        <v>0</v>
      </c>
    </row>
    <row r="370" spans="2:65" s="1" customFormat="1" ht="24.2" customHeight="1">
      <c r="B370" s="129"/>
      <c r="C370" s="130" t="s">
        <v>860</v>
      </c>
      <c r="D370" s="130" t="s">
        <v>131</v>
      </c>
      <c r="E370" s="131" t="s">
        <v>1639</v>
      </c>
      <c r="F370" s="132" t="s">
        <v>1640</v>
      </c>
      <c r="G370" s="133" t="s">
        <v>1015</v>
      </c>
      <c r="H370" s="134">
        <v>1470.6769999999999</v>
      </c>
      <c r="I370" s="135"/>
      <c r="J370" s="136">
        <f>ROUND(I370*H370,2)</f>
        <v>0</v>
      </c>
      <c r="K370" s="137"/>
      <c r="L370" s="28"/>
      <c r="M370" s="138" t="s">
        <v>1</v>
      </c>
      <c r="N370" s="139" t="s">
        <v>40</v>
      </c>
      <c r="P370" s="140">
        <f>O370*H370</f>
        <v>0</v>
      </c>
      <c r="Q370" s="140">
        <v>0</v>
      </c>
      <c r="R370" s="140">
        <f>Q370*H370</f>
        <v>0</v>
      </c>
      <c r="S370" s="140">
        <v>0</v>
      </c>
      <c r="T370" s="141">
        <f>S370*H370</f>
        <v>0</v>
      </c>
      <c r="AR370" s="142" t="s">
        <v>135</v>
      </c>
      <c r="AT370" s="142" t="s">
        <v>131</v>
      </c>
      <c r="AU370" s="142" t="s">
        <v>84</v>
      </c>
      <c r="AY370" s="13" t="s">
        <v>128</v>
      </c>
      <c r="BE370" s="143">
        <f>IF(N370="základní",J370,0)</f>
        <v>0</v>
      </c>
      <c r="BF370" s="143">
        <f>IF(N370="snížená",J370,0)</f>
        <v>0</v>
      </c>
      <c r="BG370" s="143">
        <f>IF(N370="zákl. přenesená",J370,0)</f>
        <v>0</v>
      </c>
      <c r="BH370" s="143">
        <f>IF(N370="sníž. přenesená",J370,0)</f>
        <v>0</v>
      </c>
      <c r="BI370" s="143">
        <f>IF(N370="nulová",J370,0)</f>
        <v>0</v>
      </c>
      <c r="BJ370" s="13" t="s">
        <v>82</v>
      </c>
      <c r="BK370" s="143">
        <f>ROUND(I370*H370,2)</f>
        <v>0</v>
      </c>
      <c r="BL370" s="13" t="s">
        <v>135</v>
      </c>
      <c r="BM370" s="142" t="s">
        <v>1641</v>
      </c>
    </row>
    <row r="371" spans="2:65" s="1" customFormat="1" ht="16.5" customHeight="1">
      <c r="B371" s="129"/>
      <c r="C371" s="130" t="s">
        <v>523</v>
      </c>
      <c r="D371" s="130" t="s">
        <v>131</v>
      </c>
      <c r="E371" s="131" t="s">
        <v>1642</v>
      </c>
      <c r="F371" s="132" t="s">
        <v>1643</v>
      </c>
      <c r="G371" s="133" t="s">
        <v>1015</v>
      </c>
      <c r="H371" s="134">
        <v>363.34</v>
      </c>
      <c r="I371" s="135"/>
      <c r="J371" s="136">
        <f>ROUND(I371*H371,2)</f>
        <v>0</v>
      </c>
      <c r="K371" s="137"/>
      <c r="L371" s="28"/>
      <c r="M371" s="138" t="s">
        <v>1</v>
      </c>
      <c r="N371" s="139" t="s">
        <v>40</v>
      </c>
      <c r="P371" s="140">
        <f>O371*H371</f>
        <v>0</v>
      </c>
      <c r="Q371" s="140">
        <v>0</v>
      </c>
      <c r="R371" s="140">
        <f>Q371*H371</f>
        <v>0</v>
      </c>
      <c r="S371" s="140">
        <v>3.0000000000000001E-5</v>
      </c>
      <c r="T371" s="141">
        <f>S371*H371</f>
        <v>1.0900199999999999E-2</v>
      </c>
      <c r="AR371" s="142" t="s">
        <v>135</v>
      </c>
      <c r="AT371" s="142" t="s">
        <v>131</v>
      </c>
      <c r="AU371" s="142" t="s">
        <v>84</v>
      </c>
      <c r="AY371" s="13" t="s">
        <v>128</v>
      </c>
      <c r="BE371" s="143">
        <f>IF(N371="základní",J371,0)</f>
        <v>0</v>
      </c>
      <c r="BF371" s="143">
        <f>IF(N371="snížená",J371,0)</f>
        <v>0</v>
      </c>
      <c r="BG371" s="143">
        <f>IF(N371="zákl. přenesená",J371,0)</f>
        <v>0</v>
      </c>
      <c r="BH371" s="143">
        <f>IF(N371="sníž. přenesená",J371,0)</f>
        <v>0</v>
      </c>
      <c r="BI371" s="143">
        <f>IF(N371="nulová",J371,0)</f>
        <v>0</v>
      </c>
      <c r="BJ371" s="13" t="s">
        <v>82</v>
      </c>
      <c r="BK371" s="143">
        <f>ROUND(I371*H371,2)</f>
        <v>0</v>
      </c>
      <c r="BL371" s="13" t="s">
        <v>135</v>
      </c>
      <c r="BM371" s="142" t="s">
        <v>1644</v>
      </c>
    </row>
    <row r="372" spans="2:65" s="1" customFormat="1" ht="16.5" customHeight="1">
      <c r="B372" s="129"/>
      <c r="C372" s="149" t="s">
        <v>867</v>
      </c>
      <c r="D372" s="149" t="s">
        <v>164</v>
      </c>
      <c r="E372" s="150" t="s">
        <v>1645</v>
      </c>
      <c r="F372" s="151" t="s">
        <v>1646</v>
      </c>
      <c r="G372" s="152" t="s">
        <v>1015</v>
      </c>
      <c r="H372" s="153">
        <v>381.50700000000001</v>
      </c>
      <c r="I372" s="154"/>
      <c r="J372" s="155">
        <f>ROUND(I372*H372,2)</f>
        <v>0</v>
      </c>
      <c r="K372" s="156"/>
      <c r="L372" s="157"/>
      <c r="M372" s="158" t="s">
        <v>1</v>
      </c>
      <c r="N372" s="159" t="s">
        <v>40</v>
      </c>
      <c r="P372" s="140">
        <f>O372*H372</f>
        <v>0</v>
      </c>
      <c r="Q372" s="140">
        <v>2.0000000000000001E-4</v>
      </c>
      <c r="R372" s="140">
        <f>Q372*H372</f>
        <v>7.6301400000000005E-2</v>
      </c>
      <c r="S372" s="140">
        <v>0</v>
      </c>
      <c r="T372" s="141">
        <f>S372*H372</f>
        <v>0</v>
      </c>
      <c r="AR372" s="142" t="s">
        <v>168</v>
      </c>
      <c r="AT372" s="142" t="s">
        <v>164</v>
      </c>
      <c r="AU372" s="142" t="s">
        <v>84</v>
      </c>
      <c r="AY372" s="13" t="s">
        <v>128</v>
      </c>
      <c r="BE372" s="143">
        <f>IF(N372="základní",J372,0)</f>
        <v>0</v>
      </c>
      <c r="BF372" s="143">
        <f>IF(N372="snížená",J372,0)</f>
        <v>0</v>
      </c>
      <c r="BG372" s="143">
        <f>IF(N372="zákl. přenesená",J372,0)</f>
        <v>0</v>
      </c>
      <c r="BH372" s="143">
        <f>IF(N372="sníž. přenesená",J372,0)</f>
        <v>0</v>
      </c>
      <c r="BI372" s="143">
        <f>IF(N372="nulová",J372,0)</f>
        <v>0</v>
      </c>
      <c r="BJ372" s="13" t="s">
        <v>82</v>
      </c>
      <c r="BK372" s="143">
        <f>ROUND(I372*H372,2)</f>
        <v>0</v>
      </c>
      <c r="BL372" s="13" t="s">
        <v>135</v>
      </c>
      <c r="BM372" s="142" t="s">
        <v>1647</v>
      </c>
    </row>
    <row r="373" spans="2:65" s="1" customFormat="1" ht="24.2" customHeight="1">
      <c r="B373" s="129"/>
      <c r="C373" s="130" t="s">
        <v>526</v>
      </c>
      <c r="D373" s="130" t="s">
        <v>131</v>
      </c>
      <c r="E373" s="131" t="s">
        <v>1648</v>
      </c>
      <c r="F373" s="132" t="s">
        <v>1649</v>
      </c>
      <c r="G373" s="133" t="s">
        <v>1015</v>
      </c>
      <c r="H373" s="134">
        <v>1470.6769999999999</v>
      </c>
      <c r="I373" s="135"/>
      <c r="J373" s="136">
        <f>ROUND(I373*H373,2)</f>
        <v>0</v>
      </c>
      <c r="K373" s="137"/>
      <c r="L373" s="28"/>
      <c r="M373" s="138" t="s">
        <v>1</v>
      </c>
      <c r="N373" s="139" t="s">
        <v>40</v>
      </c>
      <c r="P373" s="140">
        <f>O373*H373</f>
        <v>0</v>
      </c>
      <c r="Q373" s="140">
        <v>2.1000000000000001E-4</v>
      </c>
      <c r="R373" s="140">
        <f>Q373*H373</f>
        <v>0.30884216999999997</v>
      </c>
      <c r="S373" s="140">
        <v>0</v>
      </c>
      <c r="T373" s="141">
        <f>S373*H373</f>
        <v>0</v>
      </c>
      <c r="AR373" s="142" t="s">
        <v>135</v>
      </c>
      <c r="AT373" s="142" t="s">
        <v>131</v>
      </c>
      <c r="AU373" s="142" t="s">
        <v>84</v>
      </c>
      <c r="AY373" s="13" t="s">
        <v>128</v>
      </c>
      <c r="BE373" s="143">
        <f>IF(N373="základní",J373,0)</f>
        <v>0</v>
      </c>
      <c r="BF373" s="143">
        <f>IF(N373="snížená",J373,0)</f>
        <v>0</v>
      </c>
      <c r="BG373" s="143">
        <f>IF(N373="zákl. přenesená",J373,0)</f>
        <v>0</v>
      </c>
      <c r="BH373" s="143">
        <f>IF(N373="sníž. přenesená",J373,0)</f>
        <v>0</v>
      </c>
      <c r="BI373" s="143">
        <f>IF(N373="nulová",J373,0)</f>
        <v>0</v>
      </c>
      <c r="BJ373" s="13" t="s">
        <v>82</v>
      </c>
      <c r="BK373" s="143">
        <f>ROUND(I373*H373,2)</f>
        <v>0</v>
      </c>
      <c r="BL373" s="13" t="s">
        <v>135</v>
      </c>
      <c r="BM373" s="142" t="s">
        <v>1650</v>
      </c>
    </row>
    <row r="374" spans="2:65" s="1" customFormat="1" ht="33" customHeight="1">
      <c r="B374" s="129"/>
      <c r="C374" s="130" t="s">
        <v>874</v>
      </c>
      <c r="D374" s="130" t="s">
        <v>131</v>
      </c>
      <c r="E374" s="131" t="s">
        <v>1651</v>
      </c>
      <c r="F374" s="132" t="s">
        <v>1652</v>
      </c>
      <c r="G374" s="133" t="s">
        <v>1015</v>
      </c>
      <c r="H374" s="134">
        <v>1470.6769999999999</v>
      </c>
      <c r="I374" s="135"/>
      <c r="J374" s="136">
        <f>ROUND(I374*H374,2)</f>
        <v>0</v>
      </c>
      <c r="K374" s="137"/>
      <c r="L374" s="28"/>
      <c r="M374" s="138" t="s">
        <v>1</v>
      </c>
      <c r="N374" s="139" t="s">
        <v>40</v>
      </c>
      <c r="P374" s="140">
        <f>O374*H374</f>
        <v>0</v>
      </c>
      <c r="Q374" s="140">
        <v>2.9E-4</v>
      </c>
      <c r="R374" s="140">
        <f>Q374*H374</f>
        <v>0.42649632999999998</v>
      </c>
      <c r="S374" s="140">
        <v>0</v>
      </c>
      <c r="T374" s="141">
        <f>S374*H374</f>
        <v>0</v>
      </c>
      <c r="AR374" s="142" t="s">
        <v>135</v>
      </c>
      <c r="AT374" s="142" t="s">
        <v>131</v>
      </c>
      <c r="AU374" s="142" t="s">
        <v>84</v>
      </c>
      <c r="AY374" s="13" t="s">
        <v>128</v>
      </c>
      <c r="BE374" s="143">
        <f>IF(N374="základní",J374,0)</f>
        <v>0</v>
      </c>
      <c r="BF374" s="143">
        <f>IF(N374="snížená",J374,0)</f>
        <v>0</v>
      </c>
      <c r="BG374" s="143">
        <f>IF(N374="zákl. přenesená",J374,0)</f>
        <v>0</v>
      </c>
      <c r="BH374" s="143">
        <f>IF(N374="sníž. přenesená",J374,0)</f>
        <v>0</v>
      </c>
      <c r="BI374" s="143">
        <f>IF(N374="nulová",J374,0)</f>
        <v>0</v>
      </c>
      <c r="BJ374" s="13" t="s">
        <v>82</v>
      </c>
      <c r="BK374" s="143">
        <f>ROUND(I374*H374,2)</f>
        <v>0</v>
      </c>
      <c r="BL374" s="13" t="s">
        <v>135</v>
      </c>
      <c r="BM374" s="142" t="s">
        <v>1653</v>
      </c>
    </row>
    <row r="375" spans="2:65" s="11" customFormat="1" ht="22.9" customHeight="1">
      <c r="B375" s="117"/>
      <c r="D375" s="118" t="s">
        <v>74</v>
      </c>
      <c r="E375" s="127" t="s">
        <v>1654</v>
      </c>
      <c r="F375" s="127" t="s">
        <v>1655</v>
      </c>
      <c r="I375" s="120"/>
      <c r="J375" s="128">
        <f>BK375</f>
        <v>0</v>
      </c>
      <c r="L375" s="117"/>
      <c r="M375" s="122"/>
      <c r="P375" s="123">
        <f>SUM(P376:P381)</f>
        <v>0</v>
      </c>
      <c r="R375" s="123">
        <f>SUM(R376:R381)</f>
        <v>3.9423E-2</v>
      </c>
      <c r="T375" s="124">
        <f>SUM(T376:T381)</f>
        <v>0</v>
      </c>
      <c r="AR375" s="118" t="s">
        <v>84</v>
      </c>
      <c r="AT375" s="125" t="s">
        <v>74</v>
      </c>
      <c r="AU375" s="125" t="s">
        <v>82</v>
      </c>
      <c r="AY375" s="118" t="s">
        <v>128</v>
      </c>
      <c r="BK375" s="126">
        <f>SUM(BK376:BK381)</f>
        <v>0</v>
      </c>
    </row>
    <row r="376" spans="2:65" s="1" customFormat="1" ht="37.9" customHeight="1">
      <c r="B376" s="129"/>
      <c r="C376" s="130" t="s">
        <v>530</v>
      </c>
      <c r="D376" s="130" t="s">
        <v>131</v>
      </c>
      <c r="E376" s="131" t="s">
        <v>1656</v>
      </c>
      <c r="F376" s="132" t="s">
        <v>1657</v>
      </c>
      <c r="G376" s="133" t="s">
        <v>177</v>
      </c>
      <c r="H376" s="134">
        <v>6</v>
      </c>
      <c r="I376" s="135"/>
      <c r="J376" s="136">
        <f>ROUND(I376*H376,2)</f>
        <v>0</v>
      </c>
      <c r="K376" s="137"/>
      <c r="L376" s="28"/>
      <c r="M376" s="138" t="s">
        <v>1</v>
      </c>
      <c r="N376" s="139" t="s">
        <v>40</v>
      </c>
      <c r="P376" s="140">
        <f>O376*H376</f>
        <v>0</v>
      </c>
      <c r="Q376" s="140">
        <v>0</v>
      </c>
      <c r="R376" s="140">
        <f>Q376*H376</f>
        <v>0</v>
      </c>
      <c r="S376" s="140">
        <v>0</v>
      </c>
      <c r="T376" s="141">
        <f>S376*H376</f>
        <v>0</v>
      </c>
      <c r="AR376" s="142" t="s">
        <v>135</v>
      </c>
      <c r="AT376" s="142" t="s">
        <v>131</v>
      </c>
      <c r="AU376" s="142" t="s">
        <v>84</v>
      </c>
      <c r="AY376" s="13" t="s">
        <v>128</v>
      </c>
      <c r="BE376" s="143">
        <f>IF(N376="základní",J376,0)</f>
        <v>0</v>
      </c>
      <c r="BF376" s="143">
        <f>IF(N376="snížená",J376,0)</f>
        <v>0</v>
      </c>
      <c r="BG376" s="143">
        <f>IF(N376="zákl. přenesená",J376,0)</f>
        <v>0</v>
      </c>
      <c r="BH376" s="143">
        <f>IF(N376="sníž. přenesená",J376,0)</f>
        <v>0</v>
      </c>
      <c r="BI376" s="143">
        <f>IF(N376="nulová",J376,0)</f>
        <v>0</v>
      </c>
      <c r="BJ376" s="13" t="s">
        <v>82</v>
      </c>
      <c r="BK376" s="143">
        <f>ROUND(I376*H376,2)</f>
        <v>0</v>
      </c>
      <c r="BL376" s="13" t="s">
        <v>135</v>
      </c>
      <c r="BM376" s="142" t="s">
        <v>1658</v>
      </c>
    </row>
    <row r="377" spans="2:65" s="1" customFormat="1" ht="24.2" customHeight="1">
      <c r="B377" s="129"/>
      <c r="C377" s="149" t="s">
        <v>881</v>
      </c>
      <c r="D377" s="149" t="s">
        <v>164</v>
      </c>
      <c r="E377" s="150" t="s">
        <v>1659</v>
      </c>
      <c r="F377" s="151" t="s">
        <v>1660</v>
      </c>
      <c r="G377" s="152" t="s">
        <v>1015</v>
      </c>
      <c r="H377" s="153">
        <v>33.423000000000002</v>
      </c>
      <c r="I377" s="154"/>
      <c r="J377" s="155">
        <f>ROUND(I377*H377,2)</f>
        <v>0</v>
      </c>
      <c r="K377" s="156"/>
      <c r="L377" s="157"/>
      <c r="M377" s="158" t="s">
        <v>1</v>
      </c>
      <c r="N377" s="159" t="s">
        <v>40</v>
      </c>
      <c r="P377" s="140">
        <f>O377*H377</f>
        <v>0</v>
      </c>
      <c r="Q377" s="140">
        <v>1E-3</v>
      </c>
      <c r="R377" s="140">
        <f>Q377*H377</f>
        <v>3.3423000000000001E-2</v>
      </c>
      <c r="S377" s="140">
        <v>0</v>
      </c>
      <c r="T377" s="141">
        <f>S377*H377</f>
        <v>0</v>
      </c>
      <c r="AR377" s="142" t="s">
        <v>168</v>
      </c>
      <c r="AT377" s="142" t="s">
        <v>164</v>
      </c>
      <c r="AU377" s="142" t="s">
        <v>84</v>
      </c>
      <c r="AY377" s="13" t="s">
        <v>128</v>
      </c>
      <c r="BE377" s="143">
        <f>IF(N377="základní",J377,0)</f>
        <v>0</v>
      </c>
      <c r="BF377" s="143">
        <f>IF(N377="snížená",J377,0)</f>
        <v>0</v>
      </c>
      <c r="BG377" s="143">
        <f>IF(N377="zákl. přenesená",J377,0)</f>
        <v>0</v>
      </c>
      <c r="BH377" s="143">
        <f>IF(N377="sníž. přenesená",J377,0)</f>
        <v>0</v>
      </c>
      <c r="BI377" s="143">
        <f>IF(N377="nulová",J377,0)</f>
        <v>0</v>
      </c>
      <c r="BJ377" s="13" t="s">
        <v>82</v>
      </c>
      <c r="BK377" s="143">
        <f>ROUND(I377*H377,2)</f>
        <v>0</v>
      </c>
      <c r="BL377" s="13" t="s">
        <v>135</v>
      </c>
      <c r="BM377" s="142" t="s">
        <v>1661</v>
      </c>
    </row>
    <row r="378" spans="2:65" s="1" customFormat="1" ht="29.25">
      <c r="B378" s="28"/>
      <c r="D378" s="161" t="s">
        <v>1170</v>
      </c>
      <c r="F378" s="162" t="s">
        <v>1662</v>
      </c>
      <c r="I378" s="163"/>
      <c r="L378" s="28"/>
      <c r="M378" s="164"/>
      <c r="T378" s="52"/>
      <c r="AT378" s="13" t="s">
        <v>1170</v>
      </c>
      <c r="AU378" s="13" t="s">
        <v>84</v>
      </c>
    </row>
    <row r="379" spans="2:65" s="1" customFormat="1" ht="37.9" customHeight="1">
      <c r="B379" s="129"/>
      <c r="C379" s="130" t="s">
        <v>533</v>
      </c>
      <c r="D379" s="130" t="s">
        <v>131</v>
      </c>
      <c r="E379" s="131" t="s">
        <v>1663</v>
      </c>
      <c r="F379" s="132" t="s">
        <v>1664</v>
      </c>
      <c r="G379" s="133" t="s">
        <v>177</v>
      </c>
      <c r="H379" s="134">
        <v>6</v>
      </c>
      <c r="I379" s="135"/>
      <c r="J379" s="136">
        <f>ROUND(I379*H379,2)</f>
        <v>0</v>
      </c>
      <c r="K379" s="137"/>
      <c r="L379" s="28"/>
      <c r="M379" s="138" t="s">
        <v>1</v>
      </c>
      <c r="N379" s="139" t="s">
        <v>40</v>
      </c>
      <c r="P379" s="140">
        <f>O379*H379</f>
        <v>0</v>
      </c>
      <c r="Q379" s="140">
        <v>0</v>
      </c>
      <c r="R379" s="140">
        <f>Q379*H379</f>
        <v>0</v>
      </c>
      <c r="S379" s="140">
        <v>0</v>
      </c>
      <c r="T379" s="141">
        <f>S379*H379</f>
        <v>0</v>
      </c>
      <c r="AR379" s="142" t="s">
        <v>135</v>
      </c>
      <c r="AT379" s="142" t="s">
        <v>131</v>
      </c>
      <c r="AU379" s="142" t="s">
        <v>84</v>
      </c>
      <c r="AY379" s="13" t="s">
        <v>128</v>
      </c>
      <c r="BE379" s="143">
        <f>IF(N379="základní",J379,0)</f>
        <v>0</v>
      </c>
      <c r="BF379" s="143">
        <f>IF(N379="snížená",J379,0)</f>
        <v>0</v>
      </c>
      <c r="BG379" s="143">
        <f>IF(N379="zákl. přenesená",J379,0)</f>
        <v>0</v>
      </c>
      <c r="BH379" s="143">
        <f>IF(N379="sníž. přenesená",J379,0)</f>
        <v>0</v>
      </c>
      <c r="BI379" s="143">
        <f>IF(N379="nulová",J379,0)</f>
        <v>0</v>
      </c>
      <c r="BJ379" s="13" t="s">
        <v>82</v>
      </c>
      <c r="BK379" s="143">
        <f>ROUND(I379*H379,2)</f>
        <v>0</v>
      </c>
      <c r="BL379" s="13" t="s">
        <v>135</v>
      </c>
      <c r="BM379" s="142" t="s">
        <v>1665</v>
      </c>
    </row>
    <row r="380" spans="2:65" s="1" customFormat="1" ht="33" customHeight="1">
      <c r="B380" s="129"/>
      <c r="C380" s="149" t="s">
        <v>888</v>
      </c>
      <c r="D380" s="149" t="s">
        <v>164</v>
      </c>
      <c r="E380" s="150" t="s">
        <v>1666</v>
      </c>
      <c r="F380" s="151" t="s">
        <v>1667</v>
      </c>
      <c r="G380" s="152" t="s">
        <v>177</v>
      </c>
      <c r="H380" s="153">
        <v>6</v>
      </c>
      <c r="I380" s="154"/>
      <c r="J380" s="155">
        <f>ROUND(I380*H380,2)</f>
        <v>0</v>
      </c>
      <c r="K380" s="156"/>
      <c r="L380" s="157"/>
      <c r="M380" s="158" t="s">
        <v>1</v>
      </c>
      <c r="N380" s="159" t="s">
        <v>40</v>
      </c>
      <c r="P380" s="140">
        <f>O380*H380</f>
        <v>0</v>
      </c>
      <c r="Q380" s="140">
        <v>1E-3</v>
      </c>
      <c r="R380" s="140">
        <f>Q380*H380</f>
        <v>6.0000000000000001E-3</v>
      </c>
      <c r="S380" s="140">
        <v>0</v>
      </c>
      <c r="T380" s="141">
        <f>S380*H380</f>
        <v>0</v>
      </c>
      <c r="AR380" s="142" t="s">
        <v>168</v>
      </c>
      <c r="AT380" s="142" t="s">
        <v>164</v>
      </c>
      <c r="AU380" s="142" t="s">
        <v>84</v>
      </c>
      <c r="AY380" s="13" t="s">
        <v>128</v>
      </c>
      <c r="BE380" s="143">
        <f>IF(N380="základní",J380,0)</f>
        <v>0</v>
      </c>
      <c r="BF380" s="143">
        <f>IF(N380="snížená",J380,0)</f>
        <v>0</v>
      </c>
      <c r="BG380" s="143">
        <f>IF(N380="zákl. přenesená",J380,0)</f>
        <v>0</v>
      </c>
      <c r="BH380" s="143">
        <f>IF(N380="sníž. přenesená",J380,0)</f>
        <v>0</v>
      </c>
      <c r="BI380" s="143">
        <f>IF(N380="nulová",J380,0)</f>
        <v>0</v>
      </c>
      <c r="BJ380" s="13" t="s">
        <v>82</v>
      </c>
      <c r="BK380" s="143">
        <f>ROUND(I380*H380,2)</f>
        <v>0</v>
      </c>
      <c r="BL380" s="13" t="s">
        <v>135</v>
      </c>
      <c r="BM380" s="142" t="s">
        <v>1668</v>
      </c>
    </row>
    <row r="381" spans="2:65" s="1" customFormat="1" ht="24.2" customHeight="1">
      <c r="B381" s="129"/>
      <c r="C381" s="130" t="s">
        <v>537</v>
      </c>
      <c r="D381" s="130" t="s">
        <v>131</v>
      </c>
      <c r="E381" s="131" t="s">
        <v>1669</v>
      </c>
      <c r="F381" s="132" t="s">
        <v>1670</v>
      </c>
      <c r="G381" s="133" t="s">
        <v>929</v>
      </c>
      <c r="H381" s="134">
        <v>3.9E-2</v>
      </c>
      <c r="I381" s="135"/>
      <c r="J381" s="136">
        <f>ROUND(I381*H381,2)</f>
        <v>0</v>
      </c>
      <c r="K381" s="137"/>
      <c r="L381" s="28"/>
      <c r="M381" s="138" t="s">
        <v>1</v>
      </c>
      <c r="N381" s="139" t="s">
        <v>40</v>
      </c>
      <c r="P381" s="140">
        <f>O381*H381</f>
        <v>0</v>
      </c>
      <c r="Q381" s="140">
        <v>0</v>
      </c>
      <c r="R381" s="140">
        <f>Q381*H381</f>
        <v>0</v>
      </c>
      <c r="S381" s="140">
        <v>0</v>
      </c>
      <c r="T381" s="141">
        <f>S381*H381</f>
        <v>0</v>
      </c>
      <c r="AR381" s="142" t="s">
        <v>135</v>
      </c>
      <c r="AT381" s="142" t="s">
        <v>131</v>
      </c>
      <c r="AU381" s="142" t="s">
        <v>84</v>
      </c>
      <c r="AY381" s="13" t="s">
        <v>128</v>
      </c>
      <c r="BE381" s="143">
        <f>IF(N381="základní",J381,0)</f>
        <v>0</v>
      </c>
      <c r="BF381" s="143">
        <f>IF(N381="snížená",J381,0)</f>
        <v>0</v>
      </c>
      <c r="BG381" s="143">
        <f>IF(N381="zákl. přenesená",J381,0)</f>
        <v>0</v>
      </c>
      <c r="BH381" s="143">
        <f>IF(N381="sníž. přenesená",J381,0)</f>
        <v>0</v>
      </c>
      <c r="BI381" s="143">
        <f>IF(N381="nulová",J381,0)</f>
        <v>0</v>
      </c>
      <c r="BJ381" s="13" t="s">
        <v>82</v>
      </c>
      <c r="BK381" s="143">
        <f>ROUND(I381*H381,2)</f>
        <v>0</v>
      </c>
      <c r="BL381" s="13" t="s">
        <v>135</v>
      </c>
      <c r="BM381" s="142" t="s">
        <v>1671</v>
      </c>
    </row>
    <row r="382" spans="2:65" s="11" customFormat="1" ht="25.9" customHeight="1">
      <c r="B382" s="117"/>
      <c r="D382" s="118" t="s">
        <v>74</v>
      </c>
      <c r="E382" s="119" t="s">
        <v>164</v>
      </c>
      <c r="F382" s="119" t="s">
        <v>376</v>
      </c>
      <c r="I382" s="120"/>
      <c r="J382" s="121">
        <f>BK382</f>
        <v>0</v>
      </c>
      <c r="L382" s="117"/>
      <c r="M382" s="122"/>
      <c r="P382" s="123">
        <f>P383</f>
        <v>0</v>
      </c>
      <c r="R382" s="123">
        <f>R383</f>
        <v>0</v>
      </c>
      <c r="T382" s="124">
        <f>T383</f>
        <v>0</v>
      </c>
      <c r="AR382" s="118" t="s">
        <v>174</v>
      </c>
      <c r="AT382" s="125" t="s">
        <v>74</v>
      </c>
      <c r="AU382" s="125" t="s">
        <v>75</v>
      </c>
      <c r="AY382" s="118" t="s">
        <v>128</v>
      </c>
      <c r="BK382" s="126">
        <f>BK383</f>
        <v>0</v>
      </c>
    </row>
    <row r="383" spans="2:65" s="11" customFormat="1" ht="22.9" customHeight="1">
      <c r="B383" s="117"/>
      <c r="D383" s="118" t="s">
        <v>74</v>
      </c>
      <c r="E383" s="127" t="s">
        <v>377</v>
      </c>
      <c r="F383" s="127" t="s">
        <v>378</v>
      </c>
      <c r="I383" s="120"/>
      <c r="J383" s="128">
        <f>BK383</f>
        <v>0</v>
      </c>
      <c r="L383" s="117"/>
      <c r="M383" s="122"/>
      <c r="P383" s="123">
        <f>P384</f>
        <v>0</v>
      </c>
      <c r="R383" s="123">
        <f>R384</f>
        <v>0</v>
      </c>
      <c r="T383" s="124">
        <f>T384</f>
        <v>0</v>
      </c>
      <c r="AR383" s="118" t="s">
        <v>174</v>
      </c>
      <c r="AT383" s="125" t="s">
        <v>74</v>
      </c>
      <c r="AU383" s="125" t="s">
        <v>82</v>
      </c>
      <c r="AY383" s="118" t="s">
        <v>128</v>
      </c>
      <c r="BK383" s="126">
        <f>BK384</f>
        <v>0</v>
      </c>
    </row>
    <row r="384" spans="2:65" s="1" customFormat="1" ht="16.5" customHeight="1">
      <c r="B384" s="129"/>
      <c r="C384" s="130" t="s">
        <v>893</v>
      </c>
      <c r="D384" s="130" t="s">
        <v>131</v>
      </c>
      <c r="E384" s="131" t="s">
        <v>1672</v>
      </c>
      <c r="F384" s="132" t="s">
        <v>1673</v>
      </c>
      <c r="G384" s="133" t="s">
        <v>134</v>
      </c>
      <c r="H384" s="134">
        <v>1</v>
      </c>
      <c r="I384" s="135"/>
      <c r="J384" s="136">
        <f>ROUND(I384*H384,2)</f>
        <v>0</v>
      </c>
      <c r="K384" s="137"/>
      <c r="L384" s="28"/>
      <c r="M384" s="144" t="s">
        <v>1</v>
      </c>
      <c r="N384" s="145" t="s">
        <v>40</v>
      </c>
      <c r="O384" s="146"/>
      <c r="P384" s="147">
        <f>O384*H384</f>
        <v>0</v>
      </c>
      <c r="Q384" s="147">
        <v>0</v>
      </c>
      <c r="R384" s="147">
        <f>Q384*H384</f>
        <v>0</v>
      </c>
      <c r="S384" s="147">
        <v>0</v>
      </c>
      <c r="T384" s="148">
        <f>S384*H384</f>
        <v>0</v>
      </c>
      <c r="AR384" s="142" t="s">
        <v>270</v>
      </c>
      <c r="AT384" s="142" t="s">
        <v>131</v>
      </c>
      <c r="AU384" s="142" t="s">
        <v>84</v>
      </c>
      <c r="AY384" s="13" t="s">
        <v>128</v>
      </c>
      <c r="BE384" s="143">
        <f>IF(N384="základní",J384,0)</f>
        <v>0</v>
      </c>
      <c r="BF384" s="143">
        <f>IF(N384="snížená",J384,0)</f>
        <v>0</v>
      </c>
      <c r="BG384" s="143">
        <f>IF(N384="zákl. přenesená",J384,0)</f>
        <v>0</v>
      </c>
      <c r="BH384" s="143">
        <f>IF(N384="sníž. přenesená",J384,0)</f>
        <v>0</v>
      </c>
      <c r="BI384" s="143">
        <f>IF(N384="nulová",J384,0)</f>
        <v>0</v>
      </c>
      <c r="BJ384" s="13" t="s">
        <v>82</v>
      </c>
      <c r="BK384" s="143">
        <f>ROUND(I384*H384,2)</f>
        <v>0</v>
      </c>
      <c r="BL384" s="13" t="s">
        <v>270</v>
      </c>
      <c r="BM384" s="142" t="s">
        <v>1674</v>
      </c>
    </row>
    <row r="385" spans="2:12" s="1" customFormat="1" ht="6.95" customHeight="1">
      <c r="B385" s="40"/>
      <c r="C385" s="41"/>
      <c r="D385" s="41"/>
      <c r="E385" s="41"/>
      <c r="F385" s="41"/>
      <c r="G385" s="41"/>
      <c r="H385" s="41"/>
      <c r="I385" s="41"/>
      <c r="J385" s="41"/>
      <c r="K385" s="41"/>
      <c r="L385" s="28"/>
    </row>
  </sheetData>
  <autoFilter ref="C139:K384" xr:uid="{00000000-0009-0000-0000-000003000000}"/>
  <mergeCells count="9">
    <mergeCell ref="E87:H87"/>
    <mergeCell ref="E130:H130"/>
    <mergeCell ref="E132:H13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2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3" t="s">
        <v>5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13" t="s">
        <v>83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84</v>
      </c>
    </row>
    <row r="4" spans="2:46" ht="24.95" customHeight="1">
      <c r="B4" s="16"/>
      <c r="D4" s="17" t="s">
        <v>102</v>
      </c>
      <c r="L4" s="16"/>
      <c r="M4" s="84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204" t="str">
        <f>'Rekapitulace stavby'!K6</f>
        <v>DS_Kaplice</v>
      </c>
      <c r="F7" s="205"/>
      <c r="G7" s="205"/>
      <c r="H7" s="205"/>
      <c r="L7" s="16"/>
    </row>
    <row r="8" spans="2:46" s="1" customFormat="1" ht="12" customHeight="1">
      <c r="B8" s="28"/>
      <c r="D8" s="23" t="s">
        <v>103</v>
      </c>
      <c r="L8" s="28"/>
    </row>
    <row r="9" spans="2:46" s="1" customFormat="1" ht="16.5" customHeight="1">
      <c r="B9" s="28"/>
      <c r="E9" s="165" t="s">
        <v>104</v>
      </c>
      <c r="F9" s="206"/>
      <c r="G9" s="206"/>
      <c r="H9" s="206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>
      <c r="B12" s="28"/>
      <c r="D12" s="23" t="s">
        <v>19</v>
      </c>
      <c r="F12" s="21" t="s">
        <v>20</v>
      </c>
      <c r="I12" s="23" t="s">
        <v>21</v>
      </c>
      <c r="J12" s="48" t="str">
        <f>'Rekapitulace stavby'!AN8</f>
        <v>18. 10. 2024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23</v>
      </c>
      <c r="I14" s="23" t="s">
        <v>24</v>
      </c>
      <c r="J14" s="21" t="s">
        <v>1</v>
      </c>
      <c r="L14" s="28"/>
    </row>
    <row r="15" spans="2:46" s="1" customFormat="1" ht="18" customHeight="1">
      <c r="B15" s="28"/>
      <c r="E15" s="21" t="s">
        <v>25</v>
      </c>
      <c r="I15" s="23" t="s">
        <v>26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27</v>
      </c>
      <c r="I17" s="23" t="s">
        <v>24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07" t="str">
        <f>'Rekapitulace stavby'!E14</f>
        <v>Vyplň údaj</v>
      </c>
      <c r="F18" s="187"/>
      <c r="G18" s="187"/>
      <c r="H18" s="187"/>
      <c r="I18" s="23" t="s">
        <v>26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29</v>
      </c>
      <c r="I20" s="23" t="s">
        <v>24</v>
      </c>
      <c r="J20" s="21" t="s">
        <v>1</v>
      </c>
      <c r="L20" s="28"/>
    </row>
    <row r="21" spans="2:12" s="1" customFormat="1" ht="18" customHeight="1">
      <c r="B21" s="28"/>
      <c r="E21" s="21" t="s">
        <v>30</v>
      </c>
      <c r="I21" s="23" t="s">
        <v>26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31</v>
      </c>
      <c r="I23" s="23" t="s">
        <v>24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 xml:space="preserve"> </v>
      </c>
      <c r="I24" s="23" t="s">
        <v>26</v>
      </c>
      <c r="J24" s="21" t="str">
        <f>IF('Rekapitulace stavby'!AN20="","",'Rekapitulace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34</v>
      </c>
      <c r="L26" s="28"/>
    </row>
    <row r="27" spans="2:12" s="7" customFormat="1" ht="16.5" customHeight="1">
      <c r="B27" s="85"/>
      <c r="E27" s="192" t="s">
        <v>1</v>
      </c>
      <c r="F27" s="192"/>
      <c r="G27" s="192"/>
      <c r="H27" s="192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35</v>
      </c>
      <c r="J30" s="62">
        <f>ROUND(J119,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5" customHeight="1">
      <c r="B33" s="28"/>
      <c r="D33" s="51" t="s">
        <v>39</v>
      </c>
      <c r="E33" s="23" t="s">
        <v>40</v>
      </c>
      <c r="F33" s="87">
        <f>ROUND((SUM(BE119:BE124)),  2)</f>
        <v>0</v>
      </c>
      <c r="I33" s="88">
        <v>0.21</v>
      </c>
      <c r="J33" s="87">
        <f>ROUND(((SUM(BE119:BE124))*I33),  2)</f>
        <v>0</v>
      </c>
      <c r="L33" s="28"/>
    </row>
    <row r="34" spans="2:12" s="1" customFormat="1" ht="14.45" customHeight="1">
      <c r="B34" s="28"/>
      <c r="E34" s="23" t="s">
        <v>41</v>
      </c>
      <c r="F34" s="87">
        <f>ROUND((SUM(BF119:BF124)),  2)</f>
        <v>0</v>
      </c>
      <c r="I34" s="88">
        <v>0.12</v>
      </c>
      <c r="J34" s="87">
        <f>ROUND(((SUM(BF119:BF124))*I34),  2)</f>
        <v>0</v>
      </c>
      <c r="L34" s="28"/>
    </row>
    <row r="35" spans="2:12" s="1" customFormat="1" ht="14.45" hidden="1" customHeight="1">
      <c r="B35" s="28"/>
      <c r="E35" s="23" t="s">
        <v>42</v>
      </c>
      <c r="F35" s="87">
        <f>ROUND((SUM(BG119:BG124)),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43</v>
      </c>
      <c r="F36" s="87">
        <f>ROUND((SUM(BH119:BH124)),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44</v>
      </c>
      <c r="F37" s="87">
        <f>ROUND((SUM(BI119:BI124)),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45</v>
      </c>
      <c r="E39" s="53"/>
      <c r="F39" s="53"/>
      <c r="G39" s="91" t="s">
        <v>46</v>
      </c>
      <c r="H39" s="92" t="s">
        <v>47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50</v>
      </c>
      <c r="E61" s="30"/>
      <c r="F61" s="95" t="s">
        <v>51</v>
      </c>
      <c r="G61" s="39" t="s">
        <v>50</v>
      </c>
      <c r="H61" s="30"/>
      <c r="I61" s="30"/>
      <c r="J61" s="96" t="s">
        <v>51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50</v>
      </c>
      <c r="E76" s="30"/>
      <c r="F76" s="95" t="s">
        <v>51</v>
      </c>
      <c r="G76" s="39" t="s">
        <v>50</v>
      </c>
      <c r="H76" s="30"/>
      <c r="I76" s="30"/>
      <c r="J76" s="96" t="s">
        <v>51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105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16.5" customHeight="1">
      <c r="B85" s="28"/>
      <c r="E85" s="204" t="str">
        <f>E7</f>
        <v>DS_Kaplice</v>
      </c>
      <c r="F85" s="205"/>
      <c r="G85" s="205"/>
      <c r="H85" s="205"/>
      <c r="L85" s="28"/>
    </row>
    <row r="86" spans="2:47" s="1" customFormat="1" ht="12" customHeight="1">
      <c r="B86" s="28"/>
      <c r="C86" s="23" t="s">
        <v>103</v>
      </c>
      <c r="L86" s="28"/>
    </row>
    <row r="87" spans="2:47" s="1" customFormat="1" ht="16.5" customHeight="1">
      <c r="B87" s="28"/>
      <c r="E87" s="165" t="str">
        <f>E9</f>
        <v>DS_Kaplice - DS_Kaplice_zdravotnicke_instalace</v>
      </c>
      <c r="F87" s="206"/>
      <c r="G87" s="206"/>
      <c r="H87" s="206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19</v>
      </c>
      <c r="F89" s="21" t="str">
        <f>F12</f>
        <v xml:space="preserve">par.č.972, k.ú. Kaplice </v>
      </c>
      <c r="I89" s="23" t="s">
        <v>21</v>
      </c>
      <c r="J89" s="48" t="str">
        <f>IF(J12="","",J12)</f>
        <v>18. 10. 2024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23</v>
      </c>
      <c r="F91" s="21" t="str">
        <f>E15</f>
        <v>Město Kaplice</v>
      </c>
      <c r="I91" s="23" t="s">
        <v>29</v>
      </c>
      <c r="J91" s="26" t="str">
        <f>E21</f>
        <v>Atelier Elzet , s.r.o.</v>
      </c>
      <c r="L91" s="28"/>
    </row>
    <row r="92" spans="2:47" s="1" customFormat="1" ht="15.2" customHeight="1">
      <c r="B92" s="28"/>
      <c r="C92" s="23" t="s">
        <v>27</v>
      </c>
      <c r="F92" s="21" t="str">
        <f>IF(E18="","",E18)</f>
        <v>Vyplň údaj</v>
      </c>
      <c r="I92" s="23" t="s">
        <v>31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106</v>
      </c>
      <c r="D94" s="89"/>
      <c r="E94" s="89"/>
      <c r="F94" s="89"/>
      <c r="G94" s="89"/>
      <c r="H94" s="89"/>
      <c r="I94" s="89"/>
      <c r="J94" s="98" t="s">
        <v>107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9" t="s">
        <v>108</v>
      </c>
      <c r="J96" s="62">
        <f>J119</f>
        <v>0</v>
      </c>
      <c r="L96" s="28"/>
      <c r="AU96" s="13" t="s">
        <v>109</v>
      </c>
    </row>
    <row r="97" spans="2:12" s="8" customFormat="1" ht="24.95" customHeight="1">
      <c r="B97" s="100"/>
      <c r="D97" s="101" t="s">
        <v>110</v>
      </c>
      <c r="E97" s="102"/>
      <c r="F97" s="102"/>
      <c r="G97" s="102"/>
      <c r="H97" s="102"/>
      <c r="I97" s="102"/>
      <c r="J97" s="103">
        <f>J120</f>
        <v>0</v>
      </c>
      <c r="L97" s="100"/>
    </row>
    <row r="98" spans="2:12" s="9" customFormat="1" ht="19.899999999999999" customHeight="1">
      <c r="B98" s="104"/>
      <c r="D98" s="105" t="s">
        <v>111</v>
      </c>
      <c r="E98" s="106"/>
      <c r="F98" s="106"/>
      <c r="G98" s="106"/>
      <c r="H98" s="106"/>
      <c r="I98" s="106"/>
      <c r="J98" s="107">
        <f>J121</f>
        <v>0</v>
      </c>
      <c r="L98" s="104"/>
    </row>
    <row r="99" spans="2:12" s="9" customFormat="1" ht="19.899999999999999" customHeight="1">
      <c r="B99" s="104"/>
      <c r="D99" s="105" t="s">
        <v>112</v>
      </c>
      <c r="E99" s="106"/>
      <c r="F99" s="106"/>
      <c r="G99" s="106"/>
      <c r="H99" s="106"/>
      <c r="I99" s="106"/>
      <c r="J99" s="107">
        <f>J123</f>
        <v>0</v>
      </c>
      <c r="L99" s="104"/>
    </row>
    <row r="100" spans="2:12" s="1" customFormat="1" ht="21.75" customHeight="1">
      <c r="B100" s="28"/>
      <c r="L100" s="28"/>
    </row>
    <row r="101" spans="2:12" s="1" customFormat="1" ht="6.95" customHeight="1"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28"/>
    </row>
    <row r="105" spans="2:12" s="1" customFormat="1" ht="6.95" customHeight="1"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28"/>
    </row>
    <row r="106" spans="2:12" s="1" customFormat="1" ht="24.95" customHeight="1">
      <c r="B106" s="28"/>
      <c r="C106" s="17" t="s">
        <v>113</v>
      </c>
      <c r="L106" s="28"/>
    </row>
    <row r="107" spans="2:12" s="1" customFormat="1" ht="6.95" customHeight="1">
      <c r="B107" s="28"/>
      <c r="L107" s="28"/>
    </row>
    <row r="108" spans="2:12" s="1" customFormat="1" ht="12" customHeight="1">
      <c r="B108" s="28"/>
      <c r="C108" s="23" t="s">
        <v>16</v>
      </c>
      <c r="L108" s="28"/>
    </row>
    <row r="109" spans="2:12" s="1" customFormat="1" ht="16.5" customHeight="1">
      <c r="B109" s="28"/>
      <c r="E109" s="204" t="str">
        <f>E7</f>
        <v>DS_Kaplice</v>
      </c>
      <c r="F109" s="205"/>
      <c r="G109" s="205"/>
      <c r="H109" s="205"/>
      <c r="L109" s="28"/>
    </row>
    <row r="110" spans="2:12" s="1" customFormat="1" ht="12" customHeight="1">
      <c r="B110" s="28"/>
      <c r="C110" s="23" t="s">
        <v>103</v>
      </c>
      <c r="L110" s="28"/>
    </row>
    <row r="111" spans="2:12" s="1" customFormat="1" ht="16.5" customHeight="1">
      <c r="B111" s="28"/>
      <c r="E111" s="165" t="str">
        <f>E9</f>
        <v>DS_Kaplice - DS_Kaplice_zdravotnicke_instalace</v>
      </c>
      <c r="F111" s="206"/>
      <c r="G111" s="206"/>
      <c r="H111" s="206"/>
      <c r="L111" s="28"/>
    </row>
    <row r="112" spans="2:12" s="1" customFormat="1" ht="6.95" customHeight="1">
      <c r="B112" s="28"/>
      <c r="L112" s="28"/>
    </row>
    <row r="113" spans="2:65" s="1" customFormat="1" ht="12" customHeight="1">
      <c r="B113" s="28"/>
      <c r="C113" s="23" t="s">
        <v>19</v>
      </c>
      <c r="F113" s="21" t="str">
        <f>F12</f>
        <v xml:space="preserve">par.č.972, k.ú. Kaplice </v>
      </c>
      <c r="I113" s="23" t="s">
        <v>21</v>
      </c>
      <c r="J113" s="48" t="str">
        <f>IF(J12="","",J12)</f>
        <v>18. 10. 2024</v>
      </c>
      <c r="L113" s="28"/>
    </row>
    <row r="114" spans="2:65" s="1" customFormat="1" ht="6.95" customHeight="1">
      <c r="B114" s="28"/>
      <c r="L114" s="28"/>
    </row>
    <row r="115" spans="2:65" s="1" customFormat="1" ht="15.2" customHeight="1">
      <c r="B115" s="28"/>
      <c r="C115" s="23" t="s">
        <v>23</v>
      </c>
      <c r="F115" s="21" t="str">
        <f>E15</f>
        <v>Město Kaplice</v>
      </c>
      <c r="I115" s="23" t="s">
        <v>29</v>
      </c>
      <c r="J115" s="26" t="str">
        <f>E21</f>
        <v>Atelier Elzet , s.r.o.</v>
      </c>
      <c r="L115" s="28"/>
    </row>
    <row r="116" spans="2:65" s="1" customFormat="1" ht="15.2" customHeight="1">
      <c r="B116" s="28"/>
      <c r="C116" s="23" t="s">
        <v>27</v>
      </c>
      <c r="F116" s="21" t="str">
        <f>IF(E18="","",E18)</f>
        <v>Vyplň údaj</v>
      </c>
      <c r="I116" s="23" t="s">
        <v>31</v>
      </c>
      <c r="J116" s="26" t="str">
        <f>E24</f>
        <v xml:space="preserve"> </v>
      </c>
      <c r="L116" s="28"/>
    </row>
    <row r="117" spans="2:65" s="1" customFormat="1" ht="10.35" customHeight="1">
      <c r="B117" s="28"/>
      <c r="L117" s="28"/>
    </row>
    <row r="118" spans="2:65" s="10" customFormat="1" ht="29.25" customHeight="1">
      <c r="B118" s="108"/>
      <c r="C118" s="109" t="s">
        <v>114</v>
      </c>
      <c r="D118" s="110" t="s">
        <v>60</v>
      </c>
      <c r="E118" s="110" t="s">
        <v>56</v>
      </c>
      <c r="F118" s="110" t="s">
        <v>57</v>
      </c>
      <c r="G118" s="110" t="s">
        <v>115</v>
      </c>
      <c r="H118" s="110" t="s">
        <v>116</v>
      </c>
      <c r="I118" s="110" t="s">
        <v>117</v>
      </c>
      <c r="J118" s="111" t="s">
        <v>107</v>
      </c>
      <c r="K118" s="112" t="s">
        <v>118</v>
      </c>
      <c r="L118" s="108"/>
      <c r="M118" s="55" t="s">
        <v>1</v>
      </c>
      <c r="N118" s="56" t="s">
        <v>39</v>
      </c>
      <c r="O118" s="56" t="s">
        <v>119</v>
      </c>
      <c r="P118" s="56" t="s">
        <v>120</v>
      </c>
      <c r="Q118" s="56" t="s">
        <v>121</v>
      </c>
      <c r="R118" s="56" t="s">
        <v>122</v>
      </c>
      <c r="S118" s="56" t="s">
        <v>123</v>
      </c>
      <c r="T118" s="57" t="s">
        <v>124</v>
      </c>
    </row>
    <row r="119" spans="2:65" s="1" customFormat="1" ht="22.9" customHeight="1">
      <c r="B119" s="28"/>
      <c r="C119" s="60" t="s">
        <v>125</v>
      </c>
      <c r="J119" s="113">
        <f>BK119</f>
        <v>0</v>
      </c>
      <c r="L119" s="28"/>
      <c r="M119" s="58"/>
      <c r="N119" s="49"/>
      <c r="O119" s="49"/>
      <c r="P119" s="114">
        <f>P120</f>
        <v>0</v>
      </c>
      <c r="Q119" s="49"/>
      <c r="R119" s="114">
        <f>R120</f>
        <v>2.1350000000000001E-2</v>
      </c>
      <c r="S119" s="49"/>
      <c r="T119" s="115">
        <f>T120</f>
        <v>0</v>
      </c>
      <c r="AT119" s="13" t="s">
        <v>74</v>
      </c>
      <c r="AU119" s="13" t="s">
        <v>109</v>
      </c>
      <c r="BK119" s="116">
        <f>BK120</f>
        <v>0</v>
      </c>
    </row>
    <row r="120" spans="2:65" s="11" customFormat="1" ht="25.9" customHeight="1">
      <c r="B120" s="117"/>
      <c r="D120" s="118" t="s">
        <v>74</v>
      </c>
      <c r="E120" s="119" t="s">
        <v>126</v>
      </c>
      <c r="F120" s="119" t="s">
        <v>127</v>
      </c>
      <c r="I120" s="120"/>
      <c r="J120" s="121">
        <f>BK120</f>
        <v>0</v>
      </c>
      <c r="L120" s="117"/>
      <c r="M120" s="122"/>
      <c r="P120" s="123">
        <f>P121+P123</f>
        <v>0</v>
      </c>
      <c r="R120" s="123">
        <f>R121+R123</f>
        <v>2.1350000000000001E-2</v>
      </c>
      <c r="T120" s="124">
        <f>T121+T123</f>
        <v>0</v>
      </c>
      <c r="AR120" s="118" t="s">
        <v>84</v>
      </c>
      <c r="AT120" s="125" t="s">
        <v>74</v>
      </c>
      <c r="AU120" s="125" t="s">
        <v>75</v>
      </c>
      <c r="AY120" s="118" t="s">
        <v>128</v>
      </c>
      <c r="BK120" s="126">
        <f>BK121+BK123</f>
        <v>0</v>
      </c>
    </row>
    <row r="121" spans="2:65" s="11" customFormat="1" ht="22.9" customHeight="1">
      <c r="B121" s="117"/>
      <c r="D121" s="118" t="s">
        <v>74</v>
      </c>
      <c r="E121" s="127" t="s">
        <v>129</v>
      </c>
      <c r="F121" s="127" t="s">
        <v>130</v>
      </c>
      <c r="I121" s="120"/>
      <c r="J121" s="128">
        <f>BK121</f>
        <v>0</v>
      </c>
      <c r="L121" s="117"/>
      <c r="M121" s="122"/>
      <c r="P121" s="123">
        <f>P122</f>
        <v>0</v>
      </c>
      <c r="R121" s="123">
        <f>R122</f>
        <v>1.7639999999999999E-2</v>
      </c>
      <c r="T121" s="124">
        <f>T122</f>
        <v>0</v>
      </c>
      <c r="AR121" s="118" t="s">
        <v>84</v>
      </c>
      <c r="AT121" s="125" t="s">
        <v>74</v>
      </c>
      <c r="AU121" s="125" t="s">
        <v>82</v>
      </c>
      <c r="AY121" s="118" t="s">
        <v>128</v>
      </c>
      <c r="BK121" s="126">
        <f>BK122</f>
        <v>0</v>
      </c>
    </row>
    <row r="122" spans="2:65" s="1" customFormat="1" ht="16.5" customHeight="1">
      <c r="B122" s="129"/>
      <c r="C122" s="130" t="s">
        <v>82</v>
      </c>
      <c r="D122" s="130" t="s">
        <v>131</v>
      </c>
      <c r="E122" s="131" t="s">
        <v>132</v>
      </c>
      <c r="F122" s="132" t="s">
        <v>133</v>
      </c>
      <c r="G122" s="133" t="s">
        <v>134</v>
      </c>
      <c r="H122" s="134">
        <v>1</v>
      </c>
      <c r="I122" s="135"/>
      <c r="J122" s="136">
        <f>ROUND(I122*H122,2)</f>
        <v>0</v>
      </c>
      <c r="K122" s="137"/>
      <c r="L122" s="28"/>
      <c r="M122" s="138" t="s">
        <v>1</v>
      </c>
      <c r="N122" s="139" t="s">
        <v>40</v>
      </c>
      <c r="P122" s="140">
        <f>O122*H122</f>
        <v>0</v>
      </c>
      <c r="Q122" s="140">
        <v>1.7639999999999999E-2</v>
      </c>
      <c r="R122" s="140">
        <f>Q122*H122</f>
        <v>1.7639999999999999E-2</v>
      </c>
      <c r="S122" s="140">
        <v>0</v>
      </c>
      <c r="T122" s="141">
        <f>S122*H122</f>
        <v>0</v>
      </c>
      <c r="AR122" s="142" t="s">
        <v>135</v>
      </c>
      <c r="AT122" s="142" t="s">
        <v>131</v>
      </c>
      <c r="AU122" s="142" t="s">
        <v>84</v>
      </c>
      <c r="AY122" s="13" t="s">
        <v>128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3" t="s">
        <v>82</v>
      </c>
      <c r="BK122" s="143">
        <f>ROUND(I122*H122,2)</f>
        <v>0</v>
      </c>
      <c r="BL122" s="13" t="s">
        <v>135</v>
      </c>
      <c r="BM122" s="142" t="s">
        <v>136</v>
      </c>
    </row>
    <row r="123" spans="2:65" s="11" customFormat="1" ht="22.9" customHeight="1">
      <c r="B123" s="117"/>
      <c r="D123" s="118" t="s">
        <v>74</v>
      </c>
      <c r="E123" s="127" t="s">
        <v>137</v>
      </c>
      <c r="F123" s="127" t="s">
        <v>138</v>
      </c>
      <c r="I123" s="120"/>
      <c r="J123" s="128">
        <f>BK123</f>
        <v>0</v>
      </c>
      <c r="L123" s="117"/>
      <c r="M123" s="122"/>
      <c r="P123" s="123">
        <f>P124</f>
        <v>0</v>
      </c>
      <c r="R123" s="123">
        <f>R124</f>
        <v>3.7100000000000002E-3</v>
      </c>
      <c r="T123" s="124">
        <f>T124</f>
        <v>0</v>
      </c>
      <c r="AR123" s="118" t="s">
        <v>84</v>
      </c>
      <c r="AT123" s="125" t="s">
        <v>74</v>
      </c>
      <c r="AU123" s="125" t="s">
        <v>82</v>
      </c>
      <c r="AY123" s="118" t="s">
        <v>128</v>
      </c>
      <c r="BK123" s="126">
        <f>BK124</f>
        <v>0</v>
      </c>
    </row>
    <row r="124" spans="2:65" s="1" customFormat="1" ht="16.5" customHeight="1">
      <c r="B124" s="129"/>
      <c r="C124" s="130" t="s">
        <v>84</v>
      </c>
      <c r="D124" s="130" t="s">
        <v>131</v>
      </c>
      <c r="E124" s="131" t="s">
        <v>139</v>
      </c>
      <c r="F124" s="132" t="s">
        <v>140</v>
      </c>
      <c r="G124" s="133" t="s">
        <v>134</v>
      </c>
      <c r="H124" s="134">
        <v>1</v>
      </c>
      <c r="I124" s="135"/>
      <c r="J124" s="136">
        <f>ROUND(I124*H124,2)</f>
        <v>0</v>
      </c>
      <c r="K124" s="137"/>
      <c r="L124" s="28"/>
      <c r="M124" s="144" t="s">
        <v>1</v>
      </c>
      <c r="N124" s="145" t="s">
        <v>40</v>
      </c>
      <c r="O124" s="146"/>
      <c r="P124" s="147">
        <f>O124*H124</f>
        <v>0</v>
      </c>
      <c r="Q124" s="147">
        <v>3.7100000000000002E-3</v>
      </c>
      <c r="R124" s="147">
        <f>Q124*H124</f>
        <v>3.7100000000000002E-3</v>
      </c>
      <c r="S124" s="147">
        <v>0</v>
      </c>
      <c r="T124" s="148">
        <f>S124*H124</f>
        <v>0</v>
      </c>
      <c r="AR124" s="142" t="s">
        <v>135</v>
      </c>
      <c r="AT124" s="142" t="s">
        <v>131</v>
      </c>
      <c r="AU124" s="142" t="s">
        <v>84</v>
      </c>
      <c r="AY124" s="13" t="s">
        <v>128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3" t="s">
        <v>82</v>
      </c>
      <c r="BK124" s="143">
        <f>ROUND(I124*H124,2)</f>
        <v>0</v>
      </c>
      <c r="BL124" s="13" t="s">
        <v>135</v>
      </c>
      <c r="BM124" s="142" t="s">
        <v>141</v>
      </c>
    </row>
    <row r="125" spans="2:65" s="1" customFormat="1" ht="6.95" customHeight="1"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28"/>
    </row>
  </sheetData>
  <autoFilter ref="C118:K124" xr:uid="{00000000-0009-0000-0000-000001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8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3" t="s">
        <v>5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13" t="s">
        <v>87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84</v>
      </c>
    </row>
    <row r="4" spans="2:46" ht="24.95" customHeight="1">
      <c r="B4" s="16"/>
      <c r="D4" s="17" t="s">
        <v>102</v>
      </c>
      <c r="L4" s="16"/>
      <c r="M4" s="84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204" t="str">
        <f>'Rekapitulace stavby'!K6</f>
        <v>DS_Kaplice</v>
      </c>
      <c r="F7" s="205"/>
      <c r="G7" s="205"/>
      <c r="H7" s="205"/>
      <c r="L7" s="16"/>
    </row>
    <row r="8" spans="2:46" s="1" customFormat="1" ht="12" customHeight="1">
      <c r="B8" s="28"/>
      <c r="D8" s="23" t="s">
        <v>103</v>
      </c>
      <c r="L8" s="28"/>
    </row>
    <row r="9" spans="2:46" s="1" customFormat="1" ht="16.5" customHeight="1">
      <c r="B9" s="28"/>
      <c r="E9" s="165" t="s">
        <v>142</v>
      </c>
      <c r="F9" s="206"/>
      <c r="G9" s="206"/>
      <c r="H9" s="206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>
      <c r="B12" s="28"/>
      <c r="D12" s="23" t="s">
        <v>19</v>
      </c>
      <c r="F12" s="21" t="s">
        <v>20</v>
      </c>
      <c r="I12" s="23" t="s">
        <v>21</v>
      </c>
      <c r="J12" s="48" t="str">
        <f>'Rekapitulace stavby'!AN8</f>
        <v>18. 10. 2024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23</v>
      </c>
      <c r="I14" s="23" t="s">
        <v>24</v>
      </c>
      <c r="J14" s="21" t="s">
        <v>1</v>
      </c>
      <c r="L14" s="28"/>
    </row>
    <row r="15" spans="2:46" s="1" customFormat="1" ht="18" customHeight="1">
      <c r="B15" s="28"/>
      <c r="E15" s="21" t="s">
        <v>25</v>
      </c>
      <c r="I15" s="23" t="s">
        <v>26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27</v>
      </c>
      <c r="I17" s="23" t="s">
        <v>24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07" t="str">
        <f>'Rekapitulace stavby'!E14</f>
        <v>Vyplň údaj</v>
      </c>
      <c r="F18" s="187"/>
      <c r="G18" s="187"/>
      <c r="H18" s="187"/>
      <c r="I18" s="23" t="s">
        <v>26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29</v>
      </c>
      <c r="I20" s="23" t="s">
        <v>24</v>
      </c>
      <c r="J20" s="21" t="s">
        <v>1</v>
      </c>
      <c r="L20" s="28"/>
    </row>
    <row r="21" spans="2:12" s="1" customFormat="1" ht="18" customHeight="1">
      <c r="B21" s="28"/>
      <c r="E21" s="21" t="s">
        <v>30</v>
      </c>
      <c r="I21" s="23" t="s">
        <v>26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31</v>
      </c>
      <c r="I23" s="23" t="s">
        <v>24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 xml:space="preserve"> </v>
      </c>
      <c r="I24" s="23" t="s">
        <v>26</v>
      </c>
      <c r="J24" s="21" t="str">
        <f>IF('Rekapitulace stavby'!AN20="","",'Rekapitulace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34</v>
      </c>
      <c r="L26" s="28"/>
    </row>
    <row r="27" spans="2:12" s="7" customFormat="1" ht="16.5" customHeight="1">
      <c r="B27" s="85"/>
      <c r="E27" s="192" t="s">
        <v>1</v>
      </c>
      <c r="F27" s="192"/>
      <c r="G27" s="192"/>
      <c r="H27" s="192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35</v>
      </c>
      <c r="J30" s="62">
        <f>ROUND(J135,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5" customHeight="1">
      <c r="B33" s="28"/>
      <c r="D33" s="51" t="s">
        <v>39</v>
      </c>
      <c r="E33" s="23" t="s">
        <v>40</v>
      </c>
      <c r="F33" s="87">
        <f>ROUND((SUM(BE135:BE387)),  2)</f>
        <v>0</v>
      </c>
      <c r="I33" s="88">
        <v>0.21</v>
      </c>
      <c r="J33" s="87">
        <f>ROUND(((SUM(BE135:BE387))*I33),  2)</f>
        <v>0</v>
      </c>
      <c r="L33" s="28"/>
    </row>
    <row r="34" spans="2:12" s="1" customFormat="1" ht="14.45" customHeight="1">
      <c r="B34" s="28"/>
      <c r="E34" s="23" t="s">
        <v>41</v>
      </c>
      <c r="F34" s="87">
        <f>ROUND((SUM(BF135:BF387)),  2)</f>
        <v>0</v>
      </c>
      <c r="I34" s="88">
        <v>0.12</v>
      </c>
      <c r="J34" s="87">
        <f>ROUND(((SUM(BF135:BF387))*I34),  2)</f>
        <v>0</v>
      </c>
      <c r="L34" s="28"/>
    </row>
    <row r="35" spans="2:12" s="1" customFormat="1" ht="14.45" hidden="1" customHeight="1">
      <c r="B35" s="28"/>
      <c r="E35" s="23" t="s">
        <v>42</v>
      </c>
      <c r="F35" s="87">
        <f>ROUND((SUM(BG135:BG387)),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43</v>
      </c>
      <c r="F36" s="87">
        <f>ROUND((SUM(BH135:BH387)),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44</v>
      </c>
      <c r="F37" s="87">
        <f>ROUND((SUM(BI135:BI387)),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45</v>
      </c>
      <c r="E39" s="53"/>
      <c r="F39" s="53"/>
      <c r="G39" s="91" t="s">
        <v>46</v>
      </c>
      <c r="H39" s="92" t="s">
        <v>47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50</v>
      </c>
      <c r="E61" s="30"/>
      <c r="F61" s="95" t="s">
        <v>51</v>
      </c>
      <c r="G61" s="39" t="s">
        <v>50</v>
      </c>
      <c r="H61" s="30"/>
      <c r="I61" s="30"/>
      <c r="J61" s="96" t="s">
        <v>51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50</v>
      </c>
      <c r="E76" s="30"/>
      <c r="F76" s="95" t="s">
        <v>51</v>
      </c>
      <c r="G76" s="39" t="s">
        <v>50</v>
      </c>
      <c r="H76" s="30"/>
      <c r="I76" s="30"/>
      <c r="J76" s="96" t="s">
        <v>51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105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16.5" customHeight="1">
      <c r="B85" s="28"/>
      <c r="E85" s="204" t="str">
        <f>E7</f>
        <v>DS_Kaplice</v>
      </c>
      <c r="F85" s="205"/>
      <c r="G85" s="205"/>
      <c r="H85" s="205"/>
      <c r="L85" s="28"/>
    </row>
    <row r="86" spans="2:47" s="1" customFormat="1" ht="12" customHeight="1">
      <c r="B86" s="28"/>
      <c r="C86" s="23" t="s">
        <v>103</v>
      </c>
      <c r="L86" s="28"/>
    </row>
    <row r="87" spans="2:47" s="1" customFormat="1" ht="16.5" customHeight="1">
      <c r="B87" s="28"/>
      <c r="E87" s="165" t="str">
        <f>E9</f>
        <v>DS_Kaplice_elektroin - DS_Kaplice_elektroinstalace</v>
      </c>
      <c r="F87" s="206"/>
      <c r="G87" s="206"/>
      <c r="H87" s="206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19</v>
      </c>
      <c r="F89" s="21" t="str">
        <f>F12</f>
        <v xml:space="preserve">par.č.972, k.ú. Kaplice </v>
      </c>
      <c r="I89" s="23" t="s">
        <v>21</v>
      </c>
      <c r="J89" s="48" t="str">
        <f>IF(J12="","",J12)</f>
        <v>18. 10. 2024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23</v>
      </c>
      <c r="F91" s="21" t="str">
        <f>E15</f>
        <v>Město Kaplice</v>
      </c>
      <c r="I91" s="23" t="s">
        <v>29</v>
      </c>
      <c r="J91" s="26" t="str">
        <f>E21</f>
        <v>Atelier Elzet , s.r.o.</v>
      </c>
      <c r="L91" s="28"/>
    </row>
    <row r="92" spans="2:47" s="1" customFormat="1" ht="15.2" customHeight="1">
      <c r="B92" s="28"/>
      <c r="C92" s="23" t="s">
        <v>27</v>
      </c>
      <c r="F92" s="21" t="str">
        <f>IF(E18="","",E18)</f>
        <v>Vyplň údaj</v>
      </c>
      <c r="I92" s="23" t="s">
        <v>31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106</v>
      </c>
      <c r="D94" s="89"/>
      <c r="E94" s="89"/>
      <c r="F94" s="89"/>
      <c r="G94" s="89"/>
      <c r="H94" s="89"/>
      <c r="I94" s="89"/>
      <c r="J94" s="98" t="s">
        <v>107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9" t="s">
        <v>108</v>
      </c>
      <c r="J96" s="62">
        <f>J135</f>
        <v>0</v>
      </c>
      <c r="L96" s="28"/>
      <c r="AU96" s="13" t="s">
        <v>109</v>
      </c>
    </row>
    <row r="97" spans="2:12" s="8" customFormat="1" ht="24.95" customHeight="1">
      <c r="B97" s="100"/>
      <c r="D97" s="101" t="s">
        <v>143</v>
      </c>
      <c r="E97" s="102"/>
      <c r="F97" s="102"/>
      <c r="G97" s="102"/>
      <c r="H97" s="102"/>
      <c r="I97" s="102"/>
      <c r="J97" s="103">
        <f>J136</f>
        <v>0</v>
      </c>
      <c r="L97" s="100"/>
    </row>
    <row r="98" spans="2:12" s="8" customFormat="1" ht="24.95" customHeight="1">
      <c r="B98" s="100"/>
      <c r="D98" s="101" t="s">
        <v>110</v>
      </c>
      <c r="E98" s="102"/>
      <c r="F98" s="102"/>
      <c r="G98" s="102"/>
      <c r="H98" s="102"/>
      <c r="I98" s="102"/>
      <c r="J98" s="103">
        <f>J137</f>
        <v>0</v>
      </c>
      <c r="L98" s="100"/>
    </row>
    <row r="99" spans="2:12" s="9" customFormat="1" ht="19.899999999999999" customHeight="1">
      <c r="B99" s="104"/>
      <c r="D99" s="105" t="s">
        <v>144</v>
      </c>
      <c r="E99" s="106"/>
      <c r="F99" s="106"/>
      <c r="G99" s="106"/>
      <c r="H99" s="106"/>
      <c r="I99" s="106"/>
      <c r="J99" s="107">
        <f>J138</f>
        <v>0</v>
      </c>
      <c r="L99" s="104"/>
    </row>
    <row r="100" spans="2:12" s="9" customFormat="1" ht="19.899999999999999" customHeight="1">
      <c r="B100" s="104"/>
      <c r="D100" s="105" t="s">
        <v>145</v>
      </c>
      <c r="E100" s="106"/>
      <c r="F100" s="106"/>
      <c r="G100" s="106"/>
      <c r="H100" s="106"/>
      <c r="I100" s="106"/>
      <c r="J100" s="107">
        <f>J141</f>
        <v>0</v>
      </c>
      <c r="L100" s="104"/>
    </row>
    <row r="101" spans="2:12" s="9" customFormat="1" ht="19.899999999999999" customHeight="1">
      <c r="B101" s="104"/>
      <c r="D101" s="105" t="s">
        <v>146</v>
      </c>
      <c r="E101" s="106"/>
      <c r="F101" s="106"/>
      <c r="G101" s="106"/>
      <c r="H101" s="106"/>
      <c r="I101" s="106"/>
      <c r="J101" s="107">
        <f>J160</f>
        <v>0</v>
      </c>
      <c r="L101" s="104"/>
    </row>
    <row r="102" spans="2:12" s="9" customFormat="1" ht="19.899999999999999" customHeight="1">
      <c r="B102" s="104"/>
      <c r="D102" s="105" t="s">
        <v>147</v>
      </c>
      <c r="E102" s="106"/>
      <c r="F102" s="106"/>
      <c r="G102" s="106"/>
      <c r="H102" s="106"/>
      <c r="I102" s="106"/>
      <c r="J102" s="107">
        <f>J170</f>
        <v>0</v>
      </c>
      <c r="L102" s="104"/>
    </row>
    <row r="103" spans="2:12" s="9" customFormat="1" ht="19.899999999999999" customHeight="1">
      <c r="B103" s="104"/>
      <c r="D103" s="105" t="s">
        <v>148</v>
      </c>
      <c r="E103" s="106"/>
      <c r="F103" s="106"/>
      <c r="G103" s="106"/>
      <c r="H103" s="106"/>
      <c r="I103" s="106"/>
      <c r="J103" s="107">
        <f>J187</f>
        <v>0</v>
      </c>
      <c r="L103" s="104"/>
    </row>
    <row r="104" spans="2:12" s="9" customFormat="1" ht="19.899999999999999" customHeight="1">
      <c r="B104" s="104"/>
      <c r="D104" s="105" t="s">
        <v>149</v>
      </c>
      <c r="E104" s="106"/>
      <c r="F104" s="106"/>
      <c r="G104" s="106"/>
      <c r="H104" s="106"/>
      <c r="I104" s="106"/>
      <c r="J104" s="107">
        <f>J192</f>
        <v>0</v>
      </c>
      <c r="L104" s="104"/>
    </row>
    <row r="105" spans="2:12" s="9" customFormat="1" ht="19.899999999999999" customHeight="1">
      <c r="B105" s="104"/>
      <c r="D105" s="105" t="s">
        <v>150</v>
      </c>
      <c r="E105" s="106"/>
      <c r="F105" s="106"/>
      <c r="G105" s="106"/>
      <c r="H105" s="106"/>
      <c r="I105" s="106"/>
      <c r="J105" s="107">
        <f>J199</f>
        <v>0</v>
      </c>
      <c r="L105" s="104"/>
    </row>
    <row r="106" spans="2:12" s="9" customFormat="1" ht="19.899999999999999" customHeight="1">
      <c r="B106" s="104"/>
      <c r="D106" s="105" t="s">
        <v>151</v>
      </c>
      <c r="E106" s="106"/>
      <c r="F106" s="106"/>
      <c r="G106" s="106"/>
      <c r="H106" s="106"/>
      <c r="I106" s="106"/>
      <c r="J106" s="107">
        <f>J202</f>
        <v>0</v>
      </c>
      <c r="L106" s="104"/>
    </row>
    <row r="107" spans="2:12" s="8" customFormat="1" ht="24.95" customHeight="1">
      <c r="B107" s="100"/>
      <c r="D107" s="101" t="s">
        <v>152</v>
      </c>
      <c r="E107" s="102"/>
      <c r="F107" s="102"/>
      <c r="G107" s="102"/>
      <c r="H107" s="102"/>
      <c r="I107" s="102"/>
      <c r="J107" s="103">
        <f>J206</f>
        <v>0</v>
      </c>
      <c r="L107" s="100"/>
    </row>
    <row r="108" spans="2:12" s="9" customFormat="1" ht="19.899999999999999" customHeight="1">
      <c r="B108" s="104"/>
      <c r="D108" s="105" t="s">
        <v>153</v>
      </c>
      <c r="E108" s="106"/>
      <c r="F108" s="106"/>
      <c r="G108" s="106"/>
      <c r="H108" s="106"/>
      <c r="I108" s="106"/>
      <c r="J108" s="107">
        <f>J207</f>
        <v>0</v>
      </c>
      <c r="L108" s="104"/>
    </row>
    <row r="109" spans="2:12" s="9" customFormat="1" ht="19.899999999999999" customHeight="1">
      <c r="B109" s="104"/>
      <c r="D109" s="105" t="s">
        <v>154</v>
      </c>
      <c r="E109" s="106"/>
      <c r="F109" s="106"/>
      <c r="G109" s="106"/>
      <c r="H109" s="106"/>
      <c r="I109" s="106"/>
      <c r="J109" s="107">
        <f>J322</f>
        <v>0</v>
      </c>
      <c r="L109" s="104"/>
    </row>
    <row r="110" spans="2:12" s="9" customFormat="1" ht="19.899999999999999" customHeight="1">
      <c r="B110" s="104"/>
      <c r="D110" s="105" t="s">
        <v>155</v>
      </c>
      <c r="E110" s="106"/>
      <c r="F110" s="106"/>
      <c r="G110" s="106"/>
      <c r="H110" s="106"/>
      <c r="I110" s="106"/>
      <c r="J110" s="107">
        <f>J361</f>
        <v>0</v>
      </c>
      <c r="L110" s="104"/>
    </row>
    <row r="111" spans="2:12" s="9" customFormat="1" ht="19.899999999999999" customHeight="1">
      <c r="B111" s="104"/>
      <c r="D111" s="105" t="s">
        <v>156</v>
      </c>
      <c r="E111" s="106"/>
      <c r="F111" s="106"/>
      <c r="G111" s="106"/>
      <c r="H111" s="106"/>
      <c r="I111" s="106"/>
      <c r="J111" s="107">
        <f>J365</f>
        <v>0</v>
      </c>
      <c r="L111" s="104"/>
    </row>
    <row r="112" spans="2:12" s="8" customFormat="1" ht="24.95" customHeight="1">
      <c r="B112" s="100"/>
      <c r="D112" s="101" t="s">
        <v>157</v>
      </c>
      <c r="E112" s="102"/>
      <c r="F112" s="102"/>
      <c r="G112" s="102"/>
      <c r="H112" s="102"/>
      <c r="I112" s="102"/>
      <c r="J112" s="103">
        <f>J380</f>
        <v>0</v>
      </c>
      <c r="L112" s="100"/>
    </row>
    <row r="113" spans="2:12" s="9" customFormat="1" ht="19.899999999999999" customHeight="1">
      <c r="B113" s="104"/>
      <c r="D113" s="105" t="s">
        <v>158</v>
      </c>
      <c r="E113" s="106"/>
      <c r="F113" s="106"/>
      <c r="G113" s="106"/>
      <c r="H113" s="106"/>
      <c r="I113" s="106"/>
      <c r="J113" s="107">
        <f>J381</f>
        <v>0</v>
      </c>
      <c r="L113" s="104"/>
    </row>
    <row r="114" spans="2:12" s="9" customFormat="1" ht="19.899999999999999" customHeight="1">
      <c r="B114" s="104"/>
      <c r="D114" s="105" t="s">
        <v>159</v>
      </c>
      <c r="E114" s="106"/>
      <c r="F114" s="106"/>
      <c r="G114" s="106"/>
      <c r="H114" s="106"/>
      <c r="I114" s="106"/>
      <c r="J114" s="107">
        <f>J383</f>
        <v>0</v>
      </c>
      <c r="L114" s="104"/>
    </row>
    <row r="115" spans="2:12" s="9" customFormat="1" ht="19.899999999999999" customHeight="1">
      <c r="B115" s="104"/>
      <c r="D115" s="105" t="s">
        <v>160</v>
      </c>
      <c r="E115" s="106"/>
      <c r="F115" s="106"/>
      <c r="G115" s="106"/>
      <c r="H115" s="106"/>
      <c r="I115" s="106"/>
      <c r="J115" s="107">
        <f>J385</f>
        <v>0</v>
      </c>
      <c r="L115" s="104"/>
    </row>
    <row r="116" spans="2:12" s="1" customFormat="1" ht="21.75" customHeight="1">
      <c r="B116" s="28"/>
      <c r="L116" s="28"/>
    </row>
    <row r="117" spans="2:12" s="1" customFormat="1" ht="6.95" customHeight="1"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28"/>
    </row>
    <row r="121" spans="2:12" s="1" customFormat="1" ht="6.95" customHeight="1"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28"/>
    </row>
    <row r="122" spans="2:12" s="1" customFormat="1" ht="24.95" customHeight="1">
      <c r="B122" s="28"/>
      <c r="C122" s="17" t="s">
        <v>113</v>
      </c>
      <c r="L122" s="28"/>
    </row>
    <row r="123" spans="2:12" s="1" customFormat="1" ht="6.95" customHeight="1">
      <c r="B123" s="28"/>
      <c r="L123" s="28"/>
    </row>
    <row r="124" spans="2:12" s="1" customFormat="1" ht="12" customHeight="1">
      <c r="B124" s="28"/>
      <c r="C124" s="23" t="s">
        <v>16</v>
      </c>
      <c r="L124" s="28"/>
    </row>
    <row r="125" spans="2:12" s="1" customFormat="1" ht="16.5" customHeight="1">
      <c r="B125" s="28"/>
      <c r="E125" s="204" t="str">
        <f>E7</f>
        <v>DS_Kaplice</v>
      </c>
      <c r="F125" s="205"/>
      <c r="G125" s="205"/>
      <c r="H125" s="205"/>
      <c r="L125" s="28"/>
    </row>
    <row r="126" spans="2:12" s="1" customFormat="1" ht="12" customHeight="1">
      <c r="B126" s="28"/>
      <c r="C126" s="23" t="s">
        <v>103</v>
      </c>
      <c r="L126" s="28"/>
    </row>
    <row r="127" spans="2:12" s="1" customFormat="1" ht="16.5" customHeight="1">
      <c r="B127" s="28"/>
      <c r="E127" s="165" t="str">
        <f>E9</f>
        <v>DS_Kaplice_elektroin - DS_Kaplice_elektroinstalace</v>
      </c>
      <c r="F127" s="206"/>
      <c r="G127" s="206"/>
      <c r="H127" s="206"/>
      <c r="L127" s="28"/>
    </row>
    <row r="128" spans="2:12" s="1" customFormat="1" ht="6.95" customHeight="1">
      <c r="B128" s="28"/>
      <c r="L128" s="28"/>
    </row>
    <row r="129" spans="2:65" s="1" customFormat="1" ht="12" customHeight="1">
      <c r="B129" s="28"/>
      <c r="C129" s="23" t="s">
        <v>19</v>
      </c>
      <c r="F129" s="21" t="str">
        <f>F12</f>
        <v xml:space="preserve">par.č.972, k.ú. Kaplice </v>
      </c>
      <c r="I129" s="23" t="s">
        <v>21</v>
      </c>
      <c r="J129" s="48" t="str">
        <f>IF(J12="","",J12)</f>
        <v>18. 10. 2024</v>
      </c>
      <c r="L129" s="28"/>
    </row>
    <row r="130" spans="2:65" s="1" customFormat="1" ht="6.95" customHeight="1">
      <c r="B130" s="28"/>
      <c r="L130" s="28"/>
    </row>
    <row r="131" spans="2:65" s="1" customFormat="1" ht="15.2" customHeight="1">
      <c r="B131" s="28"/>
      <c r="C131" s="23" t="s">
        <v>23</v>
      </c>
      <c r="F131" s="21" t="str">
        <f>E15</f>
        <v>Město Kaplice</v>
      </c>
      <c r="I131" s="23" t="s">
        <v>29</v>
      </c>
      <c r="J131" s="26" t="str">
        <f>E21</f>
        <v>Atelier Elzet , s.r.o.</v>
      </c>
      <c r="L131" s="28"/>
    </row>
    <row r="132" spans="2:65" s="1" customFormat="1" ht="15.2" customHeight="1">
      <c r="B132" s="28"/>
      <c r="C132" s="23" t="s">
        <v>27</v>
      </c>
      <c r="F132" s="21" t="str">
        <f>IF(E18="","",E18)</f>
        <v>Vyplň údaj</v>
      </c>
      <c r="I132" s="23" t="s">
        <v>31</v>
      </c>
      <c r="J132" s="26" t="str">
        <f>E24</f>
        <v xml:space="preserve"> </v>
      </c>
      <c r="L132" s="28"/>
    </row>
    <row r="133" spans="2:65" s="1" customFormat="1" ht="10.35" customHeight="1">
      <c r="B133" s="28"/>
      <c r="L133" s="28"/>
    </row>
    <row r="134" spans="2:65" s="10" customFormat="1" ht="29.25" customHeight="1">
      <c r="B134" s="108"/>
      <c r="C134" s="109" t="s">
        <v>114</v>
      </c>
      <c r="D134" s="110" t="s">
        <v>60</v>
      </c>
      <c r="E134" s="110" t="s">
        <v>56</v>
      </c>
      <c r="F134" s="110" t="s">
        <v>57</v>
      </c>
      <c r="G134" s="110" t="s">
        <v>115</v>
      </c>
      <c r="H134" s="110" t="s">
        <v>116</v>
      </c>
      <c r="I134" s="110" t="s">
        <v>117</v>
      </c>
      <c r="J134" s="111" t="s">
        <v>107</v>
      </c>
      <c r="K134" s="112" t="s">
        <v>118</v>
      </c>
      <c r="L134" s="108"/>
      <c r="M134" s="55" t="s">
        <v>1</v>
      </c>
      <c r="N134" s="56" t="s">
        <v>39</v>
      </c>
      <c r="O134" s="56" t="s">
        <v>119</v>
      </c>
      <c r="P134" s="56" t="s">
        <v>120</v>
      </c>
      <c r="Q134" s="56" t="s">
        <v>121</v>
      </c>
      <c r="R134" s="56" t="s">
        <v>122</v>
      </c>
      <c r="S134" s="56" t="s">
        <v>123</v>
      </c>
      <c r="T134" s="57" t="s">
        <v>124</v>
      </c>
    </row>
    <row r="135" spans="2:65" s="1" customFormat="1" ht="22.9" customHeight="1">
      <c r="B135" s="28"/>
      <c r="C135" s="60" t="s">
        <v>125</v>
      </c>
      <c r="J135" s="113">
        <f>BK135</f>
        <v>0</v>
      </c>
      <c r="L135" s="28"/>
      <c r="M135" s="58"/>
      <c r="N135" s="49"/>
      <c r="O135" s="49"/>
      <c r="P135" s="114">
        <f>P136+P137+P206+P380</f>
        <v>0</v>
      </c>
      <c r="Q135" s="49"/>
      <c r="R135" s="114">
        <f>R136+R137+R206+R380</f>
        <v>0</v>
      </c>
      <c r="S135" s="49"/>
      <c r="T135" s="115">
        <f>T136+T137+T206+T380</f>
        <v>0</v>
      </c>
      <c r="AT135" s="13" t="s">
        <v>74</v>
      </c>
      <c r="AU135" s="13" t="s">
        <v>109</v>
      </c>
      <c r="BK135" s="116">
        <f>BK136+BK137+BK206+BK380</f>
        <v>0</v>
      </c>
    </row>
    <row r="136" spans="2:65" s="11" customFormat="1" ht="25.9" customHeight="1">
      <c r="B136" s="117"/>
      <c r="D136" s="118" t="s">
        <v>74</v>
      </c>
      <c r="E136" s="119" t="s">
        <v>161</v>
      </c>
      <c r="F136" s="119" t="s">
        <v>161</v>
      </c>
      <c r="I136" s="120"/>
      <c r="J136" s="121">
        <f>BK136</f>
        <v>0</v>
      </c>
      <c r="L136" s="117"/>
      <c r="M136" s="122"/>
      <c r="P136" s="123">
        <v>0</v>
      </c>
      <c r="R136" s="123">
        <v>0</v>
      </c>
      <c r="T136" s="124">
        <v>0</v>
      </c>
      <c r="AR136" s="118" t="s">
        <v>82</v>
      </c>
      <c r="AT136" s="125" t="s">
        <v>74</v>
      </c>
      <c r="AU136" s="125" t="s">
        <v>75</v>
      </c>
      <c r="AY136" s="118" t="s">
        <v>128</v>
      </c>
      <c r="BK136" s="126">
        <v>0</v>
      </c>
    </row>
    <row r="137" spans="2:65" s="11" customFormat="1" ht="25.9" customHeight="1">
      <c r="B137" s="117"/>
      <c r="D137" s="118" t="s">
        <v>74</v>
      </c>
      <c r="E137" s="119" t="s">
        <v>126</v>
      </c>
      <c r="F137" s="119" t="s">
        <v>127</v>
      </c>
      <c r="I137" s="120"/>
      <c r="J137" s="121">
        <f>BK137</f>
        <v>0</v>
      </c>
      <c r="L137" s="117"/>
      <c r="M137" s="122"/>
      <c r="P137" s="123">
        <f>P138+P141+P160+P170+P187+P192+P199+P202</f>
        <v>0</v>
      </c>
      <c r="R137" s="123">
        <f>R138+R141+R160+R170+R187+R192+R199+R202</f>
        <v>0</v>
      </c>
      <c r="T137" s="124">
        <f>T138+T141+T160+T170+T187+T192+T199+T202</f>
        <v>0</v>
      </c>
      <c r="AR137" s="118" t="s">
        <v>84</v>
      </c>
      <c r="AT137" s="125" t="s">
        <v>74</v>
      </c>
      <c r="AU137" s="125" t="s">
        <v>75</v>
      </c>
      <c r="AY137" s="118" t="s">
        <v>128</v>
      </c>
      <c r="BK137" s="126">
        <f>BK138+BK141+BK160+BK170+BK187+BK192+BK199+BK202</f>
        <v>0</v>
      </c>
    </row>
    <row r="138" spans="2:65" s="11" customFormat="1" ht="22.9" customHeight="1">
      <c r="B138" s="117"/>
      <c r="D138" s="118" t="s">
        <v>74</v>
      </c>
      <c r="E138" s="127" t="s">
        <v>162</v>
      </c>
      <c r="F138" s="127" t="s">
        <v>163</v>
      </c>
      <c r="I138" s="120"/>
      <c r="J138" s="128">
        <f>BK138</f>
        <v>0</v>
      </c>
      <c r="L138" s="117"/>
      <c r="M138" s="122"/>
      <c r="P138" s="123">
        <f>SUM(P139:P140)</f>
        <v>0</v>
      </c>
      <c r="R138" s="123">
        <f>SUM(R139:R140)</f>
        <v>0</v>
      </c>
      <c r="T138" s="124">
        <f>SUM(T139:T140)</f>
        <v>0</v>
      </c>
      <c r="AR138" s="118" t="s">
        <v>84</v>
      </c>
      <c r="AT138" s="125" t="s">
        <v>74</v>
      </c>
      <c r="AU138" s="125" t="s">
        <v>82</v>
      </c>
      <c r="AY138" s="118" t="s">
        <v>128</v>
      </c>
      <c r="BK138" s="126">
        <f>SUM(BK139:BK140)</f>
        <v>0</v>
      </c>
    </row>
    <row r="139" spans="2:65" s="1" customFormat="1" ht="24.2" customHeight="1">
      <c r="B139" s="129"/>
      <c r="C139" s="149" t="s">
        <v>82</v>
      </c>
      <c r="D139" s="149" t="s">
        <v>164</v>
      </c>
      <c r="E139" s="150" t="s">
        <v>165</v>
      </c>
      <c r="F139" s="151" t="s">
        <v>166</v>
      </c>
      <c r="G139" s="152" t="s">
        <v>167</v>
      </c>
      <c r="H139" s="153">
        <v>1</v>
      </c>
      <c r="I139" s="154"/>
      <c r="J139" s="155">
        <f>ROUND(I139*H139,2)</f>
        <v>0</v>
      </c>
      <c r="K139" s="156"/>
      <c r="L139" s="157"/>
      <c r="M139" s="158" t="s">
        <v>1</v>
      </c>
      <c r="N139" s="159" t="s">
        <v>40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168</v>
      </c>
      <c r="AT139" s="142" t="s">
        <v>164</v>
      </c>
      <c r="AU139" s="142" t="s">
        <v>84</v>
      </c>
      <c r="AY139" s="13" t="s">
        <v>128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3" t="s">
        <v>82</v>
      </c>
      <c r="BK139" s="143">
        <f>ROUND(I139*H139,2)</f>
        <v>0</v>
      </c>
      <c r="BL139" s="13" t="s">
        <v>135</v>
      </c>
      <c r="BM139" s="142" t="s">
        <v>84</v>
      </c>
    </row>
    <row r="140" spans="2:65" s="1" customFormat="1" ht="24.2" customHeight="1">
      <c r="B140" s="129"/>
      <c r="C140" s="149" t="s">
        <v>84</v>
      </c>
      <c r="D140" s="149" t="s">
        <v>164</v>
      </c>
      <c r="E140" s="150" t="s">
        <v>169</v>
      </c>
      <c r="F140" s="151" t="s">
        <v>170</v>
      </c>
      <c r="G140" s="152" t="s">
        <v>167</v>
      </c>
      <c r="H140" s="153">
        <v>1</v>
      </c>
      <c r="I140" s="154"/>
      <c r="J140" s="155">
        <f>ROUND(I140*H140,2)</f>
        <v>0</v>
      </c>
      <c r="K140" s="156"/>
      <c r="L140" s="157"/>
      <c r="M140" s="158" t="s">
        <v>1</v>
      </c>
      <c r="N140" s="159" t="s">
        <v>40</v>
      </c>
      <c r="P140" s="140">
        <f>O140*H140</f>
        <v>0</v>
      </c>
      <c r="Q140" s="140">
        <v>0</v>
      </c>
      <c r="R140" s="140">
        <f>Q140*H140</f>
        <v>0</v>
      </c>
      <c r="S140" s="140">
        <v>0</v>
      </c>
      <c r="T140" s="141">
        <f>S140*H140</f>
        <v>0</v>
      </c>
      <c r="AR140" s="142" t="s">
        <v>168</v>
      </c>
      <c r="AT140" s="142" t="s">
        <v>164</v>
      </c>
      <c r="AU140" s="142" t="s">
        <v>84</v>
      </c>
      <c r="AY140" s="13" t="s">
        <v>128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3" t="s">
        <v>82</v>
      </c>
      <c r="BK140" s="143">
        <f>ROUND(I140*H140,2)</f>
        <v>0</v>
      </c>
      <c r="BL140" s="13" t="s">
        <v>135</v>
      </c>
      <c r="BM140" s="142" t="s">
        <v>171</v>
      </c>
    </row>
    <row r="141" spans="2:65" s="11" customFormat="1" ht="22.9" customHeight="1">
      <c r="B141" s="117"/>
      <c r="D141" s="118" t="s">
        <v>74</v>
      </c>
      <c r="E141" s="127" t="s">
        <v>172</v>
      </c>
      <c r="F141" s="127" t="s">
        <v>173</v>
      </c>
      <c r="I141" s="120"/>
      <c r="J141" s="128">
        <f>BK141</f>
        <v>0</v>
      </c>
      <c r="L141" s="117"/>
      <c r="M141" s="122"/>
      <c r="P141" s="123">
        <f>SUM(P142:P159)</f>
        <v>0</v>
      </c>
      <c r="R141" s="123">
        <f>SUM(R142:R159)</f>
        <v>0</v>
      </c>
      <c r="T141" s="124">
        <f>SUM(T142:T159)</f>
        <v>0</v>
      </c>
      <c r="AR141" s="118" t="s">
        <v>84</v>
      </c>
      <c r="AT141" s="125" t="s">
        <v>74</v>
      </c>
      <c r="AU141" s="125" t="s">
        <v>82</v>
      </c>
      <c r="AY141" s="118" t="s">
        <v>128</v>
      </c>
      <c r="BK141" s="126">
        <f>SUM(BK142:BK159)</f>
        <v>0</v>
      </c>
    </row>
    <row r="142" spans="2:65" s="1" customFormat="1" ht="24.2" customHeight="1">
      <c r="B142" s="129"/>
      <c r="C142" s="130" t="s">
        <v>174</v>
      </c>
      <c r="D142" s="130" t="s">
        <v>131</v>
      </c>
      <c r="E142" s="131" t="s">
        <v>175</v>
      </c>
      <c r="F142" s="132" t="s">
        <v>176</v>
      </c>
      <c r="G142" s="133" t="s">
        <v>177</v>
      </c>
      <c r="H142" s="134">
        <v>1644</v>
      </c>
      <c r="I142" s="135"/>
      <c r="J142" s="136">
        <f t="shared" ref="J142:J159" si="0">ROUND(I142*H142,2)</f>
        <v>0</v>
      </c>
      <c r="K142" s="137"/>
      <c r="L142" s="28"/>
      <c r="M142" s="138" t="s">
        <v>1</v>
      </c>
      <c r="N142" s="139" t="s">
        <v>40</v>
      </c>
      <c r="P142" s="140">
        <f t="shared" ref="P142:P159" si="1">O142*H142</f>
        <v>0</v>
      </c>
      <c r="Q142" s="140">
        <v>0</v>
      </c>
      <c r="R142" s="140">
        <f t="shared" ref="R142:R159" si="2">Q142*H142</f>
        <v>0</v>
      </c>
      <c r="S142" s="140">
        <v>0</v>
      </c>
      <c r="T142" s="141">
        <f t="shared" ref="T142:T159" si="3">S142*H142</f>
        <v>0</v>
      </c>
      <c r="AR142" s="142" t="s">
        <v>135</v>
      </c>
      <c r="AT142" s="142" t="s">
        <v>131</v>
      </c>
      <c r="AU142" s="142" t="s">
        <v>84</v>
      </c>
      <c r="AY142" s="13" t="s">
        <v>128</v>
      </c>
      <c r="BE142" s="143">
        <f t="shared" ref="BE142:BE159" si="4">IF(N142="základní",J142,0)</f>
        <v>0</v>
      </c>
      <c r="BF142" s="143">
        <f t="shared" ref="BF142:BF159" si="5">IF(N142="snížená",J142,0)</f>
        <v>0</v>
      </c>
      <c r="BG142" s="143">
        <f t="shared" ref="BG142:BG159" si="6">IF(N142="zákl. přenesená",J142,0)</f>
        <v>0</v>
      </c>
      <c r="BH142" s="143">
        <f t="shared" ref="BH142:BH159" si="7">IF(N142="sníž. přenesená",J142,0)</f>
        <v>0</v>
      </c>
      <c r="BI142" s="143">
        <f t="shared" ref="BI142:BI159" si="8">IF(N142="nulová",J142,0)</f>
        <v>0</v>
      </c>
      <c r="BJ142" s="13" t="s">
        <v>82</v>
      </c>
      <c r="BK142" s="143">
        <f t="shared" ref="BK142:BK159" si="9">ROUND(I142*H142,2)</f>
        <v>0</v>
      </c>
      <c r="BL142" s="13" t="s">
        <v>135</v>
      </c>
      <c r="BM142" s="142" t="s">
        <v>178</v>
      </c>
    </row>
    <row r="143" spans="2:65" s="1" customFormat="1" ht="24.2" customHeight="1">
      <c r="B143" s="129"/>
      <c r="C143" s="130" t="s">
        <v>171</v>
      </c>
      <c r="D143" s="130" t="s">
        <v>131</v>
      </c>
      <c r="E143" s="131" t="s">
        <v>179</v>
      </c>
      <c r="F143" s="132" t="s">
        <v>180</v>
      </c>
      <c r="G143" s="133" t="s">
        <v>177</v>
      </c>
      <c r="H143" s="134">
        <v>25</v>
      </c>
      <c r="I143" s="135"/>
      <c r="J143" s="136">
        <f t="shared" si="0"/>
        <v>0</v>
      </c>
      <c r="K143" s="137"/>
      <c r="L143" s="28"/>
      <c r="M143" s="138" t="s">
        <v>1</v>
      </c>
      <c r="N143" s="139" t="s">
        <v>40</v>
      </c>
      <c r="P143" s="140">
        <f t="shared" si="1"/>
        <v>0</v>
      </c>
      <c r="Q143" s="140">
        <v>0</v>
      </c>
      <c r="R143" s="140">
        <f t="shared" si="2"/>
        <v>0</v>
      </c>
      <c r="S143" s="140">
        <v>0</v>
      </c>
      <c r="T143" s="141">
        <f t="shared" si="3"/>
        <v>0</v>
      </c>
      <c r="AR143" s="142" t="s">
        <v>135</v>
      </c>
      <c r="AT143" s="142" t="s">
        <v>131</v>
      </c>
      <c r="AU143" s="142" t="s">
        <v>84</v>
      </c>
      <c r="AY143" s="13" t="s">
        <v>128</v>
      </c>
      <c r="BE143" s="143">
        <f t="shared" si="4"/>
        <v>0</v>
      </c>
      <c r="BF143" s="143">
        <f t="shared" si="5"/>
        <v>0</v>
      </c>
      <c r="BG143" s="143">
        <f t="shared" si="6"/>
        <v>0</v>
      </c>
      <c r="BH143" s="143">
        <f t="shared" si="7"/>
        <v>0</v>
      </c>
      <c r="BI143" s="143">
        <f t="shared" si="8"/>
        <v>0</v>
      </c>
      <c r="BJ143" s="13" t="s">
        <v>82</v>
      </c>
      <c r="BK143" s="143">
        <f t="shared" si="9"/>
        <v>0</v>
      </c>
      <c r="BL143" s="13" t="s">
        <v>135</v>
      </c>
      <c r="BM143" s="142" t="s">
        <v>181</v>
      </c>
    </row>
    <row r="144" spans="2:65" s="1" customFormat="1" ht="24.2" customHeight="1">
      <c r="B144" s="129"/>
      <c r="C144" s="130" t="s">
        <v>182</v>
      </c>
      <c r="D144" s="130" t="s">
        <v>131</v>
      </c>
      <c r="E144" s="131" t="s">
        <v>183</v>
      </c>
      <c r="F144" s="132" t="s">
        <v>184</v>
      </c>
      <c r="G144" s="133" t="s">
        <v>177</v>
      </c>
      <c r="H144" s="134">
        <v>10</v>
      </c>
      <c r="I144" s="135"/>
      <c r="J144" s="136">
        <f t="shared" si="0"/>
        <v>0</v>
      </c>
      <c r="K144" s="137"/>
      <c r="L144" s="28"/>
      <c r="M144" s="138" t="s">
        <v>1</v>
      </c>
      <c r="N144" s="139" t="s">
        <v>40</v>
      </c>
      <c r="P144" s="140">
        <f t="shared" si="1"/>
        <v>0</v>
      </c>
      <c r="Q144" s="140">
        <v>0</v>
      </c>
      <c r="R144" s="140">
        <f t="shared" si="2"/>
        <v>0</v>
      </c>
      <c r="S144" s="140">
        <v>0</v>
      </c>
      <c r="T144" s="141">
        <f t="shared" si="3"/>
        <v>0</v>
      </c>
      <c r="AR144" s="142" t="s">
        <v>135</v>
      </c>
      <c r="AT144" s="142" t="s">
        <v>131</v>
      </c>
      <c r="AU144" s="142" t="s">
        <v>84</v>
      </c>
      <c r="AY144" s="13" t="s">
        <v>128</v>
      </c>
      <c r="BE144" s="143">
        <f t="shared" si="4"/>
        <v>0</v>
      </c>
      <c r="BF144" s="143">
        <f t="shared" si="5"/>
        <v>0</v>
      </c>
      <c r="BG144" s="143">
        <f t="shared" si="6"/>
        <v>0</v>
      </c>
      <c r="BH144" s="143">
        <f t="shared" si="7"/>
        <v>0</v>
      </c>
      <c r="BI144" s="143">
        <f t="shared" si="8"/>
        <v>0</v>
      </c>
      <c r="BJ144" s="13" t="s">
        <v>82</v>
      </c>
      <c r="BK144" s="143">
        <f t="shared" si="9"/>
        <v>0</v>
      </c>
      <c r="BL144" s="13" t="s">
        <v>135</v>
      </c>
      <c r="BM144" s="142" t="s">
        <v>185</v>
      </c>
    </row>
    <row r="145" spans="2:65" s="1" customFormat="1" ht="24.2" customHeight="1">
      <c r="B145" s="129"/>
      <c r="C145" s="130" t="s">
        <v>178</v>
      </c>
      <c r="D145" s="130" t="s">
        <v>131</v>
      </c>
      <c r="E145" s="131" t="s">
        <v>186</v>
      </c>
      <c r="F145" s="132" t="s">
        <v>187</v>
      </c>
      <c r="G145" s="133" t="s">
        <v>177</v>
      </c>
      <c r="H145" s="134">
        <v>10</v>
      </c>
      <c r="I145" s="135"/>
      <c r="J145" s="136">
        <f t="shared" si="0"/>
        <v>0</v>
      </c>
      <c r="K145" s="137"/>
      <c r="L145" s="28"/>
      <c r="M145" s="138" t="s">
        <v>1</v>
      </c>
      <c r="N145" s="139" t="s">
        <v>40</v>
      </c>
      <c r="P145" s="140">
        <f t="shared" si="1"/>
        <v>0</v>
      </c>
      <c r="Q145" s="140">
        <v>0</v>
      </c>
      <c r="R145" s="140">
        <f t="shared" si="2"/>
        <v>0</v>
      </c>
      <c r="S145" s="140">
        <v>0</v>
      </c>
      <c r="T145" s="141">
        <f t="shared" si="3"/>
        <v>0</v>
      </c>
      <c r="AR145" s="142" t="s">
        <v>135</v>
      </c>
      <c r="AT145" s="142" t="s">
        <v>131</v>
      </c>
      <c r="AU145" s="142" t="s">
        <v>84</v>
      </c>
      <c r="AY145" s="13" t="s">
        <v>128</v>
      </c>
      <c r="BE145" s="143">
        <f t="shared" si="4"/>
        <v>0</v>
      </c>
      <c r="BF145" s="143">
        <f t="shared" si="5"/>
        <v>0</v>
      </c>
      <c r="BG145" s="143">
        <f t="shared" si="6"/>
        <v>0</v>
      </c>
      <c r="BH145" s="143">
        <f t="shared" si="7"/>
        <v>0</v>
      </c>
      <c r="BI145" s="143">
        <f t="shared" si="8"/>
        <v>0</v>
      </c>
      <c r="BJ145" s="13" t="s">
        <v>82</v>
      </c>
      <c r="BK145" s="143">
        <f t="shared" si="9"/>
        <v>0</v>
      </c>
      <c r="BL145" s="13" t="s">
        <v>135</v>
      </c>
      <c r="BM145" s="142" t="s">
        <v>8</v>
      </c>
    </row>
    <row r="146" spans="2:65" s="1" customFormat="1" ht="24.2" customHeight="1">
      <c r="B146" s="129"/>
      <c r="C146" s="130" t="s">
        <v>188</v>
      </c>
      <c r="D146" s="130" t="s">
        <v>131</v>
      </c>
      <c r="E146" s="131" t="s">
        <v>189</v>
      </c>
      <c r="F146" s="132" t="s">
        <v>190</v>
      </c>
      <c r="G146" s="133" t="s">
        <v>177</v>
      </c>
      <c r="H146" s="134">
        <v>3</v>
      </c>
      <c r="I146" s="135"/>
      <c r="J146" s="136">
        <f t="shared" si="0"/>
        <v>0</v>
      </c>
      <c r="K146" s="137"/>
      <c r="L146" s="28"/>
      <c r="M146" s="138" t="s">
        <v>1</v>
      </c>
      <c r="N146" s="139" t="s">
        <v>40</v>
      </c>
      <c r="P146" s="140">
        <f t="shared" si="1"/>
        <v>0</v>
      </c>
      <c r="Q146" s="140">
        <v>0</v>
      </c>
      <c r="R146" s="140">
        <f t="shared" si="2"/>
        <v>0</v>
      </c>
      <c r="S146" s="140">
        <v>0</v>
      </c>
      <c r="T146" s="141">
        <f t="shared" si="3"/>
        <v>0</v>
      </c>
      <c r="AR146" s="142" t="s">
        <v>135</v>
      </c>
      <c r="AT146" s="142" t="s">
        <v>131</v>
      </c>
      <c r="AU146" s="142" t="s">
        <v>84</v>
      </c>
      <c r="AY146" s="13" t="s">
        <v>128</v>
      </c>
      <c r="BE146" s="143">
        <f t="shared" si="4"/>
        <v>0</v>
      </c>
      <c r="BF146" s="143">
        <f t="shared" si="5"/>
        <v>0</v>
      </c>
      <c r="BG146" s="143">
        <f t="shared" si="6"/>
        <v>0</v>
      </c>
      <c r="BH146" s="143">
        <f t="shared" si="7"/>
        <v>0</v>
      </c>
      <c r="BI146" s="143">
        <f t="shared" si="8"/>
        <v>0</v>
      </c>
      <c r="BJ146" s="13" t="s">
        <v>82</v>
      </c>
      <c r="BK146" s="143">
        <f t="shared" si="9"/>
        <v>0</v>
      </c>
      <c r="BL146" s="13" t="s">
        <v>135</v>
      </c>
      <c r="BM146" s="142" t="s">
        <v>191</v>
      </c>
    </row>
    <row r="147" spans="2:65" s="1" customFormat="1" ht="37.9" customHeight="1">
      <c r="B147" s="129"/>
      <c r="C147" s="149" t="s">
        <v>181</v>
      </c>
      <c r="D147" s="149" t="s">
        <v>164</v>
      </c>
      <c r="E147" s="150" t="s">
        <v>192</v>
      </c>
      <c r="F147" s="151" t="s">
        <v>193</v>
      </c>
      <c r="G147" s="152" t="s">
        <v>194</v>
      </c>
      <c r="H147" s="153">
        <v>3</v>
      </c>
      <c r="I147" s="154"/>
      <c r="J147" s="155">
        <f t="shared" si="0"/>
        <v>0</v>
      </c>
      <c r="K147" s="156"/>
      <c r="L147" s="157"/>
      <c r="M147" s="158" t="s">
        <v>1</v>
      </c>
      <c r="N147" s="159" t="s">
        <v>40</v>
      </c>
      <c r="P147" s="140">
        <f t="shared" si="1"/>
        <v>0</v>
      </c>
      <c r="Q147" s="140">
        <v>0</v>
      </c>
      <c r="R147" s="140">
        <f t="shared" si="2"/>
        <v>0</v>
      </c>
      <c r="S147" s="140">
        <v>0</v>
      </c>
      <c r="T147" s="141">
        <f t="shared" si="3"/>
        <v>0</v>
      </c>
      <c r="AR147" s="142" t="s">
        <v>168</v>
      </c>
      <c r="AT147" s="142" t="s">
        <v>164</v>
      </c>
      <c r="AU147" s="142" t="s">
        <v>84</v>
      </c>
      <c r="AY147" s="13" t="s">
        <v>128</v>
      </c>
      <c r="BE147" s="143">
        <f t="shared" si="4"/>
        <v>0</v>
      </c>
      <c r="BF147" s="143">
        <f t="shared" si="5"/>
        <v>0</v>
      </c>
      <c r="BG147" s="143">
        <f t="shared" si="6"/>
        <v>0</v>
      </c>
      <c r="BH147" s="143">
        <f t="shared" si="7"/>
        <v>0</v>
      </c>
      <c r="BI147" s="143">
        <f t="shared" si="8"/>
        <v>0</v>
      </c>
      <c r="BJ147" s="13" t="s">
        <v>82</v>
      </c>
      <c r="BK147" s="143">
        <f t="shared" si="9"/>
        <v>0</v>
      </c>
      <c r="BL147" s="13" t="s">
        <v>135</v>
      </c>
      <c r="BM147" s="142" t="s">
        <v>135</v>
      </c>
    </row>
    <row r="148" spans="2:65" s="1" customFormat="1" ht="24.2" customHeight="1">
      <c r="B148" s="129"/>
      <c r="C148" s="130" t="s">
        <v>195</v>
      </c>
      <c r="D148" s="130" t="s">
        <v>131</v>
      </c>
      <c r="E148" s="131" t="s">
        <v>189</v>
      </c>
      <c r="F148" s="132" t="s">
        <v>190</v>
      </c>
      <c r="G148" s="133" t="s">
        <v>177</v>
      </c>
      <c r="H148" s="134">
        <v>2</v>
      </c>
      <c r="I148" s="135"/>
      <c r="J148" s="136">
        <f t="shared" si="0"/>
        <v>0</v>
      </c>
      <c r="K148" s="137"/>
      <c r="L148" s="28"/>
      <c r="M148" s="138" t="s">
        <v>1</v>
      </c>
      <c r="N148" s="139" t="s">
        <v>40</v>
      </c>
      <c r="P148" s="140">
        <f t="shared" si="1"/>
        <v>0</v>
      </c>
      <c r="Q148" s="140">
        <v>0</v>
      </c>
      <c r="R148" s="140">
        <f t="shared" si="2"/>
        <v>0</v>
      </c>
      <c r="S148" s="140">
        <v>0</v>
      </c>
      <c r="T148" s="141">
        <f t="shared" si="3"/>
        <v>0</v>
      </c>
      <c r="AR148" s="142" t="s">
        <v>135</v>
      </c>
      <c r="AT148" s="142" t="s">
        <v>131</v>
      </c>
      <c r="AU148" s="142" t="s">
        <v>84</v>
      </c>
      <c r="AY148" s="13" t="s">
        <v>128</v>
      </c>
      <c r="BE148" s="143">
        <f t="shared" si="4"/>
        <v>0</v>
      </c>
      <c r="BF148" s="143">
        <f t="shared" si="5"/>
        <v>0</v>
      </c>
      <c r="BG148" s="143">
        <f t="shared" si="6"/>
        <v>0</v>
      </c>
      <c r="BH148" s="143">
        <f t="shared" si="7"/>
        <v>0</v>
      </c>
      <c r="BI148" s="143">
        <f t="shared" si="8"/>
        <v>0</v>
      </c>
      <c r="BJ148" s="13" t="s">
        <v>82</v>
      </c>
      <c r="BK148" s="143">
        <f t="shared" si="9"/>
        <v>0</v>
      </c>
      <c r="BL148" s="13" t="s">
        <v>135</v>
      </c>
      <c r="BM148" s="142" t="s">
        <v>196</v>
      </c>
    </row>
    <row r="149" spans="2:65" s="1" customFormat="1" ht="37.9" customHeight="1">
      <c r="B149" s="129"/>
      <c r="C149" s="149" t="s">
        <v>185</v>
      </c>
      <c r="D149" s="149" t="s">
        <v>164</v>
      </c>
      <c r="E149" s="150" t="s">
        <v>197</v>
      </c>
      <c r="F149" s="151" t="s">
        <v>198</v>
      </c>
      <c r="G149" s="152" t="s">
        <v>194</v>
      </c>
      <c r="H149" s="153">
        <v>2</v>
      </c>
      <c r="I149" s="154"/>
      <c r="J149" s="155">
        <f t="shared" si="0"/>
        <v>0</v>
      </c>
      <c r="K149" s="156"/>
      <c r="L149" s="157"/>
      <c r="M149" s="158" t="s">
        <v>1</v>
      </c>
      <c r="N149" s="159" t="s">
        <v>40</v>
      </c>
      <c r="P149" s="140">
        <f t="shared" si="1"/>
        <v>0</v>
      </c>
      <c r="Q149" s="140">
        <v>0</v>
      </c>
      <c r="R149" s="140">
        <f t="shared" si="2"/>
        <v>0</v>
      </c>
      <c r="S149" s="140">
        <v>0</v>
      </c>
      <c r="T149" s="141">
        <f t="shared" si="3"/>
        <v>0</v>
      </c>
      <c r="AR149" s="142" t="s">
        <v>168</v>
      </c>
      <c r="AT149" s="142" t="s">
        <v>164</v>
      </c>
      <c r="AU149" s="142" t="s">
        <v>84</v>
      </c>
      <c r="AY149" s="13" t="s">
        <v>128</v>
      </c>
      <c r="BE149" s="143">
        <f t="shared" si="4"/>
        <v>0</v>
      </c>
      <c r="BF149" s="143">
        <f t="shared" si="5"/>
        <v>0</v>
      </c>
      <c r="BG149" s="143">
        <f t="shared" si="6"/>
        <v>0</v>
      </c>
      <c r="BH149" s="143">
        <f t="shared" si="7"/>
        <v>0</v>
      </c>
      <c r="BI149" s="143">
        <f t="shared" si="8"/>
        <v>0</v>
      </c>
      <c r="BJ149" s="13" t="s">
        <v>82</v>
      </c>
      <c r="BK149" s="143">
        <f t="shared" si="9"/>
        <v>0</v>
      </c>
      <c r="BL149" s="13" t="s">
        <v>135</v>
      </c>
      <c r="BM149" s="142" t="s">
        <v>199</v>
      </c>
    </row>
    <row r="150" spans="2:65" s="1" customFormat="1" ht="24.2" customHeight="1">
      <c r="B150" s="129"/>
      <c r="C150" s="130" t="s">
        <v>200</v>
      </c>
      <c r="D150" s="130" t="s">
        <v>131</v>
      </c>
      <c r="E150" s="131" t="s">
        <v>201</v>
      </c>
      <c r="F150" s="132" t="s">
        <v>202</v>
      </c>
      <c r="G150" s="133" t="s">
        <v>177</v>
      </c>
      <c r="H150" s="134">
        <v>38</v>
      </c>
      <c r="I150" s="135"/>
      <c r="J150" s="136">
        <f t="shared" si="0"/>
        <v>0</v>
      </c>
      <c r="K150" s="137"/>
      <c r="L150" s="28"/>
      <c r="M150" s="138" t="s">
        <v>1</v>
      </c>
      <c r="N150" s="139" t="s">
        <v>40</v>
      </c>
      <c r="P150" s="140">
        <f t="shared" si="1"/>
        <v>0</v>
      </c>
      <c r="Q150" s="140">
        <v>0</v>
      </c>
      <c r="R150" s="140">
        <f t="shared" si="2"/>
        <v>0</v>
      </c>
      <c r="S150" s="140">
        <v>0</v>
      </c>
      <c r="T150" s="141">
        <f t="shared" si="3"/>
        <v>0</v>
      </c>
      <c r="AR150" s="142" t="s">
        <v>135</v>
      </c>
      <c r="AT150" s="142" t="s">
        <v>131</v>
      </c>
      <c r="AU150" s="142" t="s">
        <v>84</v>
      </c>
      <c r="AY150" s="13" t="s">
        <v>128</v>
      </c>
      <c r="BE150" s="143">
        <f t="shared" si="4"/>
        <v>0</v>
      </c>
      <c r="BF150" s="143">
        <f t="shared" si="5"/>
        <v>0</v>
      </c>
      <c r="BG150" s="143">
        <f t="shared" si="6"/>
        <v>0</v>
      </c>
      <c r="BH150" s="143">
        <f t="shared" si="7"/>
        <v>0</v>
      </c>
      <c r="BI150" s="143">
        <f t="shared" si="8"/>
        <v>0</v>
      </c>
      <c r="BJ150" s="13" t="s">
        <v>82</v>
      </c>
      <c r="BK150" s="143">
        <f t="shared" si="9"/>
        <v>0</v>
      </c>
      <c r="BL150" s="13" t="s">
        <v>135</v>
      </c>
      <c r="BM150" s="142" t="s">
        <v>165</v>
      </c>
    </row>
    <row r="151" spans="2:65" s="1" customFormat="1" ht="37.9" customHeight="1">
      <c r="B151" s="129"/>
      <c r="C151" s="149" t="s">
        <v>8</v>
      </c>
      <c r="D151" s="149" t="s">
        <v>164</v>
      </c>
      <c r="E151" s="150" t="s">
        <v>203</v>
      </c>
      <c r="F151" s="151" t="s">
        <v>204</v>
      </c>
      <c r="G151" s="152" t="s">
        <v>194</v>
      </c>
      <c r="H151" s="153">
        <v>38</v>
      </c>
      <c r="I151" s="154"/>
      <c r="J151" s="155">
        <f t="shared" si="0"/>
        <v>0</v>
      </c>
      <c r="K151" s="156"/>
      <c r="L151" s="157"/>
      <c r="M151" s="158" t="s">
        <v>1</v>
      </c>
      <c r="N151" s="159" t="s">
        <v>40</v>
      </c>
      <c r="P151" s="140">
        <f t="shared" si="1"/>
        <v>0</v>
      </c>
      <c r="Q151" s="140">
        <v>0</v>
      </c>
      <c r="R151" s="140">
        <f t="shared" si="2"/>
        <v>0</v>
      </c>
      <c r="S151" s="140">
        <v>0</v>
      </c>
      <c r="T151" s="141">
        <f t="shared" si="3"/>
        <v>0</v>
      </c>
      <c r="AR151" s="142" t="s">
        <v>168</v>
      </c>
      <c r="AT151" s="142" t="s">
        <v>164</v>
      </c>
      <c r="AU151" s="142" t="s">
        <v>84</v>
      </c>
      <c r="AY151" s="13" t="s">
        <v>128</v>
      </c>
      <c r="BE151" s="143">
        <f t="shared" si="4"/>
        <v>0</v>
      </c>
      <c r="BF151" s="143">
        <f t="shared" si="5"/>
        <v>0</v>
      </c>
      <c r="BG151" s="143">
        <f t="shared" si="6"/>
        <v>0</v>
      </c>
      <c r="BH151" s="143">
        <f t="shared" si="7"/>
        <v>0</v>
      </c>
      <c r="BI151" s="143">
        <f t="shared" si="8"/>
        <v>0</v>
      </c>
      <c r="BJ151" s="13" t="s">
        <v>82</v>
      </c>
      <c r="BK151" s="143">
        <f t="shared" si="9"/>
        <v>0</v>
      </c>
      <c r="BL151" s="13" t="s">
        <v>135</v>
      </c>
      <c r="BM151" s="142" t="s">
        <v>205</v>
      </c>
    </row>
    <row r="152" spans="2:65" s="1" customFormat="1" ht="24.2" customHeight="1">
      <c r="B152" s="129"/>
      <c r="C152" s="130" t="s">
        <v>206</v>
      </c>
      <c r="D152" s="130" t="s">
        <v>131</v>
      </c>
      <c r="E152" s="131" t="s">
        <v>201</v>
      </c>
      <c r="F152" s="132" t="s">
        <v>202</v>
      </c>
      <c r="G152" s="133" t="s">
        <v>177</v>
      </c>
      <c r="H152" s="134">
        <v>4</v>
      </c>
      <c r="I152" s="135"/>
      <c r="J152" s="136">
        <f t="shared" si="0"/>
        <v>0</v>
      </c>
      <c r="K152" s="137"/>
      <c r="L152" s="28"/>
      <c r="M152" s="138" t="s">
        <v>1</v>
      </c>
      <c r="N152" s="139" t="s">
        <v>40</v>
      </c>
      <c r="P152" s="140">
        <f t="shared" si="1"/>
        <v>0</v>
      </c>
      <c r="Q152" s="140">
        <v>0</v>
      </c>
      <c r="R152" s="140">
        <f t="shared" si="2"/>
        <v>0</v>
      </c>
      <c r="S152" s="140">
        <v>0</v>
      </c>
      <c r="T152" s="141">
        <f t="shared" si="3"/>
        <v>0</v>
      </c>
      <c r="AR152" s="142" t="s">
        <v>135</v>
      </c>
      <c r="AT152" s="142" t="s">
        <v>131</v>
      </c>
      <c r="AU152" s="142" t="s">
        <v>84</v>
      </c>
      <c r="AY152" s="13" t="s">
        <v>128</v>
      </c>
      <c r="BE152" s="143">
        <f t="shared" si="4"/>
        <v>0</v>
      </c>
      <c r="BF152" s="143">
        <f t="shared" si="5"/>
        <v>0</v>
      </c>
      <c r="BG152" s="143">
        <f t="shared" si="6"/>
        <v>0</v>
      </c>
      <c r="BH152" s="143">
        <f t="shared" si="7"/>
        <v>0</v>
      </c>
      <c r="BI152" s="143">
        <f t="shared" si="8"/>
        <v>0</v>
      </c>
      <c r="BJ152" s="13" t="s">
        <v>82</v>
      </c>
      <c r="BK152" s="143">
        <f t="shared" si="9"/>
        <v>0</v>
      </c>
      <c r="BL152" s="13" t="s">
        <v>135</v>
      </c>
      <c r="BM152" s="142" t="s">
        <v>207</v>
      </c>
    </row>
    <row r="153" spans="2:65" s="1" customFormat="1" ht="37.9" customHeight="1">
      <c r="B153" s="129"/>
      <c r="C153" s="149" t="s">
        <v>191</v>
      </c>
      <c r="D153" s="149" t="s">
        <v>164</v>
      </c>
      <c r="E153" s="150" t="s">
        <v>208</v>
      </c>
      <c r="F153" s="151" t="s">
        <v>209</v>
      </c>
      <c r="G153" s="152" t="s">
        <v>194</v>
      </c>
      <c r="H153" s="153">
        <v>4</v>
      </c>
      <c r="I153" s="154"/>
      <c r="J153" s="155">
        <f t="shared" si="0"/>
        <v>0</v>
      </c>
      <c r="K153" s="156"/>
      <c r="L153" s="157"/>
      <c r="M153" s="158" t="s">
        <v>1</v>
      </c>
      <c r="N153" s="159" t="s">
        <v>40</v>
      </c>
      <c r="P153" s="140">
        <f t="shared" si="1"/>
        <v>0</v>
      </c>
      <c r="Q153" s="140">
        <v>0</v>
      </c>
      <c r="R153" s="140">
        <f t="shared" si="2"/>
        <v>0</v>
      </c>
      <c r="S153" s="140">
        <v>0</v>
      </c>
      <c r="T153" s="141">
        <f t="shared" si="3"/>
        <v>0</v>
      </c>
      <c r="AR153" s="142" t="s">
        <v>168</v>
      </c>
      <c r="AT153" s="142" t="s">
        <v>164</v>
      </c>
      <c r="AU153" s="142" t="s">
        <v>84</v>
      </c>
      <c r="AY153" s="13" t="s">
        <v>128</v>
      </c>
      <c r="BE153" s="143">
        <f t="shared" si="4"/>
        <v>0</v>
      </c>
      <c r="BF153" s="143">
        <f t="shared" si="5"/>
        <v>0</v>
      </c>
      <c r="BG153" s="143">
        <f t="shared" si="6"/>
        <v>0</v>
      </c>
      <c r="BH153" s="143">
        <f t="shared" si="7"/>
        <v>0</v>
      </c>
      <c r="BI153" s="143">
        <f t="shared" si="8"/>
        <v>0</v>
      </c>
      <c r="BJ153" s="13" t="s">
        <v>82</v>
      </c>
      <c r="BK153" s="143">
        <f t="shared" si="9"/>
        <v>0</v>
      </c>
      <c r="BL153" s="13" t="s">
        <v>135</v>
      </c>
      <c r="BM153" s="142" t="s">
        <v>210</v>
      </c>
    </row>
    <row r="154" spans="2:65" s="1" customFormat="1" ht="24.2" customHeight="1">
      <c r="B154" s="129"/>
      <c r="C154" s="130" t="s">
        <v>211</v>
      </c>
      <c r="D154" s="130" t="s">
        <v>131</v>
      </c>
      <c r="E154" s="131" t="s">
        <v>201</v>
      </c>
      <c r="F154" s="132" t="s">
        <v>202</v>
      </c>
      <c r="G154" s="133" t="s">
        <v>177</v>
      </c>
      <c r="H154" s="134">
        <v>22</v>
      </c>
      <c r="I154" s="135"/>
      <c r="J154" s="136">
        <f t="shared" si="0"/>
        <v>0</v>
      </c>
      <c r="K154" s="137"/>
      <c r="L154" s="28"/>
      <c r="M154" s="138" t="s">
        <v>1</v>
      </c>
      <c r="N154" s="139" t="s">
        <v>40</v>
      </c>
      <c r="P154" s="140">
        <f t="shared" si="1"/>
        <v>0</v>
      </c>
      <c r="Q154" s="140">
        <v>0</v>
      </c>
      <c r="R154" s="140">
        <f t="shared" si="2"/>
        <v>0</v>
      </c>
      <c r="S154" s="140">
        <v>0</v>
      </c>
      <c r="T154" s="141">
        <f t="shared" si="3"/>
        <v>0</v>
      </c>
      <c r="AR154" s="142" t="s">
        <v>135</v>
      </c>
      <c r="AT154" s="142" t="s">
        <v>131</v>
      </c>
      <c r="AU154" s="142" t="s">
        <v>84</v>
      </c>
      <c r="AY154" s="13" t="s">
        <v>128</v>
      </c>
      <c r="BE154" s="143">
        <f t="shared" si="4"/>
        <v>0</v>
      </c>
      <c r="BF154" s="143">
        <f t="shared" si="5"/>
        <v>0</v>
      </c>
      <c r="BG154" s="143">
        <f t="shared" si="6"/>
        <v>0</v>
      </c>
      <c r="BH154" s="143">
        <f t="shared" si="7"/>
        <v>0</v>
      </c>
      <c r="BI154" s="143">
        <f t="shared" si="8"/>
        <v>0</v>
      </c>
      <c r="BJ154" s="13" t="s">
        <v>82</v>
      </c>
      <c r="BK154" s="143">
        <f t="shared" si="9"/>
        <v>0</v>
      </c>
      <c r="BL154" s="13" t="s">
        <v>135</v>
      </c>
      <c r="BM154" s="142" t="s">
        <v>212</v>
      </c>
    </row>
    <row r="155" spans="2:65" s="1" customFormat="1" ht="37.9" customHeight="1">
      <c r="B155" s="129"/>
      <c r="C155" s="149" t="s">
        <v>135</v>
      </c>
      <c r="D155" s="149" t="s">
        <v>164</v>
      </c>
      <c r="E155" s="150" t="s">
        <v>213</v>
      </c>
      <c r="F155" s="151" t="s">
        <v>214</v>
      </c>
      <c r="G155" s="152" t="s">
        <v>194</v>
      </c>
      <c r="H155" s="153">
        <v>22</v>
      </c>
      <c r="I155" s="154"/>
      <c r="J155" s="155">
        <f t="shared" si="0"/>
        <v>0</v>
      </c>
      <c r="K155" s="156"/>
      <c r="L155" s="157"/>
      <c r="M155" s="158" t="s">
        <v>1</v>
      </c>
      <c r="N155" s="159" t="s">
        <v>40</v>
      </c>
      <c r="P155" s="140">
        <f t="shared" si="1"/>
        <v>0</v>
      </c>
      <c r="Q155" s="140">
        <v>0</v>
      </c>
      <c r="R155" s="140">
        <f t="shared" si="2"/>
        <v>0</v>
      </c>
      <c r="S155" s="140">
        <v>0</v>
      </c>
      <c r="T155" s="141">
        <f t="shared" si="3"/>
        <v>0</v>
      </c>
      <c r="AR155" s="142" t="s">
        <v>168</v>
      </c>
      <c r="AT155" s="142" t="s">
        <v>164</v>
      </c>
      <c r="AU155" s="142" t="s">
        <v>84</v>
      </c>
      <c r="AY155" s="13" t="s">
        <v>128</v>
      </c>
      <c r="BE155" s="143">
        <f t="shared" si="4"/>
        <v>0</v>
      </c>
      <c r="BF155" s="143">
        <f t="shared" si="5"/>
        <v>0</v>
      </c>
      <c r="BG155" s="143">
        <f t="shared" si="6"/>
        <v>0</v>
      </c>
      <c r="BH155" s="143">
        <f t="shared" si="7"/>
        <v>0</v>
      </c>
      <c r="BI155" s="143">
        <f t="shared" si="8"/>
        <v>0</v>
      </c>
      <c r="BJ155" s="13" t="s">
        <v>82</v>
      </c>
      <c r="BK155" s="143">
        <f t="shared" si="9"/>
        <v>0</v>
      </c>
      <c r="BL155" s="13" t="s">
        <v>135</v>
      </c>
      <c r="BM155" s="142" t="s">
        <v>168</v>
      </c>
    </row>
    <row r="156" spans="2:65" s="1" customFormat="1" ht="24.2" customHeight="1">
      <c r="B156" s="129"/>
      <c r="C156" s="130" t="s">
        <v>215</v>
      </c>
      <c r="D156" s="130" t="s">
        <v>131</v>
      </c>
      <c r="E156" s="131" t="s">
        <v>201</v>
      </c>
      <c r="F156" s="132" t="s">
        <v>202</v>
      </c>
      <c r="G156" s="133" t="s">
        <v>177</v>
      </c>
      <c r="H156" s="134">
        <v>5</v>
      </c>
      <c r="I156" s="135"/>
      <c r="J156" s="136">
        <f t="shared" si="0"/>
        <v>0</v>
      </c>
      <c r="K156" s="137"/>
      <c r="L156" s="28"/>
      <c r="M156" s="138" t="s">
        <v>1</v>
      </c>
      <c r="N156" s="139" t="s">
        <v>40</v>
      </c>
      <c r="P156" s="140">
        <f t="shared" si="1"/>
        <v>0</v>
      </c>
      <c r="Q156" s="140">
        <v>0</v>
      </c>
      <c r="R156" s="140">
        <f t="shared" si="2"/>
        <v>0</v>
      </c>
      <c r="S156" s="140">
        <v>0</v>
      </c>
      <c r="T156" s="141">
        <f t="shared" si="3"/>
        <v>0</v>
      </c>
      <c r="AR156" s="142" t="s">
        <v>135</v>
      </c>
      <c r="AT156" s="142" t="s">
        <v>131</v>
      </c>
      <c r="AU156" s="142" t="s">
        <v>84</v>
      </c>
      <c r="AY156" s="13" t="s">
        <v>128</v>
      </c>
      <c r="BE156" s="143">
        <f t="shared" si="4"/>
        <v>0</v>
      </c>
      <c r="BF156" s="143">
        <f t="shared" si="5"/>
        <v>0</v>
      </c>
      <c r="BG156" s="143">
        <f t="shared" si="6"/>
        <v>0</v>
      </c>
      <c r="BH156" s="143">
        <f t="shared" si="7"/>
        <v>0</v>
      </c>
      <c r="BI156" s="143">
        <f t="shared" si="8"/>
        <v>0</v>
      </c>
      <c r="BJ156" s="13" t="s">
        <v>82</v>
      </c>
      <c r="BK156" s="143">
        <f t="shared" si="9"/>
        <v>0</v>
      </c>
      <c r="BL156" s="13" t="s">
        <v>135</v>
      </c>
      <c r="BM156" s="142" t="s">
        <v>216</v>
      </c>
    </row>
    <row r="157" spans="2:65" s="1" customFormat="1" ht="49.15" customHeight="1">
      <c r="B157" s="129"/>
      <c r="C157" s="149" t="s">
        <v>196</v>
      </c>
      <c r="D157" s="149" t="s">
        <v>164</v>
      </c>
      <c r="E157" s="150" t="s">
        <v>217</v>
      </c>
      <c r="F157" s="151" t="s">
        <v>218</v>
      </c>
      <c r="G157" s="152" t="s">
        <v>194</v>
      </c>
      <c r="H157" s="153">
        <v>5</v>
      </c>
      <c r="I157" s="154"/>
      <c r="J157" s="155">
        <f t="shared" si="0"/>
        <v>0</v>
      </c>
      <c r="K157" s="156"/>
      <c r="L157" s="157"/>
      <c r="M157" s="158" t="s">
        <v>1</v>
      </c>
      <c r="N157" s="159" t="s">
        <v>40</v>
      </c>
      <c r="P157" s="140">
        <f t="shared" si="1"/>
        <v>0</v>
      </c>
      <c r="Q157" s="140">
        <v>0</v>
      </c>
      <c r="R157" s="140">
        <f t="shared" si="2"/>
        <v>0</v>
      </c>
      <c r="S157" s="140">
        <v>0</v>
      </c>
      <c r="T157" s="141">
        <f t="shared" si="3"/>
        <v>0</v>
      </c>
      <c r="AR157" s="142" t="s">
        <v>168</v>
      </c>
      <c r="AT157" s="142" t="s">
        <v>164</v>
      </c>
      <c r="AU157" s="142" t="s">
        <v>84</v>
      </c>
      <c r="AY157" s="13" t="s">
        <v>128</v>
      </c>
      <c r="BE157" s="143">
        <f t="shared" si="4"/>
        <v>0</v>
      </c>
      <c r="BF157" s="143">
        <f t="shared" si="5"/>
        <v>0</v>
      </c>
      <c r="BG157" s="143">
        <f t="shared" si="6"/>
        <v>0</v>
      </c>
      <c r="BH157" s="143">
        <f t="shared" si="7"/>
        <v>0</v>
      </c>
      <c r="BI157" s="143">
        <f t="shared" si="8"/>
        <v>0</v>
      </c>
      <c r="BJ157" s="13" t="s">
        <v>82</v>
      </c>
      <c r="BK157" s="143">
        <f t="shared" si="9"/>
        <v>0</v>
      </c>
      <c r="BL157" s="13" t="s">
        <v>135</v>
      </c>
      <c r="BM157" s="142" t="s">
        <v>219</v>
      </c>
    </row>
    <row r="158" spans="2:65" s="1" customFormat="1" ht="24.2" customHeight="1">
      <c r="B158" s="129"/>
      <c r="C158" s="130" t="s">
        <v>220</v>
      </c>
      <c r="D158" s="130" t="s">
        <v>131</v>
      </c>
      <c r="E158" s="131" t="s">
        <v>221</v>
      </c>
      <c r="F158" s="132" t="s">
        <v>222</v>
      </c>
      <c r="G158" s="133" t="s">
        <v>177</v>
      </c>
      <c r="H158" s="134">
        <v>1</v>
      </c>
      <c r="I158" s="135"/>
      <c r="J158" s="136">
        <f t="shared" si="0"/>
        <v>0</v>
      </c>
      <c r="K158" s="137"/>
      <c r="L158" s="28"/>
      <c r="M158" s="138" t="s">
        <v>1</v>
      </c>
      <c r="N158" s="139" t="s">
        <v>40</v>
      </c>
      <c r="P158" s="140">
        <f t="shared" si="1"/>
        <v>0</v>
      </c>
      <c r="Q158" s="140">
        <v>0</v>
      </c>
      <c r="R158" s="140">
        <f t="shared" si="2"/>
        <v>0</v>
      </c>
      <c r="S158" s="140">
        <v>0</v>
      </c>
      <c r="T158" s="141">
        <f t="shared" si="3"/>
        <v>0</v>
      </c>
      <c r="AR158" s="142" t="s">
        <v>135</v>
      </c>
      <c r="AT158" s="142" t="s">
        <v>131</v>
      </c>
      <c r="AU158" s="142" t="s">
        <v>84</v>
      </c>
      <c r="AY158" s="13" t="s">
        <v>128</v>
      </c>
      <c r="BE158" s="143">
        <f t="shared" si="4"/>
        <v>0</v>
      </c>
      <c r="BF158" s="143">
        <f t="shared" si="5"/>
        <v>0</v>
      </c>
      <c r="BG158" s="143">
        <f t="shared" si="6"/>
        <v>0</v>
      </c>
      <c r="BH158" s="143">
        <f t="shared" si="7"/>
        <v>0</v>
      </c>
      <c r="BI158" s="143">
        <f t="shared" si="8"/>
        <v>0</v>
      </c>
      <c r="BJ158" s="13" t="s">
        <v>82</v>
      </c>
      <c r="BK158" s="143">
        <f t="shared" si="9"/>
        <v>0</v>
      </c>
      <c r="BL158" s="13" t="s">
        <v>135</v>
      </c>
      <c r="BM158" s="142" t="s">
        <v>223</v>
      </c>
    </row>
    <row r="159" spans="2:65" s="1" customFormat="1" ht="24.2" customHeight="1">
      <c r="B159" s="129"/>
      <c r="C159" s="130" t="s">
        <v>199</v>
      </c>
      <c r="D159" s="130" t="s">
        <v>131</v>
      </c>
      <c r="E159" s="131" t="s">
        <v>224</v>
      </c>
      <c r="F159" s="132" t="s">
        <v>225</v>
      </c>
      <c r="G159" s="133" t="s">
        <v>177</v>
      </c>
      <c r="H159" s="134">
        <v>1</v>
      </c>
      <c r="I159" s="135"/>
      <c r="J159" s="136">
        <f t="shared" si="0"/>
        <v>0</v>
      </c>
      <c r="K159" s="137"/>
      <c r="L159" s="28"/>
      <c r="M159" s="138" t="s">
        <v>1</v>
      </c>
      <c r="N159" s="139" t="s">
        <v>40</v>
      </c>
      <c r="P159" s="140">
        <f t="shared" si="1"/>
        <v>0</v>
      </c>
      <c r="Q159" s="140">
        <v>0</v>
      </c>
      <c r="R159" s="140">
        <f t="shared" si="2"/>
        <v>0</v>
      </c>
      <c r="S159" s="140">
        <v>0</v>
      </c>
      <c r="T159" s="141">
        <f t="shared" si="3"/>
        <v>0</v>
      </c>
      <c r="AR159" s="142" t="s">
        <v>135</v>
      </c>
      <c r="AT159" s="142" t="s">
        <v>131</v>
      </c>
      <c r="AU159" s="142" t="s">
        <v>84</v>
      </c>
      <c r="AY159" s="13" t="s">
        <v>128</v>
      </c>
      <c r="BE159" s="143">
        <f t="shared" si="4"/>
        <v>0</v>
      </c>
      <c r="BF159" s="143">
        <f t="shared" si="5"/>
        <v>0</v>
      </c>
      <c r="BG159" s="143">
        <f t="shared" si="6"/>
        <v>0</v>
      </c>
      <c r="BH159" s="143">
        <f t="shared" si="7"/>
        <v>0</v>
      </c>
      <c r="BI159" s="143">
        <f t="shared" si="8"/>
        <v>0</v>
      </c>
      <c r="BJ159" s="13" t="s">
        <v>82</v>
      </c>
      <c r="BK159" s="143">
        <f t="shared" si="9"/>
        <v>0</v>
      </c>
      <c r="BL159" s="13" t="s">
        <v>135</v>
      </c>
      <c r="BM159" s="142" t="s">
        <v>226</v>
      </c>
    </row>
    <row r="160" spans="2:65" s="11" customFormat="1" ht="22.9" customHeight="1">
      <c r="B160" s="117"/>
      <c r="D160" s="118" t="s">
        <v>74</v>
      </c>
      <c r="E160" s="127" t="s">
        <v>227</v>
      </c>
      <c r="F160" s="127" t="s">
        <v>228</v>
      </c>
      <c r="I160" s="120"/>
      <c r="J160" s="128">
        <f>BK160</f>
        <v>0</v>
      </c>
      <c r="L160" s="117"/>
      <c r="M160" s="122"/>
      <c r="P160" s="123">
        <f>SUM(P161:P169)</f>
        <v>0</v>
      </c>
      <c r="R160" s="123">
        <f>SUM(R161:R169)</f>
        <v>0</v>
      </c>
      <c r="T160" s="124">
        <f>SUM(T161:T169)</f>
        <v>0</v>
      </c>
      <c r="AR160" s="118" t="s">
        <v>84</v>
      </c>
      <c r="AT160" s="125" t="s">
        <v>74</v>
      </c>
      <c r="AU160" s="125" t="s">
        <v>82</v>
      </c>
      <c r="AY160" s="118" t="s">
        <v>128</v>
      </c>
      <c r="BK160" s="126">
        <f>SUM(BK161:BK169)</f>
        <v>0</v>
      </c>
    </row>
    <row r="161" spans="2:65" s="1" customFormat="1" ht="16.5" customHeight="1">
      <c r="B161" s="129"/>
      <c r="C161" s="149" t="s">
        <v>7</v>
      </c>
      <c r="D161" s="149" t="s">
        <v>164</v>
      </c>
      <c r="E161" s="150" t="s">
        <v>229</v>
      </c>
      <c r="F161" s="151" t="s">
        <v>230</v>
      </c>
      <c r="G161" s="152" t="s">
        <v>231</v>
      </c>
      <c r="H161" s="153">
        <v>120</v>
      </c>
      <c r="I161" s="154"/>
      <c r="J161" s="155">
        <f t="shared" ref="J161:J169" si="10">ROUND(I161*H161,2)</f>
        <v>0</v>
      </c>
      <c r="K161" s="156"/>
      <c r="L161" s="157"/>
      <c r="M161" s="158" t="s">
        <v>1</v>
      </c>
      <c r="N161" s="159" t="s">
        <v>40</v>
      </c>
      <c r="P161" s="140">
        <f t="shared" ref="P161:P169" si="11">O161*H161</f>
        <v>0</v>
      </c>
      <c r="Q161" s="140">
        <v>0</v>
      </c>
      <c r="R161" s="140">
        <f t="shared" ref="R161:R169" si="12">Q161*H161</f>
        <v>0</v>
      </c>
      <c r="S161" s="140">
        <v>0</v>
      </c>
      <c r="T161" s="141">
        <f t="shared" ref="T161:T169" si="13">S161*H161</f>
        <v>0</v>
      </c>
      <c r="AR161" s="142" t="s">
        <v>168</v>
      </c>
      <c r="AT161" s="142" t="s">
        <v>164</v>
      </c>
      <c r="AU161" s="142" t="s">
        <v>84</v>
      </c>
      <c r="AY161" s="13" t="s">
        <v>128</v>
      </c>
      <c r="BE161" s="143">
        <f t="shared" ref="BE161:BE169" si="14">IF(N161="základní",J161,0)</f>
        <v>0</v>
      </c>
      <c r="BF161" s="143">
        <f t="shared" ref="BF161:BF169" si="15">IF(N161="snížená",J161,0)</f>
        <v>0</v>
      </c>
      <c r="BG161" s="143">
        <f t="shared" ref="BG161:BG169" si="16">IF(N161="zákl. přenesená",J161,0)</f>
        <v>0</v>
      </c>
      <c r="BH161" s="143">
        <f t="shared" ref="BH161:BH169" si="17">IF(N161="sníž. přenesená",J161,0)</f>
        <v>0</v>
      </c>
      <c r="BI161" s="143">
        <f t="shared" ref="BI161:BI169" si="18">IF(N161="nulová",J161,0)</f>
        <v>0</v>
      </c>
      <c r="BJ161" s="13" t="s">
        <v>82</v>
      </c>
      <c r="BK161" s="143">
        <f t="shared" ref="BK161:BK169" si="19">ROUND(I161*H161,2)</f>
        <v>0</v>
      </c>
      <c r="BL161" s="13" t="s">
        <v>135</v>
      </c>
      <c r="BM161" s="142" t="s">
        <v>232</v>
      </c>
    </row>
    <row r="162" spans="2:65" s="1" customFormat="1" ht="24.2" customHeight="1">
      <c r="B162" s="129"/>
      <c r="C162" s="130" t="s">
        <v>165</v>
      </c>
      <c r="D162" s="130" t="s">
        <v>131</v>
      </c>
      <c r="E162" s="131" t="s">
        <v>233</v>
      </c>
      <c r="F162" s="132" t="s">
        <v>234</v>
      </c>
      <c r="G162" s="133" t="s">
        <v>177</v>
      </c>
      <c r="H162" s="134">
        <v>1</v>
      </c>
      <c r="I162" s="135"/>
      <c r="J162" s="136">
        <f t="shared" si="10"/>
        <v>0</v>
      </c>
      <c r="K162" s="137"/>
      <c r="L162" s="28"/>
      <c r="M162" s="138" t="s">
        <v>1</v>
      </c>
      <c r="N162" s="139" t="s">
        <v>40</v>
      </c>
      <c r="P162" s="140">
        <f t="shared" si="11"/>
        <v>0</v>
      </c>
      <c r="Q162" s="140">
        <v>0</v>
      </c>
      <c r="R162" s="140">
        <f t="shared" si="12"/>
        <v>0</v>
      </c>
      <c r="S162" s="140">
        <v>0</v>
      </c>
      <c r="T162" s="141">
        <f t="shared" si="13"/>
        <v>0</v>
      </c>
      <c r="AR162" s="142" t="s">
        <v>135</v>
      </c>
      <c r="AT162" s="142" t="s">
        <v>131</v>
      </c>
      <c r="AU162" s="142" t="s">
        <v>84</v>
      </c>
      <c r="AY162" s="13" t="s">
        <v>128</v>
      </c>
      <c r="BE162" s="143">
        <f t="shared" si="14"/>
        <v>0</v>
      </c>
      <c r="BF162" s="143">
        <f t="shared" si="15"/>
        <v>0</v>
      </c>
      <c r="BG162" s="143">
        <f t="shared" si="16"/>
        <v>0</v>
      </c>
      <c r="BH162" s="143">
        <f t="shared" si="17"/>
        <v>0</v>
      </c>
      <c r="BI162" s="143">
        <f t="shared" si="18"/>
        <v>0</v>
      </c>
      <c r="BJ162" s="13" t="s">
        <v>82</v>
      </c>
      <c r="BK162" s="143">
        <f t="shared" si="19"/>
        <v>0</v>
      </c>
      <c r="BL162" s="13" t="s">
        <v>135</v>
      </c>
      <c r="BM162" s="142" t="s">
        <v>235</v>
      </c>
    </row>
    <row r="163" spans="2:65" s="1" customFormat="1" ht="16.5" customHeight="1">
      <c r="B163" s="129"/>
      <c r="C163" s="149" t="s">
        <v>169</v>
      </c>
      <c r="D163" s="149" t="s">
        <v>164</v>
      </c>
      <c r="E163" s="150" t="s">
        <v>236</v>
      </c>
      <c r="F163" s="151" t="s">
        <v>237</v>
      </c>
      <c r="G163" s="152" t="s">
        <v>194</v>
      </c>
      <c r="H163" s="153">
        <v>1</v>
      </c>
      <c r="I163" s="154"/>
      <c r="J163" s="155">
        <f t="shared" si="10"/>
        <v>0</v>
      </c>
      <c r="K163" s="156"/>
      <c r="L163" s="157"/>
      <c r="M163" s="158" t="s">
        <v>1</v>
      </c>
      <c r="N163" s="159" t="s">
        <v>40</v>
      </c>
      <c r="P163" s="140">
        <f t="shared" si="11"/>
        <v>0</v>
      </c>
      <c r="Q163" s="140">
        <v>0</v>
      </c>
      <c r="R163" s="140">
        <f t="shared" si="12"/>
        <v>0</v>
      </c>
      <c r="S163" s="140">
        <v>0</v>
      </c>
      <c r="T163" s="141">
        <f t="shared" si="13"/>
        <v>0</v>
      </c>
      <c r="AR163" s="142" t="s">
        <v>168</v>
      </c>
      <c r="AT163" s="142" t="s">
        <v>164</v>
      </c>
      <c r="AU163" s="142" t="s">
        <v>84</v>
      </c>
      <c r="AY163" s="13" t="s">
        <v>128</v>
      </c>
      <c r="BE163" s="143">
        <f t="shared" si="14"/>
        <v>0</v>
      </c>
      <c r="BF163" s="143">
        <f t="shared" si="15"/>
        <v>0</v>
      </c>
      <c r="BG163" s="143">
        <f t="shared" si="16"/>
        <v>0</v>
      </c>
      <c r="BH163" s="143">
        <f t="shared" si="17"/>
        <v>0</v>
      </c>
      <c r="BI163" s="143">
        <f t="shared" si="18"/>
        <v>0</v>
      </c>
      <c r="BJ163" s="13" t="s">
        <v>82</v>
      </c>
      <c r="BK163" s="143">
        <f t="shared" si="19"/>
        <v>0</v>
      </c>
      <c r="BL163" s="13" t="s">
        <v>135</v>
      </c>
      <c r="BM163" s="142" t="s">
        <v>238</v>
      </c>
    </row>
    <row r="164" spans="2:65" s="1" customFormat="1" ht="24.2" customHeight="1">
      <c r="B164" s="129"/>
      <c r="C164" s="130" t="s">
        <v>205</v>
      </c>
      <c r="D164" s="130" t="s">
        <v>131</v>
      </c>
      <c r="E164" s="131" t="s">
        <v>233</v>
      </c>
      <c r="F164" s="132" t="s">
        <v>234</v>
      </c>
      <c r="G164" s="133" t="s">
        <v>177</v>
      </c>
      <c r="H164" s="134">
        <v>1</v>
      </c>
      <c r="I164" s="135"/>
      <c r="J164" s="136">
        <f t="shared" si="10"/>
        <v>0</v>
      </c>
      <c r="K164" s="137"/>
      <c r="L164" s="28"/>
      <c r="M164" s="138" t="s">
        <v>1</v>
      </c>
      <c r="N164" s="139" t="s">
        <v>40</v>
      </c>
      <c r="P164" s="140">
        <f t="shared" si="11"/>
        <v>0</v>
      </c>
      <c r="Q164" s="140">
        <v>0</v>
      </c>
      <c r="R164" s="140">
        <f t="shared" si="12"/>
        <v>0</v>
      </c>
      <c r="S164" s="140">
        <v>0</v>
      </c>
      <c r="T164" s="141">
        <f t="shared" si="13"/>
        <v>0</v>
      </c>
      <c r="AR164" s="142" t="s">
        <v>135</v>
      </c>
      <c r="AT164" s="142" t="s">
        <v>131</v>
      </c>
      <c r="AU164" s="142" t="s">
        <v>84</v>
      </c>
      <c r="AY164" s="13" t="s">
        <v>128</v>
      </c>
      <c r="BE164" s="143">
        <f t="shared" si="14"/>
        <v>0</v>
      </c>
      <c r="BF164" s="143">
        <f t="shared" si="15"/>
        <v>0</v>
      </c>
      <c r="BG164" s="143">
        <f t="shared" si="16"/>
        <v>0</v>
      </c>
      <c r="BH164" s="143">
        <f t="shared" si="17"/>
        <v>0</v>
      </c>
      <c r="BI164" s="143">
        <f t="shared" si="18"/>
        <v>0</v>
      </c>
      <c r="BJ164" s="13" t="s">
        <v>82</v>
      </c>
      <c r="BK164" s="143">
        <f t="shared" si="19"/>
        <v>0</v>
      </c>
      <c r="BL164" s="13" t="s">
        <v>135</v>
      </c>
      <c r="BM164" s="142" t="s">
        <v>239</v>
      </c>
    </row>
    <row r="165" spans="2:65" s="1" customFormat="1" ht="16.5" customHeight="1">
      <c r="B165" s="129"/>
      <c r="C165" s="149" t="s">
        <v>240</v>
      </c>
      <c r="D165" s="149" t="s">
        <v>164</v>
      </c>
      <c r="E165" s="150" t="s">
        <v>241</v>
      </c>
      <c r="F165" s="151" t="s">
        <v>242</v>
      </c>
      <c r="G165" s="152" t="s">
        <v>194</v>
      </c>
      <c r="H165" s="153">
        <v>1</v>
      </c>
      <c r="I165" s="154"/>
      <c r="J165" s="155">
        <f t="shared" si="10"/>
        <v>0</v>
      </c>
      <c r="K165" s="156"/>
      <c r="L165" s="157"/>
      <c r="M165" s="158" t="s">
        <v>1</v>
      </c>
      <c r="N165" s="159" t="s">
        <v>40</v>
      </c>
      <c r="P165" s="140">
        <f t="shared" si="11"/>
        <v>0</v>
      </c>
      <c r="Q165" s="140">
        <v>0</v>
      </c>
      <c r="R165" s="140">
        <f t="shared" si="12"/>
        <v>0</v>
      </c>
      <c r="S165" s="140">
        <v>0</v>
      </c>
      <c r="T165" s="141">
        <f t="shared" si="13"/>
        <v>0</v>
      </c>
      <c r="AR165" s="142" t="s">
        <v>168</v>
      </c>
      <c r="AT165" s="142" t="s">
        <v>164</v>
      </c>
      <c r="AU165" s="142" t="s">
        <v>84</v>
      </c>
      <c r="AY165" s="13" t="s">
        <v>128</v>
      </c>
      <c r="BE165" s="143">
        <f t="shared" si="14"/>
        <v>0</v>
      </c>
      <c r="BF165" s="143">
        <f t="shared" si="15"/>
        <v>0</v>
      </c>
      <c r="BG165" s="143">
        <f t="shared" si="16"/>
        <v>0</v>
      </c>
      <c r="BH165" s="143">
        <f t="shared" si="17"/>
        <v>0</v>
      </c>
      <c r="BI165" s="143">
        <f t="shared" si="18"/>
        <v>0</v>
      </c>
      <c r="BJ165" s="13" t="s">
        <v>82</v>
      </c>
      <c r="BK165" s="143">
        <f t="shared" si="19"/>
        <v>0</v>
      </c>
      <c r="BL165" s="13" t="s">
        <v>135</v>
      </c>
      <c r="BM165" s="142" t="s">
        <v>243</v>
      </c>
    </row>
    <row r="166" spans="2:65" s="1" customFormat="1" ht="24.2" customHeight="1">
      <c r="B166" s="129"/>
      <c r="C166" s="130" t="s">
        <v>207</v>
      </c>
      <c r="D166" s="130" t="s">
        <v>131</v>
      </c>
      <c r="E166" s="131" t="s">
        <v>244</v>
      </c>
      <c r="F166" s="132" t="s">
        <v>245</v>
      </c>
      <c r="G166" s="133" t="s">
        <v>177</v>
      </c>
      <c r="H166" s="134">
        <v>5</v>
      </c>
      <c r="I166" s="135"/>
      <c r="J166" s="136">
        <f t="shared" si="10"/>
        <v>0</v>
      </c>
      <c r="K166" s="137"/>
      <c r="L166" s="28"/>
      <c r="M166" s="138" t="s">
        <v>1</v>
      </c>
      <c r="N166" s="139" t="s">
        <v>40</v>
      </c>
      <c r="P166" s="140">
        <f t="shared" si="11"/>
        <v>0</v>
      </c>
      <c r="Q166" s="140">
        <v>0</v>
      </c>
      <c r="R166" s="140">
        <f t="shared" si="12"/>
        <v>0</v>
      </c>
      <c r="S166" s="140">
        <v>0</v>
      </c>
      <c r="T166" s="141">
        <f t="shared" si="13"/>
        <v>0</v>
      </c>
      <c r="AR166" s="142" t="s">
        <v>135</v>
      </c>
      <c r="AT166" s="142" t="s">
        <v>131</v>
      </c>
      <c r="AU166" s="142" t="s">
        <v>84</v>
      </c>
      <c r="AY166" s="13" t="s">
        <v>128</v>
      </c>
      <c r="BE166" s="143">
        <f t="shared" si="14"/>
        <v>0</v>
      </c>
      <c r="BF166" s="143">
        <f t="shared" si="15"/>
        <v>0</v>
      </c>
      <c r="BG166" s="143">
        <f t="shared" si="16"/>
        <v>0</v>
      </c>
      <c r="BH166" s="143">
        <f t="shared" si="17"/>
        <v>0</v>
      </c>
      <c r="BI166" s="143">
        <f t="shared" si="18"/>
        <v>0</v>
      </c>
      <c r="BJ166" s="13" t="s">
        <v>82</v>
      </c>
      <c r="BK166" s="143">
        <f t="shared" si="19"/>
        <v>0</v>
      </c>
      <c r="BL166" s="13" t="s">
        <v>135</v>
      </c>
      <c r="BM166" s="142" t="s">
        <v>246</v>
      </c>
    </row>
    <row r="167" spans="2:65" s="1" customFormat="1" ht="24.2" customHeight="1">
      <c r="B167" s="129"/>
      <c r="C167" s="149" t="s">
        <v>247</v>
      </c>
      <c r="D167" s="149" t="s">
        <v>164</v>
      </c>
      <c r="E167" s="150" t="s">
        <v>248</v>
      </c>
      <c r="F167" s="151" t="s">
        <v>249</v>
      </c>
      <c r="G167" s="152" t="s">
        <v>177</v>
      </c>
      <c r="H167" s="153">
        <v>1</v>
      </c>
      <c r="I167" s="154"/>
      <c r="J167" s="155">
        <f t="shared" si="10"/>
        <v>0</v>
      </c>
      <c r="K167" s="156"/>
      <c r="L167" s="157"/>
      <c r="M167" s="158" t="s">
        <v>1</v>
      </c>
      <c r="N167" s="159" t="s">
        <v>40</v>
      </c>
      <c r="P167" s="140">
        <f t="shared" si="11"/>
        <v>0</v>
      </c>
      <c r="Q167" s="140">
        <v>0</v>
      </c>
      <c r="R167" s="140">
        <f t="shared" si="12"/>
        <v>0</v>
      </c>
      <c r="S167" s="140">
        <v>0</v>
      </c>
      <c r="T167" s="141">
        <f t="shared" si="13"/>
        <v>0</v>
      </c>
      <c r="AR167" s="142" t="s">
        <v>168</v>
      </c>
      <c r="AT167" s="142" t="s">
        <v>164</v>
      </c>
      <c r="AU167" s="142" t="s">
        <v>84</v>
      </c>
      <c r="AY167" s="13" t="s">
        <v>128</v>
      </c>
      <c r="BE167" s="143">
        <f t="shared" si="14"/>
        <v>0</v>
      </c>
      <c r="BF167" s="143">
        <f t="shared" si="15"/>
        <v>0</v>
      </c>
      <c r="BG167" s="143">
        <f t="shared" si="16"/>
        <v>0</v>
      </c>
      <c r="BH167" s="143">
        <f t="shared" si="17"/>
        <v>0</v>
      </c>
      <c r="BI167" s="143">
        <f t="shared" si="18"/>
        <v>0</v>
      </c>
      <c r="BJ167" s="13" t="s">
        <v>82</v>
      </c>
      <c r="BK167" s="143">
        <f t="shared" si="19"/>
        <v>0</v>
      </c>
      <c r="BL167" s="13" t="s">
        <v>135</v>
      </c>
      <c r="BM167" s="142" t="s">
        <v>250</v>
      </c>
    </row>
    <row r="168" spans="2:65" s="1" customFormat="1" ht="16.5" customHeight="1">
      <c r="B168" s="129"/>
      <c r="C168" s="130" t="s">
        <v>210</v>
      </c>
      <c r="D168" s="130" t="s">
        <v>131</v>
      </c>
      <c r="E168" s="131" t="s">
        <v>251</v>
      </c>
      <c r="F168" s="132" t="s">
        <v>252</v>
      </c>
      <c r="G168" s="133" t="s">
        <v>177</v>
      </c>
      <c r="H168" s="134">
        <v>16</v>
      </c>
      <c r="I168" s="135"/>
      <c r="J168" s="136">
        <f t="shared" si="10"/>
        <v>0</v>
      </c>
      <c r="K168" s="137"/>
      <c r="L168" s="28"/>
      <c r="M168" s="138" t="s">
        <v>1</v>
      </c>
      <c r="N168" s="139" t="s">
        <v>40</v>
      </c>
      <c r="P168" s="140">
        <f t="shared" si="11"/>
        <v>0</v>
      </c>
      <c r="Q168" s="140">
        <v>0</v>
      </c>
      <c r="R168" s="140">
        <f t="shared" si="12"/>
        <v>0</v>
      </c>
      <c r="S168" s="140">
        <v>0</v>
      </c>
      <c r="T168" s="141">
        <f t="shared" si="13"/>
        <v>0</v>
      </c>
      <c r="AR168" s="142" t="s">
        <v>135</v>
      </c>
      <c r="AT168" s="142" t="s">
        <v>131</v>
      </c>
      <c r="AU168" s="142" t="s">
        <v>84</v>
      </c>
      <c r="AY168" s="13" t="s">
        <v>128</v>
      </c>
      <c r="BE168" s="143">
        <f t="shared" si="14"/>
        <v>0</v>
      </c>
      <c r="BF168" s="143">
        <f t="shared" si="15"/>
        <v>0</v>
      </c>
      <c r="BG168" s="143">
        <f t="shared" si="16"/>
        <v>0</v>
      </c>
      <c r="BH168" s="143">
        <f t="shared" si="17"/>
        <v>0</v>
      </c>
      <c r="BI168" s="143">
        <f t="shared" si="18"/>
        <v>0</v>
      </c>
      <c r="BJ168" s="13" t="s">
        <v>82</v>
      </c>
      <c r="BK168" s="143">
        <f t="shared" si="19"/>
        <v>0</v>
      </c>
      <c r="BL168" s="13" t="s">
        <v>135</v>
      </c>
      <c r="BM168" s="142" t="s">
        <v>253</v>
      </c>
    </row>
    <row r="169" spans="2:65" s="1" customFormat="1" ht="16.5" customHeight="1">
      <c r="B169" s="129"/>
      <c r="C169" s="149" t="s">
        <v>254</v>
      </c>
      <c r="D169" s="149" t="s">
        <v>164</v>
      </c>
      <c r="E169" s="150" t="s">
        <v>255</v>
      </c>
      <c r="F169" s="151" t="s">
        <v>256</v>
      </c>
      <c r="G169" s="152" t="s">
        <v>177</v>
      </c>
      <c r="H169" s="153">
        <v>16</v>
      </c>
      <c r="I169" s="154"/>
      <c r="J169" s="155">
        <f t="shared" si="10"/>
        <v>0</v>
      </c>
      <c r="K169" s="156"/>
      <c r="L169" s="157"/>
      <c r="M169" s="158" t="s">
        <v>1</v>
      </c>
      <c r="N169" s="159" t="s">
        <v>40</v>
      </c>
      <c r="P169" s="140">
        <f t="shared" si="11"/>
        <v>0</v>
      </c>
      <c r="Q169" s="140">
        <v>0</v>
      </c>
      <c r="R169" s="140">
        <f t="shared" si="12"/>
        <v>0</v>
      </c>
      <c r="S169" s="140">
        <v>0</v>
      </c>
      <c r="T169" s="141">
        <f t="shared" si="13"/>
        <v>0</v>
      </c>
      <c r="AR169" s="142" t="s">
        <v>168</v>
      </c>
      <c r="AT169" s="142" t="s">
        <v>164</v>
      </c>
      <c r="AU169" s="142" t="s">
        <v>84</v>
      </c>
      <c r="AY169" s="13" t="s">
        <v>128</v>
      </c>
      <c r="BE169" s="143">
        <f t="shared" si="14"/>
        <v>0</v>
      </c>
      <c r="BF169" s="143">
        <f t="shared" si="15"/>
        <v>0</v>
      </c>
      <c r="BG169" s="143">
        <f t="shared" si="16"/>
        <v>0</v>
      </c>
      <c r="BH169" s="143">
        <f t="shared" si="17"/>
        <v>0</v>
      </c>
      <c r="BI169" s="143">
        <f t="shared" si="18"/>
        <v>0</v>
      </c>
      <c r="BJ169" s="13" t="s">
        <v>82</v>
      </c>
      <c r="BK169" s="143">
        <f t="shared" si="19"/>
        <v>0</v>
      </c>
      <c r="BL169" s="13" t="s">
        <v>135</v>
      </c>
      <c r="BM169" s="142" t="s">
        <v>257</v>
      </c>
    </row>
    <row r="170" spans="2:65" s="11" customFormat="1" ht="22.9" customHeight="1">
      <c r="B170" s="117"/>
      <c r="D170" s="118" t="s">
        <v>74</v>
      </c>
      <c r="E170" s="127" t="s">
        <v>258</v>
      </c>
      <c r="F170" s="127" t="s">
        <v>259</v>
      </c>
      <c r="I170" s="120"/>
      <c r="J170" s="128">
        <f>BK170</f>
        <v>0</v>
      </c>
      <c r="L170" s="117"/>
      <c r="M170" s="122"/>
      <c r="P170" s="123">
        <f>SUM(P171:P186)</f>
        <v>0</v>
      </c>
      <c r="R170" s="123">
        <f>SUM(R171:R186)</f>
        <v>0</v>
      </c>
      <c r="T170" s="124">
        <f>SUM(T171:T186)</f>
        <v>0</v>
      </c>
      <c r="AR170" s="118" t="s">
        <v>84</v>
      </c>
      <c r="AT170" s="125" t="s">
        <v>74</v>
      </c>
      <c r="AU170" s="125" t="s">
        <v>82</v>
      </c>
      <c r="AY170" s="118" t="s">
        <v>128</v>
      </c>
      <c r="BK170" s="126">
        <f>SUM(BK171:BK186)</f>
        <v>0</v>
      </c>
    </row>
    <row r="171" spans="2:65" s="1" customFormat="1" ht="24.2" customHeight="1">
      <c r="B171" s="129"/>
      <c r="C171" s="130" t="s">
        <v>212</v>
      </c>
      <c r="D171" s="130" t="s">
        <v>131</v>
      </c>
      <c r="E171" s="131" t="s">
        <v>260</v>
      </c>
      <c r="F171" s="132" t="s">
        <v>261</v>
      </c>
      <c r="G171" s="133" t="s">
        <v>262</v>
      </c>
      <c r="H171" s="134">
        <v>385</v>
      </c>
      <c r="I171" s="135"/>
      <c r="J171" s="136">
        <f t="shared" ref="J171:J186" si="20">ROUND(I171*H171,2)</f>
        <v>0</v>
      </c>
      <c r="K171" s="137"/>
      <c r="L171" s="28"/>
      <c r="M171" s="138" t="s">
        <v>1</v>
      </c>
      <c r="N171" s="139" t="s">
        <v>40</v>
      </c>
      <c r="P171" s="140">
        <f t="shared" ref="P171:P186" si="21">O171*H171</f>
        <v>0</v>
      </c>
      <c r="Q171" s="140">
        <v>0</v>
      </c>
      <c r="R171" s="140">
        <f t="shared" ref="R171:R186" si="22">Q171*H171</f>
        <v>0</v>
      </c>
      <c r="S171" s="140">
        <v>0</v>
      </c>
      <c r="T171" s="141">
        <f t="shared" ref="T171:T186" si="23">S171*H171</f>
        <v>0</v>
      </c>
      <c r="AR171" s="142" t="s">
        <v>135</v>
      </c>
      <c r="AT171" s="142" t="s">
        <v>131</v>
      </c>
      <c r="AU171" s="142" t="s">
        <v>84</v>
      </c>
      <c r="AY171" s="13" t="s">
        <v>128</v>
      </c>
      <c r="BE171" s="143">
        <f t="shared" ref="BE171:BE186" si="24">IF(N171="základní",J171,0)</f>
        <v>0</v>
      </c>
      <c r="BF171" s="143">
        <f t="shared" ref="BF171:BF186" si="25">IF(N171="snížená",J171,0)</f>
        <v>0</v>
      </c>
      <c r="BG171" s="143">
        <f t="shared" ref="BG171:BG186" si="26">IF(N171="zákl. přenesená",J171,0)</f>
        <v>0</v>
      </c>
      <c r="BH171" s="143">
        <f t="shared" ref="BH171:BH186" si="27">IF(N171="sníž. přenesená",J171,0)</f>
        <v>0</v>
      </c>
      <c r="BI171" s="143">
        <f t="shared" ref="BI171:BI186" si="28">IF(N171="nulová",J171,0)</f>
        <v>0</v>
      </c>
      <c r="BJ171" s="13" t="s">
        <v>82</v>
      </c>
      <c r="BK171" s="143">
        <f t="shared" ref="BK171:BK186" si="29">ROUND(I171*H171,2)</f>
        <v>0</v>
      </c>
      <c r="BL171" s="13" t="s">
        <v>135</v>
      </c>
      <c r="BM171" s="142" t="s">
        <v>263</v>
      </c>
    </row>
    <row r="172" spans="2:65" s="1" customFormat="1" ht="21.75" customHeight="1">
      <c r="B172" s="129"/>
      <c r="C172" s="149" t="s">
        <v>264</v>
      </c>
      <c r="D172" s="149" t="s">
        <v>164</v>
      </c>
      <c r="E172" s="150" t="s">
        <v>265</v>
      </c>
      <c r="F172" s="151" t="s">
        <v>266</v>
      </c>
      <c r="G172" s="152" t="s">
        <v>262</v>
      </c>
      <c r="H172" s="153">
        <v>385</v>
      </c>
      <c r="I172" s="154"/>
      <c r="J172" s="155">
        <f t="shared" si="20"/>
        <v>0</v>
      </c>
      <c r="K172" s="156"/>
      <c r="L172" s="157"/>
      <c r="M172" s="158" t="s">
        <v>1</v>
      </c>
      <c r="N172" s="159" t="s">
        <v>40</v>
      </c>
      <c r="P172" s="140">
        <f t="shared" si="21"/>
        <v>0</v>
      </c>
      <c r="Q172" s="140">
        <v>0</v>
      </c>
      <c r="R172" s="140">
        <f t="shared" si="22"/>
        <v>0</v>
      </c>
      <c r="S172" s="140">
        <v>0</v>
      </c>
      <c r="T172" s="141">
        <f t="shared" si="23"/>
        <v>0</v>
      </c>
      <c r="AR172" s="142" t="s">
        <v>168</v>
      </c>
      <c r="AT172" s="142" t="s">
        <v>164</v>
      </c>
      <c r="AU172" s="142" t="s">
        <v>84</v>
      </c>
      <c r="AY172" s="13" t="s">
        <v>128</v>
      </c>
      <c r="BE172" s="143">
        <f t="shared" si="24"/>
        <v>0</v>
      </c>
      <c r="BF172" s="143">
        <f t="shared" si="25"/>
        <v>0</v>
      </c>
      <c r="BG172" s="143">
        <f t="shared" si="26"/>
        <v>0</v>
      </c>
      <c r="BH172" s="143">
        <f t="shared" si="27"/>
        <v>0</v>
      </c>
      <c r="BI172" s="143">
        <f t="shared" si="28"/>
        <v>0</v>
      </c>
      <c r="BJ172" s="13" t="s">
        <v>82</v>
      </c>
      <c r="BK172" s="143">
        <f t="shared" si="29"/>
        <v>0</v>
      </c>
      <c r="BL172" s="13" t="s">
        <v>135</v>
      </c>
      <c r="BM172" s="142" t="s">
        <v>267</v>
      </c>
    </row>
    <row r="173" spans="2:65" s="1" customFormat="1" ht="24.2" customHeight="1">
      <c r="B173" s="129"/>
      <c r="C173" s="130" t="s">
        <v>168</v>
      </c>
      <c r="D173" s="130" t="s">
        <v>131</v>
      </c>
      <c r="E173" s="131" t="s">
        <v>268</v>
      </c>
      <c r="F173" s="132" t="s">
        <v>269</v>
      </c>
      <c r="G173" s="133" t="s">
        <v>262</v>
      </c>
      <c r="H173" s="134">
        <v>60</v>
      </c>
      <c r="I173" s="135"/>
      <c r="J173" s="136">
        <f t="shared" si="20"/>
        <v>0</v>
      </c>
      <c r="K173" s="137"/>
      <c r="L173" s="28"/>
      <c r="M173" s="138" t="s">
        <v>1</v>
      </c>
      <c r="N173" s="139" t="s">
        <v>40</v>
      </c>
      <c r="P173" s="140">
        <f t="shared" si="21"/>
        <v>0</v>
      </c>
      <c r="Q173" s="140">
        <v>0</v>
      </c>
      <c r="R173" s="140">
        <f t="shared" si="22"/>
        <v>0</v>
      </c>
      <c r="S173" s="140">
        <v>0</v>
      </c>
      <c r="T173" s="141">
        <f t="shared" si="23"/>
        <v>0</v>
      </c>
      <c r="AR173" s="142" t="s">
        <v>135</v>
      </c>
      <c r="AT173" s="142" t="s">
        <v>131</v>
      </c>
      <c r="AU173" s="142" t="s">
        <v>84</v>
      </c>
      <c r="AY173" s="13" t="s">
        <v>128</v>
      </c>
      <c r="BE173" s="143">
        <f t="shared" si="24"/>
        <v>0</v>
      </c>
      <c r="BF173" s="143">
        <f t="shared" si="25"/>
        <v>0</v>
      </c>
      <c r="BG173" s="143">
        <f t="shared" si="26"/>
        <v>0</v>
      </c>
      <c r="BH173" s="143">
        <f t="shared" si="27"/>
        <v>0</v>
      </c>
      <c r="BI173" s="143">
        <f t="shared" si="28"/>
        <v>0</v>
      </c>
      <c r="BJ173" s="13" t="s">
        <v>82</v>
      </c>
      <c r="BK173" s="143">
        <f t="shared" si="29"/>
        <v>0</v>
      </c>
      <c r="BL173" s="13" t="s">
        <v>135</v>
      </c>
      <c r="BM173" s="142" t="s">
        <v>270</v>
      </c>
    </row>
    <row r="174" spans="2:65" s="1" customFormat="1" ht="24.2" customHeight="1">
      <c r="B174" s="129"/>
      <c r="C174" s="149" t="s">
        <v>271</v>
      </c>
      <c r="D174" s="149" t="s">
        <v>164</v>
      </c>
      <c r="E174" s="150" t="s">
        <v>272</v>
      </c>
      <c r="F174" s="151" t="s">
        <v>273</v>
      </c>
      <c r="G174" s="152" t="s">
        <v>164</v>
      </c>
      <c r="H174" s="153">
        <v>60</v>
      </c>
      <c r="I174" s="154"/>
      <c r="J174" s="155">
        <f t="shared" si="20"/>
        <v>0</v>
      </c>
      <c r="K174" s="156"/>
      <c r="L174" s="157"/>
      <c r="M174" s="158" t="s">
        <v>1</v>
      </c>
      <c r="N174" s="159" t="s">
        <v>40</v>
      </c>
      <c r="P174" s="140">
        <f t="shared" si="21"/>
        <v>0</v>
      </c>
      <c r="Q174" s="140">
        <v>0</v>
      </c>
      <c r="R174" s="140">
        <f t="shared" si="22"/>
        <v>0</v>
      </c>
      <c r="S174" s="140">
        <v>0</v>
      </c>
      <c r="T174" s="141">
        <f t="shared" si="23"/>
        <v>0</v>
      </c>
      <c r="AR174" s="142" t="s">
        <v>168</v>
      </c>
      <c r="AT174" s="142" t="s">
        <v>164</v>
      </c>
      <c r="AU174" s="142" t="s">
        <v>84</v>
      </c>
      <c r="AY174" s="13" t="s">
        <v>128</v>
      </c>
      <c r="BE174" s="143">
        <f t="shared" si="24"/>
        <v>0</v>
      </c>
      <c r="BF174" s="143">
        <f t="shared" si="25"/>
        <v>0</v>
      </c>
      <c r="BG174" s="143">
        <f t="shared" si="26"/>
        <v>0</v>
      </c>
      <c r="BH174" s="143">
        <f t="shared" si="27"/>
        <v>0</v>
      </c>
      <c r="BI174" s="143">
        <f t="shared" si="28"/>
        <v>0</v>
      </c>
      <c r="BJ174" s="13" t="s">
        <v>82</v>
      </c>
      <c r="BK174" s="143">
        <f t="shared" si="29"/>
        <v>0</v>
      </c>
      <c r="BL174" s="13" t="s">
        <v>135</v>
      </c>
      <c r="BM174" s="142" t="s">
        <v>274</v>
      </c>
    </row>
    <row r="175" spans="2:65" s="1" customFormat="1" ht="24.2" customHeight="1">
      <c r="B175" s="129"/>
      <c r="C175" s="130" t="s">
        <v>216</v>
      </c>
      <c r="D175" s="130" t="s">
        <v>131</v>
      </c>
      <c r="E175" s="131" t="s">
        <v>275</v>
      </c>
      <c r="F175" s="132" t="s">
        <v>276</v>
      </c>
      <c r="G175" s="133" t="s">
        <v>262</v>
      </c>
      <c r="H175" s="134">
        <v>60</v>
      </c>
      <c r="I175" s="135"/>
      <c r="J175" s="136">
        <f t="shared" si="20"/>
        <v>0</v>
      </c>
      <c r="K175" s="137"/>
      <c r="L175" s="28"/>
      <c r="M175" s="138" t="s">
        <v>1</v>
      </c>
      <c r="N175" s="139" t="s">
        <v>40</v>
      </c>
      <c r="P175" s="140">
        <f t="shared" si="21"/>
        <v>0</v>
      </c>
      <c r="Q175" s="140">
        <v>0</v>
      </c>
      <c r="R175" s="140">
        <f t="shared" si="22"/>
        <v>0</v>
      </c>
      <c r="S175" s="140">
        <v>0</v>
      </c>
      <c r="T175" s="141">
        <f t="shared" si="23"/>
        <v>0</v>
      </c>
      <c r="AR175" s="142" t="s">
        <v>135</v>
      </c>
      <c r="AT175" s="142" t="s">
        <v>131</v>
      </c>
      <c r="AU175" s="142" t="s">
        <v>84</v>
      </c>
      <c r="AY175" s="13" t="s">
        <v>128</v>
      </c>
      <c r="BE175" s="143">
        <f t="shared" si="24"/>
        <v>0</v>
      </c>
      <c r="BF175" s="143">
        <f t="shared" si="25"/>
        <v>0</v>
      </c>
      <c r="BG175" s="143">
        <f t="shared" si="26"/>
        <v>0</v>
      </c>
      <c r="BH175" s="143">
        <f t="shared" si="27"/>
        <v>0</v>
      </c>
      <c r="BI175" s="143">
        <f t="shared" si="28"/>
        <v>0</v>
      </c>
      <c r="BJ175" s="13" t="s">
        <v>82</v>
      </c>
      <c r="BK175" s="143">
        <f t="shared" si="29"/>
        <v>0</v>
      </c>
      <c r="BL175" s="13" t="s">
        <v>135</v>
      </c>
      <c r="BM175" s="142" t="s">
        <v>277</v>
      </c>
    </row>
    <row r="176" spans="2:65" s="1" customFormat="1" ht="16.5" customHeight="1">
      <c r="B176" s="129"/>
      <c r="C176" s="149" t="s">
        <v>278</v>
      </c>
      <c r="D176" s="149" t="s">
        <v>164</v>
      </c>
      <c r="E176" s="150" t="s">
        <v>279</v>
      </c>
      <c r="F176" s="151" t="s">
        <v>280</v>
      </c>
      <c r="G176" s="152" t="s">
        <v>262</v>
      </c>
      <c r="H176" s="153">
        <v>60</v>
      </c>
      <c r="I176" s="154"/>
      <c r="J176" s="155">
        <f t="shared" si="20"/>
        <v>0</v>
      </c>
      <c r="K176" s="156"/>
      <c r="L176" s="157"/>
      <c r="M176" s="158" t="s">
        <v>1</v>
      </c>
      <c r="N176" s="159" t="s">
        <v>40</v>
      </c>
      <c r="P176" s="140">
        <f t="shared" si="21"/>
        <v>0</v>
      </c>
      <c r="Q176" s="140">
        <v>0</v>
      </c>
      <c r="R176" s="140">
        <f t="shared" si="22"/>
        <v>0</v>
      </c>
      <c r="S176" s="140">
        <v>0</v>
      </c>
      <c r="T176" s="141">
        <f t="shared" si="23"/>
        <v>0</v>
      </c>
      <c r="AR176" s="142" t="s">
        <v>168</v>
      </c>
      <c r="AT176" s="142" t="s">
        <v>164</v>
      </c>
      <c r="AU176" s="142" t="s">
        <v>84</v>
      </c>
      <c r="AY176" s="13" t="s">
        <v>128</v>
      </c>
      <c r="BE176" s="143">
        <f t="shared" si="24"/>
        <v>0</v>
      </c>
      <c r="BF176" s="143">
        <f t="shared" si="25"/>
        <v>0</v>
      </c>
      <c r="BG176" s="143">
        <f t="shared" si="26"/>
        <v>0</v>
      </c>
      <c r="BH176" s="143">
        <f t="shared" si="27"/>
        <v>0</v>
      </c>
      <c r="BI176" s="143">
        <f t="shared" si="28"/>
        <v>0</v>
      </c>
      <c r="BJ176" s="13" t="s">
        <v>82</v>
      </c>
      <c r="BK176" s="143">
        <f t="shared" si="29"/>
        <v>0</v>
      </c>
      <c r="BL176" s="13" t="s">
        <v>135</v>
      </c>
      <c r="BM176" s="142" t="s">
        <v>281</v>
      </c>
    </row>
    <row r="177" spans="2:65" s="1" customFormat="1" ht="24.2" customHeight="1">
      <c r="B177" s="129"/>
      <c r="C177" s="130" t="s">
        <v>219</v>
      </c>
      <c r="D177" s="130" t="s">
        <v>131</v>
      </c>
      <c r="E177" s="131" t="s">
        <v>282</v>
      </c>
      <c r="F177" s="132" t="s">
        <v>283</v>
      </c>
      <c r="G177" s="133" t="s">
        <v>177</v>
      </c>
      <c r="H177" s="134">
        <v>130</v>
      </c>
      <c r="I177" s="135"/>
      <c r="J177" s="136">
        <f t="shared" si="20"/>
        <v>0</v>
      </c>
      <c r="K177" s="137"/>
      <c r="L177" s="28"/>
      <c r="M177" s="138" t="s">
        <v>1</v>
      </c>
      <c r="N177" s="139" t="s">
        <v>40</v>
      </c>
      <c r="P177" s="140">
        <f t="shared" si="21"/>
        <v>0</v>
      </c>
      <c r="Q177" s="140">
        <v>0</v>
      </c>
      <c r="R177" s="140">
        <f t="shared" si="22"/>
        <v>0</v>
      </c>
      <c r="S177" s="140">
        <v>0</v>
      </c>
      <c r="T177" s="141">
        <f t="shared" si="23"/>
        <v>0</v>
      </c>
      <c r="AR177" s="142" t="s">
        <v>135</v>
      </c>
      <c r="AT177" s="142" t="s">
        <v>131</v>
      </c>
      <c r="AU177" s="142" t="s">
        <v>84</v>
      </c>
      <c r="AY177" s="13" t="s">
        <v>128</v>
      </c>
      <c r="BE177" s="143">
        <f t="shared" si="24"/>
        <v>0</v>
      </c>
      <c r="BF177" s="143">
        <f t="shared" si="25"/>
        <v>0</v>
      </c>
      <c r="BG177" s="143">
        <f t="shared" si="26"/>
        <v>0</v>
      </c>
      <c r="BH177" s="143">
        <f t="shared" si="27"/>
        <v>0</v>
      </c>
      <c r="BI177" s="143">
        <f t="shared" si="28"/>
        <v>0</v>
      </c>
      <c r="BJ177" s="13" t="s">
        <v>82</v>
      </c>
      <c r="BK177" s="143">
        <f t="shared" si="29"/>
        <v>0</v>
      </c>
      <c r="BL177" s="13" t="s">
        <v>135</v>
      </c>
      <c r="BM177" s="142" t="s">
        <v>284</v>
      </c>
    </row>
    <row r="178" spans="2:65" s="1" customFormat="1" ht="16.5" customHeight="1">
      <c r="B178" s="129"/>
      <c r="C178" s="149" t="s">
        <v>285</v>
      </c>
      <c r="D178" s="149" t="s">
        <v>164</v>
      </c>
      <c r="E178" s="150" t="s">
        <v>286</v>
      </c>
      <c r="F178" s="151" t="s">
        <v>287</v>
      </c>
      <c r="G178" s="152" t="s">
        <v>194</v>
      </c>
      <c r="H178" s="153">
        <v>130</v>
      </c>
      <c r="I178" s="154"/>
      <c r="J178" s="155">
        <f t="shared" si="20"/>
        <v>0</v>
      </c>
      <c r="K178" s="156"/>
      <c r="L178" s="157"/>
      <c r="M178" s="158" t="s">
        <v>1</v>
      </c>
      <c r="N178" s="159" t="s">
        <v>40</v>
      </c>
      <c r="P178" s="140">
        <f t="shared" si="21"/>
        <v>0</v>
      </c>
      <c r="Q178" s="140">
        <v>0</v>
      </c>
      <c r="R178" s="140">
        <f t="shared" si="22"/>
        <v>0</v>
      </c>
      <c r="S178" s="140">
        <v>0</v>
      </c>
      <c r="T178" s="141">
        <f t="shared" si="23"/>
        <v>0</v>
      </c>
      <c r="AR178" s="142" t="s">
        <v>168</v>
      </c>
      <c r="AT178" s="142" t="s">
        <v>164</v>
      </c>
      <c r="AU178" s="142" t="s">
        <v>84</v>
      </c>
      <c r="AY178" s="13" t="s">
        <v>128</v>
      </c>
      <c r="BE178" s="143">
        <f t="shared" si="24"/>
        <v>0</v>
      </c>
      <c r="BF178" s="143">
        <f t="shared" si="25"/>
        <v>0</v>
      </c>
      <c r="BG178" s="143">
        <f t="shared" si="26"/>
        <v>0</v>
      </c>
      <c r="BH178" s="143">
        <f t="shared" si="27"/>
        <v>0</v>
      </c>
      <c r="BI178" s="143">
        <f t="shared" si="28"/>
        <v>0</v>
      </c>
      <c r="BJ178" s="13" t="s">
        <v>82</v>
      </c>
      <c r="BK178" s="143">
        <f t="shared" si="29"/>
        <v>0</v>
      </c>
      <c r="BL178" s="13" t="s">
        <v>135</v>
      </c>
      <c r="BM178" s="142" t="s">
        <v>288</v>
      </c>
    </row>
    <row r="179" spans="2:65" s="1" customFormat="1" ht="24.2" customHeight="1">
      <c r="B179" s="129"/>
      <c r="C179" s="130" t="s">
        <v>223</v>
      </c>
      <c r="D179" s="130" t="s">
        <v>131</v>
      </c>
      <c r="E179" s="131" t="s">
        <v>289</v>
      </c>
      <c r="F179" s="132" t="s">
        <v>283</v>
      </c>
      <c r="G179" s="133" t="s">
        <v>177</v>
      </c>
      <c r="H179" s="134">
        <v>36</v>
      </c>
      <c r="I179" s="135"/>
      <c r="J179" s="136">
        <f t="shared" si="20"/>
        <v>0</v>
      </c>
      <c r="K179" s="137"/>
      <c r="L179" s="28"/>
      <c r="M179" s="138" t="s">
        <v>1</v>
      </c>
      <c r="N179" s="139" t="s">
        <v>40</v>
      </c>
      <c r="P179" s="140">
        <f t="shared" si="21"/>
        <v>0</v>
      </c>
      <c r="Q179" s="140">
        <v>0</v>
      </c>
      <c r="R179" s="140">
        <f t="shared" si="22"/>
        <v>0</v>
      </c>
      <c r="S179" s="140">
        <v>0</v>
      </c>
      <c r="T179" s="141">
        <f t="shared" si="23"/>
        <v>0</v>
      </c>
      <c r="AR179" s="142" t="s">
        <v>135</v>
      </c>
      <c r="AT179" s="142" t="s">
        <v>131</v>
      </c>
      <c r="AU179" s="142" t="s">
        <v>84</v>
      </c>
      <c r="AY179" s="13" t="s">
        <v>128</v>
      </c>
      <c r="BE179" s="143">
        <f t="shared" si="24"/>
        <v>0</v>
      </c>
      <c r="BF179" s="143">
        <f t="shared" si="25"/>
        <v>0</v>
      </c>
      <c r="BG179" s="143">
        <f t="shared" si="26"/>
        <v>0</v>
      </c>
      <c r="BH179" s="143">
        <f t="shared" si="27"/>
        <v>0</v>
      </c>
      <c r="BI179" s="143">
        <f t="shared" si="28"/>
        <v>0</v>
      </c>
      <c r="BJ179" s="13" t="s">
        <v>82</v>
      </c>
      <c r="BK179" s="143">
        <f t="shared" si="29"/>
        <v>0</v>
      </c>
      <c r="BL179" s="13" t="s">
        <v>135</v>
      </c>
      <c r="BM179" s="142" t="s">
        <v>290</v>
      </c>
    </row>
    <row r="180" spans="2:65" s="1" customFormat="1" ht="21.75" customHeight="1">
      <c r="B180" s="129"/>
      <c r="C180" s="149" t="s">
        <v>291</v>
      </c>
      <c r="D180" s="149" t="s">
        <v>164</v>
      </c>
      <c r="E180" s="150" t="s">
        <v>292</v>
      </c>
      <c r="F180" s="151" t="s">
        <v>293</v>
      </c>
      <c r="G180" s="152" t="s">
        <v>194</v>
      </c>
      <c r="H180" s="153">
        <v>36</v>
      </c>
      <c r="I180" s="154"/>
      <c r="J180" s="155">
        <f t="shared" si="20"/>
        <v>0</v>
      </c>
      <c r="K180" s="156"/>
      <c r="L180" s="157"/>
      <c r="M180" s="158" t="s">
        <v>1</v>
      </c>
      <c r="N180" s="159" t="s">
        <v>40</v>
      </c>
      <c r="P180" s="140">
        <f t="shared" si="21"/>
        <v>0</v>
      </c>
      <c r="Q180" s="140">
        <v>0</v>
      </c>
      <c r="R180" s="140">
        <f t="shared" si="22"/>
        <v>0</v>
      </c>
      <c r="S180" s="140">
        <v>0</v>
      </c>
      <c r="T180" s="141">
        <f t="shared" si="23"/>
        <v>0</v>
      </c>
      <c r="AR180" s="142" t="s">
        <v>168</v>
      </c>
      <c r="AT180" s="142" t="s">
        <v>164</v>
      </c>
      <c r="AU180" s="142" t="s">
        <v>84</v>
      </c>
      <c r="AY180" s="13" t="s">
        <v>128</v>
      </c>
      <c r="BE180" s="143">
        <f t="shared" si="24"/>
        <v>0</v>
      </c>
      <c r="BF180" s="143">
        <f t="shared" si="25"/>
        <v>0</v>
      </c>
      <c r="BG180" s="143">
        <f t="shared" si="26"/>
        <v>0</v>
      </c>
      <c r="BH180" s="143">
        <f t="shared" si="27"/>
        <v>0</v>
      </c>
      <c r="BI180" s="143">
        <f t="shared" si="28"/>
        <v>0</v>
      </c>
      <c r="BJ180" s="13" t="s">
        <v>82</v>
      </c>
      <c r="BK180" s="143">
        <f t="shared" si="29"/>
        <v>0</v>
      </c>
      <c r="BL180" s="13" t="s">
        <v>135</v>
      </c>
      <c r="BM180" s="142" t="s">
        <v>294</v>
      </c>
    </row>
    <row r="181" spans="2:65" s="1" customFormat="1" ht="24.2" customHeight="1">
      <c r="B181" s="129"/>
      <c r="C181" s="130" t="s">
        <v>226</v>
      </c>
      <c r="D181" s="130" t="s">
        <v>131</v>
      </c>
      <c r="E181" s="131" t="s">
        <v>295</v>
      </c>
      <c r="F181" s="132" t="s">
        <v>296</v>
      </c>
      <c r="G181" s="133" t="s">
        <v>177</v>
      </c>
      <c r="H181" s="134">
        <v>1</v>
      </c>
      <c r="I181" s="135"/>
      <c r="J181" s="136">
        <f t="shared" si="20"/>
        <v>0</v>
      </c>
      <c r="K181" s="137"/>
      <c r="L181" s="28"/>
      <c r="M181" s="138" t="s">
        <v>1</v>
      </c>
      <c r="N181" s="139" t="s">
        <v>40</v>
      </c>
      <c r="P181" s="140">
        <f t="shared" si="21"/>
        <v>0</v>
      </c>
      <c r="Q181" s="140">
        <v>0</v>
      </c>
      <c r="R181" s="140">
        <f t="shared" si="22"/>
        <v>0</v>
      </c>
      <c r="S181" s="140">
        <v>0</v>
      </c>
      <c r="T181" s="141">
        <f t="shared" si="23"/>
        <v>0</v>
      </c>
      <c r="AR181" s="142" t="s">
        <v>135</v>
      </c>
      <c r="AT181" s="142" t="s">
        <v>131</v>
      </c>
      <c r="AU181" s="142" t="s">
        <v>84</v>
      </c>
      <c r="AY181" s="13" t="s">
        <v>128</v>
      </c>
      <c r="BE181" s="143">
        <f t="shared" si="24"/>
        <v>0</v>
      </c>
      <c r="BF181" s="143">
        <f t="shared" si="25"/>
        <v>0</v>
      </c>
      <c r="BG181" s="143">
        <f t="shared" si="26"/>
        <v>0</v>
      </c>
      <c r="BH181" s="143">
        <f t="shared" si="27"/>
        <v>0</v>
      </c>
      <c r="BI181" s="143">
        <f t="shared" si="28"/>
        <v>0</v>
      </c>
      <c r="BJ181" s="13" t="s">
        <v>82</v>
      </c>
      <c r="BK181" s="143">
        <f t="shared" si="29"/>
        <v>0</v>
      </c>
      <c r="BL181" s="13" t="s">
        <v>135</v>
      </c>
      <c r="BM181" s="142" t="s">
        <v>297</v>
      </c>
    </row>
    <row r="182" spans="2:65" s="1" customFormat="1" ht="16.5" customHeight="1">
      <c r="B182" s="129"/>
      <c r="C182" s="149" t="s">
        <v>298</v>
      </c>
      <c r="D182" s="149" t="s">
        <v>164</v>
      </c>
      <c r="E182" s="150" t="s">
        <v>299</v>
      </c>
      <c r="F182" s="151" t="s">
        <v>300</v>
      </c>
      <c r="G182" s="152" t="s">
        <v>194</v>
      </c>
      <c r="H182" s="153">
        <v>1</v>
      </c>
      <c r="I182" s="154"/>
      <c r="J182" s="155">
        <f t="shared" si="20"/>
        <v>0</v>
      </c>
      <c r="K182" s="156"/>
      <c r="L182" s="157"/>
      <c r="M182" s="158" t="s">
        <v>1</v>
      </c>
      <c r="N182" s="159" t="s">
        <v>40</v>
      </c>
      <c r="P182" s="140">
        <f t="shared" si="21"/>
        <v>0</v>
      </c>
      <c r="Q182" s="140">
        <v>0</v>
      </c>
      <c r="R182" s="140">
        <f t="shared" si="22"/>
        <v>0</v>
      </c>
      <c r="S182" s="140">
        <v>0</v>
      </c>
      <c r="T182" s="141">
        <f t="shared" si="23"/>
        <v>0</v>
      </c>
      <c r="AR182" s="142" t="s">
        <v>168</v>
      </c>
      <c r="AT182" s="142" t="s">
        <v>164</v>
      </c>
      <c r="AU182" s="142" t="s">
        <v>84</v>
      </c>
      <c r="AY182" s="13" t="s">
        <v>128</v>
      </c>
      <c r="BE182" s="143">
        <f t="shared" si="24"/>
        <v>0</v>
      </c>
      <c r="BF182" s="143">
        <f t="shared" si="25"/>
        <v>0</v>
      </c>
      <c r="BG182" s="143">
        <f t="shared" si="26"/>
        <v>0</v>
      </c>
      <c r="BH182" s="143">
        <f t="shared" si="27"/>
        <v>0</v>
      </c>
      <c r="BI182" s="143">
        <f t="shared" si="28"/>
        <v>0</v>
      </c>
      <c r="BJ182" s="13" t="s">
        <v>82</v>
      </c>
      <c r="BK182" s="143">
        <f t="shared" si="29"/>
        <v>0</v>
      </c>
      <c r="BL182" s="13" t="s">
        <v>135</v>
      </c>
      <c r="BM182" s="142" t="s">
        <v>301</v>
      </c>
    </row>
    <row r="183" spans="2:65" s="1" customFormat="1" ht="24.2" customHeight="1">
      <c r="B183" s="129"/>
      <c r="C183" s="130" t="s">
        <v>232</v>
      </c>
      <c r="D183" s="130" t="s">
        <v>131</v>
      </c>
      <c r="E183" s="131" t="s">
        <v>302</v>
      </c>
      <c r="F183" s="132" t="s">
        <v>303</v>
      </c>
      <c r="G183" s="133" t="s">
        <v>177</v>
      </c>
      <c r="H183" s="134">
        <v>42</v>
      </c>
      <c r="I183" s="135"/>
      <c r="J183" s="136">
        <f t="shared" si="20"/>
        <v>0</v>
      </c>
      <c r="K183" s="137"/>
      <c r="L183" s="28"/>
      <c r="M183" s="138" t="s">
        <v>1</v>
      </c>
      <c r="N183" s="139" t="s">
        <v>40</v>
      </c>
      <c r="P183" s="140">
        <f t="shared" si="21"/>
        <v>0</v>
      </c>
      <c r="Q183" s="140">
        <v>0</v>
      </c>
      <c r="R183" s="140">
        <f t="shared" si="22"/>
        <v>0</v>
      </c>
      <c r="S183" s="140">
        <v>0</v>
      </c>
      <c r="T183" s="141">
        <f t="shared" si="23"/>
        <v>0</v>
      </c>
      <c r="AR183" s="142" t="s">
        <v>135</v>
      </c>
      <c r="AT183" s="142" t="s">
        <v>131</v>
      </c>
      <c r="AU183" s="142" t="s">
        <v>84</v>
      </c>
      <c r="AY183" s="13" t="s">
        <v>128</v>
      </c>
      <c r="BE183" s="143">
        <f t="shared" si="24"/>
        <v>0</v>
      </c>
      <c r="BF183" s="143">
        <f t="shared" si="25"/>
        <v>0</v>
      </c>
      <c r="BG183" s="143">
        <f t="shared" si="26"/>
        <v>0</v>
      </c>
      <c r="BH183" s="143">
        <f t="shared" si="27"/>
        <v>0</v>
      </c>
      <c r="BI183" s="143">
        <f t="shared" si="28"/>
        <v>0</v>
      </c>
      <c r="BJ183" s="13" t="s">
        <v>82</v>
      </c>
      <c r="BK183" s="143">
        <f t="shared" si="29"/>
        <v>0</v>
      </c>
      <c r="BL183" s="13" t="s">
        <v>135</v>
      </c>
      <c r="BM183" s="142" t="s">
        <v>304</v>
      </c>
    </row>
    <row r="184" spans="2:65" s="1" customFormat="1" ht="16.5" customHeight="1">
      <c r="B184" s="129"/>
      <c r="C184" s="149" t="s">
        <v>305</v>
      </c>
      <c r="D184" s="149" t="s">
        <v>164</v>
      </c>
      <c r="E184" s="150" t="s">
        <v>306</v>
      </c>
      <c r="F184" s="151" t="s">
        <v>307</v>
      </c>
      <c r="G184" s="152" t="s">
        <v>194</v>
      </c>
      <c r="H184" s="153">
        <v>42</v>
      </c>
      <c r="I184" s="154"/>
      <c r="J184" s="155">
        <f t="shared" si="20"/>
        <v>0</v>
      </c>
      <c r="K184" s="156"/>
      <c r="L184" s="157"/>
      <c r="M184" s="158" t="s">
        <v>1</v>
      </c>
      <c r="N184" s="159" t="s">
        <v>40</v>
      </c>
      <c r="P184" s="140">
        <f t="shared" si="21"/>
        <v>0</v>
      </c>
      <c r="Q184" s="140">
        <v>0</v>
      </c>
      <c r="R184" s="140">
        <f t="shared" si="22"/>
        <v>0</v>
      </c>
      <c r="S184" s="140">
        <v>0</v>
      </c>
      <c r="T184" s="141">
        <f t="shared" si="23"/>
        <v>0</v>
      </c>
      <c r="AR184" s="142" t="s">
        <v>168</v>
      </c>
      <c r="AT184" s="142" t="s">
        <v>164</v>
      </c>
      <c r="AU184" s="142" t="s">
        <v>84</v>
      </c>
      <c r="AY184" s="13" t="s">
        <v>128</v>
      </c>
      <c r="BE184" s="143">
        <f t="shared" si="24"/>
        <v>0</v>
      </c>
      <c r="BF184" s="143">
        <f t="shared" si="25"/>
        <v>0</v>
      </c>
      <c r="BG184" s="143">
        <f t="shared" si="26"/>
        <v>0</v>
      </c>
      <c r="BH184" s="143">
        <f t="shared" si="27"/>
        <v>0</v>
      </c>
      <c r="BI184" s="143">
        <f t="shared" si="28"/>
        <v>0</v>
      </c>
      <c r="BJ184" s="13" t="s">
        <v>82</v>
      </c>
      <c r="BK184" s="143">
        <f t="shared" si="29"/>
        <v>0</v>
      </c>
      <c r="BL184" s="13" t="s">
        <v>135</v>
      </c>
      <c r="BM184" s="142" t="s">
        <v>308</v>
      </c>
    </row>
    <row r="185" spans="2:65" s="1" customFormat="1" ht="21.75" customHeight="1">
      <c r="B185" s="129"/>
      <c r="C185" s="130" t="s">
        <v>235</v>
      </c>
      <c r="D185" s="130" t="s">
        <v>131</v>
      </c>
      <c r="E185" s="131" t="s">
        <v>309</v>
      </c>
      <c r="F185" s="132" t="s">
        <v>310</v>
      </c>
      <c r="G185" s="133" t="s">
        <v>177</v>
      </c>
      <c r="H185" s="134">
        <v>43</v>
      </c>
      <c r="I185" s="135"/>
      <c r="J185" s="136">
        <f t="shared" si="20"/>
        <v>0</v>
      </c>
      <c r="K185" s="137"/>
      <c r="L185" s="28"/>
      <c r="M185" s="138" t="s">
        <v>1</v>
      </c>
      <c r="N185" s="139" t="s">
        <v>40</v>
      </c>
      <c r="P185" s="140">
        <f t="shared" si="21"/>
        <v>0</v>
      </c>
      <c r="Q185" s="140">
        <v>0</v>
      </c>
      <c r="R185" s="140">
        <f t="shared" si="22"/>
        <v>0</v>
      </c>
      <c r="S185" s="140">
        <v>0</v>
      </c>
      <c r="T185" s="141">
        <f t="shared" si="23"/>
        <v>0</v>
      </c>
      <c r="AR185" s="142" t="s">
        <v>135</v>
      </c>
      <c r="AT185" s="142" t="s">
        <v>131</v>
      </c>
      <c r="AU185" s="142" t="s">
        <v>84</v>
      </c>
      <c r="AY185" s="13" t="s">
        <v>128</v>
      </c>
      <c r="BE185" s="143">
        <f t="shared" si="24"/>
        <v>0</v>
      </c>
      <c r="BF185" s="143">
        <f t="shared" si="25"/>
        <v>0</v>
      </c>
      <c r="BG185" s="143">
        <f t="shared" si="26"/>
        <v>0</v>
      </c>
      <c r="BH185" s="143">
        <f t="shared" si="27"/>
        <v>0</v>
      </c>
      <c r="BI185" s="143">
        <f t="shared" si="28"/>
        <v>0</v>
      </c>
      <c r="BJ185" s="13" t="s">
        <v>82</v>
      </c>
      <c r="BK185" s="143">
        <f t="shared" si="29"/>
        <v>0</v>
      </c>
      <c r="BL185" s="13" t="s">
        <v>135</v>
      </c>
      <c r="BM185" s="142" t="s">
        <v>311</v>
      </c>
    </row>
    <row r="186" spans="2:65" s="1" customFormat="1" ht="16.5" customHeight="1">
      <c r="B186" s="129"/>
      <c r="C186" s="130" t="s">
        <v>312</v>
      </c>
      <c r="D186" s="130" t="s">
        <v>131</v>
      </c>
      <c r="E186" s="131" t="s">
        <v>313</v>
      </c>
      <c r="F186" s="132" t="s">
        <v>314</v>
      </c>
      <c r="G186" s="133" t="s">
        <v>177</v>
      </c>
      <c r="H186" s="134">
        <v>1</v>
      </c>
      <c r="I186" s="135"/>
      <c r="J186" s="136">
        <f t="shared" si="20"/>
        <v>0</v>
      </c>
      <c r="K186" s="137"/>
      <c r="L186" s="28"/>
      <c r="M186" s="138" t="s">
        <v>1</v>
      </c>
      <c r="N186" s="139" t="s">
        <v>40</v>
      </c>
      <c r="P186" s="140">
        <f t="shared" si="21"/>
        <v>0</v>
      </c>
      <c r="Q186" s="140">
        <v>0</v>
      </c>
      <c r="R186" s="140">
        <f t="shared" si="22"/>
        <v>0</v>
      </c>
      <c r="S186" s="140">
        <v>0</v>
      </c>
      <c r="T186" s="141">
        <f t="shared" si="23"/>
        <v>0</v>
      </c>
      <c r="AR186" s="142" t="s">
        <v>135</v>
      </c>
      <c r="AT186" s="142" t="s">
        <v>131</v>
      </c>
      <c r="AU186" s="142" t="s">
        <v>84</v>
      </c>
      <c r="AY186" s="13" t="s">
        <v>128</v>
      </c>
      <c r="BE186" s="143">
        <f t="shared" si="24"/>
        <v>0</v>
      </c>
      <c r="BF186" s="143">
        <f t="shared" si="25"/>
        <v>0</v>
      </c>
      <c r="BG186" s="143">
        <f t="shared" si="26"/>
        <v>0</v>
      </c>
      <c r="BH186" s="143">
        <f t="shared" si="27"/>
        <v>0</v>
      </c>
      <c r="BI186" s="143">
        <f t="shared" si="28"/>
        <v>0</v>
      </c>
      <c r="BJ186" s="13" t="s">
        <v>82</v>
      </c>
      <c r="BK186" s="143">
        <f t="shared" si="29"/>
        <v>0</v>
      </c>
      <c r="BL186" s="13" t="s">
        <v>135</v>
      </c>
      <c r="BM186" s="142" t="s">
        <v>315</v>
      </c>
    </row>
    <row r="187" spans="2:65" s="11" customFormat="1" ht="22.9" customHeight="1">
      <c r="B187" s="117"/>
      <c r="D187" s="118" t="s">
        <v>74</v>
      </c>
      <c r="E187" s="127" t="s">
        <v>316</v>
      </c>
      <c r="F187" s="127" t="s">
        <v>317</v>
      </c>
      <c r="I187" s="120"/>
      <c r="J187" s="128">
        <f>BK187</f>
        <v>0</v>
      </c>
      <c r="L187" s="117"/>
      <c r="M187" s="122"/>
      <c r="P187" s="123">
        <f>SUM(P188:P191)</f>
        <v>0</v>
      </c>
      <c r="R187" s="123">
        <f>SUM(R188:R191)</f>
        <v>0</v>
      </c>
      <c r="T187" s="124">
        <f>SUM(T188:T191)</f>
        <v>0</v>
      </c>
      <c r="AR187" s="118" t="s">
        <v>84</v>
      </c>
      <c r="AT187" s="125" t="s">
        <v>74</v>
      </c>
      <c r="AU187" s="125" t="s">
        <v>82</v>
      </c>
      <c r="AY187" s="118" t="s">
        <v>128</v>
      </c>
      <c r="BK187" s="126">
        <f>SUM(BK188:BK191)</f>
        <v>0</v>
      </c>
    </row>
    <row r="188" spans="2:65" s="1" customFormat="1" ht="21.75" customHeight="1">
      <c r="B188" s="129"/>
      <c r="C188" s="130" t="s">
        <v>238</v>
      </c>
      <c r="D188" s="130" t="s">
        <v>131</v>
      </c>
      <c r="E188" s="131" t="s">
        <v>318</v>
      </c>
      <c r="F188" s="132" t="s">
        <v>319</v>
      </c>
      <c r="G188" s="133" t="s">
        <v>262</v>
      </c>
      <c r="H188" s="134">
        <v>75</v>
      </c>
      <c r="I188" s="135"/>
      <c r="J188" s="136">
        <f>ROUND(I188*H188,2)</f>
        <v>0</v>
      </c>
      <c r="K188" s="137"/>
      <c r="L188" s="28"/>
      <c r="M188" s="138" t="s">
        <v>1</v>
      </c>
      <c r="N188" s="139" t="s">
        <v>40</v>
      </c>
      <c r="P188" s="140">
        <f>O188*H188</f>
        <v>0</v>
      </c>
      <c r="Q188" s="140">
        <v>0</v>
      </c>
      <c r="R188" s="140">
        <f>Q188*H188</f>
        <v>0</v>
      </c>
      <c r="S188" s="140">
        <v>0</v>
      </c>
      <c r="T188" s="141">
        <f>S188*H188</f>
        <v>0</v>
      </c>
      <c r="AR188" s="142" t="s">
        <v>135</v>
      </c>
      <c r="AT188" s="142" t="s">
        <v>131</v>
      </c>
      <c r="AU188" s="142" t="s">
        <v>84</v>
      </c>
      <c r="AY188" s="13" t="s">
        <v>128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3" t="s">
        <v>82</v>
      </c>
      <c r="BK188" s="143">
        <f>ROUND(I188*H188,2)</f>
        <v>0</v>
      </c>
      <c r="BL188" s="13" t="s">
        <v>135</v>
      </c>
      <c r="BM188" s="142" t="s">
        <v>320</v>
      </c>
    </row>
    <row r="189" spans="2:65" s="1" customFormat="1" ht="16.5" customHeight="1">
      <c r="B189" s="129"/>
      <c r="C189" s="149" t="s">
        <v>321</v>
      </c>
      <c r="D189" s="149" t="s">
        <v>164</v>
      </c>
      <c r="E189" s="150" t="s">
        <v>322</v>
      </c>
      <c r="F189" s="151" t="s">
        <v>323</v>
      </c>
      <c r="G189" s="152" t="s">
        <v>262</v>
      </c>
      <c r="H189" s="153">
        <v>75</v>
      </c>
      <c r="I189" s="154"/>
      <c r="J189" s="155">
        <f>ROUND(I189*H189,2)</f>
        <v>0</v>
      </c>
      <c r="K189" s="156"/>
      <c r="L189" s="157"/>
      <c r="M189" s="158" t="s">
        <v>1</v>
      </c>
      <c r="N189" s="159" t="s">
        <v>40</v>
      </c>
      <c r="P189" s="140">
        <f>O189*H189</f>
        <v>0</v>
      </c>
      <c r="Q189" s="140">
        <v>0</v>
      </c>
      <c r="R189" s="140">
        <f>Q189*H189</f>
        <v>0</v>
      </c>
      <c r="S189" s="140">
        <v>0</v>
      </c>
      <c r="T189" s="141">
        <f>S189*H189</f>
        <v>0</v>
      </c>
      <c r="AR189" s="142" t="s">
        <v>168</v>
      </c>
      <c r="AT189" s="142" t="s">
        <v>164</v>
      </c>
      <c r="AU189" s="142" t="s">
        <v>84</v>
      </c>
      <c r="AY189" s="13" t="s">
        <v>128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3" t="s">
        <v>82</v>
      </c>
      <c r="BK189" s="143">
        <f>ROUND(I189*H189,2)</f>
        <v>0</v>
      </c>
      <c r="BL189" s="13" t="s">
        <v>135</v>
      </c>
      <c r="BM189" s="142" t="s">
        <v>324</v>
      </c>
    </row>
    <row r="190" spans="2:65" s="1" customFormat="1" ht="24.2" customHeight="1">
      <c r="B190" s="129"/>
      <c r="C190" s="130" t="s">
        <v>239</v>
      </c>
      <c r="D190" s="130" t="s">
        <v>131</v>
      </c>
      <c r="E190" s="131" t="s">
        <v>325</v>
      </c>
      <c r="F190" s="132" t="s">
        <v>326</v>
      </c>
      <c r="G190" s="133" t="s">
        <v>262</v>
      </c>
      <c r="H190" s="134">
        <v>120</v>
      </c>
      <c r="I190" s="135"/>
      <c r="J190" s="136">
        <f>ROUND(I190*H190,2)</f>
        <v>0</v>
      </c>
      <c r="K190" s="137"/>
      <c r="L190" s="28"/>
      <c r="M190" s="138" t="s">
        <v>1</v>
      </c>
      <c r="N190" s="139" t="s">
        <v>40</v>
      </c>
      <c r="P190" s="140">
        <f>O190*H190</f>
        <v>0</v>
      </c>
      <c r="Q190" s="140">
        <v>0</v>
      </c>
      <c r="R190" s="140">
        <f>Q190*H190</f>
        <v>0</v>
      </c>
      <c r="S190" s="140">
        <v>0</v>
      </c>
      <c r="T190" s="141">
        <f>S190*H190</f>
        <v>0</v>
      </c>
      <c r="AR190" s="142" t="s">
        <v>135</v>
      </c>
      <c r="AT190" s="142" t="s">
        <v>131</v>
      </c>
      <c r="AU190" s="142" t="s">
        <v>84</v>
      </c>
      <c r="AY190" s="13" t="s">
        <v>128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3" t="s">
        <v>82</v>
      </c>
      <c r="BK190" s="143">
        <f>ROUND(I190*H190,2)</f>
        <v>0</v>
      </c>
      <c r="BL190" s="13" t="s">
        <v>135</v>
      </c>
      <c r="BM190" s="142" t="s">
        <v>327</v>
      </c>
    </row>
    <row r="191" spans="2:65" s="1" customFormat="1" ht="21.75" customHeight="1">
      <c r="B191" s="129"/>
      <c r="C191" s="149" t="s">
        <v>328</v>
      </c>
      <c r="D191" s="149" t="s">
        <v>164</v>
      </c>
      <c r="E191" s="150" t="s">
        <v>329</v>
      </c>
      <c r="F191" s="151" t="s">
        <v>330</v>
      </c>
      <c r="G191" s="152" t="s">
        <v>262</v>
      </c>
      <c r="H191" s="153">
        <v>120</v>
      </c>
      <c r="I191" s="154"/>
      <c r="J191" s="155">
        <f>ROUND(I191*H191,2)</f>
        <v>0</v>
      </c>
      <c r="K191" s="156"/>
      <c r="L191" s="157"/>
      <c r="M191" s="158" t="s">
        <v>1</v>
      </c>
      <c r="N191" s="159" t="s">
        <v>40</v>
      </c>
      <c r="P191" s="140">
        <f>O191*H191</f>
        <v>0</v>
      </c>
      <c r="Q191" s="140">
        <v>0</v>
      </c>
      <c r="R191" s="140">
        <f>Q191*H191</f>
        <v>0</v>
      </c>
      <c r="S191" s="140">
        <v>0</v>
      </c>
      <c r="T191" s="141">
        <f>S191*H191</f>
        <v>0</v>
      </c>
      <c r="AR191" s="142" t="s">
        <v>168</v>
      </c>
      <c r="AT191" s="142" t="s">
        <v>164</v>
      </c>
      <c r="AU191" s="142" t="s">
        <v>84</v>
      </c>
      <c r="AY191" s="13" t="s">
        <v>128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3" t="s">
        <v>82</v>
      </c>
      <c r="BK191" s="143">
        <f>ROUND(I191*H191,2)</f>
        <v>0</v>
      </c>
      <c r="BL191" s="13" t="s">
        <v>135</v>
      </c>
      <c r="BM191" s="142" t="s">
        <v>331</v>
      </c>
    </row>
    <row r="192" spans="2:65" s="11" customFormat="1" ht="22.9" customHeight="1">
      <c r="B192" s="117"/>
      <c r="D192" s="118" t="s">
        <v>74</v>
      </c>
      <c r="E192" s="127" t="s">
        <v>332</v>
      </c>
      <c r="F192" s="127" t="s">
        <v>333</v>
      </c>
      <c r="I192" s="120"/>
      <c r="J192" s="128">
        <f>BK192</f>
        <v>0</v>
      </c>
      <c r="L192" s="117"/>
      <c r="M192" s="122"/>
      <c r="P192" s="123">
        <f>SUM(P193:P198)</f>
        <v>0</v>
      </c>
      <c r="R192" s="123">
        <f>SUM(R193:R198)</f>
        <v>0</v>
      </c>
      <c r="T192" s="124">
        <f>SUM(T193:T198)</f>
        <v>0</v>
      </c>
      <c r="AR192" s="118" t="s">
        <v>84</v>
      </c>
      <c r="AT192" s="125" t="s">
        <v>74</v>
      </c>
      <c r="AU192" s="125" t="s">
        <v>82</v>
      </c>
      <c r="AY192" s="118" t="s">
        <v>128</v>
      </c>
      <c r="BK192" s="126">
        <f>SUM(BK193:BK198)</f>
        <v>0</v>
      </c>
    </row>
    <row r="193" spans="2:65" s="1" customFormat="1" ht="24.2" customHeight="1">
      <c r="B193" s="129"/>
      <c r="C193" s="130" t="s">
        <v>243</v>
      </c>
      <c r="D193" s="130" t="s">
        <v>131</v>
      </c>
      <c r="E193" s="131" t="s">
        <v>334</v>
      </c>
      <c r="F193" s="132" t="s">
        <v>335</v>
      </c>
      <c r="G193" s="133" t="s">
        <v>177</v>
      </c>
      <c r="H193" s="134">
        <v>2</v>
      </c>
      <c r="I193" s="135"/>
      <c r="J193" s="136">
        <f t="shared" ref="J193:J198" si="30">ROUND(I193*H193,2)</f>
        <v>0</v>
      </c>
      <c r="K193" s="137"/>
      <c r="L193" s="28"/>
      <c r="M193" s="138" t="s">
        <v>1</v>
      </c>
      <c r="N193" s="139" t="s">
        <v>40</v>
      </c>
      <c r="P193" s="140">
        <f t="shared" ref="P193:P198" si="31">O193*H193</f>
        <v>0</v>
      </c>
      <c r="Q193" s="140">
        <v>0</v>
      </c>
      <c r="R193" s="140">
        <f t="shared" ref="R193:R198" si="32">Q193*H193</f>
        <v>0</v>
      </c>
      <c r="S193" s="140">
        <v>0</v>
      </c>
      <c r="T193" s="141">
        <f t="shared" ref="T193:T198" si="33">S193*H193</f>
        <v>0</v>
      </c>
      <c r="AR193" s="142" t="s">
        <v>135</v>
      </c>
      <c r="AT193" s="142" t="s">
        <v>131</v>
      </c>
      <c r="AU193" s="142" t="s">
        <v>84</v>
      </c>
      <c r="AY193" s="13" t="s">
        <v>128</v>
      </c>
      <c r="BE193" s="143">
        <f t="shared" ref="BE193:BE198" si="34">IF(N193="základní",J193,0)</f>
        <v>0</v>
      </c>
      <c r="BF193" s="143">
        <f t="shared" ref="BF193:BF198" si="35">IF(N193="snížená",J193,0)</f>
        <v>0</v>
      </c>
      <c r="BG193" s="143">
        <f t="shared" ref="BG193:BG198" si="36">IF(N193="zákl. přenesená",J193,0)</f>
        <v>0</v>
      </c>
      <c r="BH193" s="143">
        <f t="shared" ref="BH193:BH198" si="37">IF(N193="sníž. přenesená",J193,0)</f>
        <v>0</v>
      </c>
      <c r="BI193" s="143">
        <f t="shared" ref="BI193:BI198" si="38">IF(N193="nulová",J193,0)</f>
        <v>0</v>
      </c>
      <c r="BJ193" s="13" t="s">
        <v>82</v>
      </c>
      <c r="BK193" s="143">
        <f t="shared" ref="BK193:BK198" si="39">ROUND(I193*H193,2)</f>
        <v>0</v>
      </c>
      <c r="BL193" s="13" t="s">
        <v>135</v>
      </c>
      <c r="BM193" s="142" t="s">
        <v>336</v>
      </c>
    </row>
    <row r="194" spans="2:65" s="1" customFormat="1" ht="16.5" customHeight="1">
      <c r="B194" s="129"/>
      <c r="C194" s="149" t="s">
        <v>337</v>
      </c>
      <c r="D194" s="149" t="s">
        <v>164</v>
      </c>
      <c r="E194" s="150" t="s">
        <v>338</v>
      </c>
      <c r="F194" s="151" t="s">
        <v>339</v>
      </c>
      <c r="G194" s="152" t="s">
        <v>194</v>
      </c>
      <c r="H194" s="153">
        <v>2</v>
      </c>
      <c r="I194" s="154"/>
      <c r="J194" s="155">
        <f t="shared" si="30"/>
        <v>0</v>
      </c>
      <c r="K194" s="156"/>
      <c r="L194" s="157"/>
      <c r="M194" s="158" t="s">
        <v>1</v>
      </c>
      <c r="N194" s="159" t="s">
        <v>40</v>
      </c>
      <c r="P194" s="140">
        <f t="shared" si="31"/>
        <v>0</v>
      </c>
      <c r="Q194" s="140">
        <v>0</v>
      </c>
      <c r="R194" s="140">
        <f t="shared" si="32"/>
        <v>0</v>
      </c>
      <c r="S194" s="140">
        <v>0</v>
      </c>
      <c r="T194" s="141">
        <f t="shared" si="33"/>
        <v>0</v>
      </c>
      <c r="AR194" s="142" t="s">
        <v>168</v>
      </c>
      <c r="AT194" s="142" t="s">
        <v>164</v>
      </c>
      <c r="AU194" s="142" t="s">
        <v>84</v>
      </c>
      <c r="AY194" s="13" t="s">
        <v>128</v>
      </c>
      <c r="BE194" s="143">
        <f t="shared" si="34"/>
        <v>0</v>
      </c>
      <c r="BF194" s="143">
        <f t="shared" si="35"/>
        <v>0</v>
      </c>
      <c r="BG194" s="143">
        <f t="shared" si="36"/>
        <v>0</v>
      </c>
      <c r="BH194" s="143">
        <f t="shared" si="37"/>
        <v>0</v>
      </c>
      <c r="BI194" s="143">
        <f t="shared" si="38"/>
        <v>0</v>
      </c>
      <c r="BJ194" s="13" t="s">
        <v>82</v>
      </c>
      <c r="BK194" s="143">
        <f t="shared" si="39"/>
        <v>0</v>
      </c>
      <c r="BL194" s="13" t="s">
        <v>135</v>
      </c>
      <c r="BM194" s="142" t="s">
        <v>340</v>
      </c>
    </row>
    <row r="195" spans="2:65" s="1" customFormat="1" ht="21.75" customHeight="1">
      <c r="B195" s="129"/>
      <c r="C195" s="130" t="s">
        <v>246</v>
      </c>
      <c r="D195" s="130" t="s">
        <v>131</v>
      </c>
      <c r="E195" s="131" t="s">
        <v>341</v>
      </c>
      <c r="F195" s="132" t="s">
        <v>342</v>
      </c>
      <c r="G195" s="133" t="s">
        <v>177</v>
      </c>
      <c r="H195" s="134">
        <v>1</v>
      </c>
      <c r="I195" s="135"/>
      <c r="J195" s="136">
        <f t="shared" si="30"/>
        <v>0</v>
      </c>
      <c r="K195" s="137"/>
      <c r="L195" s="28"/>
      <c r="M195" s="138" t="s">
        <v>1</v>
      </c>
      <c r="N195" s="139" t="s">
        <v>40</v>
      </c>
      <c r="P195" s="140">
        <f t="shared" si="31"/>
        <v>0</v>
      </c>
      <c r="Q195" s="140">
        <v>0</v>
      </c>
      <c r="R195" s="140">
        <f t="shared" si="32"/>
        <v>0</v>
      </c>
      <c r="S195" s="140">
        <v>0</v>
      </c>
      <c r="T195" s="141">
        <f t="shared" si="33"/>
        <v>0</v>
      </c>
      <c r="AR195" s="142" t="s">
        <v>135</v>
      </c>
      <c r="AT195" s="142" t="s">
        <v>131</v>
      </c>
      <c r="AU195" s="142" t="s">
        <v>84</v>
      </c>
      <c r="AY195" s="13" t="s">
        <v>128</v>
      </c>
      <c r="BE195" s="143">
        <f t="shared" si="34"/>
        <v>0</v>
      </c>
      <c r="BF195" s="143">
        <f t="shared" si="35"/>
        <v>0</v>
      </c>
      <c r="BG195" s="143">
        <f t="shared" si="36"/>
        <v>0</v>
      </c>
      <c r="BH195" s="143">
        <f t="shared" si="37"/>
        <v>0</v>
      </c>
      <c r="BI195" s="143">
        <f t="shared" si="38"/>
        <v>0</v>
      </c>
      <c r="BJ195" s="13" t="s">
        <v>82</v>
      </c>
      <c r="BK195" s="143">
        <f t="shared" si="39"/>
        <v>0</v>
      </c>
      <c r="BL195" s="13" t="s">
        <v>135</v>
      </c>
      <c r="BM195" s="142" t="s">
        <v>343</v>
      </c>
    </row>
    <row r="196" spans="2:65" s="1" customFormat="1" ht="24.2" customHeight="1">
      <c r="B196" s="129"/>
      <c r="C196" s="149" t="s">
        <v>344</v>
      </c>
      <c r="D196" s="149" t="s">
        <v>164</v>
      </c>
      <c r="E196" s="150" t="s">
        <v>345</v>
      </c>
      <c r="F196" s="151" t="s">
        <v>346</v>
      </c>
      <c r="G196" s="152" t="s">
        <v>177</v>
      </c>
      <c r="H196" s="153">
        <v>1</v>
      </c>
      <c r="I196" s="154"/>
      <c r="J196" s="155">
        <f t="shared" si="30"/>
        <v>0</v>
      </c>
      <c r="K196" s="156"/>
      <c r="L196" s="157"/>
      <c r="M196" s="158" t="s">
        <v>1</v>
      </c>
      <c r="N196" s="159" t="s">
        <v>40</v>
      </c>
      <c r="P196" s="140">
        <f t="shared" si="31"/>
        <v>0</v>
      </c>
      <c r="Q196" s="140">
        <v>0</v>
      </c>
      <c r="R196" s="140">
        <f t="shared" si="32"/>
        <v>0</v>
      </c>
      <c r="S196" s="140">
        <v>0</v>
      </c>
      <c r="T196" s="141">
        <f t="shared" si="33"/>
        <v>0</v>
      </c>
      <c r="AR196" s="142" t="s">
        <v>168</v>
      </c>
      <c r="AT196" s="142" t="s">
        <v>164</v>
      </c>
      <c r="AU196" s="142" t="s">
        <v>84</v>
      </c>
      <c r="AY196" s="13" t="s">
        <v>128</v>
      </c>
      <c r="BE196" s="143">
        <f t="shared" si="34"/>
        <v>0</v>
      </c>
      <c r="BF196" s="143">
        <f t="shared" si="35"/>
        <v>0</v>
      </c>
      <c r="BG196" s="143">
        <f t="shared" si="36"/>
        <v>0</v>
      </c>
      <c r="BH196" s="143">
        <f t="shared" si="37"/>
        <v>0</v>
      </c>
      <c r="BI196" s="143">
        <f t="shared" si="38"/>
        <v>0</v>
      </c>
      <c r="BJ196" s="13" t="s">
        <v>82</v>
      </c>
      <c r="BK196" s="143">
        <f t="shared" si="39"/>
        <v>0</v>
      </c>
      <c r="BL196" s="13" t="s">
        <v>135</v>
      </c>
      <c r="BM196" s="142" t="s">
        <v>347</v>
      </c>
    </row>
    <row r="197" spans="2:65" s="1" customFormat="1" ht="24.2" customHeight="1">
      <c r="B197" s="129"/>
      <c r="C197" s="130" t="s">
        <v>250</v>
      </c>
      <c r="D197" s="130" t="s">
        <v>131</v>
      </c>
      <c r="E197" s="131" t="s">
        <v>348</v>
      </c>
      <c r="F197" s="132" t="s">
        <v>349</v>
      </c>
      <c r="G197" s="133" t="s">
        <v>177</v>
      </c>
      <c r="H197" s="134">
        <v>2</v>
      </c>
      <c r="I197" s="135"/>
      <c r="J197" s="136">
        <f t="shared" si="30"/>
        <v>0</v>
      </c>
      <c r="K197" s="137"/>
      <c r="L197" s="28"/>
      <c r="M197" s="138" t="s">
        <v>1</v>
      </c>
      <c r="N197" s="139" t="s">
        <v>40</v>
      </c>
      <c r="P197" s="140">
        <f t="shared" si="31"/>
        <v>0</v>
      </c>
      <c r="Q197" s="140">
        <v>0</v>
      </c>
      <c r="R197" s="140">
        <f t="shared" si="32"/>
        <v>0</v>
      </c>
      <c r="S197" s="140">
        <v>0</v>
      </c>
      <c r="T197" s="141">
        <f t="shared" si="33"/>
        <v>0</v>
      </c>
      <c r="AR197" s="142" t="s">
        <v>135</v>
      </c>
      <c r="AT197" s="142" t="s">
        <v>131</v>
      </c>
      <c r="AU197" s="142" t="s">
        <v>84</v>
      </c>
      <c r="AY197" s="13" t="s">
        <v>128</v>
      </c>
      <c r="BE197" s="143">
        <f t="shared" si="34"/>
        <v>0</v>
      </c>
      <c r="BF197" s="143">
        <f t="shared" si="35"/>
        <v>0</v>
      </c>
      <c r="BG197" s="143">
        <f t="shared" si="36"/>
        <v>0</v>
      </c>
      <c r="BH197" s="143">
        <f t="shared" si="37"/>
        <v>0</v>
      </c>
      <c r="BI197" s="143">
        <f t="shared" si="38"/>
        <v>0</v>
      </c>
      <c r="BJ197" s="13" t="s">
        <v>82</v>
      </c>
      <c r="BK197" s="143">
        <f t="shared" si="39"/>
        <v>0</v>
      </c>
      <c r="BL197" s="13" t="s">
        <v>135</v>
      </c>
      <c r="BM197" s="142" t="s">
        <v>350</v>
      </c>
    </row>
    <row r="198" spans="2:65" s="1" customFormat="1" ht="16.5" customHeight="1">
      <c r="B198" s="129"/>
      <c r="C198" s="149" t="s">
        <v>351</v>
      </c>
      <c r="D198" s="149" t="s">
        <v>164</v>
      </c>
      <c r="E198" s="150" t="s">
        <v>352</v>
      </c>
      <c r="F198" s="151" t="s">
        <v>353</v>
      </c>
      <c r="G198" s="152" t="s">
        <v>194</v>
      </c>
      <c r="H198" s="153">
        <v>2</v>
      </c>
      <c r="I198" s="154"/>
      <c r="J198" s="155">
        <f t="shared" si="30"/>
        <v>0</v>
      </c>
      <c r="K198" s="156"/>
      <c r="L198" s="157"/>
      <c r="M198" s="158" t="s">
        <v>1</v>
      </c>
      <c r="N198" s="159" t="s">
        <v>40</v>
      </c>
      <c r="P198" s="140">
        <f t="shared" si="31"/>
        <v>0</v>
      </c>
      <c r="Q198" s="140">
        <v>0</v>
      </c>
      <c r="R198" s="140">
        <f t="shared" si="32"/>
        <v>0</v>
      </c>
      <c r="S198" s="140">
        <v>0</v>
      </c>
      <c r="T198" s="141">
        <f t="shared" si="33"/>
        <v>0</v>
      </c>
      <c r="AR198" s="142" t="s">
        <v>168</v>
      </c>
      <c r="AT198" s="142" t="s">
        <v>164</v>
      </c>
      <c r="AU198" s="142" t="s">
        <v>84</v>
      </c>
      <c r="AY198" s="13" t="s">
        <v>128</v>
      </c>
      <c r="BE198" s="143">
        <f t="shared" si="34"/>
        <v>0</v>
      </c>
      <c r="BF198" s="143">
        <f t="shared" si="35"/>
        <v>0</v>
      </c>
      <c r="BG198" s="143">
        <f t="shared" si="36"/>
        <v>0</v>
      </c>
      <c r="BH198" s="143">
        <f t="shared" si="37"/>
        <v>0</v>
      </c>
      <c r="BI198" s="143">
        <f t="shared" si="38"/>
        <v>0</v>
      </c>
      <c r="BJ198" s="13" t="s">
        <v>82</v>
      </c>
      <c r="BK198" s="143">
        <f t="shared" si="39"/>
        <v>0</v>
      </c>
      <c r="BL198" s="13" t="s">
        <v>135</v>
      </c>
      <c r="BM198" s="142" t="s">
        <v>354</v>
      </c>
    </row>
    <row r="199" spans="2:65" s="11" customFormat="1" ht="22.9" customHeight="1">
      <c r="B199" s="117"/>
      <c r="D199" s="118" t="s">
        <v>74</v>
      </c>
      <c r="E199" s="127" t="s">
        <v>355</v>
      </c>
      <c r="F199" s="127" t="s">
        <v>356</v>
      </c>
      <c r="I199" s="120"/>
      <c r="J199" s="128">
        <f>BK199</f>
        <v>0</v>
      </c>
      <c r="L199" s="117"/>
      <c r="M199" s="122"/>
      <c r="P199" s="123">
        <f>SUM(P200:P201)</f>
        <v>0</v>
      </c>
      <c r="R199" s="123">
        <f>SUM(R200:R201)</f>
        <v>0</v>
      </c>
      <c r="T199" s="124">
        <f>SUM(T200:T201)</f>
        <v>0</v>
      </c>
      <c r="AR199" s="118" t="s">
        <v>84</v>
      </c>
      <c r="AT199" s="125" t="s">
        <v>74</v>
      </c>
      <c r="AU199" s="125" t="s">
        <v>82</v>
      </c>
      <c r="AY199" s="118" t="s">
        <v>128</v>
      </c>
      <c r="BK199" s="126">
        <f>SUM(BK200:BK201)</f>
        <v>0</v>
      </c>
    </row>
    <row r="200" spans="2:65" s="1" customFormat="1" ht="16.5" customHeight="1">
      <c r="B200" s="129"/>
      <c r="C200" s="130" t="s">
        <v>253</v>
      </c>
      <c r="D200" s="130" t="s">
        <v>131</v>
      </c>
      <c r="E200" s="131" t="s">
        <v>357</v>
      </c>
      <c r="F200" s="132" t="s">
        <v>358</v>
      </c>
      <c r="G200" s="133" t="s">
        <v>177</v>
      </c>
      <c r="H200" s="134">
        <v>40</v>
      </c>
      <c r="I200" s="135"/>
      <c r="J200" s="136">
        <f>ROUND(I200*H200,2)</f>
        <v>0</v>
      </c>
      <c r="K200" s="137"/>
      <c r="L200" s="28"/>
      <c r="M200" s="138" t="s">
        <v>1</v>
      </c>
      <c r="N200" s="139" t="s">
        <v>40</v>
      </c>
      <c r="P200" s="140">
        <f>O200*H200</f>
        <v>0</v>
      </c>
      <c r="Q200" s="140">
        <v>0</v>
      </c>
      <c r="R200" s="140">
        <f>Q200*H200</f>
        <v>0</v>
      </c>
      <c r="S200" s="140">
        <v>0</v>
      </c>
      <c r="T200" s="141">
        <f>S200*H200</f>
        <v>0</v>
      </c>
      <c r="AR200" s="142" t="s">
        <v>135</v>
      </c>
      <c r="AT200" s="142" t="s">
        <v>131</v>
      </c>
      <c r="AU200" s="142" t="s">
        <v>84</v>
      </c>
      <c r="AY200" s="13" t="s">
        <v>128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3" t="s">
        <v>82</v>
      </c>
      <c r="BK200" s="143">
        <f>ROUND(I200*H200,2)</f>
        <v>0</v>
      </c>
      <c r="BL200" s="13" t="s">
        <v>135</v>
      </c>
      <c r="BM200" s="142" t="s">
        <v>359</v>
      </c>
    </row>
    <row r="201" spans="2:65" s="1" customFormat="1" ht="16.5" customHeight="1">
      <c r="B201" s="129"/>
      <c r="C201" s="149" t="s">
        <v>360</v>
      </c>
      <c r="D201" s="149" t="s">
        <v>164</v>
      </c>
      <c r="E201" s="150" t="s">
        <v>361</v>
      </c>
      <c r="F201" s="151" t="s">
        <v>362</v>
      </c>
      <c r="G201" s="152" t="s">
        <v>194</v>
      </c>
      <c r="H201" s="153">
        <v>40</v>
      </c>
      <c r="I201" s="154"/>
      <c r="J201" s="155">
        <f>ROUND(I201*H201,2)</f>
        <v>0</v>
      </c>
      <c r="K201" s="156"/>
      <c r="L201" s="157"/>
      <c r="M201" s="158" t="s">
        <v>1</v>
      </c>
      <c r="N201" s="159" t="s">
        <v>40</v>
      </c>
      <c r="P201" s="140">
        <f>O201*H201</f>
        <v>0</v>
      </c>
      <c r="Q201" s="140">
        <v>0</v>
      </c>
      <c r="R201" s="140">
        <f>Q201*H201</f>
        <v>0</v>
      </c>
      <c r="S201" s="140">
        <v>0</v>
      </c>
      <c r="T201" s="141">
        <f>S201*H201</f>
        <v>0</v>
      </c>
      <c r="AR201" s="142" t="s">
        <v>168</v>
      </c>
      <c r="AT201" s="142" t="s">
        <v>164</v>
      </c>
      <c r="AU201" s="142" t="s">
        <v>84</v>
      </c>
      <c r="AY201" s="13" t="s">
        <v>128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3" t="s">
        <v>82</v>
      </c>
      <c r="BK201" s="143">
        <f>ROUND(I201*H201,2)</f>
        <v>0</v>
      </c>
      <c r="BL201" s="13" t="s">
        <v>135</v>
      </c>
      <c r="BM201" s="142" t="s">
        <v>363</v>
      </c>
    </row>
    <row r="202" spans="2:65" s="11" customFormat="1" ht="22.9" customHeight="1">
      <c r="B202" s="117"/>
      <c r="D202" s="118" t="s">
        <v>74</v>
      </c>
      <c r="E202" s="127" t="s">
        <v>364</v>
      </c>
      <c r="F202" s="127" t="s">
        <v>365</v>
      </c>
      <c r="I202" s="120"/>
      <c r="J202" s="128">
        <f>BK202</f>
        <v>0</v>
      </c>
      <c r="L202" s="117"/>
      <c r="M202" s="122"/>
      <c r="P202" s="123">
        <f>SUM(P203:P205)</f>
        <v>0</v>
      </c>
      <c r="R202" s="123">
        <f>SUM(R203:R205)</f>
        <v>0</v>
      </c>
      <c r="T202" s="124">
        <f>SUM(T203:T205)</f>
        <v>0</v>
      </c>
      <c r="AR202" s="118" t="s">
        <v>84</v>
      </c>
      <c r="AT202" s="125" t="s">
        <v>74</v>
      </c>
      <c r="AU202" s="125" t="s">
        <v>82</v>
      </c>
      <c r="AY202" s="118" t="s">
        <v>128</v>
      </c>
      <c r="BK202" s="126">
        <f>SUM(BK203:BK205)</f>
        <v>0</v>
      </c>
    </row>
    <row r="203" spans="2:65" s="1" customFormat="1" ht="21.75" customHeight="1">
      <c r="B203" s="129"/>
      <c r="C203" s="130" t="s">
        <v>257</v>
      </c>
      <c r="D203" s="130" t="s">
        <v>131</v>
      </c>
      <c r="E203" s="131" t="s">
        <v>366</v>
      </c>
      <c r="F203" s="132" t="s">
        <v>367</v>
      </c>
      <c r="G203" s="133" t="s">
        <v>177</v>
      </c>
      <c r="H203" s="134">
        <v>10</v>
      </c>
      <c r="I203" s="135"/>
      <c r="J203" s="136">
        <f>ROUND(I203*H203,2)</f>
        <v>0</v>
      </c>
      <c r="K203" s="137"/>
      <c r="L203" s="28"/>
      <c r="M203" s="138" t="s">
        <v>1</v>
      </c>
      <c r="N203" s="139" t="s">
        <v>40</v>
      </c>
      <c r="P203" s="140">
        <f>O203*H203</f>
        <v>0</v>
      </c>
      <c r="Q203" s="140">
        <v>0</v>
      </c>
      <c r="R203" s="140">
        <f>Q203*H203</f>
        <v>0</v>
      </c>
      <c r="S203" s="140">
        <v>0</v>
      </c>
      <c r="T203" s="141">
        <f>S203*H203</f>
        <v>0</v>
      </c>
      <c r="AR203" s="142" t="s">
        <v>135</v>
      </c>
      <c r="AT203" s="142" t="s">
        <v>131</v>
      </c>
      <c r="AU203" s="142" t="s">
        <v>84</v>
      </c>
      <c r="AY203" s="13" t="s">
        <v>128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3" t="s">
        <v>82</v>
      </c>
      <c r="BK203" s="143">
        <f>ROUND(I203*H203,2)</f>
        <v>0</v>
      </c>
      <c r="BL203" s="13" t="s">
        <v>135</v>
      </c>
      <c r="BM203" s="142" t="s">
        <v>368</v>
      </c>
    </row>
    <row r="204" spans="2:65" s="1" customFormat="1" ht="24.2" customHeight="1">
      <c r="B204" s="129"/>
      <c r="C204" s="149" t="s">
        <v>369</v>
      </c>
      <c r="D204" s="149" t="s">
        <v>164</v>
      </c>
      <c r="E204" s="150" t="s">
        <v>370</v>
      </c>
      <c r="F204" s="151" t="s">
        <v>371</v>
      </c>
      <c r="G204" s="152" t="s">
        <v>167</v>
      </c>
      <c r="H204" s="153">
        <v>4</v>
      </c>
      <c r="I204" s="154"/>
      <c r="J204" s="155">
        <f>ROUND(I204*H204,2)</f>
        <v>0</v>
      </c>
      <c r="K204" s="156"/>
      <c r="L204" s="157"/>
      <c r="M204" s="158" t="s">
        <v>1</v>
      </c>
      <c r="N204" s="159" t="s">
        <v>40</v>
      </c>
      <c r="P204" s="140">
        <f>O204*H204</f>
        <v>0</v>
      </c>
      <c r="Q204" s="140">
        <v>0</v>
      </c>
      <c r="R204" s="140">
        <f>Q204*H204</f>
        <v>0</v>
      </c>
      <c r="S204" s="140">
        <v>0</v>
      </c>
      <c r="T204" s="141">
        <f>S204*H204</f>
        <v>0</v>
      </c>
      <c r="AR204" s="142" t="s">
        <v>168</v>
      </c>
      <c r="AT204" s="142" t="s">
        <v>164</v>
      </c>
      <c r="AU204" s="142" t="s">
        <v>84</v>
      </c>
      <c r="AY204" s="13" t="s">
        <v>128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3" t="s">
        <v>82</v>
      </c>
      <c r="BK204" s="143">
        <f>ROUND(I204*H204,2)</f>
        <v>0</v>
      </c>
      <c r="BL204" s="13" t="s">
        <v>135</v>
      </c>
      <c r="BM204" s="142" t="s">
        <v>372</v>
      </c>
    </row>
    <row r="205" spans="2:65" s="1" customFormat="1" ht="33" customHeight="1">
      <c r="B205" s="129"/>
      <c r="C205" s="149" t="s">
        <v>263</v>
      </c>
      <c r="D205" s="149" t="s">
        <v>164</v>
      </c>
      <c r="E205" s="150" t="s">
        <v>373</v>
      </c>
      <c r="F205" s="151" t="s">
        <v>374</v>
      </c>
      <c r="G205" s="152" t="s">
        <v>167</v>
      </c>
      <c r="H205" s="153">
        <v>6</v>
      </c>
      <c r="I205" s="154"/>
      <c r="J205" s="155">
        <f>ROUND(I205*H205,2)</f>
        <v>0</v>
      </c>
      <c r="K205" s="156"/>
      <c r="L205" s="157"/>
      <c r="M205" s="158" t="s">
        <v>1</v>
      </c>
      <c r="N205" s="159" t="s">
        <v>40</v>
      </c>
      <c r="P205" s="140">
        <f>O205*H205</f>
        <v>0</v>
      </c>
      <c r="Q205" s="140">
        <v>0</v>
      </c>
      <c r="R205" s="140">
        <f>Q205*H205</f>
        <v>0</v>
      </c>
      <c r="S205" s="140">
        <v>0</v>
      </c>
      <c r="T205" s="141">
        <f>S205*H205</f>
        <v>0</v>
      </c>
      <c r="AR205" s="142" t="s">
        <v>168</v>
      </c>
      <c r="AT205" s="142" t="s">
        <v>164</v>
      </c>
      <c r="AU205" s="142" t="s">
        <v>84</v>
      </c>
      <c r="AY205" s="13" t="s">
        <v>128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3" t="s">
        <v>82</v>
      </c>
      <c r="BK205" s="143">
        <f>ROUND(I205*H205,2)</f>
        <v>0</v>
      </c>
      <c r="BL205" s="13" t="s">
        <v>135</v>
      </c>
      <c r="BM205" s="142" t="s">
        <v>375</v>
      </c>
    </row>
    <row r="206" spans="2:65" s="11" customFormat="1" ht="25.9" customHeight="1">
      <c r="B206" s="117"/>
      <c r="D206" s="118" t="s">
        <v>74</v>
      </c>
      <c r="E206" s="119" t="s">
        <v>164</v>
      </c>
      <c r="F206" s="119" t="s">
        <v>376</v>
      </c>
      <c r="I206" s="120"/>
      <c r="J206" s="121">
        <f>BK206</f>
        <v>0</v>
      </c>
      <c r="L206" s="117"/>
      <c r="M206" s="122"/>
      <c r="P206" s="123">
        <f>P207+P322+P361+P365</f>
        <v>0</v>
      </c>
      <c r="R206" s="123">
        <f>R207+R322+R361+R365</f>
        <v>0</v>
      </c>
      <c r="T206" s="124">
        <f>T207+T322+T361+T365</f>
        <v>0</v>
      </c>
      <c r="AR206" s="118" t="s">
        <v>174</v>
      </c>
      <c r="AT206" s="125" t="s">
        <v>74</v>
      </c>
      <c r="AU206" s="125" t="s">
        <v>75</v>
      </c>
      <c r="AY206" s="118" t="s">
        <v>128</v>
      </c>
      <c r="BK206" s="126">
        <f>BK207+BK322+BK361+BK365</f>
        <v>0</v>
      </c>
    </row>
    <row r="207" spans="2:65" s="11" customFormat="1" ht="22.9" customHeight="1">
      <c r="B207" s="117"/>
      <c r="D207" s="118" t="s">
        <v>74</v>
      </c>
      <c r="E207" s="127" t="s">
        <v>377</v>
      </c>
      <c r="F207" s="127" t="s">
        <v>378</v>
      </c>
      <c r="I207" s="120"/>
      <c r="J207" s="128">
        <f>BK207</f>
        <v>0</v>
      </c>
      <c r="L207" s="117"/>
      <c r="M207" s="122"/>
      <c r="P207" s="123">
        <f>SUM(P208:P321)</f>
        <v>0</v>
      </c>
      <c r="R207" s="123">
        <f>SUM(R208:R321)</f>
        <v>0</v>
      </c>
      <c r="T207" s="124">
        <f>SUM(T208:T321)</f>
        <v>0</v>
      </c>
      <c r="AR207" s="118" t="s">
        <v>174</v>
      </c>
      <c r="AT207" s="125" t="s">
        <v>74</v>
      </c>
      <c r="AU207" s="125" t="s">
        <v>82</v>
      </c>
      <c r="AY207" s="118" t="s">
        <v>128</v>
      </c>
      <c r="BK207" s="126">
        <f>SUM(BK208:BK321)</f>
        <v>0</v>
      </c>
    </row>
    <row r="208" spans="2:65" s="1" customFormat="1" ht="16.5" customHeight="1">
      <c r="B208" s="129"/>
      <c r="C208" s="149" t="s">
        <v>379</v>
      </c>
      <c r="D208" s="149" t="s">
        <v>164</v>
      </c>
      <c r="E208" s="150" t="s">
        <v>380</v>
      </c>
      <c r="F208" s="151" t="s">
        <v>381</v>
      </c>
      <c r="G208" s="152" t="s">
        <v>231</v>
      </c>
      <c r="H208" s="153">
        <v>1</v>
      </c>
      <c r="I208" s="154"/>
      <c r="J208" s="155">
        <f t="shared" ref="J208:J239" si="40">ROUND(I208*H208,2)</f>
        <v>0</v>
      </c>
      <c r="K208" s="156"/>
      <c r="L208" s="157"/>
      <c r="M208" s="158" t="s">
        <v>1</v>
      </c>
      <c r="N208" s="159" t="s">
        <v>40</v>
      </c>
      <c r="P208" s="140">
        <f t="shared" ref="P208:P239" si="41">O208*H208</f>
        <v>0</v>
      </c>
      <c r="Q208" s="140">
        <v>0</v>
      </c>
      <c r="R208" s="140">
        <f t="shared" ref="R208:R239" si="42">Q208*H208</f>
        <v>0</v>
      </c>
      <c r="S208" s="140">
        <v>0</v>
      </c>
      <c r="T208" s="141">
        <f t="shared" ref="T208:T239" si="43">S208*H208</f>
        <v>0</v>
      </c>
      <c r="AR208" s="142" t="s">
        <v>382</v>
      </c>
      <c r="AT208" s="142" t="s">
        <v>164</v>
      </c>
      <c r="AU208" s="142" t="s">
        <v>84</v>
      </c>
      <c r="AY208" s="13" t="s">
        <v>128</v>
      </c>
      <c r="BE208" s="143">
        <f t="shared" ref="BE208:BE239" si="44">IF(N208="základní",J208,0)</f>
        <v>0</v>
      </c>
      <c r="BF208" s="143">
        <f t="shared" ref="BF208:BF239" si="45">IF(N208="snížená",J208,0)</f>
        <v>0</v>
      </c>
      <c r="BG208" s="143">
        <f t="shared" ref="BG208:BG239" si="46">IF(N208="zákl. přenesená",J208,0)</f>
        <v>0</v>
      </c>
      <c r="BH208" s="143">
        <f t="shared" ref="BH208:BH239" si="47">IF(N208="sníž. přenesená",J208,0)</f>
        <v>0</v>
      </c>
      <c r="BI208" s="143">
        <f t="shared" ref="BI208:BI239" si="48">IF(N208="nulová",J208,0)</f>
        <v>0</v>
      </c>
      <c r="BJ208" s="13" t="s">
        <v>82</v>
      </c>
      <c r="BK208" s="143">
        <f t="shared" ref="BK208:BK239" si="49">ROUND(I208*H208,2)</f>
        <v>0</v>
      </c>
      <c r="BL208" s="13" t="s">
        <v>270</v>
      </c>
      <c r="BM208" s="142" t="s">
        <v>383</v>
      </c>
    </row>
    <row r="209" spans="2:65" s="1" customFormat="1" ht="16.5" customHeight="1">
      <c r="B209" s="129"/>
      <c r="C209" s="149" t="s">
        <v>267</v>
      </c>
      <c r="D209" s="149" t="s">
        <v>164</v>
      </c>
      <c r="E209" s="150" t="s">
        <v>384</v>
      </c>
      <c r="F209" s="151" t="s">
        <v>385</v>
      </c>
      <c r="G209" s="152" t="s">
        <v>167</v>
      </c>
      <c r="H209" s="153">
        <v>10</v>
      </c>
      <c r="I209" s="154"/>
      <c r="J209" s="155">
        <f t="shared" si="40"/>
        <v>0</v>
      </c>
      <c r="K209" s="156"/>
      <c r="L209" s="157"/>
      <c r="M209" s="158" t="s">
        <v>1</v>
      </c>
      <c r="N209" s="159" t="s">
        <v>40</v>
      </c>
      <c r="P209" s="140">
        <f t="shared" si="41"/>
        <v>0</v>
      </c>
      <c r="Q209" s="140">
        <v>0</v>
      </c>
      <c r="R209" s="140">
        <f t="shared" si="42"/>
        <v>0</v>
      </c>
      <c r="S209" s="140">
        <v>0</v>
      </c>
      <c r="T209" s="141">
        <f t="shared" si="43"/>
        <v>0</v>
      </c>
      <c r="AR209" s="142" t="s">
        <v>382</v>
      </c>
      <c r="AT209" s="142" t="s">
        <v>164</v>
      </c>
      <c r="AU209" s="142" t="s">
        <v>84</v>
      </c>
      <c r="AY209" s="13" t="s">
        <v>128</v>
      </c>
      <c r="BE209" s="143">
        <f t="shared" si="44"/>
        <v>0</v>
      </c>
      <c r="BF209" s="143">
        <f t="shared" si="45"/>
        <v>0</v>
      </c>
      <c r="BG209" s="143">
        <f t="shared" si="46"/>
        <v>0</v>
      </c>
      <c r="BH209" s="143">
        <f t="shared" si="47"/>
        <v>0</v>
      </c>
      <c r="BI209" s="143">
        <f t="shared" si="48"/>
        <v>0</v>
      </c>
      <c r="BJ209" s="13" t="s">
        <v>82</v>
      </c>
      <c r="BK209" s="143">
        <f t="shared" si="49"/>
        <v>0</v>
      </c>
      <c r="BL209" s="13" t="s">
        <v>270</v>
      </c>
      <c r="BM209" s="142" t="s">
        <v>386</v>
      </c>
    </row>
    <row r="210" spans="2:65" s="1" customFormat="1" ht="16.5" customHeight="1">
      <c r="B210" s="129"/>
      <c r="C210" s="130" t="s">
        <v>387</v>
      </c>
      <c r="D210" s="130" t="s">
        <v>131</v>
      </c>
      <c r="E210" s="131" t="s">
        <v>388</v>
      </c>
      <c r="F210" s="132" t="s">
        <v>389</v>
      </c>
      <c r="G210" s="133" t="s">
        <v>167</v>
      </c>
      <c r="H210" s="134">
        <v>2</v>
      </c>
      <c r="I210" s="135"/>
      <c r="J210" s="136">
        <f t="shared" si="40"/>
        <v>0</v>
      </c>
      <c r="K210" s="137"/>
      <c r="L210" s="28"/>
      <c r="M210" s="138" t="s">
        <v>1</v>
      </c>
      <c r="N210" s="139" t="s">
        <v>40</v>
      </c>
      <c r="P210" s="140">
        <f t="shared" si="41"/>
        <v>0</v>
      </c>
      <c r="Q210" s="140">
        <v>0</v>
      </c>
      <c r="R210" s="140">
        <f t="shared" si="42"/>
        <v>0</v>
      </c>
      <c r="S210" s="140">
        <v>0</v>
      </c>
      <c r="T210" s="141">
        <f t="shared" si="43"/>
        <v>0</v>
      </c>
      <c r="AR210" s="142" t="s">
        <v>270</v>
      </c>
      <c r="AT210" s="142" t="s">
        <v>131</v>
      </c>
      <c r="AU210" s="142" t="s">
        <v>84</v>
      </c>
      <c r="AY210" s="13" t="s">
        <v>128</v>
      </c>
      <c r="BE210" s="143">
        <f t="shared" si="44"/>
        <v>0</v>
      </c>
      <c r="BF210" s="143">
        <f t="shared" si="45"/>
        <v>0</v>
      </c>
      <c r="BG210" s="143">
        <f t="shared" si="46"/>
        <v>0</v>
      </c>
      <c r="BH210" s="143">
        <f t="shared" si="47"/>
        <v>0</v>
      </c>
      <c r="BI210" s="143">
        <f t="shared" si="48"/>
        <v>0</v>
      </c>
      <c r="BJ210" s="13" t="s">
        <v>82</v>
      </c>
      <c r="BK210" s="143">
        <f t="shared" si="49"/>
        <v>0</v>
      </c>
      <c r="BL210" s="13" t="s">
        <v>270</v>
      </c>
      <c r="BM210" s="142" t="s">
        <v>390</v>
      </c>
    </row>
    <row r="211" spans="2:65" s="1" customFormat="1" ht="16.5" customHeight="1">
      <c r="B211" s="129"/>
      <c r="C211" s="149" t="s">
        <v>270</v>
      </c>
      <c r="D211" s="149" t="s">
        <v>164</v>
      </c>
      <c r="E211" s="150" t="s">
        <v>391</v>
      </c>
      <c r="F211" s="151" t="s">
        <v>392</v>
      </c>
      <c r="G211" s="152" t="s">
        <v>177</v>
      </c>
      <c r="H211" s="153">
        <v>2</v>
      </c>
      <c r="I211" s="154"/>
      <c r="J211" s="155">
        <f t="shared" si="40"/>
        <v>0</v>
      </c>
      <c r="K211" s="156"/>
      <c r="L211" s="157"/>
      <c r="M211" s="158" t="s">
        <v>1</v>
      </c>
      <c r="N211" s="159" t="s">
        <v>40</v>
      </c>
      <c r="P211" s="140">
        <f t="shared" si="41"/>
        <v>0</v>
      </c>
      <c r="Q211" s="140">
        <v>0</v>
      </c>
      <c r="R211" s="140">
        <f t="shared" si="42"/>
        <v>0</v>
      </c>
      <c r="S211" s="140">
        <v>0</v>
      </c>
      <c r="T211" s="141">
        <f t="shared" si="43"/>
        <v>0</v>
      </c>
      <c r="AR211" s="142" t="s">
        <v>382</v>
      </c>
      <c r="AT211" s="142" t="s">
        <v>164</v>
      </c>
      <c r="AU211" s="142" t="s">
        <v>84</v>
      </c>
      <c r="AY211" s="13" t="s">
        <v>128</v>
      </c>
      <c r="BE211" s="143">
        <f t="shared" si="44"/>
        <v>0</v>
      </c>
      <c r="BF211" s="143">
        <f t="shared" si="45"/>
        <v>0</v>
      </c>
      <c r="BG211" s="143">
        <f t="shared" si="46"/>
        <v>0</v>
      </c>
      <c r="BH211" s="143">
        <f t="shared" si="47"/>
        <v>0</v>
      </c>
      <c r="BI211" s="143">
        <f t="shared" si="48"/>
        <v>0</v>
      </c>
      <c r="BJ211" s="13" t="s">
        <v>82</v>
      </c>
      <c r="BK211" s="143">
        <f t="shared" si="49"/>
        <v>0</v>
      </c>
      <c r="BL211" s="13" t="s">
        <v>270</v>
      </c>
      <c r="BM211" s="142" t="s">
        <v>393</v>
      </c>
    </row>
    <row r="212" spans="2:65" s="1" customFormat="1" ht="21.75" customHeight="1">
      <c r="B212" s="129"/>
      <c r="C212" s="149" t="s">
        <v>394</v>
      </c>
      <c r="D212" s="149" t="s">
        <v>164</v>
      </c>
      <c r="E212" s="150" t="s">
        <v>395</v>
      </c>
      <c r="F212" s="151" t="s">
        <v>396</v>
      </c>
      <c r="G212" s="152" t="s">
        <v>177</v>
      </c>
      <c r="H212" s="153">
        <v>2</v>
      </c>
      <c r="I212" s="154"/>
      <c r="J212" s="155">
        <f t="shared" si="40"/>
        <v>0</v>
      </c>
      <c r="K212" s="156"/>
      <c r="L212" s="157"/>
      <c r="M212" s="158" t="s">
        <v>1</v>
      </c>
      <c r="N212" s="159" t="s">
        <v>40</v>
      </c>
      <c r="P212" s="140">
        <f t="shared" si="41"/>
        <v>0</v>
      </c>
      <c r="Q212" s="140">
        <v>0</v>
      </c>
      <c r="R212" s="140">
        <f t="shared" si="42"/>
        <v>0</v>
      </c>
      <c r="S212" s="140">
        <v>0</v>
      </c>
      <c r="T212" s="141">
        <f t="shared" si="43"/>
        <v>0</v>
      </c>
      <c r="AR212" s="142" t="s">
        <v>382</v>
      </c>
      <c r="AT212" s="142" t="s">
        <v>164</v>
      </c>
      <c r="AU212" s="142" t="s">
        <v>84</v>
      </c>
      <c r="AY212" s="13" t="s">
        <v>128</v>
      </c>
      <c r="BE212" s="143">
        <f t="shared" si="44"/>
        <v>0</v>
      </c>
      <c r="BF212" s="143">
        <f t="shared" si="45"/>
        <v>0</v>
      </c>
      <c r="BG212" s="143">
        <f t="shared" si="46"/>
        <v>0</v>
      </c>
      <c r="BH212" s="143">
        <f t="shared" si="47"/>
        <v>0</v>
      </c>
      <c r="BI212" s="143">
        <f t="shared" si="48"/>
        <v>0</v>
      </c>
      <c r="BJ212" s="13" t="s">
        <v>82</v>
      </c>
      <c r="BK212" s="143">
        <f t="shared" si="49"/>
        <v>0</v>
      </c>
      <c r="BL212" s="13" t="s">
        <v>270</v>
      </c>
      <c r="BM212" s="142" t="s">
        <v>397</v>
      </c>
    </row>
    <row r="213" spans="2:65" s="1" customFormat="1" ht="21.75" customHeight="1">
      <c r="B213" s="129"/>
      <c r="C213" s="130" t="s">
        <v>274</v>
      </c>
      <c r="D213" s="130" t="s">
        <v>131</v>
      </c>
      <c r="E213" s="131" t="s">
        <v>398</v>
      </c>
      <c r="F213" s="132" t="s">
        <v>399</v>
      </c>
      <c r="G213" s="133" t="s">
        <v>262</v>
      </c>
      <c r="H213" s="134">
        <v>15</v>
      </c>
      <c r="I213" s="135"/>
      <c r="J213" s="136">
        <f t="shared" si="40"/>
        <v>0</v>
      </c>
      <c r="K213" s="137"/>
      <c r="L213" s="28"/>
      <c r="M213" s="138" t="s">
        <v>1</v>
      </c>
      <c r="N213" s="139" t="s">
        <v>40</v>
      </c>
      <c r="P213" s="140">
        <f t="shared" si="41"/>
        <v>0</v>
      </c>
      <c r="Q213" s="140">
        <v>0</v>
      </c>
      <c r="R213" s="140">
        <f t="shared" si="42"/>
        <v>0</v>
      </c>
      <c r="S213" s="140">
        <v>0</v>
      </c>
      <c r="T213" s="141">
        <f t="shared" si="43"/>
        <v>0</v>
      </c>
      <c r="AR213" s="142" t="s">
        <v>270</v>
      </c>
      <c r="AT213" s="142" t="s">
        <v>131</v>
      </c>
      <c r="AU213" s="142" t="s">
        <v>84</v>
      </c>
      <c r="AY213" s="13" t="s">
        <v>128</v>
      </c>
      <c r="BE213" s="143">
        <f t="shared" si="44"/>
        <v>0</v>
      </c>
      <c r="BF213" s="143">
        <f t="shared" si="45"/>
        <v>0</v>
      </c>
      <c r="BG213" s="143">
        <f t="shared" si="46"/>
        <v>0</v>
      </c>
      <c r="BH213" s="143">
        <f t="shared" si="47"/>
        <v>0</v>
      </c>
      <c r="BI213" s="143">
        <f t="shared" si="48"/>
        <v>0</v>
      </c>
      <c r="BJ213" s="13" t="s">
        <v>82</v>
      </c>
      <c r="BK213" s="143">
        <f t="shared" si="49"/>
        <v>0</v>
      </c>
      <c r="BL213" s="13" t="s">
        <v>270</v>
      </c>
      <c r="BM213" s="142" t="s">
        <v>400</v>
      </c>
    </row>
    <row r="214" spans="2:65" s="1" customFormat="1" ht="16.5" customHeight="1">
      <c r="B214" s="129"/>
      <c r="C214" s="149" t="s">
        <v>401</v>
      </c>
      <c r="D214" s="149" t="s">
        <v>164</v>
      </c>
      <c r="E214" s="150" t="s">
        <v>402</v>
      </c>
      <c r="F214" s="151" t="s">
        <v>403</v>
      </c>
      <c r="G214" s="152" t="s">
        <v>177</v>
      </c>
      <c r="H214" s="153">
        <v>5</v>
      </c>
      <c r="I214" s="154"/>
      <c r="J214" s="155">
        <f t="shared" si="40"/>
        <v>0</v>
      </c>
      <c r="K214" s="156"/>
      <c r="L214" s="157"/>
      <c r="M214" s="158" t="s">
        <v>1</v>
      </c>
      <c r="N214" s="159" t="s">
        <v>40</v>
      </c>
      <c r="P214" s="140">
        <f t="shared" si="41"/>
        <v>0</v>
      </c>
      <c r="Q214" s="140">
        <v>0</v>
      </c>
      <c r="R214" s="140">
        <f t="shared" si="42"/>
        <v>0</v>
      </c>
      <c r="S214" s="140">
        <v>0</v>
      </c>
      <c r="T214" s="141">
        <f t="shared" si="43"/>
        <v>0</v>
      </c>
      <c r="AR214" s="142" t="s">
        <v>382</v>
      </c>
      <c r="AT214" s="142" t="s">
        <v>164</v>
      </c>
      <c r="AU214" s="142" t="s">
        <v>84</v>
      </c>
      <c r="AY214" s="13" t="s">
        <v>128</v>
      </c>
      <c r="BE214" s="143">
        <f t="shared" si="44"/>
        <v>0</v>
      </c>
      <c r="BF214" s="143">
        <f t="shared" si="45"/>
        <v>0</v>
      </c>
      <c r="BG214" s="143">
        <f t="shared" si="46"/>
        <v>0</v>
      </c>
      <c r="BH214" s="143">
        <f t="shared" si="47"/>
        <v>0</v>
      </c>
      <c r="BI214" s="143">
        <f t="shared" si="48"/>
        <v>0</v>
      </c>
      <c r="BJ214" s="13" t="s">
        <v>82</v>
      </c>
      <c r="BK214" s="143">
        <f t="shared" si="49"/>
        <v>0</v>
      </c>
      <c r="BL214" s="13" t="s">
        <v>270</v>
      </c>
      <c r="BM214" s="142" t="s">
        <v>404</v>
      </c>
    </row>
    <row r="215" spans="2:65" s="1" customFormat="1" ht="24.2" customHeight="1">
      <c r="B215" s="129"/>
      <c r="C215" s="130" t="s">
        <v>277</v>
      </c>
      <c r="D215" s="130" t="s">
        <v>131</v>
      </c>
      <c r="E215" s="131" t="s">
        <v>405</v>
      </c>
      <c r="F215" s="132" t="s">
        <v>406</v>
      </c>
      <c r="G215" s="133" t="s">
        <v>177</v>
      </c>
      <c r="H215" s="134">
        <v>2</v>
      </c>
      <c r="I215" s="135"/>
      <c r="J215" s="136">
        <f t="shared" si="40"/>
        <v>0</v>
      </c>
      <c r="K215" s="137"/>
      <c r="L215" s="28"/>
      <c r="M215" s="138" t="s">
        <v>1</v>
      </c>
      <c r="N215" s="139" t="s">
        <v>40</v>
      </c>
      <c r="P215" s="140">
        <f t="shared" si="41"/>
        <v>0</v>
      </c>
      <c r="Q215" s="140">
        <v>0</v>
      </c>
      <c r="R215" s="140">
        <f t="shared" si="42"/>
        <v>0</v>
      </c>
      <c r="S215" s="140">
        <v>0</v>
      </c>
      <c r="T215" s="141">
        <f t="shared" si="43"/>
        <v>0</v>
      </c>
      <c r="AR215" s="142" t="s">
        <v>270</v>
      </c>
      <c r="AT215" s="142" t="s">
        <v>131</v>
      </c>
      <c r="AU215" s="142" t="s">
        <v>84</v>
      </c>
      <c r="AY215" s="13" t="s">
        <v>128</v>
      </c>
      <c r="BE215" s="143">
        <f t="shared" si="44"/>
        <v>0</v>
      </c>
      <c r="BF215" s="143">
        <f t="shared" si="45"/>
        <v>0</v>
      </c>
      <c r="BG215" s="143">
        <f t="shared" si="46"/>
        <v>0</v>
      </c>
      <c r="BH215" s="143">
        <f t="shared" si="47"/>
        <v>0</v>
      </c>
      <c r="BI215" s="143">
        <f t="shared" si="48"/>
        <v>0</v>
      </c>
      <c r="BJ215" s="13" t="s">
        <v>82</v>
      </c>
      <c r="BK215" s="143">
        <f t="shared" si="49"/>
        <v>0</v>
      </c>
      <c r="BL215" s="13" t="s">
        <v>270</v>
      </c>
      <c r="BM215" s="142" t="s">
        <v>407</v>
      </c>
    </row>
    <row r="216" spans="2:65" s="1" customFormat="1" ht="16.5" customHeight="1">
      <c r="B216" s="129"/>
      <c r="C216" s="149" t="s">
        <v>408</v>
      </c>
      <c r="D216" s="149" t="s">
        <v>164</v>
      </c>
      <c r="E216" s="150" t="s">
        <v>409</v>
      </c>
      <c r="F216" s="151" t="s">
        <v>410</v>
      </c>
      <c r="G216" s="152" t="s">
        <v>194</v>
      </c>
      <c r="H216" s="153">
        <v>2</v>
      </c>
      <c r="I216" s="154"/>
      <c r="J216" s="155">
        <f t="shared" si="40"/>
        <v>0</v>
      </c>
      <c r="K216" s="156"/>
      <c r="L216" s="157"/>
      <c r="M216" s="158" t="s">
        <v>1</v>
      </c>
      <c r="N216" s="159" t="s">
        <v>40</v>
      </c>
      <c r="P216" s="140">
        <f t="shared" si="41"/>
        <v>0</v>
      </c>
      <c r="Q216" s="140">
        <v>0</v>
      </c>
      <c r="R216" s="140">
        <f t="shared" si="42"/>
        <v>0</v>
      </c>
      <c r="S216" s="140">
        <v>0</v>
      </c>
      <c r="T216" s="141">
        <f t="shared" si="43"/>
        <v>0</v>
      </c>
      <c r="AR216" s="142" t="s">
        <v>382</v>
      </c>
      <c r="AT216" s="142" t="s">
        <v>164</v>
      </c>
      <c r="AU216" s="142" t="s">
        <v>84</v>
      </c>
      <c r="AY216" s="13" t="s">
        <v>128</v>
      </c>
      <c r="BE216" s="143">
        <f t="shared" si="44"/>
        <v>0</v>
      </c>
      <c r="BF216" s="143">
        <f t="shared" si="45"/>
        <v>0</v>
      </c>
      <c r="BG216" s="143">
        <f t="shared" si="46"/>
        <v>0</v>
      </c>
      <c r="BH216" s="143">
        <f t="shared" si="47"/>
        <v>0</v>
      </c>
      <c r="BI216" s="143">
        <f t="shared" si="48"/>
        <v>0</v>
      </c>
      <c r="BJ216" s="13" t="s">
        <v>82</v>
      </c>
      <c r="BK216" s="143">
        <f t="shared" si="49"/>
        <v>0</v>
      </c>
      <c r="BL216" s="13" t="s">
        <v>270</v>
      </c>
      <c r="BM216" s="142" t="s">
        <v>411</v>
      </c>
    </row>
    <row r="217" spans="2:65" s="1" customFormat="1" ht="16.5" customHeight="1">
      <c r="B217" s="129"/>
      <c r="C217" s="130" t="s">
        <v>281</v>
      </c>
      <c r="D217" s="130" t="s">
        <v>131</v>
      </c>
      <c r="E217" s="131" t="s">
        <v>412</v>
      </c>
      <c r="F217" s="132" t="s">
        <v>413</v>
      </c>
      <c r="G217" s="133" t="s">
        <v>262</v>
      </c>
      <c r="H217" s="134">
        <v>50</v>
      </c>
      <c r="I217" s="135"/>
      <c r="J217" s="136">
        <f t="shared" si="40"/>
        <v>0</v>
      </c>
      <c r="K217" s="137"/>
      <c r="L217" s="28"/>
      <c r="M217" s="138" t="s">
        <v>1</v>
      </c>
      <c r="N217" s="139" t="s">
        <v>40</v>
      </c>
      <c r="P217" s="140">
        <f t="shared" si="41"/>
        <v>0</v>
      </c>
      <c r="Q217" s="140">
        <v>0</v>
      </c>
      <c r="R217" s="140">
        <f t="shared" si="42"/>
        <v>0</v>
      </c>
      <c r="S217" s="140">
        <v>0</v>
      </c>
      <c r="T217" s="141">
        <f t="shared" si="43"/>
        <v>0</v>
      </c>
      <c r="AR217" s="142" t="s">
        <v>270</v>
      </c>
      <c r="AT217" s="142" t="s">
        <v>131</v>
      </c>
      <c r="AU217" s="142" t="s">
        <v>84</v>
      </c>
      <c r="AY217" s="13" t="s">
        <v>128</v>
      </c>
      <c r="BE217" s="143">
        <f t="shared" si="44"/>
        <v>0</v>
      </c>
      <c r="BF217" s="143">
        <f t="shared" si="45"/>
        <v>0</v>
      </c>
      <c r="BG217" s="143">
        <f t="shared" si="46"/>
        <v>0</v>
      </c>
      <c r="BH217" s="143">
        <f t="shared" si="47"/>
        <v>0</v>
      </c>
      <c r="BI217" s="143">
        <f t="shared" si="48"/>
        <v>0</v>
      </c>
      <c r="BJ217" s="13" t="s">
        <v>82</v>
      </c>
      <c r="BK217" s="143">
        <f t="shared" si="49"/>
        <v>0</v>
      </c>
      <c r="BL217" s="13" t="s">
        <v>270</v>
      </c>
      <c r="BM217" s="142" t="s">
        <v>414</v>
      </c>
    </row>
    <row r="218" spans="2:65" s="1" customFormat="1" ht="16.5" customHeight="1">
      <c r="B218" s="129"/>
      <c r="C218" s="149" t="s">
        <v>415</v>
      </c>
      <c r="D218" s="149" t="s">
        <v>164</v>
      </c>
      <c r="E218" s="150" t="s">
        <v>416</v>
      </c>
      <c r="F218" s="151" t="s">
        <v>417</v>
      </c>
      <c r="G218" s="152" t="s">
        <v>164</v>
      </c>
      <c r="H218" s="153">
        <v>50</v>
      </c>
      <c r="I218" s="154"/>
      <c r="J218" s="155">
        <f t="shared" si="40"/>
        <v>0</v>
      </c>
      <c r="K218" s="156"/>
      <c r="L218" s="157"/>
      <c r="M218" s="158" t="s">
        <v>1</v>
      </c>
      <c r="N218" s="159" t="s">
        <v>40</v>
      </c>
      <c r="P218" s="140">
        <f t="shared" si="41"/>
        <v>0</v>
      </c>
      <c r="Q218" s="140">
        <v>0</v>
      </c>
      <c r="R218" s="140">
        <f t="shared" si="42"/>
        <v>0</v>
      </c>
      <c r="S218" s="140">
        <v>0</v>
      </c>
      <c r="T218" s="141">
        <f t="shared" si="43"/>
        <v>0</v>
      </c>
      <c r="AR218" s="142" t="s">
        <v>382</v>
      </c>
      <c r="AT218" s="142" t="s">
        <v>164</v>
      </c>
      <c r="AU218" s="142" t="s">
        <v>84</v>
      </c>
      <c r="AY218" s="13" t="s">
        <v>128</v>
      </c>
      <c r="BE218" s="143">
        <f t="shared" si="44"/>
        <v>0</v>
      </c>
      <c r="BF218" s="143">
        <f t="shared" si="45"/>
        <v>0</v>
      </c>
      <c r="BG218" s="143">
        <f t="shared" si="46"/>
        <v>0</v>
      </c>
      <c r="BH218" s="143">
        <f t="shared" si="47"/>
        <v>0</v>
      </c>
      <c r="BI218" s="143">
        <f t="shared" si="48"/>
        <v>0</v>
      </c>
      <c r="BJ218" s="13" t="s">
        <v>82</v>
      </c>
      <c r="BK218" s="143">
        <f t="shared" si="49"/>
        <v>0</v>
      </c>
      <c r="BL218" s="13" t="s">
        <v>270</v>
      </c>
      <c r="BM218" s="142" t="s">
        <v>418</v>
      </c>
    </row>
    <row r="219" spans="2:65" s="1" customFormat="1" ht="16.5" customHeight="1">
      <c r="B219" s="129"/>
      <c r="C219" s="130" t="s">
        <v>284</v>
      </c>
      <c r="D219" s="130" t="s">
        <v>131</v>
      </c>
      <c r="E219" s="131" t="s">
        <v>419</v>
      </c>
      <c r="F219" s="132" t="s">
        <v>420</v>
      </c>
      <c r="G219" s="133" t="s">
        <v>167</v>
      </c>
      <c r="H219" s="134">
        <v>2</v>
      </c>
      <c r="I219" s="135"/>
      <c r="J219" s="136">
        <f t="shared" si="40"/>
        <v>0</v>
      </c>
      <c r="K219" s="137"/>
      <c r="L219" s="28"/>
      <c r="M219" s="138" t="s">
        <v>1</v>
      </c>
      <c r="N219" s="139" t="s">
        <v>40</v>
      </c>
      <c r="P219" s="140">
        <f t="shared" si="41"/>
        <v>0</v>
      </c>
      <c r="Q219" s="140">
        <v>0</v>
      </c>
      <c r="R219" s="140">
        <f t="shared" si="42"/>
        <v>0</v>
      </c>
      <c r="S219" s="140">
        <v>0</v>
      </c>
      <c r="T219" s="141">
        <f t="shared" si="43"/>
        <v>0</v>
      </c>
      <c r="AR219" s="142" t="s">
        <v>270</v>
      </c>
      <c r="AT219" s="142" t="s">
        <v>131</v>
      </c>
      <c r="AU219" s="142" t="s">
        <v>84</v>
      </c>
      <c r="AY219" s="13" t="s">
        <v>128</v>
      </c>
      <c r="BE219" s="143">
        <f t="shared" si="44"/>
        <v>0</v>
      </c>
      <c r="BF219" s="143">
        <f t="shared" si="45"/>
        <v>0</v>
      </c>
      <c r="BG219" s="143">
        <f t="shared" si="46"/>
        <v>0</v>
      </c>
      <c r="BH219" s="143">
        <f t="shared" si="47"/>
        <v>0</v>
      </c>
      <c r="BI219" s="143">
        <f t="shared" si="48"/>
        <v>0</v>
      </c>
      <c r="BJ219" s="13" t="s">
        <v>82</v>
      </c>
      <c r="BK219" s="143">
        <f t="shared" si="49"/>
        <v>0</v>
      </c>
      <c r="BL219" s="13" t="s">
        <v>270</v>
      </c>
      <c r="BM219" s="142" t="s">
        <v>421</v>
      </c>
    </row>
    <row r="220" spans="2:65" s="1" customFormat="1" ht="16.5" customHeight="1">
      <c r="B220" s="129"/>
      <c r="C220" s="130" t="s">
        <v>422</v>
      </c>
      <c r="D220" s="130" t="s">
        <v>131</v>
      </c>
      <c r="E220" s="131" t="s">
        <v>423</v>
      </c>
      <c r="F220" s="132" t="s">
        <v>424</v>
      </c>
      <c r="G220" s="133" t="s">
        <v>167</v>
      </c>
      <c r="H220" s="134">
        <v>2</v>
      </c>
      <c r="I220" s="135"/>
      <c r="J220" s="136">
        <f t="shared" si="40"/>
        <v>0</v>
      </c>
      <c r="K220" s="137"/>
      <c r="L220" s="28"/>
      <c r="M220" s="138" t="s">
        <v>1</v>
      </c>
      <c r="N220" s="139" t="s">
        <v>40</v>
      </c>
      <c r="P220" s="140">
        <f t="shared" si="41"/>
        <v>0</v>
      </c>
      <c r="Q220" s="140">
        <v>0</v>
      </c>
      <c r="R220" s="140">
        <f t="shared" si="42"/>
        <v>0</v>
      </c>
      <c r="S220" s="140">
        <v>0</v>
      </c>
      <c r="T220" s="141">
        <f t="shared" si="43"/>
        <v>0</v>
      </c>
      <c r="AR220" s="142" t="s">
        <v>270</v>
      </c>
      <c r="AT220" s="142" t="s">
        <v>131</v>
      </c>
      <c r="AU220" s="142" t="s">
        <v>84</v>
      </c>
      <c r="AY220" s="13" t="s">
        <v>128</v>
      </c>
      <c r="BE220" s="143">
        <f t="shared" si="44"/>
        <v>0</v>
      </c>
      <c r="BF220" s="143">
        <f t="shared" si="45"/>
        <v>0</v>
      </c>
      <c r="BG220" s="143">
        <f t="shared" si="46"/>
        <v>0</v>
      </c>
      <c r="BH220" s="143">
        <f t="shared" si="47"/>
        <v>0</v>
      </c>
      <c r="BI220" s="143">
        <f t="shared" si="48"/>
        <v>0</v>
      </c>
      <c r="BJ220" s="13" t="s">
        <v>82</v>
      </c>
      <c r="BK220" s="143">
        <f t="shared" si="49"/>
        <v>0</v>
      </c>
      <c r="BL220" s="13" t="s">
        <v>270</v>
      </c>
      <c r="BM220" s="142" t="s">
        <v>425</v>
      </c>
    </row>
    <row r="221" spans="2:65" s="1" customFormat="1" ht="16.5" customHeight="1">
      <c r="B221" s="129"/>
      <c r="C221" s="130" t="s">
        <v>288</v>
      </c>
      <c r="D221" s="130" t="s">
        <v>131</v>
      </c>
      <c r="E221" s="131" t="s">
        <v>426</v>
      </c>
      <c r="F221" s="132" t="s">
        <v>427</v>
      </c>
      <c r="G221" s="133" t="s">
        <v>167</v>
      </c>
      <c r="H221" s="134">
        <v>5</v>
      </c>
      <c r="I221" s="135"/>
      <c r="J221" s="136">
        <f t="shared" si="40"/>
        <v>0</v>
      </c>
      <c r="K221" s="137"/>
      <c r="L221" s="28"/>
      <c r="M221" s="138" t="s">
        <v>1</v>
      </c>
      <c r="N221" s="139" t="s">
        <v>40</v>
      </c>
      <c r="P221" s="140">
        <f t="shared" si="41"/>
        <v>0</v>
      </c>
      <c r="Q221" s="140">
        <v>0</v>
      </c>
      <c r="R221" s="140">
        <f t="shared" si="42"/>
        <v>0</v>
      </c>
      <c r="S221" s="140">
        <v>0</v>
      </c>
      <c r="T221" s="141">
        <f t="shared" si="43"/>
        <v>0</v>
      </c>
      <c r="AR221" s="142" t="s">
        <v>270</v>
      </c>
      <c r="AT221" s="142" t="s">
        <v>131</v>
      </c>
      <c r="AU221" s="142" t="s">
        <v>84</v>
      </c>
      <c r="AY221" s="13" t="s">
        <v>128</v>
      </c>
      <c r="BE221" s="143">
        <f t="shared" si="44"/>
        <v>0</v>
      </c>
      <c r="BF221" s="143">
        <f t="shared" si="45"/>
        <v>0</v>
      </c>
      <c r="BG221" s="143">
        <f t="shared" si="46"/>
        <v>0</v>
      </c>
      <c r="BH221" s="143">
        <f t="shared" si="47"/>
        <v>0</v>
      </c>
      <c r="BI221" s="143">
        <f t="shared" si="48"/>
        <v>0</v>
      </c>
      <c r="BJ221" s="13" t="s">
        <v>82</v>
      </c>
      <c r="BK221" s="143">
        <f t="shared" si="49"/>
        <v>0</v>
      </c>
      <c r="BL221" s="13" t="s">
        <v>270</v>
      </c>
      <c r="BM221" s="142" t="s">
        <v>428</v>
      </c>
    </row>
    <row r="222" spans="2:65" s="1" customFormat="1" ht="16.5" customHeight="1">
      <c r="B222" s="129"/>
      <c r="C222" s="130" t="s">
        <v>429</v>
      </c>
      <c r="D222" s="130" t="s">
        <v>131</v>
      </c>
      <c r="E222" s="131" t="s">
        <v>430</v>
      </c>
      <c r="F222" s="132" t="s">
        <v>431</v>
      </c>
      <c r="G222" s="133" t="s">
        <v>167</v>
      </c>
      <c r="H222" s="134">
        <v>1</v>
      </c>
      <c r="I222" s="135"/>
      <c r="J222" s="136">
        <f t="shared" si="40"/>
        <v>0</v>
      </c>
      <c r="K222" s="137"/>
      <c r="L222" s="28"/>
      <c r="M222" s="138" t="s">
        <v>1</v>
      </c>
      <c r="N222" s="139" t="s">
        <v>40</v>
      </c>
      <c r="P222" s="140">
        <f t="shared" si="41"/>
        <v>0</v>
      </c>
      <c r="Q222" s="140">
        <v>0</v>
      </c>
      <c r="R222" s="140">
        <f t="shared" si="42"/>
        <v>0</v>
      </c>
      <c r="S222" s="140">
        <v>0</v>
      </c>
      <c r="T222" s="141">
        <f t="shared" si="43"/>
        <v>0</v>
      </c>
      <c r="AR222" s="142" t="s">
        <v>270</v>
      </c>
      <c r="AT222" s="142" t="s">
        <v>131</v>
      </c>
      <c r="AU222" s="142" t="s">
        <v>84</v>
      </c>
      <c r="AY222" s="13" t="s">
        <v>128</v>
      </c>
      <c r="BE222" s="143">
        <f t="shared" si="44"/>
        <v>0</v>
      </c>
      <c r="BF222" s="143">
        <f t="shared" si="45"/>
        <v>0</v>
      </c>
      <c r="BG222" s="143">
        <f t="shared" si="46"/>
        <v>0</v>
      </c>
      <c r="BH222" s="143">
        <f t="shared" si="47"/>
        <v>0</v>
      </c>
      <c r="BI222" s="143">
        <f t="shared" si="48"/>
        <v>0</v>
      </c>
      <c r="BJ222" s="13" t="s">
        <v>82</v>
      </c>
      <c r="BK222" s="143">
        <f t="shared" si="49"/>
        <v>0</v>
      </c>
      <c r="BL222" s="13" t="s">
        <v>270</v>
      </c>
      <c r="BM222" s="142" t="s">
        <v>432</v>
      </c>
    </row>
    <row r="223" spans="2:65" s="1" customFormat="1" ht="16.5" customHeight="1">
      <c r="B223" s="129"/>
      <c r="C223" s="130" t="s">
        <v>290</v>
      </c>
      <c r="D223" s="130" t="s">
        <v>131</v>
      </c>
      <c r="E223" s="131" t="s">
        <v>433</v>
      </c>
      <c r="F223" s="132" t="s">
        <v>434</v>
      </c>
      <c r="G223" s="133" t="s">
        <v>167</v>
      </c>
      <c r="H223" s="134">
        <v>4</v>
      </c>
      <c r="I223" s="135"/>
      <c r="J223" s="136">
        <f t="shared" si="40"/>
        <v>0</v>
      </c>
      <c r="K223" s="137"/>
      <c r="L223" s="28"/>
      <c r="M223" s="138" t="s">
        <v>1</v>
      </c>
      <c r="N223" s="139" t="s">
        <v>40</v>
      </c>
      <c r="P223" s="140">
        <f t="shared" si="41"/>
        <v>0</v>
      </c>
      <c r="Q223" s="140">
        <v>0</v>
      </c>
      <c r="R223" s="140">
        <f t="shared" si="42"/>
        <v>0</v>
      </c>
      <c r="S223" s="140">
        <v>0</v>
      </c>
      <c r="T223" s="141">
        <f t="shared" si="43"/>
        <v>0</v>
      </c>
      <c r="AR223" s="142" t="s">
        <v>270</v>
      </c>
      <c r="AT223" s="142" t="s">
        <v>131</v>
      </c>
      <c r="AU223" s="142" t="s">
        <v>84</v>
      </c>
      <c r="AY223" s="13" t="s">
        <v>128</v>
      </c>
      <c r="BE223" s="143">
        <f t="shared" si="44"/>
        <v>0</v>
      </c>
      <c r="BF223" s="143">
        <f t="shared" si="45"/>
        <v>0</v>
      </c>
      <c r="BG223" s="143">
        <f t="shared" si="46"/>
        <v>0</v>
      </c>
      <c r="BH223" s="143">
        <f t="shared" si="47"/>
        <v>0</v>
      </c>
      <c r="BI223" s="143">
        <f t="shared" si="48"/>
        <v>0</v>
      </c>
      <c r="BJ223" s="13" t="s">
        <v>82</v>
      </c>
      <c r="BK223" s="143">
        <f t="shared" si="49"/>
        <v>0</v>
      </c>
      <c r="BL223" s="13" t="s">
        <v>270</v>
      </c>
      <c r="BM223" s="142" t="s">
        <v>435</v>
      </c>
    </row>
    <row r="224" spans="2:65" s="1" customFormat="1" ht="16.5" customHeight="1">
      <c r="B224" s="129"/>
      <c r="C224" s="130" t="s">
        <v>436</v>
      </c>
      <c r="D224" s="130" t="s">
        <v>131</v>
      </c>
      <c r="E224" s="131" t="s">
        <v>437</v>
      </c>
      <c r="F224" s="132" t="s">
        <v>438</v>
      </c>
      <c r="G224" s="133" t="s">
        <v>167</v>
      </c>
      <c r="H224" s="134">
        <v>1</v>
      </c>
      <c r="I224" s="135"/>
      <c r="J224" s="136">
        <f t="shared" si="40"/>
        <v>0</v>
      </c>
      <c r="K224" s="137"/>
      <c r="L224" s="28"/>
      <c r="M224" s="138" t="s">
        <v>1</v>
      </c>
      <c r="N224" s="139" t="s">
        <v>40</v>
      </c>
      <c r="P224" s="140">
        <f t="shared" si="41"/>
        <v>0</v>
      </c>
      <c r="Q224" s="140">
        <v>0</v>
      </c>
      <c r="R224" s="140">
        <f t="shared" si="42"/>
        <v>0</v>
      </c>
      <c r="S224" s="140">
        <v>0</v>
      </c>
      <c r="T224" s="141">
        <f t="shared" si="43"/>
        <v>0</v>
      </c>
      <c r="AR224" s="142" t="s">
        <v>270</v>
      </c>
      <c r="AT224" s="142" t="s">
        <v>131</v>
      </c>
      <c r="AU224" s="142" t="s">
        <v>84</v>
      </c>
      <c r="AY224" s="13" t="s">
        <v>128</v>
      </c>
      <c r="BE224" s="143">
        <f t="shared" si="44"/>
        <v>0</v>
      </c>
      <c r="BF224" s="143">
        <f t="shared" si="45"/>
        <v>0</v>
      </c>
      <c r="BG224" s="143">
        <f t="shared" si="46"/>
        <v>0</v>
      </c>
      <c r="BH224" s="143">
        <f t="shared" si="47"/>
        <v>0</v>
      </c>
      <c r="BI224" s="143">
        <f t="shared" si="48"/>
        <v>0</v>
      </c>
      <c r="BJ224" s="13" t="s">
        <v>82</v>
      </c>
      <c r="BK224" s="143">
        <f t="shared" si="49"/>
        <v>0</v>
      </c>
      <c r="BL224" s="13" t="s">
        <v>270</v>
      </c>
      <c r="BM224" s="142" t="s">
        <v>439</v>
      </c>
    </row>
    <row r="225" spans="2:65" s="1" customFormat="1" ht="16.5" customHeight="1">
      <c r="B225" s="129"/>
      <c r="C225" s="130" t="s">
        <v>294</v>
      </c>
      <c r="D225" s="130" t="s">
        <v>131</v>
      </c>
      <c r="E225" s="131" t="s">
        <v>440</v>
      </c>
      <c r="F225" s="132" t="s">
        <v>441</v>
      </c>
      <c r="G225" s="133" t="s">
        <v>167</v>
      </c>
      <c r="H225" s="134">
        <v>4</v>
      </c>
      <c r="I225" s="135"/>
      <c r="J225" s="136">
        <f t="shared" si="40"/>
        <v>0</v>
      </c>
      <c r="K225" s="137"/>
      <c r="L225" s="28"/>
      <c r="M225" s="138" t="s">
        <v>1</v>
      </c>
      <c r="N225" s="139" t="s">
        <v>40</v>
      </c>
      <c r="P225" s="140">
        <f t="shared" si="41"/>
        <v>0</v>
      </c>
      <c r="Q225" s="140">
        <v>0</v>
      </c>
      <c r="R225" s="140">
        <f t="shared" si="42"/>
        <v>0</v>
      </c>
      <c r="S225" s="140">
        <v>0</v>
      </c>
      <c r="T225" s="141">
        <f t="shared" si="43"/>
        <v>0</v>
      </c>
      <c r="AR225" s="142" t="s">
        <v>270</v>
      </c>
      <c r="AT225" s="142" t="s">
        <v>131</v>
      </c>
      <c r="AU225" s="142" t="s">
        <v>84</v>
      </c>
      <c r="AY225" s="13" t="s">
        <v>128</v>
      </c>
      <c r="BE225" s="143">
        <f t="shared" si="44"/>
        <v>0</v>
      </c>
      <c r="BF225" s="143">
        <f t="shared" si="45"/>
        <v>0</v>
      </c>
      <c r="BG225" s="143">
        <f t="shared" si="46"/>
        <v>0</v>
      </c>
      <c r="BH225" s="143">
        <f t="shared" si="47"/>
        <v>0</v>
      </c>
      <c r="BI225" s="143">
        <f t="shared" si="48"/>
        <v>0</v>
      </c>
      <c r="BJ225" s="13" t="s">
        <v>82</v>
      </c>
      <c r="BK225" s="143">
        <f t="shared" si="49"/>
        <v>0</v>
      </c>
      <c r="BL225" s="13" t="s">
        <v>270</v>
      </c>
      <c r="BM225" s="142" t="s">
        <v>442</v>
      </c>
    </row>
    <row r="226" spans="2:65" s="1" customFormat="1" ht="16.5" customHeight="1">
      <c r="B226" s="129"/>
      <c r="C226" s="130" t="s">
        <v>443</v>
      </c>
      <c r="D226" s="130" t="s">
        <v>131</v>
      </c>
      <c r="E226" s="131" t="s">
        <v>444</v>
      </c>
      <c r="F226" s="132" t="s">
        <v>445</v>
      </c>
      <c r="G226" s="133" t="s">
        <v>167</v>
      </c>
      <c r="H226" s="134">
        <v>2</v>
      </c>
      <c r="I226" s="135"/>
      <c r="J226" s="136">
        <f t="shared" si="40"/>
        <v>0</v>
      </c>
      <c r="K226" s="137"/>
      <c r="L226" s="28"/>
      <c r="M226" s="138" t="s">
        <v>1</v>
      </c>
      <c r="N226" s="139" t="s">
        <v>40</v>
      </c>
      <c r="P226" s="140">
        <f t="shared" si="41"/>
        <v>0</v>
      </c>
      <c r="Q226" s="140">
        <v>0</v>
      </c>
      <c r="R226" s="140">
        <f t="shared" si="42"/>
        <v>0</v>
      </c>
      <c r="S226" s="140">
        <v>0</v>
      </c>
      <c r="T226" s="141">
        <f t="shared" si="43"/>
        <v>0</v>
      </c>
      <c r="AR226" s="142" t="s">
        <v>270</v>
      </c>
      <c r="AT226" s="142" t="s">
        <v>131</v>
      </c>
      <c r="AU226" s="142" t="s">
        <v>84</v>
      </c>
      <c r="AY226" s="13" t="s">
        <v>128</v>
      </c>
      <c r="BE226" s="143">
        <f t="shared" si="44"/>
        <v>0</v>
      </c>
      <c r="BF226" s="143">
        <f t="shared" si="45"/>
        <v>0</v>
      </c>
      <c r="BG226" s="143">
        <f t="shared" si="46"/>
        <v>0</v>
      </c>
      <c r="BH226" s="143">
        <f t="shared" si="47"/>
        <v>0</v>
      </c>
      <c r="BI226" s="143">
        <f t="shared" si="48"/>
        <v>0</v>
      </c>
      <c r="BJ226" s="13" t="s">
        <v>82</v>
      </c>
      <c r="BK226" s="143">
        <f t="shared" si="49"/>
        <v>0</v>
      </c>
      <c r="BL226" s="13" t="s">
        <v>270</v>
      </c>
      <c r="BM226" s="142" t="s">
        <v>446</v>
      </c>
    </row>
    <row r="227" spans="2:65" s="1" customFormat="1" ht="24.2" customHeight="1">
      <c r="B227" s="129"/>
      <c r="C227" s="130" t="s">
        <v>297</v>
      </c>
      <c r="D227" s="130" t="s">
        <v>131</v>
      </c>
      <c r="E227" s="131" t="s">
        <v>447</v>
      </c>
      <c r="F227" s="132" t="s">
        <v>448</v>
      </c>
      <c r="G227" s="133" t="s">
        <v>177</v>
      </c>
      <c r="H227" s="134">
        <v>2</v>
      </c>
      <c r="I227" s="135"/>
      <c r="J227" s="136">
        <f t="shared" si="40"/>
        <v>0</v>
      </c>
      <c r="K227" s="137"/>
      <c r="L227" s="28"/>
      <c r="M227" s="138" t="s">
        <v>1</v>
      </c>
      <c r="N227" s="139" t="s">
        <v>40</v>
      </c>
      <c r="P227" s="140">
        <f t="shared" si="41"/>
        <v>0</v>
      </c>
      <c r="Q227" s="140">
        <v>0</v>
      </c>
      <c r="R227" s="140">
        <f t="shared" si="42"/>
        <v>0</v>
      </c>
      <c r="S227" s="140">
        <v>0</v>
      </c>
      <c r="T227" s="141">
        <f t="shared" si="43"/>
        <v>0</v>
      </c>
      <c r="AR227" s="142" t="s">
        <v>270</v>
      </c>
      <c r="AT227" s="142" t="s">
        <v>131</v>
      </c>
      <c r="AU227" s="142" t="s">
        <v>84</v>
      </c>
      <c r="AY227" s="13" t="s">
        <v>128</v>
      </c>
      <c r="BE227" s="143">
        <f t="shared" si="44"/>
        <v>0</v>
      </c>
      <c r="BF227" s="143">
        <f t="shared" si="45"/>
        <v>0</v>
      </c>
      <c r="BG227" s="143">
        <f t="shared" si="46"/>
        <v>0</v>
      </c>
      <c r="BH227" s="143">
        <f t="shared" si="47"/>
        <v>0</v>
      </c>
      <c r="BI227" s="143">
        <f t="shared" si="48"/>
        <v>0</v>
      </c>
      <c r="BJ227" s="13" t="s">
        <v>82</v>
      </c>
      <c r="BK227" s="143">
        <f t="shared" si="49"/>
        <v>0</v>
      </c>
      <c r="BL227" s="13" t="s">
        <v>270</v>
      </c>
      <c r="BM227" s="142" t="s">
        <v>449</v>
      </c>
    </row>
    <row r="228" spans="2:65" s="1" customFormat="1" ht="16.5" customHeight="1">
      <c r="B228" s="129"/>
      <c r="C228" s="149" t="s">
        <v>450</v>
      </c>
      <c r="D228" s="149" t="s">
        <v>164</v>
      </c>
      <c r="E228" s="150" t="s">
        <v>451</v>
      </c>
      <c r="F228" s="151" t="s">
        <v>452</v>
      </c>
      <c r="G228" s="152" t="s">
        <v>194</v>
      </c>
      <c r="H228" s="153">
        <v>2</v>
      </c>
      <c r="I228" s="154"/>
      <c r="J228" s="155">
        <f t="shared" si="40"/>
        <v>0</v>
      </c>
      <c r="K228" s="156"/>
      <c r="L228" s="157"/>
      <c r="M228" s="158" t="s">
        <v>1</v>
      </c>
      <c r="N228" s="159" t="s">
        <v>40</v>
      </c>
      <c r="P228" s="140">
        <f t="shared" si="41"/>
        <v>0</v>
      </c>
      <c r="Q228" s="140">
        <v>0</v>
      </c>
      <c r="R228" s="140">
        <f t="shared" si="42"/>
        <v>0</v>
      </c>
      <c r="S228" s="140">
        <v>0</v>
      </c>
      <c r="T228" s="141">
        <f t="shared" si="43"/>
        <v>0</v>
      </c>
      <c r="AR228" s="142" t="s">
        <v>382</v>
      </c>
      <c r="AT228" s="142" t="s">
        <v>164</v>
      </c>
      <c r="AU228" s="142" t="s">
        <v>84</v>
      </c>
      <c r="AY228" s="13" t="s">
        <v>128</v>
      </c>
      <c r="BE228" s="143">
        <f t="shared" si="44"/>
        <v>0</v>
      </c>
      <c r="BF228" s="143">
        <f t="shared" si="45"/>
        <v>0</v>
      </c>
      <c r="BG228" s="143">
        <f t="shared" si="46"/>
        <v>0</v>
      </c>
      <c r="BH228" s="143">
        <f t="shared" si="47"/>
        <v>0</v>
      </c>
      <c r="BI228" s="143">
        <f t="shared" si="48"/>
        <v>0</v>
      </c>
      <c r="BJ228" s="13" t="s">
        <v>82</v>
      </c>
      <c r="BK228" s="143">
        <f t="shared" si="49"/>
        <v>0</v>
      </c>
      <c r="BL228" s="13" t="s">
        <v>270</v>
      </c>
      <c r="BM228" s="142" t="s">
        <v>453</v>
      </c>
    </row>
    <row r="229" spans="2:65" s="1" customFormat="1" ht="16.5" customHeight="1">
      <c r="B229" s="129"/>
      <c r="C229" s="130" t="s">
        <v>301</v>
      </c>
      <c r="D229" s="130" t="s">
        <v>131</v>
      </c>
      <c r="E229" s="131" t="s">
        <v>454</v>
      </c>
      <c r="F229" s="132" t="s">
        <v>455</v>
      </c>
      <c r="G229" s="133" t="s">
        <v>177</v>
      </c>
      <c r="H229" s="134">
        <v>8</v>
      </c>
      <c r="I229" s="135"/>
      <c r="J229" s="136">
        <f t="shared" si="40"/>
        <v>0</v>
      </c>
      <c r="K229" s="137"/>
      <c r="L229" s="28"/>
      <c r="M229" s="138" t="s">
        <v>1</v>
      </c>
      <c r="N229" s="139" t="s">
        <v>40</v>
      </c>
      <c r="P229" s="140">
        <f t="shared" si="41"/>
        <v>0</v>
      </c>
      <c r="Q229" s="140">
        <v>0</v>
      </c>
      <c r="R229" s="140">
        <f t="shared" si="42"/>
        <v>0</v>
      </c>
      <c r="S229" s="140">
        <v>0</v>
      </c>
      <c r="T229" s="141">
        <f t="shared" si="43"/>
        <v>0</v>
      </c>
      <c r="AR229" s="142" t="s">
        <v>270</v>
      </c>
      <c r="AT229" s="142" t="s">
        <v>131</v>
      </c>
      <c r="AU229" s="142" t="s">
        <v>84</v>
      </c>
      <c r="AY229" s="13" t="s">
        <v>128</v>
      </c>
      <c r="BE229" s="143">
        <f t="shared" si="44"/>
        <v>0</v>
      </c>
      <c r="BF229" s="143">
        <f t="shared" si="45"/>
        <v>0</v>
      </c>
      <c r="BG229" s="143">
        <f t="shared" si="46"/>
        <v>0</v>
      </c>
      <c r="BH229" s="143">
        <f t="shared" si="47"/>
        <v>0</v>
      </c>
      <c r="BI229" s="143">
        <f t="shared" si="48"/>
        <v>0</v>
      </c>
      <c r="BJ229" s="13" t="s">
        <v>82</v>
      </c>
      <c r="BK229" s="143">
        <f t="shared" si="49"/>
        <v>0</v>
      </c>
      <c r="BL229" s="13" t="s">
        <v>270</v>
      </c>
      <c r="BM229" s="142" t="s">
        <v>456</v>
      </c>
    </row>
    <row r="230" spans="2:65" s="1" customFormat="1" ht="21.75" customHeight="1">
      <c r="B230" s="129"/>
      <c r="C230" s="149" t="s">
        <v>457</v>
      </c>
      <c r="D230" s="149" t="s">
        <v>164</v>
      </c>
      <c r="E230" s="150" t="s">
        <v>458</v>
      </c>
      <c r="F230" s="151" t="s">
        <v>459</v>
      </c>
      <c r="G230" s="152" t="s">
        <v>194</v>
      </c>
      <c r="H230" s="153">
        <v>8</v>
      </c>
      <c r="I230" s="154"/>
      <c r="J230" s="155">
        <f t="shared" si="40"/>
        <v>0</v>
      </c>
      <c r="K230" s="156"/>
      <c r="L230" s="157"/>
      <c r="M230" s="158" t="s">
        <v>1</v>
      </c>
      <c r="N230" s="159" t="s">
        <v>40</v>
      </c>
      <c r="P230" s="140">
        <f t="shared" si="41"/>
        <v>0</v>
      </c>
      <c r="Q230" s="140">
        <v>0</v>
      </c>
      <c r="R230" s="140">
        <f t="shared" si="42"/>
        <v>0</v>
      </c>
      <c r="S230" s="140">
        <v>0</v>
      </c>
      <c r="T230" s="141">
        <f t="shared" si="43"/>
        <v>0</v>
      </c>
      <c r="AR230" s="142" t="s">
        <v>382</v>
      </c>
      <c r="AT230" s="142" t="s">
        <v>164</v>
      </c>
      <c r="AU230" s="142" t="s">
        <v>84</v>
      </c>
      <c r="AY230" s="13" t="s">
        <v>128</v>
      </c>
      <c r="BE230" s="143">
        <f t="shared" si="44"/>
        <v>0</v>
      </c>
      <c r="BF230" s="143">
        <f t="shared" si="45"/>
        <v>0</v>
      </c>
      <c r="BG230" s="143">
        <f t="shared" si="46"/>
        <v>0</v>
      </c>
      <c r="BH230" s="143">
        <f t="shared" si="47"/>
        <v>0</v>
      </c>
      <c r="BI230" s="143">
        <f t="shared" si="48"/>
        <v>0</v>
      </c>
      <c r="BJ230" s="13" t="s">
        <v>82</v>
      </c>
      <c r="BK230" s="143">
        <f t="shared" si="49"/>
        <v>0</v>
      </c>
      <c r="BL230" s="13" t="s">
        <v>270</v>
      </c>
      <c r="BM230" s="142" t="s">
        <v>460</v>
      </c>
    </row>
    <row r="231" spans="2:65" s="1" customFormat="1" ht="24.2" customHeight="1">
      <c r="B231" s="129"/>
      <c r="C231" s="130" t="s">
        <v>304</v>
      </c>
      <c r="D231" s="130" t="s">
        <v>131</v>
      </c>
      <c r="E231" s="131" t="s">
        <v>461</v>
      </c>
      <c r="F231" s="132" t="s">
        <v>462</v>
      </c>
      <c r="G231" s="133" t="s">
        <v>177</v>
      </c>
      <c r="H231" s="134">
        <v>10</v>
      </c>
      <c r="I231" s="135"/>
      <c r="J231" s="136">
        <f t="shared" si="40"/>
        <v>0</v>
      </c>
      <c r="K231" s="137"/>
      <c r="L231" s="28"/>
      <c r="M231" s="138" t="s">
        <v>1</v>
      </c>
      <c r="N231" s="139" t="s">
        <v>40</v>
      </c>
      <c r="P231" s="140">
        <f t="shared" si="41"/>
        <v>0</v>
      </c>
      <c r="Q231" s="140">
        <v>0</v>
      </c>
      <c r="R231" s="140">
        <f t="shared" si="42"/>
        <v>0</v>
      </c>
      <c r="S231" s="140">
        <v>0</v>
      </c>
      <c r="T231" s="141">
        <f t="shared" si="43"/>
        <v>0</v>
      </c>
      <c r="AR231" s="142" t="s">
        <v>270</v>
      </c>
      <c r="AT231" s="142" t="s">
        <v>131</v>
      </c>
      <c r="AU231" s="142" t="s">
        <v>84</v>
      </c>
      <c r="AY231" s="13" t="s">
        <v>128</v>
      </c>
      <c r="BE231" s="143">
        <f t="shared" si="44"/>
        <v>0</v>
      </c>
      <c r="BF231" s="143">
        <f t="shared" si="45"/>
        <v>0</v>
      </c>
      <c r="BG231" s="143">
        <f t="shared" si="46"/>
        <v>0</v>
      </c>
      <c r="BH231" s="143">
        <f t="shared" si="47"/>
        <v>0</v>
      </c>
      <c r="BI231" s="143">
        <f t="shared" si="48"/>
        <v>0</v>
      </c>
      <c r="BJ231" s="13" t="s">
        <v>82</v>
      </c>
      <c r="BK231" s="143">
        <f t="shared" si="49"/>
        <v>0</v>
      </c>
      <c r="BL231" s="13" t="s">
        <v>270</v>
      </c>
      <c r="BM231" s="142" t="s">
        <v>463</v>
      </c>
    </row>
    <row r="232" spans="2:65" s="1" customFormat="1" ht="16.5" customHeight="1">
      <c r="B232" s="129"/>
      <c r="C232" s="149" t="s">
        <v>464</v>
      </c>
      <c r="D232" s="149" t="s">
        <v>164</v>
      </c>
      <c r="E232" s="150" t="s">
        <v>465</v>
      </c>
      <c r="F232" s="151" t="s">
        <v>466</v>
      </c>
      <c r="G232" s="152" t="s">
        <v>177</v>
      </c>
      <c r="H232" s="153">
        <v>10</v>
      </c>
      <c r="I232" s="154"/>
      <c r="J232" s="155">
        <f t="shared" si="40"/>
        <v>0</v>
      </c>
      <c r="K232" s="156"/>
      <c r="L232" s="157"/>
      <c r="M232" s="158" t="s">
        <v>1</v>
      </c>
      <c r="N232" s="159" t="s">
        <v>40</v>
      </c>
      <c r="P232" s="140">
        <f t="shared" si="41"/>
        <v>0</v>
      </c>
      <c r="Q232" s="140">
        <v>0</v>
      </c>
      <c r="R232" s="140">
        <f t="shared" si="42"/>
        <v>0</v>
      </c>
      <c r="S232" s="140">
        <v>0</v>
      </c>
      <c r="T232" s="141">
        <f t="shared" si="43"/>
        <v>0</v>
      </c>
      <c r="AR232" s="142" t="s">
        <v>382</v>
      </c>
      <c r="AT232" s="142" t="s">
        <v>164</v>
      </c>
      <c r="AU232" s="142" t="s">
        <v>84</v>
      </c>
      <c r="AY232" s="13" t="s">
        <v>128</v>
      </c>
      <c r="BE232" s="143">
        <f t="shared" si="44"/>
        <v>0</v>
      </c>
      <c r="BF232" s="143">
        <f t="shared" si="45"/>
        <v>0</v>
      </c>
      <c r="BG232" s="143">
        <f t="shared" si="46"/>
        <v>0</v>
      </c>
      <c r="BH232" s="143">
        <f t="shared" si="47"/>
        <v>0</v>
      </c>
      <c r="BI232" s="143">
        <f t="shared" si="48"/>
        <v>0</v>
      </c>
      <c r="BJ232" s="13" t="s">
        <v>82</v>
      </c>
      <c r="BK232" s="143">
        <f t="shared" si="49"/>
        <v>0</v>
      </c>
      <c r="BL232" s="13" t="s">
        <v>270</v>
      </c>
      <c r="BM232" s="142" t="s">
        <v>467</v>
      </c>
    </row>
    <row r="233" spans="2:65" s="1" customFormat="1" ht="24.2" customHeight="1">
      <c r="B233" s="129"/>
      <c r="C233" s="130" t="s">
        <v>308</v>
      </c>
      <c r="D233" s="130" t="s">
        <v>131</v>
      </c>
      <c r="E233" s="131" t="s">
        <v>468</v>
      </c>
      <c r="F233" s="132" t="s">
        <v>469</v>
      </c>
      <c r="G233" s="133" t="s">
        <v>177</v>
      </c>
      <c r="H233" s="134">
        <v>6</v>
      </c>
      <c r="I233" s="135"/>
      <c r="J233" s="136">
        <f t="shared" si="40"/>
        <v>0</v>
      </c>
      <c r="K233" s="137"/>
      <c r="L233" s="28"/>
      <c r="M233" s="138" t="s">
        <v>1</v>
      </c>
      <c r="N233" s="139" t="s">
        <v>40</v>
      </c>
      <c r="P233" s="140">
        <f t="shared" si="41"/>
        <v>0</v>
      </c>
      <c r="Q233" s="140">
        <v>0</v>
      </c>
      <c r="R233" s="140">
        <f t="shared" si="42"/>
        <v>0</v>
      </c>
      <c r="S233" s="140">
        <v>0</v>
      </c>
      <c r="T233" s="141">
        <f t="shared" si="43"/>
        <v>0</v>
      </c>
      <c r="AR233" s="142" t="s">
        <v>270</v>
      </c>
      <c r="AT233" s="142" t="s">
        <v>131</v>
      </c>
      <c r="AU233" s="142" t="s">
        <v>84</v>
      </c>
      <c r="AY233" s="13" t="s">
        <v>128</v>
      </c>
      <c r="BE233" s="143">
        <f t="shared" si="44"/>
        <v>0</v>
      </c>
      <c r="BF233" s="143">
        <f t="shared" si="45"/>
        <v>0</v>
      </c>
      <c r="BG233" s="143">
        <f t="shared" si="46"/>
        <v>0</v>
      </c>
      <c r="BH233" s="143">
        <f t="shared" si="47"/>
        <v>0</v>
      </c>
      <c r="BI233" s="143">
        <f t="shared" si="48"/>
        <v>0</v>
      </c>
      <c r="BJ233" s="13" t="s">
        <v>82</v>
      </c>
      <c r="BK233" s="143">
        <f t="shared" si="49"/>
        <v>0</v>
      </c>
      <c r="BL233" s="13" t="s">
        <v>270</v>
      </c>
      <c r="BM233" s="142" t="s">
        <v>470</v>
      </c>
    </row>
    <row r="234" spans="2:65" s="1" customFormat="1" ht="16.5" customHeight="1">
      <c r="B234" s="129"/>
      <c r="C234" s="149" t="s">
        <v>471</v>
      </c>
      <c r="D234" s="149" t="s">
        <v>164</v>
      </c>
      <c r="E234" s="150" t="s">
        <v>472</v>
      </c>
      <c r="F234" s="151" t="s">
        <v>473</v>
      </c>
      <c r="G234" s="152" t="s">
        <v>177</v>
      </c>
      <c r="H234" s="153">
        <v>6</v>
      </c>
      <c r="I234" s="154"/>
      <c r="J234" s="155">
        <f t="shared" si="40"/>
        <v>0</v>
      </c>
      <c r="K234" s="156"/>
      <c r="L234" s="157"/>
      <c r="M234" s="158" t="s">
        <v>1</v>
      </c>
      <c r="N234" s="159" t="s">
        <v>40</v>
      </c>
      <c r="P234" s="140">
        <f t="shared" si="41"/>
        <v>0</v>
      </c>
      <c r="Q234" s="140">
        <v>0</v>
      </c>
      <c r="R234" s="140">
        <f t="shared" si="42"/>
        <v>0</v>
      </c>
      <c r="S234" s="140">
        <v>0</v>
      </c>
      <c r="T234" s="141">
        <f t="shared" si="43"/>
        <v>0</v>
      </c>
      <c r="AR234" s="142" t="s">
        <v>382</v>
      </c>
      <c r="AT234" s="142" t="s">
        <v>164</v>
      </c>
      <c r="AU234" s="142" t="s">
        <v>84</v>
      </c>
      <c r="AY234" s="13" t="s">
        <v>128</v>
      </c>
      <c r="BE234" s="143">
        <f t="shared" si="44"/>
        <v>0</v>
      </c>
      <c r="BF234" s="143">
        <f t="shared" si="45"/>
        <v>0</v>
      </c>
      <c r="BG234" s="143">
        <f t="shared" si="46"/>
        <v>0</v>
      </c>
      <c r="BH234" s="143">
        <f t="shared" si="47"/>
        <v>0</v>
      </c>
      <c r="BI234" s="143">
        <f t="shared" si="48"/>
        <v>0</v>
      </c>
      <c r="BJ234" s="13" t="s">
        <v>82</v>
      </c>
      <c r="BK234" s="143">
        <f t="shared" si="49"/>
        <v>0</v>
      </c>
      <c r="BL234" s="13" t="s">
        <v>270</v>
      </c>
      <c r="BM234" s="142" t="s">
        <v>474</v>
      </c>
    </row>
    <row r="235" spans="2:65" s="1" customFormat="1" ht="24.2" customHeight="1">
      <c r="B235" s="129"/>
      <c r="C235" s="130" t="s">
        <v>311</v>
      </c>
      <c r="D235" s="130" t="s">
        <v>131</v>
      </c>
      <c r="E235" s="131" t="s">
        <v>475</v>
      </c>
      <c r="F235" s="132" t="s">
        <v>476</v>
      </c>
      <c r="G235" s="133" t="s">
        <v>177</v>
      </c>
      <c r="H235" s="134">
        <v>2</v>
      </c>
      <c r="I235" s="135"/>
      <c r="J235" s="136">
        <f t="shared" si="40"/>
        <v>0</v>
      </c>
      <c r="K235" s="137"/>
      <c r="L235" s="28"/>
      <c r="M235" s="138" t="s">
        <v>1</v>
      </c>
      <c r="N235" s="139" t="s">
        <v>40</v>
      </c>
      <c r="P235" s="140">
        <f t="shared" si="41"/>
        <v>0</v>
      </c>
      <c r="Q235" s="140">
        <v>0</v>
      </c>
      <c r="R235" s="140">
        <f t="shared" si="42"/>
        <v>0</v>
      </c>
      <c r="S235" s="140">
        <v>0</v>
      </c>
      <c r="T235" s="141">
        <f t="shared" si="43"/>
        <v>0</v>
      </c>
      <c r="AR235" s="142" t="s">
        <v>270</v>
      </c>
      <c r="AT235" s="142" t="s">
        <v>131</v>
      </c>
      <c r="AU235" s="142" t="s">
        <v>84</v>
      </c>
      <c r="AY235" s="13" t="s">
        <v>128</v>
      </c>
      <c r="BE235" s="143">
        <f t="shared" si="44"/>
        <v>0</v>
      </c>
      <c r="BF235" s="143">
        <f t="shared" si="45"/>
        <v>0</v>
      </c>
      <c r="BG235" s="143">
        <f t="shared" si="46"/>
        <v>0</v>
      </c>
      <c r="BH235" s="143">
        <f t="shared" si="47"/>
        <v>0</v>
      </c>
      <c r="BI235" s="143">
        <f t="shared" si="48"/>
        <v>0</v>
      </c>
      <c r="BJ235" s="13" t="s">
        <v>82</v>
      </c>
      <c r="BK235" s="143">
        <f t="shared" si="49"/>
        <v>0</v>
      </c>
      <c r="BL235" s="13" t="s">
        <v>270</v>
      </c>
      <c r="BM235" s="142" t="s">
        <v>477</v>
      </c>
    </row>
    <row r="236" spans="2:65" s="1" customFormat="1" ht="16.5" customHeight="1">
      <c r="B236" s="129"/>
      <c r="C236" s="149" t="s">
        <v>478</v>
      </c>
      <c r="D236" s="149" t="s">
        <v>164</v>
      </c>
      <c r="E236" s="150" t="s">
        <v>479</v>
      </c>
      <c r="F236" s="151" t="s">
        <v>480</v>
      </c>
      <c r="G236" s="152" t="s">
        <v>177</v>
      </c>
      <c r="H236" s="153">
        <v>2</v>
      </c>
      <c r="I236" s="154"/>
      <c r="J236" s="155">
        <f t="shared" si="40"/>
        <v>0</v>
      </c>
      <c r="K236" s="156"/>
      <c r="L236" s="157"/>
      <c r="M236" s="158" t="s">
        <v>1</v>
      </c>
      <c r="N236" s="159" t="s">
        <v>40</v>
      </c>
      <c r="P236" s="140">
        <f t="shared" si="41"/>
        <v>0</v>
      </c>
      <c r="Q236" s="140">
        <v>0</v>
      </c>
      <c r="R236" s="140">
        <f t="shared" si="42"/>
        <v>0</v>
      </c>
      <c r="S236" s="140">
        <v>0</v>
      </c>
      <c r="T236" s="141">
        <f t="shared" si="43"/>
        <v>0</v>
      </c>
      <c r="AR236" s="142" t="s">
        <v>382</v>
      </c>
      <c r="AT236" s="142" t="s">
        <v>164</v>
      </c>
      <c r="AU236" s="142" t="s">
        <v>84</v>
      </c>
      <c r="AY236" s="13" t="s">
        <v>128</v>
      </c>
      <c r="BE236" s="143">
        <f t="shared" si="44"/>
        <v>0</v>
      </c>
      <c r="BF236" s="143">
        <f t="shared" si="45"/>
        <v>0</v>
      </c>
      <c r="BG236" s="143">
        <f t="shared" si="46"/>
        <v>0</v>
      </c>
      <c r="BH236" s="143">
        <f t="shared" si="47"/>
        <v>0</v>
      </c>
      <c r="BI236" s="143">
        <f t="shared" si="48"/>
        <v>0</v>
      </c>
      <c r="BJ236" s="13" t="s">
        <v>82</v>
      </c>
      <c r="BK236" s="143">
        <f t="shared" si="49"/>
        <v>0</v>
      </c>
      <c r="BL236" s="13" t="s">
        <v>270</v>
      </c>
      <c r="BM236" s="142" t="s">
        <v>481</v>
      </c>
    </row>
    <row r="237" spans="2:65" s="1" customFormat="1" ht="24.2" customHeight="1">
      <c r="B237" s="129"/>
      <c r="C237" s="130" t="s">
        <v>315</v>
      </c>
      <c r="D237" s="130" t="s">
        <v>131</v>
      </c>
      <c r="E237" s="131" t="s">
        <v>482</v>
      </c>
      <c r="F237" s="132" t="s">
        <v>483</v>
      </c>
      <c r="G237" s="133" t="s">
        <v>177</v>
      </c>
      <c r="H237" s="134">
        <v>22</v>
      </c>
      <c r="I237" s="135"/>
      <c r="J237" s="136">
        <f t="shared" si="40"/>
        <v>0</v>
      </c>
      <c r="K237" s="137"/>
      <c r="L237" s="28"/>
      <c r="M237" s="138" t="s">
        <v>1</v>
      </c>
      <c r="N237" s="139" t="s">
        <v>40</v>
      </c>
      <c r="P237" s="140">
        <f t="shared" si="41"/>
        <v>0</v>
      </c>
      <c r="Q237" s="140">
        <v>0</v>
      </c>
      <c r="R237" s="140">
        <f t="shared" si="42"/>
        <v>0</v>
      </c>
      <c r="S237" s="140">
        <v>0</v>
      </c>
      <c r="T237" s="141">
        <f t="shared" si="43"/>
        <v>0</v>
      </c>
      <c r="AR237" s="142" t="s">
        <v>270</v>
      </c>
      <c r="AT237" s="142" t="s">
        <v>131</v>
      </c>
      <c r="AU237" s="142" t="s">
        <v>84</v>
      </c>
      <c r="AY237" s="13" t="s">
        <v>128</v>
      </c>
      <c r="BE237" s="143">
        <f t="shared" si="44"/>
        <v>0</v>
      </c>
      <c r="BF237" s="143">
        <f t="shared" si="45"/>
        <v>0</v>
      </c>
      <c r="BG237" s="143">
        <f t="shared" si="46"/>
        <v>0</v>
      </c>
      <c r="BH237" s="143">
        <f t="shared" si="47"/>
        <v>0</v>
      </c>
      <c r="BI237" s="143">
        <f t="shared" si="48"/>
        <v>0</v>
      </c>
      <c r="BJ237" s="13" t="s">
        <v>82</v>
      </c>
      <c r="BK237" s="143">
        <f t="shared" si="49"/>
        <v>0</v>
      </c>
      <c r="BL237" s="13" t="s">
        <v>270</v>
      </c>
      <c r="BM237" s="142" t="s">
        <v>484</v>
      </c>
    </row>
    <row r="238" spans="2:65" s="1" customFormat="1" ht="16.5" customHeight="1">
      <c r="B238" s="129"/>
      <c r="C238" s="149" t="s">
        <v>485</v>
      </c>
      <c r="D238" s="149" t="s">
        <v>164</v>
      </c>
      <c r="E238" s="150" t="s">
        <v>486</v>
      </c>
      <c r="F238" s="151" t="s">
        <v>487</v>
      </c>
      <c r="G238" s="152" t="s">
        <v>177</v>
      </c>
      <c r="H238" s="153">
        <v>22</v>
      </c>
      <c r="I238" s="154"/>
      <c r="J238" s="155">
        <f t="shared" si="40"/>
        <v>0</v>
      </c>
      <c r="K238" s="156"/>
      <c r="L238" s="157"/>
      <c r="M238" s="158" t="s">
        <v>1</v>
      </c>
      <c r="N238" s="159" t="s">
        <v>40</v>
      </c>
      <c r="P238" s="140">
        <f t="shared" si="41"/>
        <v>0</v>
      </c>
      <c r="Q238" s="140">
        <v>0</v>
      </c>
      <c r="R238" s="140">
        <f t="shared" si="42"/>
        <v>0</v>
      </c>
      <c r="S238" s="140">
        <v>0</v>
      </c>
      <c r="T238" s="141">
        <f t="shared" si="43"/>
        <v>0</v>
      </c>
      <c r="AR238" s="142" t="s">
        <v>382</v>
      </c>
      <c r="AT238" s="142" t="s">
        <v>164</v>
      </c>
      <c r="AU238" s="142" t="s">
        <v>84</v>
      </c>
      <c r="AY238" s="13" t="s">
        <v>128</v>
      </c>
      <c r="BE238" s="143">
        <f t="shared" si="44"/>
        <v>0</v>
      </c>
      <c r="BF238" s="143">
        <f t="shared" si="45"/>
        <v>0</v>
      </c>
      <c r="BG238" s="143">
        <f t="shared" si="46"/>
        <v>0</v>
      </c>
      <c r="BH238" s="143">
        <f t="shared" si="47"/>
        <v>0</v>
      </c>
      <c r="BI238" s="143">
        <f t="shared" si="48"/>
        <v>0</v>
      </c>
      <c r="BJ238" s="13" t="s">
        <v>82</v>
      </c>
      <c r="BK238" s="143">
        <f t="shared" si="49"/>
        <v>0</v>
      </c>
      <c r="BL238" s="13" t="s">
        <v>270</v>
      </c>
      <c r="BM238" s="142" t="s">
        <v>488</v>
      </c>
    </row>
    <row r="239" spans="2:65" s="1" customFormat="1" ht="24.2" customHeight="1">
      <c r="B239" s="129"/>
      <c r="C239" s="130" t="s">
        <v>320</v>
      </c>
      <c r="D239" s="130" t="s">
        <v>131</v>
      </c>
      <c r="E239" s="131" t="s">
        <v>489</v>
      </c>
      <c r="F239" s="132" t="s">
        <v>490</v>
      </c>
      <c r="G239" s="133" t="s">
        <v>177</v>
      </c>
      <c r="H239" s="134">
        <v>2</v>
      </c>
      <c r="I239" s="135"/>
      <c r="J239" s="136">
        <f t="shared" si="40"/>
        <v>0</v>
      </c>
      <c r="K239" s="137"/>
      <c r="L239" s="28"/>
      <c r="M239" s="138" t="s">
        <v>1</v>
      </c>
      <c r="N239" s="139" t="s">
        <v>40</v>
      </c>
      <c r="P239" s="140">
        <f t="shared" si="41"/>
        <v>0</v>
      </c>
      <c r="Q239" s="140">
        <v>0</v>
      </c>
      <c r="R239" s="140">
        <f t="shared" si="42"/>
        <v>0</v>
      </c>
      <c r="S239" s="140">
        <v>0</v>
      </c>
      <c r="T239" s="141">
        <f t="shared" si="43"/>
        <v>0</v>
      </c>
      <c r="AR239" s="142" t="s">
        <v>270</v>
      </c>
      <c r="AT239" s="142" t="s">
        <v>131</v>
      </c>
      <c r="AU239" s="142" t="s">
        <v>84</v>
      </c>
      <c r="AY239" s="13" t="s">
        <v>128</v>
      </c>
      <c r="BE239" s="143">
        <f t="shared" si="44"/>
        <v>0</v>
      </c>
      <c r="BF239" s="143">
        <f t="shared" si="45"/>
        <v>0</v>
      </c>
      <c r="BG239" s="143">
        <f t="shared" si="46"/>
        <v>0</v>
      </c>
      <c r="BH239" s="143">
        <f t="shared" si="47"/>
        <v>0</v>
      </c>
      <c r="BI239" s="143">
        <f t="shared" si="48"/>
        <v>0</v>
      </c>
      <c r="BJ239" s="13" t="s">
        <v>82</v>
      </c>
      <c r="BK239" s="143">
        <f t="shared" si="49"/>
        <v>0</v>
      </c>
      <c r="BL239" s="13" t="s">
        <v>270</v>
      </c>
      <c r="BM239" s="142" t="s">
        <v>491</v>
      </c>
    </row>
    <row r="240" spans="2:65" s="1" customFormat="1" ht="16.5" customHeight="1">
      <c r="B240" s="129"/>
      <c r="C240" s="149" t="s">
        <v>492</v>
      </c>
      <c r="D240" s="149" t="s">
        <v>164</v>
      </c>
      <c r="E240" s="150" t="s">
        <v>493</v>
      </c>
      <c r="F240" s="151" t="s">
        <v>494</v>
      </c>
      <c r="G240" s="152" t="s">
        <v>194</v>
      </c>
      <c r="H240" s="153">
        <v>2</v>
      </c>
      <c r="I240" s="154"/>
      <c r="J240" s="155">
        <f t="shared" ref="J240:J271" si="50">ROUND(I240*H240,2)</f>
        <v>0</v>
      </c>
      <c r="K240" s="156"/>
      <c r="L240" s="157"/>
      <c r="M240" s="158" t="s">
        <v>1</v>
      </c>
      <c r="N240" s="159" t="s">
        <v>40</v>
      </c>
      <c r="P240" s="140">
        <f t="shared" ref="P240:P271" si="51">O240*H240</f>
        <v>0</v>
      </c>
      <c r="Q240" s="140">
        <v>0</v>
      </c>
      <c r="R240" s="140">
        <f t="shared" ref="R240:R271" si="52">Q240*H240</f>
        <v>0</v>
      </c>
      <c r="S240" s="140">
        <v>0</v>
      </c>
      <c r="T240" s="141">
        <f t="shared" ref="T240:T271" si="53">S240*H240</f>
        <v>0</v>
      </c>
      <c r="AR240" s="142" t="s">
        <v>382</v>
      </c>
      <c r="AT240" s="142" t="s">
        <v>164</v>
      </c>
      <c r="AU240" s="142" t="s">
        <v>84</v>
      </c>
      <c r="AY240" s="13" t="s">
        <v>128</v>
      </c>
      <c r="BE240" s="143">
        <f t="shared" ref="BE240:BE271" si="54">IF(N240="základní",J240,0)</f>
        <v>0</v>
      </c>
      <c r="BF240" s="143">
        <f t="shared" ref="BF240:BF271" si="55">IF(N240="snížená",J240,0)</f>
        <v>0</v>
      </c>
      <c r="BG240" s="143">
        <f t="shared" ref="BG240:BG271" si="56">IF(N240="zákl. přenesená",J240,0)</f>
        <v>0</v>
      </c>
      <c r="BH240" s="143">
        <f t="shared" ref="BH240:BH271" si="57">IF(N240="sníž. přenesená",J240,0)</f>
        <v>0</v>
      </c>
      <c r="BI240" s="143">
        <f t="shared" ref="BI240:BI271" si="58">IF(N240="nulová",J240,0)</f>
        <v>0</v>
      </c>
      <c r="BJ240" s="13" t="s">
        <v>82</v>
      </c>
      <c r="BK240" s="143">
        <f t="shared" ref="BK240:BK271" si="59">ROUND(I240*H240,2)</f>
        <v>0</v>
      </c>
      <c r="BL240" s="13" t="s">
        <v>270</v>
      </c>
      <c r="BM240" s="142" t="s">
        <v>495</v>
      </c>
    </row>
    <row r="241" spans="2:65" s="1" customFormat="1" ht="24.2" customHeight="1">
      <c r="B241" s="129"/>
      <c r="C241" s="130" t="s">
        <v>324</v>
      </c>
      <c r="D241" s="130" t="s">
        <v>131</v>
      </c>
      <c r="E241" s="131" t="s">
        <v>496</v>
      </c>
      <c r="F241" s="132" t="s">
        <v>497</v>
      </c>
      <c r="G241" s="133" t="s">
        <v>177</v>
      </c>
      <c r="H241" s="134">
        <v>94</v>
      </c>
      <c r="I241" s="135"/>
      <c r="J241" s="136">
        <f t="shared" si="50"/>
        <v>0</v>
      </c>
      <c r="K241" s="137"/>
      <c r="L241" s="28"/>
      <c r="M241" s="138" t="s">
        <v>1</v>
      </c>
      <c r="N241" s="139" t="s">
        <v>40</v>
      </c>
      <c r="P241" s="140">
        <f t="shared" si="51"/>
        <v>0</v>
      </c>
      <c r="Q241" s="140">
        <v>0</v>
      </c>
      <c r="R241" s="140">
        <f t="shared" si="52"/>
        <v>0</v>
      </c>
      <c r="S241" s="140">
        <v>0</v>
      </c>
      <c r="T241" s="141">
        <f t="shared" si="53"/>
        <v>0</v>
      </c>
      <c r="AR241" s="142" t="s">
        <v>270</v>
      </c>
      <c r="AT241" s="142" t="s">
        <v>131</v>
      </c>
      <c r="AU241" s="142" t="s">
        <v>84</v>
      </c>
      <c r="AY241" s="13" t="s">
        <v>128</v>
      </c>
      <c r="BE241" s="143">
        <f t="shared" si="54"/>
        <v>0</v>
      </c>
      <c r="BF241" s="143">
        <f t="shared" si="55"/>
        <v>0</v>
      </c>
      <c r="BG241" s="143">
        <f t="shared" si="56"/>
        <v>0</v>
      </c>
      <c r="BH241" s="143">
        <f t="shared" si="57"/>
        <v>0</v>
      </c>
      <c r="BI241" s="143">
        <f t="shared" si="58"/>
        <v>0</v>
      </c>
      <c r="BJ241" s="13" t="s">
        <v>82</v>
      </c>
      <c r="BK241" s="143">
        <f t="shared" si="59"/>
        <v>0</v>
      </c>
      <c r="BL241" s="13" t="s">
        <v>270</v>
      </c>
      <c r="BM241" s="142" t="s">
        <v>498</v>
      </c>
    </row>
    <row r="242" spans="2:65" s="1" customFormat="1" ht="16.5" customHeight="1">
      <c r="B242" s="129"/>
      <c r="C242" s="149" t="s">
        <v>499</v>
      </c>
      <c r="D242" s="149" t="s">
        <v>164</v>
      </c>
      <c r="E242" s="150" t="s">
        <v>500</v>
      </c>
      <c r="F242" s="151" t="s">
        <v>501</v>
      </c>
      <c r="G242" s="152" t="s">
        <v>177</v>
      </c>
      <c r="H242" s="153">
        <v>94</v>
      </c>
      <c r="I242" s="154"/>
      <c r="J242" s="155">
        <f t="shared" si="50"/>
        <v>0</v>
      </c>
      <c r="K242" s="156"/>
      <c r="L242" s="157"/>
      <c r="M242" s="158" t="s">
        <v>1</v>
      </c>
      <c r="N242" s="159" t="s">
        <v>40</v>
      </c>
      <c r="P242" s="140">
        <f t="shared" si="51"/>
        <v>0</v>
      </c>
      <c r="Q242" s="140">
        <v>0</v>
      </c>
      <c r="R242" s="140">
        <f t="shared" si="52"/>
        <v>0</v>
      </c>
      <c r="S242" s="140">
        <v>0</v>
      </c>
      <c r="T242" s="141">
        <f t="shared" si="53"/>
        <v>0</v>
      </c>
      <c r="AR242" s="142" t="s">
        <v>382</v>
      </c>
      <c r="AT242" s="142" t="s">
        <v>164</v>
      </c>
      <c r="AU242" s="142" t="s">
        <v>84</v>
      </c>
      <c r="AY242" s="13" t="s">
        <v>128</v>
      </c>
      <c r="BE242" s="143">
        <f t="shared" si="54"/>
        <v>0</v>
      </c>
      <c r="BF242" s="143">
        <f t="shared" si="55"/>
        <v>0</v>
      </c>
      <c r="BG242" s="143">
        <f t="shared" si="56"/>
        <v>0</v>
      </c>
      <c r="BH242" s="143">
        <f t="shared" si="57"/>
        <v>0</v>
      </c>
      <c r="BI242" s="143">
        <f t="shared" si="58"/>
        <v>0</v>
      </c>
      <c r="BJ242" s="13" t="s">
        <v>82</v>
      </c>
      <c r="BK242" s="143">
        <f t="shared" si="59"/>
        <v>0</v>
      </c>
      <c r="BL242" s="13" t="s">
        <v>270</v>
      </c>
      <c r="BM242" s="142" t="s">
        <v>502</v>
      </c>
    </row>
    <row r="243" spans="2:65" s="1" customFormat="1" ht="24.2" customHeight="1">
      <c r="B243" s="129"/>
      <c r="C243" s="149" t="s">
        <v>327</v>
      </c>
      <c r="D243" s="149" t="s">
        <v>164</v>
      </c>
      <c r="E243" s="150" t="s">
        <v>503</v>
      </c>
      <c r="F243" s="151" t="s">
        <v>504</v>
      </c>
      <c r="G243" s="152" t="s">
        <v>177</v>
      </c>
      <c r="H243" s="153">
        <v>60</v>
      </c>
      <c r="I243" s="154"/>
      <c r="J243" s="155">
        <f t="shared" si="50"/>
        <v>0</v>
      </c>
      <c r="K243" s="156"/>
      <c r="L243" s="157"/>
      <c r="M243" s="158" t="s">
        <v>1</v>
      </c>
      <c r="N243" s="159" t="s">
        <v>40</v>
      </c>
      <c r="P243" s="140">
        <f t="shared" si="51"/>
        <v>0</v>
      </c>
      <c r="Q243" s="140">
        <v>0</v>
      </c>
      <c r="R243" s="140">
        <f t="shared" si="52"/>
        <v>0</v>
      </c>
      <c r="S243" s="140">
        <v>0</v>
      </c>
      <c r="T243" s="141">
        <f t="shared" si="53"/>
        <v>0</v>
      </c>
      <c r="AR243" s="142" t="s">
        <v>382</v>
      </c>
      <c r="AT243" s="142" t="s">
        <v>164</v>
      </c>
      <c r="AU243" s="142" t="s">
        <v>84</v>
      </c>
      <c r="AY243" s="13" t="s">
        <v>128</v>
      </c>
      <c r="BE243" s="143">
        <f t="shared" si="54"/>
        <v>0</v>
      </c>
      <c r="BF243" s="143">
        <f t="shared" si="55"/>
        <v>0</v>
      </c>
      <c r="BG243" s="143">
        <f t="shared" si="56"/>
        <v>0</v>
      </c>
      <c r="BH243" s="143">
        <f t="shared" si="57"/>
        <v>0</v>
      </c>
      <c r="BI243" s="143">
        <f t="shared" si="58"/>
        <v>0</v>
      </c>
      <c r="BJ243" s="13" t="s">
        <v>82</v>
      </c>
      <c r="BK243" s="143">
        <f t="shared" si="59"/>
        <v>0</v>
      </c>
      <c r="BL243" s="13" t="s">
        <v>270</v>
      </c>
      <c r="BM243" s="142" t="s">
        <v>505</v>
      </c>
    </row>
    <row r="244" spans="2:65" s="1" customFormat="1" ht="24.2" customHeight="1">
      <c r="B244" s="129"/>
      <c r="C244" s="149" t="s">
        <v>506</v>
      </c>
      <c r="D244" s="149" t="s">
        <v>164</v>
      </c>
      <c r="E244" s="150" t="s">
        <v>507</v>
      </c>
      <c r="F244" s="151" t="s">
        <v>508</v>
      </c>
      <c r="G244" s="152" t="s">
        <v>177</v>
      </c>
      <c r="H244" s="153">
        <v>55</v>
      </c>
      <c r="I244" s="154"/>
      <c r="J244" s="155">
        <f t="shared" si="50"/>
        <v>0</v>
      </c>
      <c r="K244" s="156"/>
      <c r="L244" s="157"/>
      <c r="M244" s="158" t="s">
        <v>1</v>
      </c>
      <c r="N244" s="159" t="s">
        <v>40</v>
      </c>
      <c r="P244" s="140">
        <f t="shared" si="51"/>
        <v>0</v>
      </c>
      <c r="Q244" s="140">
        <v>0</v>
      </c>
      <c r="R244" s="140">
        <f t="shared" si="52"/>
        <v>0</v>
      </c>
      <c r="S244" s="140">
        <v>0</v>
      </c>
      <c r="T244" s="141">
        <f t="shared" si="53"/>
        <v>0</v>
      </c>
      <c r="AR244" s="142" t="s">
        <v>382</v>
      </c>
      <c r="AT244" s="142" t="s">
        <v>164</v>
      </c>
      <c r="AU244" s="142" t="s">
        <v>84</v>
      </c>
      <c r="AY244" s="13" t="s">
        <v>128</v>
      </c>
      <c r="BE244" s="143">
        <f t="shared" si="54"/>
        <v>0</v>
      </c>
      <c r="BF244" s="143">
        <f t="shared" si="55"/>
        <v>0</v>
      </c>
      <c r="BG244" s="143">
        <f t="shared" si="56"/>
        <v>0</v>
      </c>
      <c r="BH244" s="143">
        <f t="shared" si="57"/>
        <v>0</v>
      </c>
      <c r="BI244" s="143">
        <f t="shared" si="58"/>
        <v>0</v>
      </c>
      <c r="BJ244" s="13" t="s">
        <v>82</v>
      </c>
      <c r="BK244" s="143">
        <f t="shared" si="59"/>
        <v>0</v>
      </c>
      <c r="BL244" s="13" t="s">
        <v>270</v>
      </c>
      <c r="BM244" s="142" t="s">
        <v>509</v>
      </c>
    </row>
    <row r="245" spans="2:65" s="1" customFormat="1" ht="24.2" customHeight="1">
      <c r="B245" s="129"/>
      <c r="C245" s="149" t="s">
        <v>331</v>
      </c>
      <c r="D245" s="149" t="s">
        <v>164</v>
      </c>
      <c r="E245" s="150" t="s">
        <v>510</v>
      </c>
      <c r="F245" s="151" t="s">
        <v>511</v>
      </c>
      <c r="G245" s="152" t="s">
        <v>177</v>
      </c>
      <c r="H245" s="153">
        <v>70</v>
      </c>
      <c r="I245" s="154"/>
      <c r="J245" s="155">
        <f t="shared" si="50"/>
        <v>0</v>
      </c>
      <c r="K245" s="156"/>
      <c r="L245" s="157"/>
      <c r="M245" s="158" t="s">
        <v>1</v>
      </c>
      <c r="N245" s="159" t="s">
        <v>40</v>
      </c>
      <c r="P245" s="140">
        <f t="shared" si="51"/>
        <v>0</v>
      </c>
      <c r="Q245" s="140">
        <v>0</v>
      </c>
      <c r="R245" s="140">
        <f t="shared" si="52"/>
        <v>0</v>
      </c>
      <c r="S245" s="140">
        <v>0</v>
      </c>
      <c r="T245" s="141">
        <f t="shared" si="53"/>
        <v>0</v>
      </c>
      <c r="AR245" s="142" t="s">
        <v>382</v>
      </c>
      <c r="AT245" s="142" t="s">
        <v>164</v>
      </c>
      <c r="AU245" s="142" t="s">
        <v>84</v>
      </c>
      <c r="AY245" s="13" t="s">
        <v>128</v>
      </c>
      <c r="BE245" s="143">
        <f t="shared" si="54"/>
        <v>0</v>
      </c>
      <c r="BF245" s="143">
        <f t="shared" si="55"/>
        <v>0</v>
      </c>
      <c r="BG245" s="143">
        <f t="shared" si="56"/>
        <v>0</v>
      </c>
      <c r="BH245" s="143">
        <f t="shared" si="57"/>
        <v>0</v>
      </c>
      <c r="BI245" s="143">
        <f t="shared" si="58"/>
        <v>0</v>
      </c>
      <c r="BJ245" s="13" t="s">
        <v>82</v>
      </c>
      <c r="BK245" s="143">
        <f t="shared" si="59"/>
        <v>0</v>
      </c>
      <c r="BL245" s="13" t="s">
        <v>270</v>
      </c>
      <c r="BM245" s="142" t="s">
        <v>512</v>
      </c>
    </row>
    <row r="246" spans="2:65" s="1" customFormat="1" ht="24.2" customHeight="1">
      <c r="B246" s="129"/>
      <c r="C246" s="149" t="s">
        <v>513</v>
      </c>
      <c r="D246" s="149" t="s">
        <v>164</v>
      </c>
      <c r="E246" s="150" t="s">
        <v>514</v>
      </c>
      <c r="F246" s="151" t="s">
        <v>515</v>
      </c>
      <c r="G246" s="152" t="s">
        <v>177</v>
      </c>
      <c r="H246" s="153">
        <v>60</v>
      </c>
      <c r="I246" s="154"/>
      <c r="J246" s="155">
        <f t="shared" si="50"/>
        <v>0</v>
      </c>
      <c r="K246" s="156"/>
      <c r="L246" s="157"/>
      <c r="M246" s="158" t="s">
        <v>1</v>
      </c>
      <c r="N246" s="159" t="s">
        <v>40</v>
      </c>
      <c r="P246" s="140">
        <f t="shared" si="51"/>
        <v>0</v>
      </c>
      <c r="Q246" s="140">
        <v>0</v>
      </c>
      <c r="R246" s="140">
        <f t="shared" si="52"/>
        <v>0</v>
      </c>
      <c r="S246" s="140">
        <v>0</v>
      </c>
      <c r="T246" s="141">
        <f t="shared" si="53"/>
        <v>0</v>
      </c>
      <c r="AR246" s="142" t="s">
        <v>382</v>
      </c>
      <c r="AT246" s="142" t="s">
        <v>164</v>
      </c>
      <c r="AU246" s="142" t="s">
        <v>84</v>
      </c>
      <c r="AY246" s="13" t="s">
        <v>128</v>
      </c>
      <c r="BE246" s="143">
        <f t="shared" si="54"/>
        <v>0</v>
      </c>
      <c r="BF246" s="143">
        <f t="shared" si="55"/>
        <v>0</v>
      </c>
      <c r="BG246" s="143">
        <f t="shared" si="56"/>
        <v>0</v>
      </c>
      <c r="BH246" s="143">
        <f t="shared" si="57"/>
        <v>0</v>
      </c>
      <c r="BI246" s="143">
        <f t="shared" si="58"/>
        <v>0</v>
      </c>
      <c r="BJ246" s="13" t="s">
        <v>82</v>
      </c>
      <c r="BK246" s="143">
        <f t="shared" si="59"/>
        <v>0</v>
      </c>
      <c r="BL246" s="13" t="s">
        <v>270</v>
      </c>
      <c r="BM246" s="142" t="s">
        <v>516</v>
      </c>
    </row>
    <row r="247" spans="2:65" s="1" customFormat="1" ht="24.2" customHeight="1">
      <c r="B247" s="129"/>
      <c r="C247" s="130" t="s">
        <v>336</v>
      </c>
      <c r="D247" s="130" t="s">
        <v>131</v>
      </c>
      <c r="E247" s="131" t="s">
        <v>517</v>
      </c>
      <c r="F247" s="132" t="s">
        <v>518</v>
      </c>
      <c r="G247" s="133" t="s">
        <v>177</v>
      </c>
      <c r="H247" s="134">
        <v>2</v>
      </c>
      <c r="I247" s="135"/>
      <c r="J247" s="136">
        <f t="shared" si="50"/>
        <v>0</v>
      </c>
      <c r="K247" s="137"/>
      <c r="L247" s="28"/>
      <c r="M247" s="138" t="s">
        <v>1</v>
      </c>
      <c r="N247" s="139" t="s">
        <v>40</v>
      </c>
      <c r="P247" s="140">
        <f t="shared" si="51"/>
        <v>0</v>
      </c>
      <c r="Q247" s="140">
        <v>0</v>
      </c>
      <c r="R247" s="140">
        <f t="shared" si="52"/>
        <v>0</v>
      </c>
      <c r="S247" s="140">
        <v>0</v>
      </c>
      <c r="T247" s="141">
        <f t="shared" si="53"/>
        <v>0</v>
      </c>
      <c r="AR247" s="142" t="s">
        <v>270</v>
      </c>
      <c r="AT247" s="142" t="s">
        <v>131</v>
      </c>
      <c r="AU247" s="142" t="s">
        <v>84</v>
      </c>
      <c r="AY247" s="13" t="s">
        <v>128</v>
      </c>
      <c r="BE247" s="143">
        <f t="shared" si="54"/>
        <v>0</v>
      </c>
      <c r="BF247" s="143">
        <f t="shared" si="55"/>
        <v>0</v>
      </c>
      <c r="BG247" s="143">
        <f t="shared" si="56"/>
        <v>0</v>
      </c>
      <c r="BH247" s="143">
        <f t="shared" si="57"/>
        <v>0</v>
      </c>
      <c r="BI247" s="143">
        <f t="shared" si="58"/>
        <v>0</v>
      </c>
      <c r="BJ247" s="13" t="s">
        <v>82</v>
      </c>
      <c r="BK247" s="143">
        <f t="shared" si="59"/>
        <v>0</v>
      </c>
      <c r="BL247" s="13" t="s">
        <v>270</v>
      </c>
      <c r="BM247" s="142" t="s">
        <v>519</v>
      </c>
    </row>
    <row r="248" spans="2:65" s="1" customFormat="1" ht="16.5" customHeight="1">
      <c r="B248" s="129"/>
      <c r="C248" s="149" t="s">
        <v>520</v>
      </c>
      <c r="D248" s="149" t="s">
        <v>164</v>
      </c>
      <c r="E248" s="150" t="s">
        <v>521</v>
      </c>
      <c r="F248" s="151" t="s">
        <v>522</v>
      </c>
      <c r="G248" s="152" t="s">
        <v>194</v>
      </c>
      <c r="H248" s="153">
        <v>2</v>
      </c>
      <c r="I248" s="154"/>
      <c r="J248" s="155">
        <f t="shared" si="50"/>
        <v>0</v>
      </c>
      <c r="K248" s="156"/>
      <c r="L248" s="157"/>
      <c r="M248" s="158" t="s">
        <v>1</v>
      </c>
      <c r="N248" s="159" t="s">
        <v>40</v>
      </c>
      <c r="P248" s="140">
        <f t="shared" si="51"/>
        <v>0</v>
      </c>
      <c r="Q248" s="140">
        <v>0</v>
      </c>
      <c r="R248" s="140">
        <f t="shared" si="52"/>
        <v>0</v>
      </c>
      <c r="S248" s="140">
        <v>0</v>
      </c>
      <c r="T248" s="141">
        <f t="shared" si="53"/>
        <v>0</v>
      </c>
      <c r="AR248" s="142" t="s">
        <v>382</v>
      </c>
      <c r="AT248" s="142" t="s">
        <v>164</v>
      </c>
      <c r="AU248" s="142" t="s">
        <v>84</v>
      </c>
      <c r="AY248" s="13" t="s">
        <v>128</v>
      </c>
      <c r="BE248" s="143">
        <f t="shared" si="54"/>
        <v>0</v>
      </c>
      <c r="BF248" s="143">
        <f t="shared" si="55"/>
        <v>0</v>
      </c>
      <c r="BG248" s="143">
        <f t="shared" si="56"/>
        <v>0</v>
      </c>
      <c r="BH248" s="143">
        <f t="shared" si="57"/>
        <v>0</v>
      </c>
      <c r="BI248" s="143">
        <f t="shared" si="58"/>
        <v>0</v>
      </c>
      <c r="BJ248" s="13" t="s">
        <v>82</v>
      </c>
      <c r="BK248" s="143">
        <f t="shared" si="59"/>
        <v>0</v>
      </c>
      <c r="BL248" s="13" t="s">
        <v>270</v>
      </c>
      <c r="BM248" s="142" t="s">
        <v>523</v>
      </c>
    </row>
    <row r="249" spans="2:65" s="1" customFormat="1" ht="21.75" customHeight="1">
      <c r="B249" s="129"/>
      <c r="C249" s="130" t="s">
        <v>340</v>
      </c>
      <c r="D249" s="130" t="s">
        <v>131</v>
      </c>
      <c r="E249" s="131" t="s">
        <v>524</v>
      </c>
      <c r="F249" s="132" t="s">
        <v>525</v>
      </c>
      <c r="G249" s="133" t="s">
        <v>177</v>
      </c>
      <c r="H249" s="134">
        <v>1</v>
      </c>
      <c r="I249" s="135"/>
      <c r="J249" s="136">
        <f t="shared" si="50"/>
        <v>0</v>
      </c>
      <c r="K249" s="137"/>
      <c r="L249" s="28"/>
      <c r="M249" s="138" t="s">
        <v>1</v>
      </c>
      <c r="N249" s="139" t="s">
        <v>40</v>
      </c>
      <c r="P249" s="140">
        <f t="shared" si="51"/>
        <v>0</v>
      </c>
      <c r="Q249" s="140">
        <v>0</v>
      </c>
      <c r="R249" s="140">
        <f t="shared" si="52"/>
        <v>0</v>
      </c>
      <c r="S249" s="140">
        <v>0</v>
      </c>
      <c r="T249" s="141">
        <f t="shared" si="53"/>
        <v>0</v>
      </c>
      <c r="AR249" s="142" t="s">
        <v>270</v>
      </c>
      <c r="AT249" s="142" t="s">
        <v>131</v>
      </c>
      <c r="AU249" s="142" t="s">
        <v>84</v>
      </c>
      <c r="AY249" s="13" t="s">
        <v>128</v>
      </c>
      <c r="BE249" s="143">
        <f t="shared" si="54"/>
        <v>0</v>
      </c>
      <c r="BF249" s="143">
        <f t="shared" si="55"/>
        <v>0</v>
      </c>
      <c r="BG249" s="143">
        <f t="shared" si="56"/>
        <v>0</v>
      </c>
      <c r="BH249" s="143">
        <f t="shared" si="57"/>
        <v>0</v>
      </c>
      <c r="BI249" s="143">
        <f t="shared" si="58"/>
        <v>0</v>
      </c>
      <c r="BJ249" s="13" t="s">
        <v>82</v>
      </c>
      <c r="BK249" s="143">
        <f t="shared" si="59"/>
        <v>0</v>
      </c>
      <c r="BL249" s="13" t="s">
        <v>270</v>
      </c>
      <c r="BM249" s="142" t="s">
        <v>526</v>
      </c>
    </row>
    <row r="250" spans="2:65" s="1" customFormat="1" ht="16.5" customHeight="1">
      <c r="B250" s="129"/>
      <c r="C250" s="149" t="s">
        <v>527</v>
      </c>
      <c r="D250" s="149" t="s">
        <v>164</v>
      </c>
      <c r="E250" s="150" t="s">
        <v>528</v>
      </c>
      <c r="F250" s="151" t="s">
        <v>529</v>
      </c>
      <c r="G250" s="152" t="s">
        <v>167</v>
      </c>
      <c r="H250" s="153">
        <v>1</v>
      </c>
      <c r="I250" s="154"/>
      <c r="J250" s="155">
        <f t="shared" si="50"/>
        <v>0</v>
      </c>
      <c r="K250" s="156"/>
      <c r="L250" s="157"/>
      <c r="M250" s="158" t="s">
        <v>1</v>
      </c>
      <c r="N250" s="159" t="s">
        <v>40</v>
      </c>
      <c r="P250" s="140">
        <f t="shared" si="51"/>
        <v>0</v>
      </c>
      <c r="Q250" s="140">
        <v>0</v>
      </c>
      <c r="R250" s="140">
        <f t="shared" si="52"/>
        <v>0</v>
      </c>
      <c r="S250" s="140">
        <v>0</v>
      </c>
      <c r="T250" s="141">
        <f t="shared" si="53"/>
        <v>0</v>
      </c>
      <c r="AR250" s="142" t="s">
        <v>382</v>
      </c>
      <c r="AT250" s="142" t="s">
        <v>164</v>
      </c>
      <c r="AU250" s="142" t="s">
        <v>84</v>
      </c>
      <c r="AY250" s="13" t="s">
        <v>128</v>
      </c>
      <c r="BE250" s="143">
        <f t="shared" si="54"/>
        <v>0</v>
      </c>
      <c r="BF250" s="143">
        <f t="shared" si="55"/>
        <v>0</v>
      </c>
      <c r="BG250" s="143">
        <f t="shared" si="56"/>
        <v>0</v>
      </c>
      <c r="BH250" s="143">
        <f t="shared" si="57"/>
        <v>0</v>
      </c>
      <c r="BI250" s="143">
        <f t="shared" si="58"/>
        <v>0</v>
      </c>
      <c r="BJ250" s="13" t="s">
        <v>82</v>
      </c>
      <c r="BK250" s="143">
        <f t="shared" si="59"/>
        <v>0</v>
      </c>
      <c r="BL250" s="13" t="s">
        <v>270</v>
      </c>
      <c r="BM250" s="142" t="s">
        <v>530</v>
      </c>
    </row>
    <row r="251" spans="2:65" s="1" customFormat="1" ht="16.5" customHeight="1">
      <c r="B251" s="129"/>
      <c r="C251" s="130" t="s">
        <v>343</v>
      </c>
      <c r="D251" s="130" t="s">
        <v>131</v>
      </c>
      <c r="E251" s="131" t="s">
        <v>531</v>
      </c>
      <c r="F251" s="132" t="s">
        <v>532</v>
      </c>
      <c r="G251" s="133" t="s">
        <v>194</v>
      </c>
      <c r="H251" s="134">
        <v>2</v>
      </c>
      <c r="I251" s="135"/>
      <c r="J251" s="136">
        <f t="shared" si="50"/>
        <v>0</v>
      </c>
      <c r="K251" s="137"/>
      <c r="L251" s="28"/>
      <c r="M251" s="138" t="s">
        <v>1</v>
      </c>
      <c r="N251" s="139" t="s">
        <v>40</v>
      </c>
      <c r="P251" s="140">
        <f t="shared" si="51"/>
        <v>0</v>
      </c>
      <c r="Q251" s="140">
        <v>0</v>
      </c>
      <c r="R251" s="140">
        <f t="shared" si="52"/>
        <v>0</v>
      </c>
      <c r="S251" s="140">
        <v>0</v>
      </c>
      <c r="T251" s="141">
        <f t="shared" si="53"/>
        <v>0</v>
      </c>
      <c r="AR251" s="142" t="s">
        <v>270</v>
      </c>
      <c r="AT251" s="142" t="s">
        <v>131</v>
      </c>
      <c r="AU251" s="142" t="s">
        <v>84</v>
      </c>
      <c r="AY251" s="13" t="s">
        <v>128</v>
      </c>
      <c r="BE251" s="143">
        <f t="shared" si="54"/>
        <v>0</v>
      </c>
      <c r="BF251" s="143">
        <f t="shared" si="55"/>
        <v>0</v>
      </c>
      <c r="BG251" s="143">
        <f t="shared" si="56"/>
        <v>0</v>
      </c>
      <c r="BH251" s="143">
        <f t="shared" si="57"/>
        <v>0</v>
      </c>
      <c r="BI251" s="143">
        <f t="shared" si="58"/>
        <v>0</v>
      </c>
      <c r="BJ251" s="13" t="s">
        <v>82</v>
      </c>
      <c r="BK251" s="143">
        <f t="shared" si="59"/>
        <v>0</v>
      </c>
      <c r="BL251" s="13" t="s">
        <v>270</v>
      </c>
      <c r="BM251" s="142" t="s">
        <v>533</v>
      </c>
    </row>
    <row r="252" spans="2:65" s="1" customFormat="1" ht="16.5" customHeight="1">
      <c r="B252" s="129"/>
      <c r="C252" s="149" t="s">
        <v>534</v>
      </c>
      <c r="D252" s="149" t="s">
        <v>164</v>
      </c>
      <c r="E252" s="150" t="s">
        <v>535</v>
      </c>
      <c r="F252" s="151" t="s">
        <v>536</v>
      </c>
      <c r="G252" s="152" t="s">
        <v>194</v>
      </c>
      <c r="H252" s="153">
        <v>2</v>
      </c>
      <c r="I252" s="154"/>
      <c r="J252" s="155">
        <f t="shared" si="50"/>
        <v>0</v>
      </c>
      <c r="K252" s="156"/>
      <c r="L252" s="157"/>
      <c r="M252" s="158" t="s">
        <v>1</v>
      </c>
      <c r="N252" s="159" t="s">
        <v>40</v>
      </c>
      <c r="P252" s="140">
        <f t="shared" si="51"/>
        <v>0</v>
      </c>
      <c r="Q252" s="140">
        <v>0</v>
      </c>
      <c r="R252" s="140">
        <f t="shared" si="52"/>
        <v>0</v>
      </c>
      <c r="S252" s="140">
        <v>0</v>
      </c>
      <c r="T252" s="141">
        <f t="shared" si="53"/>
        <v>0</v>
      </c>
      <c r="AR252" s="142" t="s">
        <v>382</v>
      </c>
      <c r="AT252" s="142" t="s">
        <v>164</v>
      </c>
      <c r="AU252" s="142" t="s">
        <v>84</v>
      </c>
      <c r="AY252" s="13" t="s">
        <v>128</v>
      </c>
      <c r="BE252" s="143">
        <f t="shared" si="54"/>
        <v>0</v>
      </c>
      <c r="BF252" s="143">
        <f t="shared" si="55"/>
        <v>0</v>
      </c>
      <c r="BG252" s="143">
        <f t="shared" si="56"/>
        <v>0</v>
      </c>
      <c r="BH252" s="143">
        <f t="shared" si="57"/>
        <v>0</v>
      </c>
      <c r="BI252" s="143">
        <f t="shared" si="58"/>
        <v>0</v>
      </c>
      <c r="BJ252" s="13" t="s">
        <v>82</v>
      </c>
      <c r="BK252" s="143">
        <f t="shared" si="59"/>
        <v>0</v>
      </c>
      <c r="BL252" s="13" t="s">
        <v>270</v>
      </c>
      <c r="BM252" s="142" t="s">
        <v>537</v>
      </c>
    </row>
    <row r="253" spans="2:65" s="1" customFormat="1" ht="33" customHeight="1">
      <c r="B253" s="129"/>
      <c r="C253" s="130" t="s">
        <v>347</v>
      </c>
      <c r="D253" s="130" t="s">
        <v>131</v>
      </c>
      <c r="E253" s="131" t="s">
        <v>538</v>
      </c>
      <c r="F253" s="132" t="s">
        <v>539</v>
      </c>
      <c r="G253" s="133" t="s">
        <v>262</v>
      </c>
      <c r="H253" s="134">
        <v>78</v>
      </c>
      <c r="I253" s="135"/>
      <c r="J253" s="136">
        <f t="shared" si="50"/>
        <v>0</v>
      </c>
      <c r="K253" s="137"/>
      <c r="L253" s="28"/>
      <c r="M253" s="138" t="s">
        <v>1</v>
      </c>
      <c r="N253" s="139" t="s">
        <v>40</v>
      </c>
      <c r="P253" s="140">
        <f t="shared" si="51"/>
        <v>0</v>
      </c>
      <c r="Q253" s="140">
        <v>0</v>
      </c>
      <c r="R253" s="140">
        <f t="shared" si="52"/>
        <v>0</v>
      </c>
      <c r="S253" s="140">
        <v>0</v>
      </c>
      <c r="T253" s="141">
        <f t="shared" si="53"/>
        <v>0</v>
      </c>
      <c r="AR253" s="142" t="s">
        <v>270</v>
      </c>
      <c r="AT253" s="142" t="s">
        <v>131</v>
      </c>
      <c r="AU253" s="142" t="s">
        <v>84</v>
      </c>
      <c r="AY253" s="13" t="s">
        <v>128</v>
      </c>
      <c r="BE253" s="143">
        <f t="shared" si="54"/>
        <v>0</v>
      </c>
      <c r="BF253" s="143">
        <f t="shared" si="55"/>
        <v>0</v>
      </c>
      <c r="BG253" s="143">
        <f t="shared" si="56"/>
        <v>0</v>
      </c>
      <c r="BH253" s="143">
        <f t="shared" si="57"/>
        <v>0</v>
      </c>
      <c r="BI253" s="143">
        <f t="shared" si="58"/>
        <v>0</v>
      </c>
      <c r="BJ253" s="13" t="s">
        <v>82</v>
      </c>
      <c r="BK253" s="143">
        <f t="shared" si="59"/>
        <v>0</v>
      </c>
      <c r="BL253" s="13" t="s">
        <v>270</v>
      </c>
      <c r="BM253" s="142" t="s">
        <v>540</v>
      </c>
    </row>
    <row r="254" spans="2:65" s="1" customFormat="1" ht="16.5" customHeight="1">
      <c r="B254" s="129"/>
      <c r="C254" s="149" t="s">
        <v>541</v>
      </c>
      <c r="D254" s="149" t="s">
        <v>164</v>
      </c>
      <c r="E254" s="150" t="s">
        <v>542</v>
      </c>
      <c r="F254" s="151" t="s">
        <v>543</v>
      </c>
      <c r="G254" s="152" t="s">
        <v>231</v>
      </c>
      <c r="H254" s="153">
        <v>70.98</v>
      </c>
      <c r="I254" s="154"/>
      <c r="J254" s="155">
        <f t="shared" si="50"/>
        <v>0</v>
      </c>
      <c r="K254" s="156"/>
      <c r="L254" s="157"/>
      <c r="M254" s="158" t="s">
        <v>1</v>
      </c>
      <c r="N254" s="159" t="s">
        <v>40</v>
      </c>
      <c r="P254" s="140">
        <f t="shared" si="51"/>
        <v>0</v>
      </c>
      <c r="Q254" s="140">
        <v>0</v>
      </c>
      <c r="R254" s="140">
        <f t="shared" si="52"/>
        <v>0</v>
      </c>
      <c r="S254" s="140">
        <v>0</v>
      </c>
      <c r="T254" s="141">
        <f t="shared" si="53"/>
        <v>0</v>
      </c>
      <c r="AR254" s="142" t="s">
        <v>382</v>
      </c>
      <c r="AT254" s="142" t="s">
        <v>164</v>
      </c>
      <c r="AU254" s="142" t="s">
        <v>84</v>
      </c>
      <c r="AY254" s="13" t="s">
        <v>128</v>
      </c>
      <c r="BE254" s="143">
        <f t="shared" si="54"/>
        <v>0</v>
      </c>
      <c r="BF254" s="143">
        <f t="shared" si="55"/>
        <v>0</v>
      </c>
      <c r="BG254" s="143">
        <f t="shared" si="56"/>
        <v>0</v>
      </c>
      <c r="BH254" s="143">
        <f t="shared" si="57"/>
        <v>0</v>
      </c>
      <c r="BI254" s="143">
        <f t="shared" si="58"/>
        <v>0</v>
      </c>
      <c r="BJ254" s="13" t="s">
        <v>82</v>
      </c>
      <c r="BK254" s="143">
        <f t="shared" si="59"/>
        <v>0</v>
      </c>
      <c r="BL254" s="13" t="s">
        <v>270</v>
      </c>
      <c r="BM254" s="142" t="s">
        <v>544</v>
      </c>
    </row>
    <row r="255" spans="2:65" s="1" customFormat="1" ht="33" customHeight="1">
      <c r="B255" s="129"/>
      <c r="C255" s="130" t="s">
        <v>350</v>
      </c>
      <c r="D255" s="130" t="s">
        <v>131</v>
      </c>
      <c r="E255" s="131" t="s">
        <v>545</v>
      </c>
      <c r="F255" s="132" t="s">
        <v>546</v>
      </c>
      <c r="G255" s="133" t="s">
        <v>262</v>
      </c>
      <c r="H255" s="134">
        <v>35</v>
      </c>
      <c r="I255" s="135"/>
      <c r="J255" s="136">
        <f t="shared" si="50"/>
        <v>0</v>
      </c>
      <c r="K255" s="137"/>
      <c r="L255" s="28"/>
      <c r="M255" s="138" t="s">
        <v>1</v>
      </c>
      <c r="N255" s="139" t="s">
        <v>40</v>
      </c>
      <c r="P255" s="140">
        <f t="shared" si="51"/>
        <v>0</v>
      </c>
      <c r="Q255" s="140">
        <v>0</v>
      </c>
      <c r="R255" s="140">
        <f t="shared" si="52"/>
        <v>0</v>
      </c>
      <c r="S255" s="140">
        <v>0</v>
      </c>
      <c r="T255" s="141">
        <f t="shared" si="53"/>
        <v>0</v>
      </c>
      <c r="AR255" s="142" t="s">
        <v>270</v>
      </c>
      <c r="AT255" s="142" t="s">
        <v>131</v>
      </c>
      <c r="AU255" s="142" t="s">
        <v>84</v>
      </c>
      <c r="AY255" s="13" t="s">
        <v>128</v>
      </c>
      <c r="BE255" s="143">
        <f t="shared" si="54"/>
        <v>0</v>
      </c>
      <c r="BF255" s="143">
        <f t="shared" si="55"/>
        <v>0</v>
      </c>
      <c r="BG255" s="143">
        <f t="shared" si="56"/>
        <v>0</v>
      </c>
      <c r="BH255" s="143">
        <f t="shared" si="57"/>
        <v>0</v>
      </c>
      <c r="BI255" s="143">
        <f t="shared" si="58"/>
        <v>0</v>
      </c>
      <c r="BJ255" s="13" t="s">
        <v>82</v>
      </c>
      <c r="BK255" s="143">
        <f t="shared" si="59"/>
        <v>0</v>
      </c>
      <c r="BL255" s="13" t="s">
        <v>270</v>
      </c>
      <c r="BM255" s="142" t="s">
        <v>547</v>
      </c>
    </row>
    <row r="256" spans="2:65" s="1" customFormat="1" ht="16.5" customHeight="1">
      <c r="B256" s="129"/>
      <c r="C256" s="149" t="s">
        <v>548</v>
      </c>
      <c r="D256" s="149" t="s">
        <v>164</v>
      </c>
      <c r="E256" s="150" t="s">
        <v>549</v>
      </c>
      <c r="F256" s="151" t="s">
        <v>550</v>
      </c>
      <c r="G256" s="152" t="s">
        <v>231</v>
      </c>
      <c r="H256" s="153">
        <v>22.4</v>
      </c>
      <c r="I256" s="154"/>
      <c r="J256" s="155">
        <f t="shared" si="50"/>
        <v>0</v>
      </c>
      <c r="K256" s="156"/>
      <c r="L256" s="157"/>
      <c r="M256" s="158" t="s">
        <v>1</v>
      </c>
      <c r="N256" s="159" t="s">
        <v>40</v>
      </c>
      <c r="P256" s="140">
        <f t="shared" si="51"/>
        <v>0</v>
      </c>
      <c r="Q256" s="140">
        <v>0</v>
      </c>
      <c r="R256" s="140">
        <f t="shared" si="52"/>
        <v>0</v>
      </c>
      <c r="S256" s="140">
        <v>0</v>
      </c>
      <c r="T256" s="141">
        <f t="shared" si="53"/>
        <v>0</v>
      </c>
      <c r="AR256" s="142" t="s">
        <v>382</v>
      </c>
      <c r="AT256" s="142" t="s">
        <v>164</v>
      </c>
      <c r="AU256" s="142" t="s">
        <v>84</v>
      </c>
      <c r="AY256" s="13" t="s">
        <v>128</v>
      </c>
      <c r="BE256" s="143">
        <f t="shared" si="54"/>
        <v>0</v>
      </c>
      <c r="BF256" s="143">
        <f t="shared" si="55"/>
        <v>0</v>
      </c>
      <c r="BG256" s="143">
        <f t="shared" si="56"/>
        <v>0</v>
      </c>
      <c r="BH256" s="143">
        <f t="shared" si="57"/>
        <v>0</v>
      </c>
      <c r="BI256" s="143">
        <f t="shared" si="58"/>
        <v>0</v>
      </c>
      <c r="BJ256" s="13" t="s">
        <v>82</v>
      </c>
      <c r="BK256" s="143">
        <f t="shared" si="59"/>
        <v>0</v>
      </c>
      <c r="BL256" s="13" t="s">
        <v>270</v>
      </c>
      <c r="BM256" s="142" t="s">
        <v>551</v>
      </c>
    </row>
    <row r="257" spans="2:65" s="1" customFormat="1" ht="24.2" customHeight="1">
      <c r="B257" s="129"/>
      <c r="C257" s="130" t="s">
        <v>354</v>
      </c>
      <c r="D257" s="130" t="s">
        <v>131</v>
      </c>
      <c r="E257" s="131" t="s">
        <v>552</v>
      </c>
      <c r="F257" s="132" t="s">
        <v>553</v>
      </c>
      <c r="G257" s="133" t="s">
        <v>262</v>
      </c>
      <c r="H257" s="134">
        <v>115</v>
      </c>
      <c r="I257" s="135"/>
      <c r="J257" s="136">
        <f t="shared" si="50"/>
        <v>0</v>
      </c>
      <c r="K257" s="137"/>
      <c r="L257" s="28"/>
      <c r="M257" s="138" t="s">
        <v>1</v>
      </c>
      <c r="N257" s="139" t="s">
        <v>40</v>
      </c>
      <c r="P257" s="140">
        <f t="shared" si="51"/>
        <v>0</v>
      </c>
      <c r="Q257" s="140">
        <v>0</v>
      </c>
      <c r="R257" s="140">
        <f t="shared" si="52"/>
        <v>0</v>
      </c>
      <c r="S257" s="140">
        <v>0</v>
      </c>
      <c r="T257" s="141">
        <f t="shared" si="53"/>
        <v>0</v>
      </c>
      <c r="AR257" s="142" t="s">
        <v>270</v>
      </c>
      <c r="AT257" s="142" t="s">
        <v>131</v>
      </c>
      <c r="AU257" s="142" t="s">
        <v>84</v>
      </c>
      <c r="AY257" s="13" t="s">
        <v>128</v>
      </c>
      <c r="BE257" s="143">
        <f t="shared" si="54"/>
        <v>0</v>
      </c>
      <c r="BF257" s="143">
        <f t="shared" si="55"/>
        <v>0</v>
      </c>
      <c r="BG257" s="143">
        <f t="shared" si="56"/>
        <v>0</v>
      </c>
      <c r="BH257" s="143">
        <f t="shared" si="57"/>
        <v>0</v>
      </c>
      <c r="BI257" s="143">
        <f t="shared" si="58"/>
        <v>0</v>
      </c>
      <c r="BJ257" s="13" t="s">
        <v>82</v>
      </c>
      <c r="BK257" s="143">
        <f t="shared" si="59"/>
        <v>0</v>
      </c>
      <c r="BL257" s="13" t="s">
        <v>270</v>
      </c>
      <c r="BM257" s="142" t="s">
        <v>554</v>
      </c>
    </row>
    <row r="258" spans="2:65" s="1" customFormat="1" ht="16.5" customHeight="1">
      <c r="B258" s="129"/>
      <c r="C258" s="149" t="s">
        <v>555</v>
      </c>
      <c r="D258" s="149" t="s">
        <v>164</v>
      </c>
      <c r="E258" s="150" t="s">
        <v>556</v>
      </c>
      <c r="F258" s="151" t="s">
        <v>557</v>
      </c>
      <c r="G258" s="152" t="s">
        <v>231</v>
      </c>
      <c r="H258" s="153">
        <v>15.724</v>
      </c>
      <c r="I258" s="154"/>
      <c r="J258" s="155">
        <f t="shared" si="50"/>
        <v>0</v>
      </c>
      <c r="K258" s="156"/>
      <c r="L258" s="157"/>
      <c r="M258" s="158" t="s">
        <v>1</v>
      </c>
      <c r="N258" s="159" t="s">
        <v>40</v>
      </c>
      <c r="P258" s="140">
        <f t="shared" si="51"/>
        <v>0</v>
      </c>
      <c r="Q258" s="140">
        <v>0</v>
      </c>
      <c r="R258" s="140">
        <f t="shared" si="52"/>
        <v>0</v>
      </c>
      <c r="S258" s="140">
        <v>0</v>
      </c>
      <c r="T258" s="141">
        <f t="shared" si="53"/>
        <v>0</v>
      </c>
      <c r="AR258" s="142" t="s">
        <v>382</v>
      </c>
      <c r="AT258" s="142" t="s">
        <v>164</v>
      </c>
      <c r="AU258" s="142" t="s">
        <v>84</v>
      </c>
      <c r="AY258" s="13" t="s">
        <v>128</v>
      </c>
      <c r="BE258" s="143">
        <f t="shared" si="54"/>
        <v>0</v>
      </c>
      <c r="BF258" s="143">
        <f t="shared" si="55"/>
        <v>0</v>
      </c>
      <c r="BG258" s="143">
        <f t="shared" si="56"/>
        <v>0</v>
      </c>
      <c r="BH258" s="143">
        <f t="shared" si="57"/>
        <v>0</v>
      </c>
      <c r="BI258" s="143">
        <f t="shared" si="58"/>
        <v>0</v>
      </c>
      <c r="BJ258" s="13" t="s">
        <v>82</v>
      </c>
      <c r="BK258" s="143">
        <f t="shared" si="59"/>
        <v>0</v>
      </c>
      <c r="BL258" s="13" t="s">
        <v>270</v>
      </c>
      <c r="BM258" s="142" t="s">
        <v>558</v>
      </c>
    </row>
    <row r="259" spans="2:65" s="1" customFormat="1" ht="33" customHeight="1">
      <c r="B259" s="129"/>
      <c r="C259" s="149" t="s">
        <v>359</v>
      </c>
      <c r="D259" s="149" t="s">
        <v>164</v>
      </c>
      <c r="E259" s="150" t="s">
        <v>559</v>
      </c>
      <c r="F259" s="151" t="s">
        <v>560</v>
      </c>
      <c r="G259" s="152" t="s">
        <v>167</v>
      </c>
      <c r="H259" s="153">
        <v>48</v>
      </c>
      <c r="I259" s="154"/>
      <c r="J259" s="155">
        <f t="shared" si="50"/>
        <v>0</v>
      </c>
      <c r="K259" s="156"/>
      <c r="L259" s="157"/>
      <c r="M259" s="158" t="s">
        <v>1</v>
      </c>
      <c r="N259" s="159" t="s">
        <v>40</v>
      </c>
      <c r="P259" s="140">
        <f t="shared" si="51"/>
        <v>0</v>
      </c>
      <c r="Q259" s="140">
        <v>0</v>
      </c>
      <c r="R259" s="140">
        <f t="shared" si="52"/>
        <v>0</v>
      </c>
      <c r="S259" s="140">
        <v>0</v>
      </c>
      <c r="T259" s="141">
        <f t="shared" si="53"/>
        <v>0</v>
      </c>
      <c r="AR259" s="142" t="s">
        <v>382</v>
      </c>
      <c r="AT259" s="142" t="s">
        <v>164</v>
      </c>
      <c r="AU259" s="142" t="s">
        <v>84</v>
      </c>
      <c r="AY259" s="13" t="s">
        <v>128</v>
      </c>
      <c r="BE259" s="143">
        <f t="shared" si="54"/>
        <v>0</v>
      </c>
      <c r="BF259" s="143">
        <f t="shared" si="55"/>
        <v>0</v>
      </c>
      <c r="BG259" s="143">
        <f t="shared" si="56"/>
        <v>0</v>
      </c>
      <c r="BH259" s="143">
        <f t="shared" si="57"/>
        <v>0</v>
      </c>
      <c r="BI259" s="143">
        <f t="shared" si="58"/>
        <v>0</v>
      </c>
      <c r="BJ259" s="13" t="s">
        <v>82</v>
      </c>
      <c r="BK259" s="143">
        <f t="shared" si="59"/>
        <v>0</v>
      </c>
      <c r="BL259" s="13" t="s">
        <v>270</v>
      </c>
      <c r="BM259" s="142" t="s">
        <v>561</v>
      </c>
    </row>
    <row r="260" spans="2:65" s="1" customFormat="1" ht="16.5" customHeight="1">
      <c r="B260" s="129"/>
      <c r="C260" s="130" t="s">
        <v>562</v>
      </c>
      <c r="D260" s="130" t="s">
        <v>131</v>
      </c>
      <c r="E260" s="131" t="s">
        <v>563</v>
      </c>
      <c r="F260" s="132" t="s">
        <v>564</v>
      </c>
      <c r="G260" s="133" t="s">
        <v>177</v>
      </c>
      <c r="H260" s="134">
        <v>6</v>
      </c>
      <c r="I260" s="135"/>
      <c r="J260" s="136">
        <f t="shared" si="50"/>
        <v>0</v>
      </c>
      <c r="K260" s="137"/>
      <c r="L260" s="28"/>
      <c r="M260" s="138" t="s">
        <v>1</v>
      </c>
      <c r="N260" s="139" t="s">
        <v>40</v>
      </c>
      <c r="P260" s="140">
        <f t="shared" si="51"/>
        <v>0</v>
      </c>
      <c r="Q260" s="140">
        <v>0</v>
      </c>
      <c r="R260" s="140">
        <f t="shared" si="52"/>
        <v>0</v>
      </c>
      <c r="S260" s="140">
        <v>0</v>
      </c>
      <c r="T260" s="141">
        <f t="shared" si="53"/>
        <v>0</v>
      </c>
      <c r="AR260" s="142" t="s">
        <v>270</v>
      </c>
      <c r="AT260" s="142" t="s">
        <v>131</v>
      </c>
      <c r="AU260" s="142" t="s">
        <v>84</v>
      </c>
      <c r="AY260" s="13" t="s">
        <v>128</v>
      </c>
      <c r="BE260" s="143">
        <f t="shared" si="54"/>
        <v>0</v>
      </c>
      <c r="BF260" s="143">
        <f t="shared" si="55"/>
        <v>0</v>
      </c>
      <c r="BG260" s="143">
        <f t="shared" si="56"/>
        <v>0</v>
      </c>
      <c r="BH260" s="143">
        <f t="shared" si="57"/>
        <v>0</v>
      </c>
      <c r="BI260" s="143">
        <f t="shared" si="58"/>
        <v>0</v>
      </c>
      <c r="BJ260" s="13" t="s">
        <v>82</v>
      </c>
      <c r="BK260" s="143">
        <f t="shared" si="59"/>
        <v>0</v>
      </c>
      <c r="BL260" s="13" t="s">
        <v>270</v>
      </c>
      <c r="BM260" s="142" t="s">
        <v>565</v>
      </c>
    </row>
    <row r="261" spans="2:65" s="1" customFormat="1" ht="21.75" customHeight="1">
      <c r="B261" s="129"/>
      <c r="C261" s="149" t="s">
        <v>363</v>
      </c>
      <c r="D261" s="149" t="s">
        <v>164</v>
      </c>
      <c r="E261" s="150" t="s">
        <v>566</v>
      </c>
      <c r="F261" s="151" t="s">
        <v>567</v>
      </c>
      <c r="G261" s="152" t="s">
        <v>177</v>
      </c>
      <c r="H261" s="153">
        <v>6</v>
      </c>
      <c r="I261" s="154"/>
      <c r="J261" s="155">
        <f t="shared" si="50"/>
        <v>0</v>
      </c>
      <c r="K261" s="156"/>
      <c r="L261" s="157"/>
      <c r="M261" s="158" t="s">
        <v>1</v>
      </c>
      <c r="N261" s="159" t="s">
        <v>40</v>
      </c>
      <c r="P261" s="140">
        <f t="shared" si="51"/>
        <v>0</v>
      </c>
      <c r="Q261" s="140">
        <v>0</v>
      </c>
      <c r="R261" s="140">
        <f t="shared" si="52"/>
        <v>0</v>
      </c>
      <c r="S261" s="140">
        <v>0</v>
      </c>
      <c r="T261" s="141">
        <f t="shared" si="53"/>
        <v>0</v>
      </c>
      <c r="AR261" s="142" t="s">
        <v>382</v>
      </c>
      <c r="AT261" s="142" t="s">
        <v>164</v>
      </c>
      <c r="AU261" s="142" t="s">
        <v>84</v>
      </c>
      <c r="AY261" s="13" t="s">
        <v>128</v>
      </c>
      <c r="BE261" s="143">
        <f t="shared" si="54"/>
        <v>0</v>
      </c>
      <c r="BF261" s="143">
        <f t="shared" si="55"/>
        <v>0</v>
      </c>
      <c r="BG261" s="143">
        <f t="shared" si="56"/>
        <v>0</v>
      </c>
      <c r="BH261" s="143">
        <f t="shared" si="57"/>
        <v>0</v>
      </c>
      <c r="BI261" s="143">
        <f t="shared" si="58"/>
        <v>0</v>
      </c>
      <c r="BJ261" s="13" t="s">
        <v>82</v>
      </c>
      <c r="BK261" s="143">
        <f t="shared" si="59"/>
        <v>0</v>
      </c>
      <c r="BL261" s="13" t="s">
        <v>270</v>
      </c>
      <c r="BM261" s="142" t="s">
        <v>568</v>
      </c>
    </row>
    <row r="262" spans="2:65" s="1" customFormat="1" ht="24.2" customHeight="1">
      <c r="B262" s="129"/>
      <c r="C262" s="130" t="s">
        <v>569</v>
      </c>
      <c r="D262" s="130" t="s">
        <v>131</v>
      </c>
      <c r="E262" s="131" t="s">
        <v>570</v>
      </c>
      <c r="F262" s="132" t="s">
        <v>571</v>
      </c>
      <c r="G262" s="133" t="s">
        <v>177</v>
      </c>
      <c r="H262" s="134">
        <v>6</v>
      </c>
      <c r="I262" s="135"/>
      <c r="J262" s="136">
        <f t="shared" si="50"/>
        <v>0</v>
      </c>
      <c r="K262" s="137"/>
      <c r="L262" s="28"/>
      <c r="M262" s="138" t="s">
        <v>1</v>
      </c>
      <c r="N262" s="139" t="s">
        <v>40</v>
      </c>
      <c r="P262" s="140">
        <f t="shared" si="51"/>
        <v>0</v>
      </c>
      <c r="Q262" s="140">
        <v>0</v>
      </c>
      <c r="R262" s="140">
        <f t="shared" si="52"/>
        <v>0</v>
      </c>
      <c r="S262" s="140">
        <v>0</v>
      </c>
      <c r="T262" s="141">
        <f t="shared" si="53"/>
        <v>0</v>
      </c>
      <c r="AR262" s="142" t="s">
        <v>270</v>
      </c>
      <c r="AT262" s="142" t="s">
        <v>131</v>
      </c>
      <c r="AU262" s="142" t="s">
        <v>84</v>
      </c>
      <c r="AY262" s="13" t="s">
        <v>128</v>
      </c>
      <c r="BE262" s="143">
        <f t="shared" si="54"/>
        <v>0</v>
      </c>
      <c r="BF262" s="143">
        <f t="shared" si="55"/>
        <v>0</v>
      </c>
      <c r="BG262" s="143">
        <f t="shared" si="56"/>
        <v>0</v>
      </c>
      <c r="BH262" s="143">
        <f t="shared" si="57"/>
        <v>0</v>
      </c>
      <c r="BI262" s="143">
        <f t="shared" si="58"/>
        <v>0</v>
      </c>
      <c r="BJ262" s="13" t="s">
        <v>82</v>
      </c>
      <c r="BK262" s="143">
        <f t="shared" si="59"/>
        <v>0</v>
      </c>
      <c r="BL262" s="13" t="s">
        <v>270</v>
      </c>
      <c r="BM262" s="142" t="s">
        <v>572</v>
      </c>
    </row>
    <row r="263" spans="2:65" s="1" customFormat="1" ht="16.5" customHeight="1">
      <c r="B263" s="129"/>
      <c r="C263" s="149" t="s">
        <v>368</v>
      </c>
      <c r="D263" s="149" t="s">
        <v>164</v>
      </c>
      <c r="E263" s="150" t="s">
        <v>573</v>
      </c>
      <c r="F263" s="151" t="s">
        <v>574</v>
      </c>
      <c r="G263" s="152" t="s">
        <v>194</v>
      </c>
      <c r="H263" s="153">
        <v>6</v>
      </c>
      <c r="I263" s="154"/>
      <c r="J263" s="155">
        <f t="shared" si="50"/>
        <v>0</v>
      </c>
      <c r="K263" s="156"/>
      <c r="L263" s="157"/>
      <c r="M263" s="158" t="s">
        <v>1</v>
      </c>
      <c r="N263" s="159" t="s">
        <v>40</v>
      </c>
      <c r="P263" s="140">
        <f t="shared" si="51"/>
        <v>0</v>
      </c>
      <c r="Q263" s="140">
        <v>0</v>
      </c>
      <c r="R263" s="140">
        <f t="shared" si="52"/>
        <v>0</v>
      </c>
      <c r="S263" s="140">
        <v>0</v>
      </c>
      <c r="T263" s="141">
        <f t="shared" si="53"/>
        <v>0</v>
      </c>
      <c r="AR263" s="142" t="s">
        <v>382</v>
      </c>
      <c r="AT263" s="142" t="s">
        <v>164</v>
      </c>
      <c r="AU263" s="142" t="s">
        <v>84</v>
      </c>
      <c r="AY263" s="13" t="s">
        <v>128</v>
      </c>
      <c r="BE263" s="143">
        <f t="shared" si="54"/>
        <v>0</v>
      </c>
      <c r="BF263" s="143">
        <f t="shared" si="55"/>
        <v>0</v>
      </c>
      <c r="BG263" s="143">
        <f t="shared" si="56"/>
        <v>0</v>
      </c>
      <c r="BH263" s="143">
        <f t="shared" si="57"/>
        <v>0</v>
      </c>
      <c r="BI263" s="143">
        <f t="shared" si="58"/>
        <v>0</v>
      </c>
      <c r="BJ263" s="13" t="s">
        <v>82</v>
      </c>
      <c r="BK263" s="143">
        <f t="shared" si="59"/>
        <v>0</v>
      </c>
      <c r="BL263" s="13" t="s">
        <v>270</v>
      </c>
      <c r="BM263" s="142" t="s">
        <v>575</v>
      </c>
    </row>
    <row r="264" spans="2:65" s="1" customFormat="1" ht="16.5" customHeight="1">
      <c r="B264" s="129"/>
      <c r="C264" s="149" t="s">
        <v>576</v>
      </c>
      <c r="D264" s="149" t="s">
        <v>164</v>
      </c>
      <c r="E264" s="150" t="s">
        <v>577</v>
      </c>
      <c r="F264" s="151" t="s">
        <v>578</v>
      </c>
      <c r="G264" s="152" t="s">
        <v>194</v>
      </c>
      <c r="H264" s="153">
        <v>6</v>
      </c>
      <c r="I264" s="154"/>
      <c r="J264" s="155">
        <f t="shared" si="50"/>
        <v>0</v>
      </c>
      <c r="K264" s="156"/>
      <c r="L264" s="157"/>
      <c r="M264" s="158" t="s">
        <v>1</v>
      </c>
      <c r="N264" s="159" t="s">
        <v>40</v>
      </c>
      <c r="P264" s="140">
        <f t="shared" si="51"/>
        <v>0</v>
      </c>
      <c r="Q264" s="140">
        <v>0</v>
      </c>
      <c r="R264" s="140">
        <f t="shared" si="52"/>
        <v>0</v>
      </c>
      <c r="S264" s="140">
        <v>0</v>
      </c>
      <c r="T264" s="141">
        <f t="shared" si="53"/>
        <v>0</v>
      </c>
      <c r="AR264" s="142" t="s">
        <v>382</v>
      </c>
      <c r="AT264" s="142" t="s">
        <v>164</v>
      </c>
      <c r="AU264" s="142" t="s">
        <v>84</v>
      </c>
      <c r="AY264" s="13" t="s">
        <v>128</v>
      </c>
      <c r="BE264" s="143">
        <f t="shared" si="54"/>
        <v>0</v>
      </c>
      <c r="BF264" s="143">
        <f t="shared" si="55"/>
        <v>0</v>
      </c>
      <c r="BG264" s="143">
        <f t="shared" si="56"/>
        <v>0</v>
      </c>
      <c r="BH264" s="143">
        <f t="shared" si="57"/>
        <v>0</v>
      </c>
      <c r="BI264" s="143">
        <f t="shared" si="58"/>
        <v>0</v>
      </c>
      <c r="BJ264" s="13" t="s">
        <v>82</v>
      </c>
      <c r="BK264" s="143">
        <f t="shared" si="59"/>
        <v>0</v>
      </c>
      <c r="BL264" s="13" t="s">
        <v>270</v>
      </c>
      <c r="BM264" s="142" t="s">
        <v>579</v>
      </c>
    </row>
    <row r="265" spans="2:65" s="1" customFormat="1" ht="24.2" customHeight="1">
      <c r="B265" s="129"/>
      <c r="C265" s="130" t="s">
        <v>372</v>
      </c>
      <c r="D265" s="130" t="s">
        <v>131</v>
      </c>
      <c r="E265" s="131" t="s">
        <v>580</v>
      </c>
      <c r="F265" s="132" t="s">
        <v>581</v>
      </c>
      <c r="G265" s="133" t="s">
        <v>177</v>
      </c>
      <c r="H265" s="134">
        <v>30</v>
      </c>
      <c r="I265" s="135"/>
      <c r="J265" s="136">
        <f t="shared" si="50"/>
        <v>0</v>
      </c>
      <c r="K265" s="137"/>
      <c r="L265" s="28"/>
      <c r="M265" s="138" t="s">
        <v>1</v>
      </c>
      <c r="N265" s="139" t="s">
        <v>40</v>
      </c>
      <c r="P265" s="140">
        <f t="shared" si="51"/>
        <v>0</v>
      </c>
      <c r="Q265" s="140">
        <v>0</v>
      </c>
      <c r="R265" s="140">
        <f t="shared" si="52"/>
        <v>0</v>
      </c>
      <c r="S265" s="140">
        <v>0</v>
      </c>
      <c r="T265" s="141">
        <f t="shared" si="53"/>
        <v>0</v>
      </c>
      <c r="AR265" s="142" t="s">
        <v>270</v>
      </c>
      <c r="AT265" s="142" t="s">
        <v>131</v>
      </c>
      <c r="AU265" s="142" t="s">
        <v>84</v>
      </c>
      <c r="AY265" s="13" t="s">
        <v>128</v>
      </c>
      <c r="BE265" s="143">
        <f t="shared" si="54"/>
        <v>0</v>
      </c>
      <c r="BF265" s="143">
        <f t="shared" si="55"/>
        <v>0</v>
      </c>
      <c r="BG265" s="143">
        <f t="shared" si="56"/>
        <v>0</v>
      </c>
      <c r="BH265" s="143">
        <f t="shared" si="57"/>
        <v>0</v>
      </c>
      <c r="BI265" s="143">
        <f t="shared" si="58"/>
        <v>0</v>
      </c>
      <c r="BJ265" s="13" t="s">
        <v>82</v>
      </c>
      <c r="BK265" s="143">
        <f t="shared" si="59"/>
        <v>0</v>
      </c>
      <c r="BL265" s="13" t="s">
        <v>270</v>
      </c>
      <c r="BM265" s="142" t="s">
        <v>582</v>
      </c>
    </row>
    <row r="266" spans="2:65" s="1" customFormat="1" ht="16.5" customHeight="1">
      <c r="B266" s="129"/>
      <c r="C266" s="149" t="s">
        <v>583</v>
      </c>
      <c r="D266" s="149" t="s">
        <v>164</v>
      </c>
      <c r="E266" s="150" t="s">
        <v>584</v>
      </c>
      <c r="F266" s="151" t="s">
        <v>585</v>
      </c>
      <c r="G266" s="152" t="s">
        <v>167</v>
      </c>
      <c r="H266" s="153">
        <v>30</v>
      </c>
      <c r="I266" s="154"/>
      <c r="J266" s="155">
        <f t="shared" si="50"/>
        <v>0</v>
      </c>
      <c r="K266" s="156"/>
      <c r="L266" s="157"/>
      <c r="M266" s="158" t="s">
        <v>1</v>
      </c>
      <c r="N266" s="159" t="s">
        <v>40</v>
      </c>
      <c r="P266" s="140">
        <f t="shared" si="51"/>
        <v>0</v>
      </c>
      <c r="Q266" s="140">
        <v>0</v>
      </c>
      <c r="R266" s="140">
        <f t="shared" si="52"/>
        <v>0</v>
      </c>
      <c r="S266" s="140">
        <v>0</v>
      </c>
      <c r="T266" s="141">
        <f t="shared" si="53"/>
        <v>0</v>
      </c>
      <c r="AR266" s="142" t="s">
        <v>382</v>
      </c>
      <c r="AT266" s="142" t="s">
        <v>164</v>
      </c>
      <c r="AU266" s="142" t="s">
        <v>84</v>
      </c>
      <c r="AY266" s="13" t="s">
        <v>128</v>
      </c>
      <c r="BE266" s="143">
        <f t="shared" si="54"/>
        <v>0</v>
      </c>
      <c r="BF266" s="143">
        <f t="shared" si="55"/>
        <v>0</v>
      </c>
      <c r="BG266" s="143">
        <f t="shared" si="56"/>
        <v>0</v>
      </c>
      <c r="BH266" s="143">
        <f t="shared" si="57"/>
        <v>0</v>
      </c>
      <c r="BI266" s="143">
        <f t="shared" si="58"/>
        <v>0</v>
      </c>
      <c r="BJ266" s="13" t="s">
        <v>82</v>
      </c>
      <c r="BK266" s="143">
        <f t="shared" si="59"/>
        <v>0</v>
      </c>
      <c r="BL266" s="13" t="s">
        <v>270</v>
      </c>
      <c r="BM266" s="142" t="s">
        <v>586</v>
      </c>
    </row>
    <row r="267" spans="2:65" s="1" customFormat="1" ht="24.2" customHeight="1">
      <c r="B267" s="129"/>
      <c r="C267" s="130" t="s">
        <v>375</v>
      </c>
      <c r="D267" s="130" t="s">
        <v>131</v>
      </c>
      <c r="E267" s="131" t="s">
        <v>580</v>
      </c>
      <c r="F267" s="132" t="s">
        <v>581</v>
      </c>
      <c r="G267" s="133" t="s">
        <v>177</v>
      </c>
      <c r="H267" s="134">
        <v>85</v>
      </c>
      <c r="I267" s="135"/>
      <c r="J267" s="136">
        <f t="shared" si="50"/>
        <v>0</v>
      </c>
      <c r="K267" s="137"/>
      <c r="L267" s="28"/>
      <c r="M267" s="138" t="s">
        <v>1</v>
      </c>
      <c r="N267" s="139" t="s">
        <v>40</v>
      </c>
      <c r="P267" s="140">
        <f t="shared" si="51"/>
        <v>0</v>
      </c>
      <c r="Q267" s="140">
        <v>0</v>
      </c>
      <c r="R267" s="140">
        <f t="shared" si="52"/>
        <v>0</v>
      </c>
      <c r="S267" s="140">
        <v>0</v>
      </c>
      <c r="T267" s="141">
        <f t="shared" si="53"/>
        <v>0</v>
      </c>
      <c r="AR267" s="142" t="s">
        <v>270</v>
      </c>
      <c r="AT267" s="142" t="s">
        <v>131</v>
      </c>
      <c r="AU267" s="142" t="s">
        <v>84</v>
      </c>
      <c r="AY267" s="13" t="s">
        <v>128</v>
      </c>
      <c r="BE267" s="143">
        <f t="shared" si="54"/>
        <v>0</v>
      </c>
      <c r="BF267" s="143">
        <f t="shared" si="55"/>
        <v>0</v>
      </c>
      <c r="BG267" s="143">
        <f t="shared" si="56"/>
        <v>0</v>
      </c>
      <c r="BH267" s="143">
        <f t="shared" si="57"/>
        <v>0</v>
      </c>
      <c r="BI267" s="143">
        <f t="shared" si="58"/>
        <v>0</v>
      </c>
      <c r="BJ267" s="13" t="s">
        <v>82</v>
      </c>
      <c r="BK267" s="143">
        <f t="shared" si="59"/>
        <v>0</v>
      </c>
      <c r="BL267" s="13" t="s">
        <v>270</v>
      </c>
      <c r="BM267" s="142" t="s">
        <v>587</v>
      </c>
    </row>
    <row r="268" spans="2:65" s="1" customFormat="1" ht="16.5" customHeight="1">
      <c r="B268" s="129"/>
      <c r="C268" s="149" t="s">
        <v>588</v>
      </c>
      <c r="D268" s="149" t="s">
        <v>164</v>
      </c>
      <c r="E268" s="150" t="s">
        <v>589</v>
      </c>
      <c r="F268" s="151" t="s">
        <v>590</v>
      </c>
      <c r="G268" s="152" t="s">
        <v>177</v>
      </c>
      <c r="H268" s="153">
        <v>85</v>
      </c>
      <c r="I268" s="154"/>
      <c r="J268" s="155">
        <f t="shared" si="50"/>
        <v>0</v>
      </c>
      <c r="K268" s="156"/>
      <c r="L268" s="157"/>
      <c r="M268" s="158" t="s">
        <v>1</v>
      </c>
      <c r="N268" s="159" t="s">
        <v>40</v>
      </c>
      <c r="P268" s="140">
        <f t="shared" si="51"/>
        <v>0</v>
      </c>
      <c r="Q268" s="140">
        <v>0</v>
      </c>
      <c r="R268" s="140">
        <f t="shared" si="52"/>
        <v>0</v>
      </c>
      <c r="S268" s="140">
        <v>0</v>
      </c>
      <c r="T268" s="141">
        <f t="shared" si="53"/>
        <v>0</v>
      </c>
      <c r="AR268" s="142" t="s">
        <v>382</v>
      </c>
      <c r="AT268" s="142" t="s">
        <v>164</v>
      </c>
      <c r="AU268" s="142" t="s">
        <v>84</v>
      </c>
      <c r="AY268" s="13" t="s">
        <v>128</v>
      </c>
      <c r="BE268" s="143">
        <f t="shared" si="54"/>
        <v>0</v>
      </c>
      <c r="BF268" s="143">
        <f t="shared" si="55"/>
        <v>0</v>
      </c>
      <c r="BG268" s="143">
        <f t="shared" si="56"/>
        <v>0</v>
      </c>
      <c r="BH268" s="143">
        <f t="shared" si="57"/>
        <v>0</v>
      </c>
      <c r="BI268" s="143">
        <f t="shared" si="58"/>
        <v>0</v>
      </c>
      <c r="BJ268" s="13" t="s">
        <v>82</v>
      </c>
      <c r="BK268" s="143">
        <f t="shared" si="59"/>
        <v>0</v>
      </c>
      <c r="BL268" s="13" t="s">
        <v>270</v>
      </c>
      <c r="BM268" s="142" t="s">
        <v>591</v>
      </c>
    </row>
    <row r="269" spans="2:65" s="1" customFormat="1" ht="24.2" customHeight="1">
      <c r="B269" s="129"/>
      <c r="C269" s="130" t="s">
        <v>383</v>
      </c>
      <c r="D269" s="130" t="s">
        <v>131</v>
      </c>
      <c r="E269" s="131" t="s">
        <v>592</v>
      </c>
      <c r="F269" s="132" t="s">
        <v>593</v>
      </c>
      <c r="G269" s="133" t="s">
        <v>177</v>
      </c>
      <c r="H269" s="134">
        <v>8</v>
      </c>
      <c r="I269" s="135"/>
      <c r="J269" s="136">
        <f t="shared" si="50"/>
        <v>0</v>
      </c>
      <c r="K269" s="137"/>
      <c r="L269" s="28"/>
      <c r="M269" s="138" t="s">
        <v>1</v>
      </c>
      <c r="N269" s="139" t="s">
        <v>40</v>
      </c>
      <c r="P269" s="140">
        <f t="shared" si="51"/>
        <v>0</v>
      </c>
      <c r="Q269" s="140">
        <v>0</v>
      </c>
      <c r="R269" s="140">
        <f t="shared" si="52"/>
        <v>0</v>
      </c>
      <c r="S269" s="140">
        <v>0</v>
      </c>
      <c r="T269" s="141">
        <f t="shared" si="53"/>
        <v>0</v>
      </c>
      <c r="AR269" s="142" t="s">
        <v>270</v>
      </c>
      <c r="AT269" s="142" t="s">
        <v>131</v>
      </c>
      <c r="AU269" s="142" t="s">
        <v>84</v>
      </c>
      <c r="AY269" s="13" t="s">
        <v>128</v>
      </c>
      <c r="BE269" s="143">
        <f t="shared" si="54"/>
        <v>0</v>
      </c>
      <c r="BF269" s="143">
        <f t="shared" si="55"/>
        <v>0</v>
      </c>
      <c r="BG269" s="143">
        <f t="shared" si="56"/>
        <v>0</v>
      </c>
      <c r="BH269" s="143">
        <f t="shared" si="57"/>
        <v>0</v>
      </c>
      <c r="BI269" s="143">
        <f t="shared" si="58"/>
        <v>0</v>
      </c>
      <c r="BJ269" s="13" t="s">
        <v>82</v>
      </c>
      <c r="BK269" s="143">
        <f t="shared" si="59"/>
        <v>0</v>
      </c>
      <c r="BL269" s="13" t="s">
        <v>270</v>
      </c>
      <c r="BM269" s="142" t="s">
        <v>594</v>
      </c>
    </row>
    <row r="270" spans="2:65" s="1" customFormat="1" ht="16.5" customHeight="1">
      <c r="B270" s="129"/>
      <c r="C270" s="149" t="s">
        <v>595</v>
      </c>
      <c r="D270" s="149" t="s">
        <v>164</v>
      </c>
      <c r="E270" s="150" t="s">
        <v>596</v>
      </c>
      <c r="F270" s="151" t="s">
        <v>597</v>
      </c>
      <c r="G270" s="152" t="s">
        <v>177</v>
      </c>
      <c r="H270" s="153">
        <v>8</v>
      </c>
      <c r="I270" s="154"/>
      <c r="J270" s="155">
        <f t="shared" si="50"/>
        <v>0</v>
      </c>
      <c r="K270" s="156"/>
      <c r="L270" s="157"/>
      <c r="M270" s="158" t="s">
        <v>1</v>
      </c>
      <c r="N270" s="159" t="s">
        <v>40</v>
      </c>
      <c r="P270" s="140">
        <f t="shared" si="51"/>
        <v>0</v>
      </c>
      <c r="Q270" s="140">
        <v>0</v>
      </c>
      <c r="R270" s="140">
        <f t="shared" si="52"/>
        <v>0</v>
      </c>
      <c r="S270" s="140">
        <v>0</v>
      </c>
      <c r="T270" s="141">
        <f t="shared" si="53"/>
        <v>0</v>
      </c>
      <c r="AR270" s="142" t="s">
        <v>382</v>
      </c>
      <c r="AT270" s="142" t="s">
        <v>164</v>
      </c>
      <c r="AU270" s="142" t="s">
        <v>84</v>
      </c>
      <c r="AY270" s="13" t="s">
        <v>128</v>
      </c>
      <c r="BE270" s="143">
        <f t="shared" si="54"/>
        <v>0</v>
      </c>
      <c r="BF270" s="143">
        <f t="shared" si="55"/>
        <v>0</v>
      </c>
      <c r="BG270" s="143">
        <f t="shared" si="56"/>
        <v>0</v>
      </c>
      <c r="BH270" s="143">
        <f t="shared" si="57"/>
        <v>0</v>
      </c>
      <c r="BI270" s="143">
        <f t="shared" si="58"/>
        <v>0</v>
      </c>
      <c r="BJ270" s="13" t="s">
        <v>82</v>
      </c>
      <c r="BK270" s="143">
        <f t="shared" si="59"/>
        <v>0</v>
      </c>
      <c r="BL270" s="13" t="s">
        <v>270</v>
      </c>
      <c r="BM270" s="142" t="s">
        <v>598</v>
      </c>
    </row>
    <row r="271" spans="2:65" s="1" customFormat="1" ht="24.2" customHeight="1">
      <c r="B271" s="129"/>
      <c r="C271" s="130" t="s">
        <v>386</v>
      </c>
      <c r="D271" s="130" t="s">
        <v>131</v>
      </c>
      <c r="E271" s="131" t="s">
        <v>592</v>
      </c>
      <c r="F271" s="132" t="s">
        <v>593</v>
      </c>
      <c r="G271" s="133" t="s">
        <v>177</v>
      </c>
      <c r="H271" s="134">
        <v>4</v>
      </c>
      <c r="I271" s="135"/>
      <c r="J271" s="136">
        <f t="shared" si="50"/>
        <v>0</v>
      </c>
      <c r="K271" s="137"/>
      <c r="L271" s="28"/>
      <c r="M271" s="138" t="s">
        <v>1</v>
      </c>
      <c r="N271" s="139" t="s">
        <v>40</v>
      </c>
      <c r="P271" s="140">
        <f t="shared" si="51"/>
        <v>0</v>
      </c>
      <c r="Q271" s="140">
        <v>0</v>
      </c>
      <c r="R271" s="140">
        <f t="shared" si="52"/>
        <v>0</v>
      </c>
      <c r="S271" s="140">
        <v>0</v>
      </c>
      <c r="T271" s="141">
        <f t="shared" si="53"/>
        <v>0</v>
      </c>
      <c r="AR271" s="142" t="s">
        <v>270</v>
      </c>
      <c r="AT271" s="142" t="s">
        <v>131</v>
      </c>
      <c r="AU271" s="142" t="s">
        <v>84</v>
      </c>
      <c r="AY271" s="13" t="s">
        <v>128</v>
      </c>
      <c r="BE271" s="143">
        <f t="shared" si="54"/>
        <v>0</v>
      </c>
      <c r="BF271" s="143">
        <f t="shared" si="55"/>
        <v>0</v>
      </c>
      <c r="BG271" s="143">
        <f t="shared" si="56"/>
        <v>0</v>
      </c>
      <c r="BH271" s="143">
        <f t="shared" si="57"/>
        <v>0</v>
      </c>
      <c r="BI271" s="143">
        <f t="shared" si="58"/>
        <v>0</v>
      </c>
      <c r="BJ271" s="13" t="s">
        <v>82</v>
      </c>
      <c r="BK271" s="143">
        <f t="shared" si="59"/>
        <v>0</v>
      </c>
      <c r="BL271" s="13" t="s">
        <v>270</v>
      </c>
      <c r="BM271" s="142" t="s">
        <v>599</v>
      </c>
    </row>
    <row r="272" spans="2:65" s="1" customFormat="1" ht="16.5" customHeight="1">
      <c r="B272" s="129"/>
      <c r="C272" s="149" t="s">
        <v>600</v>
      </c>
      <c r="D272" s="149" t="s">
        <v>164</v>
      </c>
      <c r="E272" s="150" t="s">
        <v>601</v>
      </c>
      <c r="F272" s="151" t="s">
        <v>602</v>
      </c>
      <c r="G272" s="152" t="s">
        <v>177</v>
      </c>
      <c r="H272" s="153">
        <v>4</v>
      </c>
      <c r="I272" s="154"/>
      <c r="J272" s="155">
        <f t="shared" ref="J272:J303" si="60">ROUND(I272*H272,2)</f>
        <v>0</v>
      </c>
      <c r="K272" s="156"/>
      <c r="L272" s="157"/>
      <c r="M272" s="158" t="s">
        <v>1</v>
      </c>
      <c r="N272" s="159" t="s">
        <v>40</v>
      </c>
      <c r="P272" s="140">
        <f t="shared" ref="P272:P303" si="61">O272*H272</f>
        <v>0</v>
      </c>
      <c r="Q272" s="140">
        <v>0</v>
      </c>
      <c r="R272" s="140">
        <f t="shared" ref="R272:R303" si="62">Q272*H272</f>
        <v>0</v>
      </c>
      <c r="S272" s="140">
        <v>0</v>
      </c>
      <c r="T272" s="141">
        <f t="shared" ref="T272:T303" si="63">S272*H272</f>
        <v>0</v>
      </c>
      <c r="AR272" s="142" t="s">
        <v>382</v>
      </c>
      <c r="AT272" s="142" t="s">
        <v>164</v>
      </c>
      <c r="AU272" s="142" t="s">
        <v>84</v>
      </c>
      <c r="AY272" s="13" t="s">
        <v>128</v>
      </c>
      <c r="BE272" s="143">
        <f t="shared" ref="BE272:BE303" si="64">IF(N272="základní",J272,0)</f>
        <v>0</v>
      </c>
      <c r="BF272" s="143">
        <f t="shared" ref="BF272:BF303" si="65">IF(N272="snížená",J272,0)</f>
        <v>0</v>
      </c>
      <c r="BG272" s="143">
        <f t="shared" ref="BG272:BG303" si="66">IF(N272="zákl. přenesená",J272,0)</f>
        <v>0</v>
      </c>
      <c r="BH272" s="143">
        <f t="shared" ref="BH272:BH303" si="67">IF(N272="sníž. přenesená",J272,0)</f>
        <v>0</v>
      </c>
      <c r="BI272" s="143">
        <f t="shared" ref="BI272:BI303" si="68">IF(N272="nulová",J272,0)</f>
        <v>0</v>
      </c>
      <c r="BJ272" s="13" t="s">
        <v>82</v>
      </c>
      <c r="BK272" s="143">
        <f t="shared" ref="BK272:BK303" si="69">ROUND(I272*H272,2)</f>
        <v>0</v>
      </c>
      <c r="BL272" s="13" t="s">
        <v>270</v>
      </c>
      <c r="BM272" s="142" t="s">
        <v>603</v>
      </c>
    </row>
    <row r="273" spans="2:65" s="1" customFormat="1" ht="24.2" customHeight="1">
      <c r="B273" s="129"/>
      <c r="C273" s="130" t="s">
        <v>390</v>
      </c>
      <c r="D273" s="130" t="s">
        <v>131</v>
      </c>
      <c r="E273" s="131" t="s">
        <v>592</v>
      </c>
      <c r="F273" s="132" t="s">
        <v>593</v>
      </c>
      <c r="G273" s="133" t="s">
        <v>177</v>
      </c>
      <c r="H273" s="134">
        <v>6</v>
      </c>
      <c r="I273" s="135"/>
      <c r="J273" s="136">
        <f t="shared" si="60"/>
        <v>0</v>
      </c>
      <c r="K273" s="137"/>
      <c r="L273" s="28"/>
      <c r="M273" s="138" t="s">
        <v>1</v>
      </c>
      <c r="N273" s="139" t="s">
        <v>40</v>
      </c>
      <c r="P273" s="140">
        <f t="shared" si="61"/>
        <v>0</v>
      </c>
      <c r="Q273" s="140">
        <v>0</v>
      </c>
      <c r="R273" s="140">
        <f t="shared" si="62"/>
        <v>0</v>
      </c>
      <c r="S273" s="140">
        <v>0</v>
      </c>
      <c r="T273" s="141">
        <f t="shared" si="63"/>
        <v>0</v>
      </c>
      <c r="AR273" s="142" t="s">
        <v>270</v>
      </c>
      <c r="AT273" s="142" t="s">
        <v>131</v>
      </c>
      <c r="AU273" s="142" t="s">
        <v>84</v>
      </c>
      <c r="AY273" s="13" t="s">
        <v>128</v>
      </c>
      <c r="BE273" s="143">
        <f t="shared" si="64"/>
        <v>0</v>
      </c>
      <c r="BF273" s="143">
        <f t="shared" si="65"/>
        <v>0</v>
      </c>
      <c r="BG273" s="143">
        <f t="shared" si="66"/>
        <v>0</v>
      </c>
      <c r="BH273" s="143">
        <f t="shared" si="67"/>
        <v>0</v>
      </c>
      <c r="BI273" s="143">
        <f t="shared" si="68"/>
        <v>0</v>
      </c>
      <c r="BJ273" s="13" t="s">
        <v>82</v>
      </c>
      <c r="BK273" s="143">
        <f t="shared" si="69"/>
        <v>0</v>
      </c>
      <c r="BL273" s="13" t="s">
        <v>270</v>
      </c>
      <c r="BM273" s="142" t="s">
        <v>604</v>
      </c>
    </row>
    <row r="274" spans="2:65" s="1" customFormat="1" ht="21.75" customHeight="1">
      <c r="B274" s="129"/>
      <c r="C274" s="149" t="s">
        <v>605</v>
      </c>
      <c r="D274" s="149" t="s">
        <v>164</v>
      </c>
      <c r="E274" s="150" t="s">
        <v>606</v>
      </c>
      <c r="F274" s="151" t="s">
        <v>607</v>
      </c>
      <c r="G274" s="152" t="s">
        <v>177</v>
      </c>
      <c r="H274" s="153">
        <v>6</v>
      </c>
      <c r="I274" s="154"/>
      <c r="J274" s="155">
        <f t="shared" si="60"/>
        <v>0</v>
      </c>
      <c r="K274" s="156"/>
      <c r="L274" s="157"/>
      <c r="M274" s="158" t="s">
        <v>1</v>
      </c>
      <c r="N274" s="159" t="s">
        <v>40</v>
      </c>
      <c r="P274" s="140">
        <f t="shared" si="61"/>
        <v>0</v>
      </c>
      <c r="Q274" s="140">
        <v>0</v>
      </c>
      <c r="R274" s="140">
        <f t="shared" si="62"/>
        <v>0</v>
      </c>
      <c r="S274" s="140">
        <v>0</v>
      </c>
      <c r="T274" s="141">
        <f t="shared" si="63"/>
        <v>0</v>
      </c>
      <c r="AR274" s="142" t="s">
        <v>382</v>
      </c>
      <c r="AT274" s="142" t="s">
        <v>164</v>
      </c>
      <c r="AU274" s="142" t="s">
        <v>84</v>
      </c>
      <c r="AY274" s="13" t="s">
        <v>128</v>
      </c>
      <c r="BE274" s="143">
        <f t="shared" si="64"/>
        <v>0</v>
      </c>
      <c r="BF274" s="143">
        <f t="shared" si="65"/>
        <v>0</v>
      </c>
      <c r="BG274" s="143">
        <f t="shared" si="66"/>
        <v>0</v>
      </c>
      <c r="BH274" s="143">
        <f t="shared" si="67"/>
        <v>0</v>
      </c>
      <c r="BI274" s="143">
        <f t="shared" si="68"/>
        <v>0</v>
      </c>
      <c r="BJ274" s="13" t="s">
        <v>82</v>
      </c>
      <c r="BK274" s="143">
        <f t="shared" si="69"/>
        <v>0</v>
      </c>
      <c r="BL274" s="13" t="s">
        <v>270</v>
      </c>
      <c r="BM274" s="142" t="s">
        <v>608</v>
      </c>
    </row>
    <row r="275" spans="2:65" s="1" customFormat="1" ht="24.2" customHeight="1">
      <c r="B275" s="129"/>
      <c r="C275" s="130" t="s">
        <v>393</v>
      </c>
      <c r="D275" s="130" t="s">
        <v>131</v>
      </c>
      <c r="E275" s="131" t="s">
        <v>609</v>
      </c>
      <c r="F275" s="132" t="s">
        <v>593</v>
      </c>
      <c r="G275" s="133" t="s">
        <v>177</v>
      </c>
      <c r="H275" s="134">
        <v>24</v>
      </c>
      <c r="I275" s="135"/>
      <c r="J275" s="136">
        <f t="shared" si="60"/>
        <v>0</v>
      </c>
      <c r="K275" s="137"/>
      <c r="L275" s="28"/>
      <c r="M275" s="138" t="s">
        <v>1</v>
      </c>
      <c r="N275" s="139" t="s">
        <v>40</v>
      </c>
      <c r="P275" s="140">
        <f t="shared" si="61"/>
        <v>0</v>
      </c>
      <c r="Q275" s="140">
        <v>0</v>
      </c>
      <c r="R275" s="140">
        <f t="shared" si="62"/>
        <v>0</v>
      </c>
      <c r="S275" s="140">
        <v>0</v>
      </c>
      <c r="T275" s="141">
        <f t="shared" si="63"/>
        <v>0</v>
      </c>
      <c r="AR275" s="142" t="s">
        <v>270</v>
      </c>
      <c r="AT275" s="142" t="s">
        <v>131</v>
      </c>
      <c r="AU275" s="142" t="s">
        <v>84</v>
      </c>
      <c r="AY275" s="13" t="s">
        <v>128</v>
      </c>
      <c r="BE275" s="143">
        <f t="shared" si="64"/>
        <v>0</v>
      </c>
      <c r="BF275" s="143">
        <f t="shared" si="65"/>
        <v>0</v>
      </c>
      <c r="BG275" s="143">
        <f t="shared" si="66"/>
        <v>0</v>
      </c>
      <c r="BH275" s="143">
        <f t="shared" si="67"/>
        <v>0</v>
      </c>
      <c r="BI275" s="143">
        <f t="shared" si="68"/>
        <v>0</v>
      </c>
      <c r="BJ275" s="13" t="s">
        <v>82</v>
      </c>
      <c r="BK275" s="143">
        <f t="shared" si="69"/>
        <v>0</v>
      </c>
      <c r="BL275" s="13" t="s">
        <v>270</v>
      </c>
      <c r="BM275" s="142" t="s">
        <v>382</v>
      </c>
    </row>
    <row r="276" spans="2:65" s="1" customFormat="1" ht="24.2" customHeight="1">
      <c r="B276" s="129"/>
      <c r="C276" s="149" t="s">
        <v>610</v>
      </c>
      <c r="D276" s="149" t="s">
        <v>164</v>
      </c>
      <c r="E276" s="150" t="s">
        <v>611</v>
      </c>
      <c r="F276" s="151" t="s">
        <v>612</v>
      </c>
      <c r="G276" s="152" t="s">
        <v>177</v>
      </c>
      <c r="H276" s="153">
        <v>12</v>
      </c>
      <c r="I276" s="154"/>
      <c r="J276" s="155">
        <f t="shared" si="60"/>
        <v>0</v>
      </c>
      <c r="K276" s="156"/>
      <c r="L276" s="157"/>
      <c r="M276" s="158" t="s">
        <v>1</v>
      </c>
      <c r="N276" s="159" t="s">
        <v>40</v>
      </c>
      <c r="P276" s="140">
        <f t="shared" si="61"/>
        <v>0</v>
      </c>
      <c r="Q276" s="140">
        <v>0</v>
      </c>
      <c r="R276" s="140">
        <f t="shared" si="62"/>
        <v>0</v>
      </c>
      <c r="S276" s="140">
        <v>0</v>
      </c>
      <c r="T276" s="141">
        <f t="shared" si="63"/>
        <v>0</v>
      </c>
      <c r="AR276" s="142" t="s">
        <v>382</v>
      </c>
      <c r="AT276" s="142" t="s">
        <v>164</v>
      </c>
      <c r="AU276" s="142" t="s">
        <v>84</v>
      </c>
      <c r="AY276" s="13" t="s">
        <v>128</v>
      </c>
      <c r="BE276" s="143">
        <f t="shared" si="64"/>
        <v>0</v>
      </c>
      <c r="BF276" s="143">
        <f t="shared" si="65"/>
        <v>0</v>
      </c>
      <c r="BG276" s="143">
        <f t="shared" si="66"/>
        <v>0</v>
      </c>
      <c r="BH276" s="143">
        <f t="shared" si="67"/>
        <v>0</v>
      </c>
      <c r="BI276" s="143">
        <f t="shared" si="68"/>
        <v>0</v>
      </c>
      <c r="BJ276" s="13" t="s">
        <v>82</v>
      </c>
      <c r="BK276" s="143">
        <f t="shared" si="69"/>
        <v>0</v>
      </c>
      <c r="BL276" s="13" t="s">
        <v>270</v>
      </c>
      <c r="BM276" s="142" t="s">
        <v>613</v>
      </c>
    </row>
    <row r="277" spans="2:65" s="1" customFormat="1" ht="33" customHeight="1">
      <c r="B277" s="129"/>
      <c r="C277" s="149" t="s">
        <v>397</v>
      </c>
      <c r="D277" s="149" t="s">
        <v>164</v>
      </c>
      <c r="E277" s="150" t="s">
        <v>614</v>
      </c>
      <c r="F277" s="151" t="s">
        <v>615</v>
      </c>
      <c r="G277" s="152" t="s">
        <v>177</v>
      </c>
      <c r="H277" s="153">
        <v>12</v>
      </c>
      <c r="I277" s="154"/>
      <c r="J277" s="155">
        <f t="shared" si="60"/>
        <v>0</v>
      </c>
      <c r="K277" s="156"/>
      <c r="L277" s="157"/>
      <c r="M277" s="158" t="s">
        <v>1</v>
      </c>
      <c r="N277" s="159" t="s">
        <v>40</v>
      </c>
      <c r="P277" s="140">
        <f t="shared" si="61"/>
        <v>0</v>
      </c>
      <c r="Q277" s="140">
        <v>0</v>
      </c>
      <c r="R277" s="140">
        <f t="shared" si="62"/>
        <v>0</v>
      </c>
      <c r="S277" s="140">
        <v>0</v>
      </c>
      <c r="T277" s="141">
        <f t="shared" si="63"/>
        <v>0</v>
      </c>
      <c r="AR277" s="142" t="s">
        <v>382</v>
      </c>
      <c r="AT277" s="142" t="s">
        <v>164</v>
      </c>
      <c r="AU277" s="142" t="s">
        <v>84</v>
      </c>
      <c r="AY277" s="13" t="s">
        <v>128</v>
      </c>
      <c r="BE277" s="143">
        <f t="shared" si="64"/>
        <v>0</v>
      </c>
      <c r="BF277" s="143">
        <f t="shared" si="65"/>
        <v>0</v>
      </c>
      <c r="BG277" s="143">
        <f t="shared" si="66"/>
        <v>0</v>
      </c>
      <c r="BH277" s="143">
        <f t="shared" si="67"/>
        <v>0</v>
      </c>
      <c r="BI277" s="143">
        <f t="shared" si="68"/>
        <v>0</v>
      </c>
      <c r="BJ277" s="13" t="s">
        <v>82</v>
      </c>
      <c r="BK277" s="143">
        <f t="shared" si="69"/>
        <v>0</v>
      </c>
      <c r="BL277" s="13" t="s">
        <v>270</v>
      </c>
      <c r="BM277" s="142" t="s">
        <v>616</v>
      </c>
    </row>
    <row r="278" spans="2:65" s="1" customFormat="1" ht="24.2" customHeight="1">
      <c r="B278" s="129"/>
      <c r="C278" s="130" t="s">
        <v>617</v>
      </c>
      <c r="D278" s="130" t="s">
        <v>131</v>
      </c>
      <c r="E278" s="131" t="s">
        <v>618</v>
      </c>
      <c r="F278" s="132" t="s">
        <v>619</v>
      </c>
      <c r="G278" s="133" t="s">
        <v>177</v>
      </c>
      <c r="H278" s="134">
        <v>5</v>
      </c>
      <c r="I278" s="135"/>
      <c r="J278" s="136">
        <f t="shared" si="60"/>
        <v>0</v>
      </c>
      <c r="K278" s="137"/>
      <c r="L278" s="28"/>
      <c r="M278" s="138" t="s">
        <v>1</v>
      </c>
      <c r="N278" s="139" t="s">
        <v>40</v>
      </c>
      <c r="P278" s="140">
        <f t="shared" si="61"/>
        <v>0</v>
      </c>
      <c r="Q278" s="140">
        <v>0</v>
      </c>
      <c r="R278" s="140">
        <f t="shared" si="62"/>
        <v>0</v>
      </c>
      <c r="S278" s="140">
        <v>0</v>
      </c>
      <c r="T278" s="141">
        <f t="shared" si="63"/>
        <v>0</v>
      </c>
      <c r="AR278" s="142" t="s">
        <v>270</v>
      </c>
      <c r="AT278" s="142" t="s">
        <v>131</v>
      </c>
      <c r="AU278" s="142" t="s">
        <v>84</v>
      </c>
      <c r="AY278" s="13" t="s">
        <v>128</v>
      </c>
      <c r="BE278" s="143">
        <f t="shared" si="64"/>
        <v>0</v>
      </c>
      <c r="BF278" s="143">
        <f t="shared" si="65"/>
        <v>0</v>
      </c>
      <c r="BG278" s="143">
        <f t="shared" si="66"/>
        <v>0</v>
      </c>
      <c r="BH278" s="143">
        <f t="shared" si="67"/>
        <v>0</v>
      </c>
      <c r="BI278" s="143">
        <f t="shared" si="68"/>
        <v>0</v>
      </c>
      <c r="BJ278" s="13" t="s">
        <v>82</v>
      </c>
      <c r="BK278" s="143">
        <f t="shared" si="69"/>
        <v>0</v>
      </c>
      <c r="BL278" s="13" t="s">
        <v>270</v>
      </c>
      <c r="BM278" s="142" t="s">
        <v>620</v>
      </c>
    </row>
    <row r="279" spans="2:65" s="1" customFormat="1" ht="16.5" customHeight="1">
      <c r="B279" s="129"/>
      <c r="C279" s="149" t="s">
        <v>400</v>
      </c>
      <c r="D279" s="149" t="s">
        <v>164</v>
      </c>
      <c r="E279" s="150" t="s">
        <v>621</v>
      </c>
      <c r="F279" s="151" t="s">
        <v>622</v>
      </c>
      <c r="G279" s="152" t="s">
        <v>167</v>
      </c>
      <c r="H279" s="153">
        <v>5</v>
      </c>
      <c r="I279" s="154"/>
      <c r="J279" s="155">
        <f t="shared" si="60"/>
        <v>0</v>
      </c>
      <c r="K279" s="156"/>
      <c r="L279" s="157"/>
      <c r="M279" s="158" t="s">
        <v>1</v>
      </c>
      <c r="N279" s="159" t="s">
        <v>40</v>
      </c>
      <c r="P279" s="140">
        <f t="shared" si="61"/>
        <v>0</v>
      </c>
      <c r="Q279" s="140">
        <v>0</v>
      </c>
      <c r="R279" s="140">
        <f t="shared" si="62"/>
        <v>0</v>
      </c>
      <c r="S279" s="140">
        <v>0</v>
      </c>
      <c r="T279" s="141">
        <f t="shared" si="63"/>
        <v>0</v>
      </c>
      <c r="AR279" s="142" t="s">
        <v>382</v>
      </c>
      <c r="AT279" s="142" t="s">
        <v>164</v>
      </c>
      <c r="AU279" s="142" t="s">
        <v>84</v>
      </c>
      <c r="AY279" s="13" t="s">
        <v>128</v>
      </c>
      <c r="BE279" s="143">
        <f t="shared" si="64"/>
        <v>0</v>
      </c>
      <c r="BF279" s="143">
        <f t="shared" si="65"/>
        <v>0</v>
      </c>
      <c r="BG279" s="143">
        <f t="shared" si="66"/>
        <v>0</v>
      </c>
      <c r="BH279" s="143">
        <f t="shared" si="67"/>
        <v>0</v>
      </c>
      <c r="BI279" s="143">
        <f t="shared" si="68"/>
        <v>0</v>
      </c>
      <c r="BJ279" s="13" t="s">
        <v>82</v>
      </c>
      <c r="BK279" s="143">
        <f t="shared" si="69"/>
        <v>0</v>
      </c>
      <c r="BL279" s="13" t="s">
        <v>270</v>
      </c>
      <c r="BM279" s="142" t="s">
        <v>623</v>
      </c>
    </row>
    <row r="280" spans="2:65" s="1" customFormat="1" ht="24.2" customHeight="1">
      <c r="B280" s="129"/>
      <c r="C280" s="130" t="s">
        <v>624</v>
      </c>
      <c r="D280" s="130" t="s">
        <v>131</v>
      </c>
      <c r="E280" s="131" t="s">
        <v>625</v>
      </c>
      <c r="F280" s="132" t="s">
        <v>626</v>
      </c>
      <c r="G280" s="133" t="s">
        <v>177</v>
      </c>
      <c r="H280" s="134">
        <v>6</v>
      </c>
      <c r="I280" s="135"/>
      <c r="J280" s="136">
        <f t="shared" si="60"/>
        <v>0</v>
      </c>
      <c r="K280" s="137"/>
      <c r="L280" s="28"/>
      <c r="M280" s="138" t="s">
        <v>1</v>
      </c>
      <c r="N280" s="139" t="s">
        <v>40</v>
      </c>
      <c r="P280" s="140">
        <f t="shared" si="61"/>
        <v>0</v>
      </c>
      <c r="Q280" s="140">
        <v>0</v>
      </c>
      <c r="R280" s="140">
        <f t="shared" si="62"/>
        <v>0</v>
      </c>
      <c r="S280" s="140">
        <v>0</v>
      </c>
      <c r="T280" s="141">
        <f t="shared" si="63"/>
        <v>0</v>
      </c>
      <c r="AR280" s="142" t="s">
        <v>270</v>
      </c>
      <c r="AT280" s="142" t="s">
        <v>131</v>
      </c>
      <c r="AU280" s="142" t="s">
        <v>84</v>
      </c>
      <c r="AY280" s="13" t="s">
        <v>128</v>
      </c>
      <c r="BE280" s="143">
        <f t="shared" si="64"/>
        <v>0</v>
      </c>
      <c r="BF280" s="143">
        <f t="shared" si="65"/>
        <v>0</v>
      </c>
      <c r="BG280" s="143">
        <f t="shared" si="66"/>
        <v>0</v>
      </c>
      <c r="BH280" s="143">
        <f t="shared" si="67"/>
        <v>0</v>
      </c>
      <c r="BI280" s="143">
        <f t="shared" si="68"/>
        <v>0</v>
      </c>
      <c r="BJ280" s="13" t="s">
        <v>82</v>
      </c>
      <c r="BK280" s="143">
        <f t="shared" si="69"/>
        <v>0</v>
      </c>
      <c r="BL280" s="13" t="s">
        <v>270</v>
      </c>
      <c r="BM280" s="142" t="s">
        <v>627</v>
      </c>
    </row>
    <row r="281" spans="2:65" s="1" customFormat="1" ht="21.75" customHeight="1">
      <c r="B281" s="129"/>
      <c r="C281" s="149" t="s">
        <v>404</v>
      </c>
      <c r="D281" s="149" t="s">
        <v>164</v>
      </c>
      <c r="E281" s="150" t="s">
        <v>628</v>
      </c>
      <c r="F281" s="151" t="s">
        <v>629</v>
      </c>
      <c r="G281" s="152" t="s">
        <v>177</v>
      </c>
      <c r="H281" s="153">
        <v>6</v>
      </c>
      <c r="I281" s="154"/>
      <c r="J281" s="155">
        <f t="shared" si="60"/>
        <v>0</v>
      </c>
      <c r="K281" s="156"/>
      <c r="L281" s="157"/>
      <c r="M281" s="158" t="s">
        <v>1</v>
      </c>
      <c r="N281" s="159" t="s">
        <v>40</v>
      </c>
      <c r="P281" s="140">
        <f t="shared" si="61"/>
        <v>0</v>
      </c>
      <c r="Q281" s="140">
        <v>0</v>
      </c>
      <c r="R281" s="140">
        <f t="shared" si="62"/>
        <v>0</v>
      </c>
      <c r="S281" s="140">
        <v>0</v>
      </c>
      <c r="T281" s="141">
        <f t="shared" si="63"/>
        <v>0</v>
      </c>
      <c r="AR281" s="142" t="s">
        <v>382</v>
      </c>
      <c r="AT281" s="142" t="s">
        <v>164</v>
      </c>
      <c r="AU281" s="142" t="s">
        <v>84</v>
      </c>
      <c r="AY281" s="13" t="s">
        <v>128</v>
      </c>
      <c r="BE281" s="143">
        <f t="shared" si="64"/>
        <v>0</v>
      </c>
      <c r="BF281" s="143">
        <f t="shared" si="65"/>
        <v>0</v>
      </c>
      <c r="BG281" s="143">
        <f t="shared" si="66"/>
        <v>0</v>
      </c>
      <c r="BH281" s="143">
        <f t="shared" si="67"/>
        <v>0</v>
      </c>
      <c r="BI281" s="143">
        <f t="shared" si="68"/>
        <v>0</v>
      </c>
      <c r="BJ281" s="13" t="s">
        <v>82</v>
      </c>
      <c r="BK281" s="143">
        <f t="shared" si="69"/>
        <v>0</v>
      </c>
      <c r="BL281" s="13" t="s">
        <v>270</v>
      </c>
      <c r="BM281" s="142" t="s">
        <v>630</v>
      </c>
    </row>
    <row r="282" spans="2:65" s="1" customFormat="1" ht="24.2" customHeight="1">
      <c r="B282" s="129"/>
      <c r="C282" s="149" t="s">
        <v>631</v>
      </c>
      <c r="D282" s="149" t="s">
        <v>164</v>
      </c>
      <c r="E282" s="150" t="s">
        <v>632</v>
      </c>
      <c r="F282" s="151" t="s">
        <v>633</v>
      </c>
      <c r="G282" s="152" t="s">
        <v>177</v>
      </c>
      <c r="H282" s="153">
        <v>12</v>
      </c>
      <c r="I282" s="154"/>
      <c r="J282" s="155">
        <f t="shared" si="60"/>
        <v>0</v>
      </c>
      <c r="K282" s="156"/>
      <c r="L282" s="157"/>
      <c r="M282" s="158" t="s">
        <v>1</v>
      </c>
      <c r="N282" s="159" t="s">
        <v>40</v>
      </c>
      <c r="P282" s="140">
        <f t="shared" si="61"/>
        <v>0</v>
      </c>
      <c r="Q282" s="140">
        <v>0</v>
      </c>
      <c r="R282" s="140">
        <f t="shared" si="62"/>
        <v>0</v>
      </c>
      <c r="S282" s="140">
        <v>0</v>
      </c>
      <c r="T282" s="141">
        <f t="shared" si="63"/>
        <v>0</v>
      </c>
      <c r="AR282" s="142" t="s">
        <v>382</v>
      </c>
      <c r="AT282" s="142" t="s">
        <v>164</v>
      </c>
      <c r="AU282" s="142" t="s">
        <v>84</v>
      </c>
      <c r="AY282" s="13" t="s">
        <v>128</v>
      </c>
      <c r="BE282" s="143">
        <f t="shared" si="64"/>
        <v>0</v>
      </c>
      <c r="BF282" s="143">
        <f t="shared" si="65"/>
        <v>0</v>
      </c>
      <c r="BG282" s="143">
        <f t="shared" si="66"/>
        <v>0</v>
      </c>
      <c r="BH282" s="143">
        <f t="shared" si="67"/>
        <v>0</v>
      </c>
      <c r="BI282" s="143">
        <f t="shared" si="68"/>
        <v>0</v>
      </c>
      <c r="BJ282" s="13" t="s">
        <v>82</v>
      </c>
      <c r="BK282" s="143">
        <f t="shared" si="69"/>
        <v>0</v>
      </c>
      <c r="BL282" s="13" t="s">
        <v>270</v>
      </c>
      <c r="BM282" s="142" t="s">
        <v>634</v>
      </c>
    </row>
    <row r="283" spans="2:65" s="1" customFormat="1" ht="21.75" customHeight="1">
      <c r="B283" s="129"/>
      <c r="C283" s="130" t="s">
        <v>407</v>
      </c>
      <c r="D283" s="130" t="s">
        <v>131</v>
      </c>
      <c r="E283" s="131" t="s">
        <v>635</v>
      </c>
      <c r="F283" s="132" t="s">
        <v>636</v>
      </c>
      <c r="G283" s="133" t="s">
        <v>177</v>
      </c>
      <c r="H283" s="134">
        <v>6</v>
      </c>
      <c r="I283" s="135"/>
      <c r="J283" s="136">
        <f t="shared" si="60"/>
        <v>0</v>
      </c>
      <c r="K283" s="137"/>
      <c r="L283" s="28"/>
      <c r="M283" s="138" t="s">
        <v>1</v>
      </c>
      <c r="N283" s="139" t="s">
        <v>40</v>
      </c>
      <c r="P283" s="140">
        <f t="shared" si="61"/>
        <v>0</v>
      </c>
      <c r="Q283" s="140">
        <v>0</v>
      </c>
      <c r="R283" s="140">
        <f t="shared" si="62"/>
        <v>0</v>
      </c>
      <c r="S283" s="140">
        <v>0</v>
      </c>
      <c r="T283" s="141">
        <f t="shared" si="63"/>
        <v>0</v>
      </c>
      <c r="AR283" s="142" t="s">
        <v>270</v>
      </c>
      <c r="AT283" s="142" t="s">
        <v>131</v>
      </c>
      <c r="AU283" s="142" t="s">
        <v>84</v>
      </c>
      <c r="AY283" s="13" t="s">
        <v>128</v>
      </c>
      <c r="BE283" s="143">
        <f t="shared" si="64"/>
        <v>0</v>
      </c>
      <c r="BF283" s="143">
        <f t="shared" si="65"/>
        <v>0</v>
      </c>
      <c r="BG283" s="143">
        <f t="shared" si="66"/>
        <v>0</v>
      </c>
      <c r="BH283" s="143">
        <f t="shared" si="67"/>
        <v>0</v>
      </c>
      <c r="BI283" s="143">
        <f t="shared" si="68"/>
        <v>0</v>
      </c>
      <c r="BJ283" s="13" t="s">
        <v>82</v>
      </c>
      <c r="BK283" s="143">
        <f t="shared" si="69"/>
        <v>0</v>
      </c>
      <c r="BL283" s="13" t="s">
        <v>270</v>
      </c>
      <c r="BM283" s="142" t="s">
        <v>637</v>
      </c>
    </row>
    <row r="284" spans="2:65" s="1" customFormat="1" ht="16.5" customHeight="1">
      <c r="B284" s="129"/>
      <c r="C284" s="149" t="s">
        <v>638</v>
      </c>
      <c r="D284" s="149" t="s">
        <v>164</v>
      </c>
      <c r="E284" s="150" t="s">
        <v>639</v>
      </c>
      <c r="F284" s="151" t="s">
        <v>640</v>
      </c>
      <c r="G284" s="152" t="s">
        <v>177</v>
      </c>
      <c r="H284" s="153">
        <v>6</v>
      </c>
      <c r="I284" s="154"/>
      <c r="J284" s="155">
        <f t="shared" si="60"/>
        <v>0</v>
      </c>
      <c r="K284" s="156"/>
      <c r="L284" s="157"/>
      <c r="M284" s="158" t="s">
        <v>1</v>
      </c>
      <c r="N284" s="159" t="s">
        <v>40</v>
      </c>
      <c r="P284" s="140">
        <f t="shared" si="61"/>
        <v>0</v>
      </c>
      <c r="Q284" s="140">
        <v>0</v>
      </c>
      <c r="R284" s="140">
        <f t="shared" si="62"/>
        <v>0</v>
      </c>
      <c r="S284" s="140">
        <v>0</v>
      </c>
      <c r="T284" s="141">
        <f t="shared" si="63"/>
        <v>0</v>
      </c>
      <c r="AR284" s="142" t="s">
        <v>382</v>
      </c>
      <c r="AT284" s="142" t="s">
        <v>164</v>
      </c>
      <c r="AU284" s="142" t="s">
        <v>84</v>
      </c>
      <c r="AY284" s="13" t="s">
        <v>128</v>
      </c>
      <c r="BE284" s="143">
        <f t="shared" si="64"/>
        <v>0</v>
      </c>
      <c r="BF284" s="143">
        <f t="shared" si="65"/>
        <v>0</v>
      </c>
      <c r="BG284" s="143">
        <f t="shared" si="66"/>
        <v>0</v>
      </c>
      <c r="BH284" s="143">
        <f t="shared" si="67"/>
        <v>0</v>
      </c>
      <c r="BI284" s="143">
        <f t="shared" si="68"/>
        <v>0</v>
      </c>
      <c r="BJ284" s="13" t="s">
        <v>82</v>
      </c>
      <c r="BK284" s="143">
        <f t="shared" si="69"/>
        <v>0</v>
      </c>
      <c r="BL284" s="13" t="s">
        <v>270</v>
      </c>
      <c r="BM284" s="142" t="s">
        <v>641</v>
      </c>
    </row>
    <row r="285" spans="2:65" s="1" customFormat="1" ht="24.2" customHeight="1">
      <c r="B285" s="129"/>
      <c r="C285" s="130" t="s">
        <v>411</v>
      </c>
      <c r="D285" s="130" t="s">
        <v>131</v>
      </c>
      <c r="E285" s="131" t="s">
        <v>642</v>
      </c>
      <c r="F285" s="132" t="s">
        <v>643</v>
      </c>
      <c r="G285" s="133" t="s">
        <v>262</v>
      </c>
      <c r="H285" s="134">
        <v>55</v>
      </c>
      <c r="I285" s="135"/>
      <c r="J285" s="136">
        <f t="shared" si="60"/>
        <v>0</v>
      </c>
      <c r="K285" s="137"/>
      <c r="L285" s="28"/>
      <c r="M285" s="138" t="s">
        <v>1</v>
      </c>
      <c r="N285" s="139" t="s">
        <v>40</v>
      </c>
      <c r="P285" s="140">
        <f t="shared" si="61"/>
        <v>0</v>
      </c>
      <c r="Q285" s="140">
        <v>0</v>
      </c>
      <c r="R285" s="140">
        <f t="shared" si="62"/>
        <v>0</v>
      </c>
      <c r="S285" s="140">
        <v>0</v>
      </c>
      <c r="T285" s="141">
        <f t="shared" si="63"/>
        <v>0</v>
      </c>
      <c r="AR285" s="142" t="s">
        <v>270</v>
      </c>
      <c r="AT285" s="142" t="s">
        <v>131</v>
      </c>
      <c r="AU285" s="142" t="s">
        <v>84</v>
      </c>
      <c r="AY285" s="13" t="s">
        <v>128</v>
      </c>
      <c r="BE285" s="143">
        <f t="shared" si="64"/>
        <v>0</v>
      </c>
      <c r="BF285" s="143">
        <f t="shared" si="65"/>
        <v>0</v>
      </c>
      <c r="BG285" s="143">
        <f t="shared" si="66"/>
        <v>0</v>
      </c>
      <c r="BH285" s="143">
        <f t="shared" si="67"/>
        <v>0</v>
      </c>
      <c r="BI285" s="143">
        <f t="shared" si="68"/>
        <v>0</v>
      </c>
      <c r="BJ285" s="13" t="s">
        <v>82</v>
      </c>
      <c r="BK285" s="143">
        <f t="shared" si="69"/>
        <v>0</v>
      </c>
      <c r="BL285" s="13" t="s">
        <v>270</v>
      </c>
      <c r="BM285" s="142" t="s">
        <v>644</v>
      </c>
    </row>
    <row r="286" spans="2:65" s="1" customFormat="1" ht="16.5" customHeight="1">
      <c r="B286" s="129"/>
      <c r="C286" s="149" t="s">
        <v>645</v>
      </c>
      <c r="D286" s="149" t="s">
        <v>164</v>
      </c>
      <c r="E286" s="150" t="s">
        <v>646</v>
      </c>
      <c r="F286" s="151" t="s">
        <v>647</v>
      </c>
      <c r="G286" s="152" t="s">
        <v>262</v>
      </c>
      <c r="H286" s="153">
        <v>55</v>
      </c>
      <c r="I286" s="154"/>
      <c r="J286" s="155">
        <f t="shared" si="60"/>
        <v>0</v>
      </c>
      <c r="K286" s="156"/>
      <c r="L286" s="157"/>
      <c r="M286" s="158" t="s">
        <v>1</v>
      </c>
      <c r="N286" s="159" t="s">
        <v>40</v>
      </c>
      <c r="P286" s="140">
        <f t="shared" si="61"/>
        <v>0</v>
      </c>
      <c r="Q286" s="140">
        <v>0</v>
      </c>
      <c r="R286" s="140">
        <f t="shared" si="62"/>
        <v>0</v>
      </c>
      <c r="S286" s="140">
        <v>0</v>
      </c>
      <c r="T286" s="141">
        <f t="shared" si="63"/>
        <v>0</v>
      </c>
      <c r="AR286" s="142" t="s">
        <v>382</v>
      </c>
      <c r="AT286" s="142" t="s">
        <v>164</v>
      </c>
      <c r="AU286" s="142" t="s">
        <v>84</v>
      </c>
      <c r="AY286" s="13" t="s">
        <v>128</v>
      </c>
      <c r="BE286" s="143">
        <f t="shared" si="64"/>
        <v>0</v>
      </c>
      <c r="BF286" s="143">
        <f t="shared" si="65"/>
        <v>0</v>
      </c>
      <c r="BG286" s="143">
        <f t="shared" si="66"/>
        <v>0</v>
      </c>
      <c r="BH286" s="143">
        <f t="shared" si="67"/>
        <v>0</v>
      </c>
      <c r="BI286" s="143">
        <f t="shared" si="68"/>
        <v>0</v>
      </c>
      <c r="BJ286" s="13" t="s">
        <v>82</v>
      </c>
      <c r="BK286" s="143">
        <f t="shared" si="69"/>
        <v>0</v>
      </c>
      <c r="BL286" s="13" t="s">
        <v>270</v>
      </c>
      <c r="BM286" s="142" t="s">
        <v>648</v>
      </c>
    </row>
    <row r="287" spans="2:65" s="1" customFormat="1" ht="24.2" customHeight="1">
      <c r="B287" s="129"/>
      <c r="C287" s="130" t="s">
        <v>414</v>
      </c>
      <c r="D287" s="130" t="s">
        <v>131</v>
      </c>
      <c r="E287" s="131" t="s">
        <v>642</v>
      </c>
      <c r="F287" s="132" t="s">
        <v>643</v>
      </c>
      <c r="G287" s="133" t="s">
        <v>262</v>
      </c>
      <c r="H287" s="134">
        <v>80</v>
      </c>
      <c r="I287" s="135"/>
      <c r="J287" s="136">
        <f t="shared" si="60"/>
        <v>0</v>
      </c>
      <c r="K287" s="137"/>
      <c r="L287" s="28"/>
      <c r="M287" s="138" t="s">
        <v>1</v>
      </c>
      <c r="N287" s="139" t="s">
        <v>40</v>
      </c>
      <c r="P287" s="140">
        <f t="shared" si="61"/>
        <v>0</v>
      </c>
      <c r="Q287" s="140">
        <v>0</v>
      </c>
      <c r="R287" s="140">
        <f t="shared" si="62"/>
        <v>0</v>
      </c>
      <c r="S287" s="140">
        <v>0</v>
      </c>
      <c r="T287" s="141">
        <f t="shared" si="63"/>
        <v>0</v>
      </c>
      <c r="AR287" s="142" t="s">
        <v>270</v>
      </c>
      <c r="AT287" s="142" t="s">
        <v>131</v>
      </c>
      <c r="AU287" s="142" t="s">
        <v>84</v>
      </c>
      <c r="AY287" s="13" t="s">
        <v>128</v>
      </c>
      <c r="BE287" s="143">
        <f t="shared" si="64"/>
        <v>0</v>
      </c>
      <c r="BF287" s="143">
        <f t="shared" si="65"/>
        <v>0</v>
      </c>
      <c r="BG287" s="143">
        <f t="shared" si="66"/>
        <v>0</v>
      </c>
      <c r="BH287" s="143">
        <f t="shared" si="67"/>
        <v>0</v>
      </c>
      <c r="BI287" s="143">
        <f t="shared" si="68"/>
        <v>0</v>
      </c>
      <c r="BJ287" s="13" t="s">
        <v>82</v>
      </c>
      <c r="BK287" s="143">
        <f t="shared" si="69"/>
        <v>0</v>
      </c>
      <c r="BL287" s="13" t="s">
        <v>270</v>
      </c>
      <c r="BM287" s="142" t="s">
        <v>649</v>
      </c>
    </row>
    <row r="288" spans="2:65" s="1" customFormat="1" ht="16.5" customHeight="1">
      <c r="B288" s="129"/>
      <c r="C288" s="149" t="s">
        <v>650</v>
      </c>
      <c r="D288" s="149" t="s">
        <v>164</v>
      </c>
      <c r="E288" s="150" t="s">
        <v>651</v>
      </c>
      <c r="F288" s="151" t="s">
        <v>652</v>
      </c>
      <c r="G288" s="152" t="s">
        <v>262</v>
      </c>
      <c r="H288" s="153">
        <v>80</v>
      </c>
      <c r="I288" s="154"/>
      <c r="J288" s="155">
        <f t="shared" si="60"/>
        <v>0</v>
      </c>
      <c r="K288" s="156"/>
      <c r="L288" s="157"/>
      <c r="M288" s="158" t="s">
        <v>1</v>
      </c>
      <c r="N288" s="159" t="s">
        <v>40</v>
      </c>
      <c r="P288" s="140">
        <f t="shared" si="61"/>
        <v>0</v>
      </c>
      <c r="Q288" s="140">
        <v>0</v>
      </c>
      <c r="R288" s="140">
        <f t="shared" si="62"/>
        <v>0</v>
      </c>
      <c r="S288" s="140">
        <v>0</v>
      </c>
      <c r="T288" s="141">
        <f t="shared" si="63"/>
        <v>0</v>
      </c>
      <c r="AR288" s="142" t="s">
        <v>382</v>
      </c>
      <c r="AT288" s="142" t="s">
        <v>164</v>
      </c>
      <c r="AU288" s="142" t="s">
        <v>84</v>
      </c>
      <c r="AY288" s="13" t="s">
        <v>128</v>
      </c>
      <c r="BE288" s="143">
        <f t="shared" si="64"/>
        <v>0</v>
      </c>
      <c r="BF288" s="143">
        <f t="shared" si="65"/>
        <v>0</v>
      </c>
      <c r="BG288" s="143">
        <f t="shared" si="66"/>
        <v>0</v>
      </c>
      <c r="BH288" s="143">
        <f t="shared" si="67"/>
        <v>0</v>
      </c>
      <c r="BI288" s="143">
        <f t="shared" si="68"/>
        <v>0</v>
      </c>
      <c r="BJ288" s="13" t="s">
        <v>82</v>
      </c>
      <c r="BK288" s="143">
        <f t="shared" si="69"/>
        <v>0</v>
      </c>
      <c r="BL288" s="13" t="s">
        <v>270</v>
      </c>
      <c r="BM288" s="142" t="s">
        <v>653</v>
      </c>
    </row>
    <row r="289" spans="2:65" s="1" customFormat="1" ht="24.2" customHeight="1">
      <c r="B289" s="129"/>
      <c r="C289" s="130" t="s">
        <v>418</v>
      </c>
      <c r="D289" s="130" t="s">
        <v>131</v>
      </c>
      <c r="E289" s="131" t="s">
        <v>642</v>
      </c>
      <c r="F289" s="132" t="s">
        <v>643</v>
      </c>
      <c r="G289" s="133" t="s">
        <v>262</v>
      </c>
      <c r="H289" s="134">
        <v>95</v>
      </c>
      <c r="I289" s="135"/>
      <c r="J289" s="136">
        <f t="shared" si="60"/>
        <v>0</v>
      </c>
      <c r="K289" s="137"/>
      <c r="L289" s="28"/>
      <c r="M289" s="138" t="s">
        <v>1</v>
      </c>
      <c r="N289" s="139" t="s">
        <v>40</v>
      </c>
      <c r="P289" s="140">
        <f t="shared" si="61"/>
        <v>0</v>
      </c>
      <c r="Q289" s="140">
        <v>0</v>
      </c>
      <c r="R289" s="140">
        <f t="shared" si="62"/>
        <v>0</v>
      </c>
      <c r="S289" s="140">
        <v>0</v>
      </c>
      <c r="T289" s="141">
        <f t="shared" si="63"/>
        <v>0</v>
      </c>
      <c r="AR289" s="142" t="s">
        <v>270</v>
      </c>
      <c r="AT289" s="142" t="s">
        <v>131</v>
      </c>
      <c r="AU289" s="142" t="s">
        <v>84</v>
      </c>
      <c r="AY289" s="13" t="s">
        <v>128</v>
      </c>
      <c r="BE289" s="143">
        <f t="shared" si="64"/>
        <v>0</v>
      </c>
      <c r="BF289" s="143">
        <f t="shared" si="65"/>
        <v>0</v>
      </c>
      <c r="BG289" s="143">
        <f t="shared" si="66"/>
        <v>0</v>
      </c>
      <c r="BH289" s="143">
        <f t="shared" si="67"/>
        <v>0</v>
      </c>
      <c r="BI289" s="143">
        <f t="shared" si="68"/>
        <v>0</v>
      </c>
      <c r="BJ289" s="13" t="s">
        <v>82</v>
      </c>
      <c r="BK289" s="143">
        <f t="shared" si="69"/>
        <v>0</v>
      </c>
      <c r="BL289" s="13" t="s">
        <v>270</v>
      </c>
      <c r="BM289" s="142" t="s">
        <v>654</v>
      </c>
    </row>
    <row r="290" spans="2:65" s="1" customFormat="1" ht="16.5" customHeight="1">
      <c r="B290" s="129"/>
      <c r="C290" s="149" t="s">
        <v>655</v>
      </c>
      <c r="D290" s="149" t="s">
        <v>164</v>
      </c>
      <c r="E290" s="150" t="s">
        <v>656</v>
      </c>
      <c r="F290" s="151" t="s">
        <v>657</v>
      </c>
      <c r="G290" s="152" t="s">
        <v>262</v>
      </c>
      <c r="H290" s="153">
        <v>95</v>
      </c>
      <c r="I290" s="154"/>
      <c r="J290" s="155">
        <f t="shared" si="60"/>
        <v>0</v>
      </c>
      <c r="K290" s="156"/>
      <c r="L290" s="157"/>
      <c r="M290" s="158" t="s">
        <v>1</v>
      </c>
      <c r="N290" s="159" t="s">
        <v>40</v>
      </c>
      <c r="P290" s="140">
        <f t="shared" si="61"/>
        <v>0</v>
      </c>
      <c r="Q290" s="140">
        <v>0</v>
      </c>
      <c r="R290" s="140">
        <f t="shared" si="62"/>
        <v>0</v>
      </c>
      <c r="S290" s="140">
        <v>0</v>
      </c>
      <c r="T290" s="141">
        <f t="shared" si="63"/>
        <v>0</v>
      </c>
      <c r="AR290" s="142" t="s">
        <v>382</v>
      </c>
      <c r="AT290" s="142" t="s">
        <v>164</v>
      </c>
      <c r="AU290" s="142" t="s">
        <v>84</v>
      </c>
      <c r="AY290" s="13" t="s">
        <v>128</v>
      </c>
      <c r="BE290" s="143">
        <f t="shared" si="64"/>
        <v>0</v>
      </c>
      <c r="BF290" s="143">
        <f t="shared" si="65"/>
        <v>0</v>
      </c>
      <c r="BG290" s="143">
        <f t="shared" si="66"/>
        <v>0</v>
      </c>
      <c r="BH290" s="143">
        <f t="shared" si="67"/>
        <v>0</v>
      </c>
      <c r="BI290" s="143">
        <f t="shared" si="68"/>
        <v>0</v>
      </c>
      <c r="BJ290" s="13" t="s">
        <v>82</v>
      </c>
      <c r="BK290" s="143">
        <f t="shared" si="69"/>
        <v>0</v>
      </c>
      <c r="BL290" s="13" t="s">
        <v>270</v>
      </c>
      <c r="BM290" s="142" t="s">
        <v>658</v>
      </c>
    </row>
    <row r="291" spans="2:65" s="1" customFormat="1" ht="24.2" customHeight="1">
      <c r="B291" s="129"/>
      <c r="C291" s="130" t="s">
        <v>421</v>
      </c>
      <c r="D291" s="130" t="s">
        <v>131</v>
      </c>
      <c r="E291" s="131" t="s">
        <v>659</v>
      </c>
      <c r="F291" s="132" t="s">
        <v>643</v>
      </c>
      <c r="G291" s="133" t="s">
        <v>262</v>
      </c>
      <c r="H291" s="134">
        <v>15</v>
      </c>
      <c r="I291" s="135"/>
      <c r="J291" s="136">
        <f t="shared" si="60"/>
        <v>0</v>
      </c>
      <c r="K291" s="137"/>
      <c r="L291" s="28"/>
      <c r="M291" s="138" t="s">
        <v>1</v>
      </c>
      <c r="N291" s="139" t="s">
        <v>40</v>
      </c>
      <c r="P291" s="140">
        <f t="shared" si="61"/>
        <v>0</v>
      </c>
      <c r="Q291" s="140">
        <v>0</v>
      </c>
      <c r="R291" s="140">
        <f t="shared" si="62"/>
        <v>0</v>
      </c>
      <c r="S291" s="140">
        <v>0</v>
      </c>
      <c r="T291" s="141">
        <f t="shared" si="63"/>
        <v>0</v>
      </c>
      <c r="AR291" s="142" t="s">
        <v>270</v>
      </c>
      <c r="AT291" s="142" t="s">
        <v>131</v>
      </c>
      <c r="AU291" s="142" t="s">
        <v>84</v>
      </c>
      <c r="AY291" s="13" t="s">
        <v>128</v>
      </c>
      <c r="BE291" s="143">
        <f t="shared" si="64"/>
        <v>0</v>
      </c>
      <c r="BF291" s="143">
        <f t="shared" si="65"/>
        <v>0</v>
      </c>
      <c r="BG291" s="143">
        <f t="shared" si="66"/>
        <v>0</v>
      </c>
      <c r="BH291" s="143">
        <f t="shared" si="67"/>
        <v>0</v>
      </c>
      <c r="BI291" s="143">
        <f t="shared" si="68"/>
        <v>0</v>
      </c>
      <c r="BJ291" s="13" t="s">
        <v>82</v>
      </c>
      <c r="BK291" s="143">
        <f t="shared" si="69"/>
        <v>0</v>
      </c>
      <c r="BL291" s="13" t="s">
        <v>270</v>
      </c>
      <c r="BM291" s="142" t="s">
        <v>660</v>
      </c>
    </row>
    <row r="292" spans="2:65" s="1" customFormat="1" ht="16.5" customHeight="1">
      <c r="B292" s="129"/>
      <c r="C292" s="149" t="s">
        <v>661</v>
      </c>
      <c r="D292" s="149" t="s">
        <v>164</v>
      </c>
      <c r="E292" s="150" t="s">
        <v>662</v>
      </c>
      <c r="F292" s="151" t="s">
        <v>663</v>
      </c>
      <c r="G292" s="152" t="s">
        <v>262</v>
      </c>
      <c r="H292" s="153">
        <v>15</v>
      </c>
      <c r="I292" s="154"/>
      <c r="J292" s="155">
        <f t="shared" si="60"/>
        <v>0</v>
      </c>
      <c r="K292" s="156"/>
      <c r="L292" s="157"/>
      <c r="M292" s="158" t="s">
        <v>1</v>
      </c>
      <c r="N292" s="159" t="s">
        <v>40</v>
      </c>
      <c r="P292" s="140">
        <f t="shared" si="61"/>
        <v>0</v>
      </c>
      <c r="Q292" s="140">
        <v>0</v>
      </c>
      <c r="R292" s="140">
        <f t="shared" si="62"/>
        <v>0</v>
      </c>
      <c r="S292" s="140">
        <v>0</v>
      </c>
      <c r="T292" s="141">
        <f t="shared" si="63"/>
        <v>0</v>
      </c>
      <c r="AR292" s="142" t="s">
        <v>382</v>
      </c>
      <c r="AT292" s="142" t="s">
        <v>164</v>
      </c>
      <c r="AU292" s="142" t="s">
        <v>84</v>
      </c>
      <c r="AY292" s="13" t="s">
        <v>128</v>
      </c>
      <c r="BE292" s="143">
        <f t="shared" si="64"/>
        <v>0</v>
      </c>
      <c r="BF292" s="143">
        <f t="shared" si="65"/>
        <v>0</v>
      </c>
      <c r="BG292" s="143">
        <f t="shared" si="66"/>
        <v>0</v>
      </c>
      <c r="BH292" s="143">
        <f t="shared" si="67"/>
        <v>0</v>
      </c>
      <c r="BI292" s="143">
        <f t="shared" si="68"/>
        <v>0</v>
      </c>
      <c r="BJ292" s="13" t="s">
        <v>82</v>
      </c>
      <c r="BK292" s="143">
        <f t="shared" si="69"/>
        <v>0</v>
      </c>
      <c r="BL292" s="13" t="s">
        <v>270</v>
      </c>
      <c r="BM292" s="142" t="s">
        <v>664</v>
      </c>
    </row>
    <row r="293" spans="2:65" s="1" customFormat="1" ht="37.9" customHeight="1">
      <c r="B293" s="129"/>
      <c r="C293" s="130" t="s">
        <v>425</v>
      </c>
      <c r="D293" s="130" t="s">
        <v>131</v>
      </c>
      <c r="E293" s="131" t="s">
        <v>665</v>
      </c>
      <c r="F293" s="132" t="s">
        <v>666</v>
      </c>
      <c r="G293" s="133" t="s">
        <v>262</v>
      </c>
      <c r="H293" s="134">
        <v>30</v>
      </c>
      <c r="I293" s="135"/>
      <c r="J293" s="136">
        <f t="shared" si="60"/>
        <v>0</v>
      </c>
      <c r="K293" s="137"/>
      <c r="L293" s="28"/>
      <c r="M293" s="138" t="s">
        <v>1</v>
      </c>
      <c r="N293" s="139" t="s">
        <v>40</v>
      </c>
      <c r="P293" s="140">
        <f t="shared" si="61"/>
        <v>0</v>
      </c>
      <c r="Q293" s="140">
        <v>0</v>
      </c>
      <c r="R293" s="140">
        <f t="shared" si="62"/>
        <v>0</v>
      </c>
      <c r="S293" s="140">
        <v>0</v>
      </c>
      <c r="T293" s="141">
        <f t="shared" si="63"/>
        <v>0</v>
      </c>
      <c r="AR293" s="142" t="s">
        <v>270</v>
      </c>
      <c r="AT293" s="142" t="s">
        <v>131</v>
      </c>
      <c r="AU293" s="142" t="s">
        <v>84</v>
      </c>
      <c r="AY293" s="13" t="s">
        <v>128</v>
      </c>
      <c r="BE293" s="143">
        <f t="shared" si="64"/>
        <v>0</v>
      </c>
      <c r="BF293" s="143">
        <f t="shared" si="65"/>
        <v>0</v>
      </c>
      <c r="BG293" s="143">
        <f t="shared" si="66"/>
        <v>0</v>
      </c>
      <c r="BH293" s="143">
        <f t="shared" si="67"/>
        <v>0</v>
      </c>
      <c r="BI293" s="143">
        <f t="shared" si="68"/>
        <v>0</v>
      </c>
      <c r="BJ293" s="13" t="s">
        <v>82</v>
      </c>
      <c r="BK293" s="143">
        <f t="shared" si="69"/>
        <v>0</v>
      </c>
      <c r="BL293" s="13" t="s">
        <v>270</v>
      </c>
      <c r="BM293" s="142" t="s">
        <v>667</v>
      </c>
    </row>
    <row r="294" spans="2:65" s="1" customFormat="1" ht="16.5" customHeight="1">
      <c r="B294" s="129"/>
      <c r="C294" s="149" t="s">
        <v>668</v>
      </c>
      <c r="D294" s="149" t="s">
        <v>164</v>
      </c>
      <c r="E294" s="150" t="s">
        <v>669</v>
      </c>
      <c r="F294" s="151" t="s">
        <v>670</v>
      </c>
      <c r="G294" s="152" t="s">
        <v>164</v>
      </c>
      <c r="H294" s="153">
        <v>30</v>
      </c>
      <c r="I294" s="154"/>
      <c r="J294" s="155">
        <f t="shared" si="60"/>
        <v>0</v>
      </c>
      <c r="K294" s="156"/>
      <c r="L294" s="157"/>
      <c r="M294" s="158" t="s">
        <v>1</v>
      </c>
      <c r="N294" s="159" t="s">
        <v>40</v>
      </c>
      <c r="P294" s="140">
        <f t="shared" si="61"/>
        <v>0</v>
      </c>
      <c r="Q294" s="140">
        <v>0</v>
      </c>
      <c r="R294" s="140">
        <f t="shared" si="62"/>
        <v>0</v>
      </c>
      <c r="S294" s="140">
        <v>0</v>
      </c>
      <c r="T294" s="141">
        <f t="shared" si="63"/>
        <v>0</v>
      </c>
      <c r="AR294" s="142" t="s">
        <v>382</v>
      </c>
      <c r="AT294" s="142" t="s">
        <v>164</v>
      </c>
      <c r="AU294" s="142" t="s">
        <v>84</v>
      </c>
      <c r="AY294" s="13" t="s">
        <v>128</v>
      </c>
      <c r="BE294" s="143">
        <f t="shared" si="64"/>
        <v>0</v>
      </c>
      <c r="BF294" s="143">
        <f t="shared" si="65"/>
        <v>0</v>
      </c>
      <c r="BG294" s="143">
        <f t="shared" si="66"/>
        <v>0</v>
      </c>
      <c r="BH294" s="143">
        <f t="shared" si="67"/>
        <v>0</v>
      </c>
      <c r="BI294" s="143">
        <f t="shared" si="68"/>
        <v>0</v>
      </c>
      <c r="BJ294" s="13" t="s">
        <v>82</v>
      </c>
      <c r="BK294" s="143">
        <f t="shared" si="69"/>
        <v>0</v>
      </c>
      <c r="BL294" s="13" t="s">
        <v>270</v>
      </c>
      <c r="BM294" s="142" t="s">
        <v>671</v>
      </c>
    </row>
    <row r="295" spans="2:65" s="1" customFormat="1" ht="37.9" customHeight="1">
      <c r="B295" s="129"/>
      <c r="C295" s="130" t="s">
        <v>428</v>
      </c>
      <c r="D295" s="130" t="s">
        <v>131</v>
      </c>
      <c r="E295" s="131" t="s">
        <v>672</v>
      </c>
      <c r="F295" s="132" t="s">
        <v>673</v>
      </c>
      <c r="G295" s="133" t="s">
        <v>262</v>
      </c>
      <c r="H295" s="134">
        <v>40</v>
      </c>
      <c r="I295" s="135"/>
      <c r="J295" s="136">
        <f t="shared" si="60"/>
        <v>0</v>
      </c>
      <c r="K295" s="137"/>
      <c r="L295" s="28"/>
      <c r="M295" s="138" t="s">
        <v>1</v>
      </c>
      <c r="N295" s="139" t="s">
        <v>40</v>
      </c>
      <c r="P295" s="140">
        <f t="shared" si="61"/>
        <v>0</v>
      </c>
      <c r="Q295" s="140">
        <v>0</v>
      </c>
      <c r="R295" s="140">
        <f t="shared" si="62"/>
        <v>0</v>
      </c>
      <c r="S295" s="140">
        <v>0</v>
      </c>
      <c r="T295" s="141">
        <f t="shared" si="63"/>
        <v>0</v>
      </c>
      <c r="AR295" s="142" t="s">
        <v>270</v>
      </c>
      <c r="AT295" s="142" t="s">
        <v>131</v>
      </c>
      <c r="AU295" s="142" t="s">
        <v>84</v>
      </c>
      <c r="AY295" s="13" t="s">
        <v>128</v>
      </c>
      <c r="BE295" s="143">
        <f t="shared" si="64"/>
        <v>0</v>
      </c>
      <c r="BF295" s="143">
        <f t="shared" si="65"/>
        <v>0</v>
      </c>
      <c r="BG295" s="143">
        <f t="shared" si="66"/>
        <v>0</v>
      </c>
      <c r="BH295" s="143">
        <f t="shared" si="67"/>
        <v>0</v>
      </c>
      <c r="BI295" s="143">
        <f t="shared" si="68"/>
        <v>0</v>
      </c>
      <c r="BJ295" s="13" t="s">
        <v>82</v>
      </c>
      <c r="BK295" s="143">
        <f t="shared" si="69"/>
        <v>0</v>
      </c>
      <c r="BL295" s="13" t="s">
        <v>270</v>
      </c>
      <c r="BM295" s="142" t="s">
        <v>674</v>
      </c>
    </row>
    <row r="296" spans="2:65" s="1" customFormat="1" ht="16.5" customHeight="1">
      <c r="B296" s="129"/>
      <c r="C296" s="149" t="s">
        <v>675</v>
      </c>
      <c r="D296" s="149" t="s">
        <v>164</v>
      </c>
      <c r="E296" s="150" t="s">
        <v>676</v>
      </c>
      <c r="F296" s="151" t="s">
        <v>677</v>
      </c>
      <c r="G296" s="152" t="s">
        <v>262</v>
      </c>
      <c r="H296" s="153">
        <v>40</v>
      </c>
      <c r="I296" s="154"/>
      <c r="J296" s="155">
        <f t="shared" si="60"/>
        <v>0</v>
      </c>
      <c r="K296" s="156"/>
      <c r="L296" s="157"/>
      <c r="M296" s="158" t="s">
        <v>1</v>
      </c>
      <c r="N296" s="159" t="s">
        <v>40</v>
      </c>
      <c r="P296" s="140">
        <f t="shared" si="61"/>
        <v>0</v>
      </c>
      <c r="Q296" s="140">
        <v>0</v>
      </c>
      <c r="R296" s="140">
        <f t="shared" si="62"/>
        <v>0</v>
      </c>
      <c r="S296" s="140">
        <v>0</v>
      </c>
      <c r="T296" s="141">
        <f t="shared" si="63"/>
        <v>0</v>
      </c>
      <c r="AR296" s="142" t="s">
        <v>382</v>
      </c>
      <c r="AT296" s="142" t="s">
        <v>164</v>
      </c>
      <c r="AU296" s="142" t="s">
        <v>84</v>
      </c>
      <c r="AY296" s="13" t="s">
        <v>128</v>
      </c>
      <c r="BE296" s="143">
        <f t="shared" si="64"/>
        <v>0</v>
      </c>
      <c r="BF296" s="143">
        <f t="shared" si="65"/>
        <v>0</v>
      </c>
      <c r="BG296" s="143">
        <f t="shared" si="66"/>
        <v>0</v>
      </c>
      <c r="BH296" s="143">
        <f t="shared" si="67"/>
        <v>0</v>
      </c>
      <c r="BI296" s="143">
        <f t="shared" si="68"/>
        <v>0</v>
      </c>
      <c r="BJ296" s="13" t="s">
        <v>82</v>
      </c>
      <c r="BK296" s="143">
        <f t="shared" si="69"/>
        <v>0</v>
      </c>
      <c r="BL296" s="13" t="s">
        <v>270</v>
      </c>
      <c r="BM296" s="142" t="s">
        <v>678</v>
      </c>
    </row>
    <row r="297" spans="2:65" s="1" customFormat="1" ht="33" customHeight="1">
      <c r="B297" s="129"/>
      <c r="C297" s="130" t="s">
        <v>432</v>
      </c>
      <c r="D297" s="130" t="s">
        <v>131</v>
      </c>
      <c r="E297" s="131" t="s">
        <v>679</v>
      </c>
      <c r="F297" s="132" t="s">
        <v>680</v>
      </c>
      <c r="G297" s="133" t="s">
        <v>262</v>
      </c>
      <c r="H297" s="134">
        <v>40</v>
      </c>
      <c r="I297" s="135"/>
      <c r="J297" s="136">
        <f t="shared" si="60"/>
        <v>0</v>
      </c>
      <c r="K297" s="137"/>
      <c r="L297" s="28"/>
      <c r="M297" s="138" t="s">
        <v>1</v>
      </c>
      <c r="N297" s="139" t="s">
        <v>40</v>
      </c>
      <c r="P297" s="140">
        <f t="shared" si="61"/>
        <v>0</v>
      </c>
      <c r="Q297" s="140">
        <v>0</v>
      </c>
      <c r="R297" s="140">
        <f t="shared" si="62"/>
        <v>0</v>
      </c>
      <c r="S297" s="140">
        <v>0</v>
      </c>
      <c r="T297" s="141">
        <f t="shared" si="63"/>
        <v>0</v>
      </c>
      <c r="AR297" s="142" t="s">
        <v>270</v>
      </c>
      <c r="AT297" s="142" t="s">
        <v>131</v>
      </c>
      <c r="AU297" s="142" t="s">
        <v>84</v>
      </c>
      <c r="AY297" s="13" t="s">
        <v>128</v>
      </c>
      <c r="BE297" s="143">
        <f t="shared" si="64"/>
        <v>0</v>
      </c>
      <c r="BF297" s="143">
        <f t="shared" si="65"/>
        <v>0</v>
      </c>
      <c r="BG297" s="143">
        <f t="shared" si="66"/>
        <v>0</v>
      </c>
      <c r="BH297" s="143">
        <f t="shared" si="67"/>
        <v>0</v>
      </c>
      <c r="BI297" s="143">
        <f t="shared" si="68"/>
        <v>0</v>
      </c>
      <c r="BJ297" s="13" t="s">
        <v>82</v>
      </c>
      <c r="BK297" s="143">
        <f t="shared" si="69"/>
        <v>0</v>
      </c>
      <c r="BL297" s="13" t="s">
        <v>270</v>
      </c>
      <c r="BM297" s="142" t="s">
        <v>681</v>
      </c>
    </row>
    <row r="298" spans="2:65" s="1" customFormat="1" ht="16.5" customHeight="1">
      <c r="B298" s="129"/>
      <c r="C298" s="149" t="s">
        <v>682</v>
      </c>
      <c r="D298" s="149" t="s">
        <v>164</v>
      </c>
      <c r="E298" s="150" t="s">
        <v>683</v>
      </c>
      <c r="F298" s="151" t="s">
        <v>684</v>
      </c>
      <c r="G298" s="152" t="s">
        <v>262</v>
      </c>
      <c r="H298" s="153">
        <v>40</v>
      </c>
      <c r="I298" s="154"/>
      <c r="J298" s="155">
        <f t="shared" si="60"/>
        <v>0</v>
      </c>
      <c r="K298" s="156"/>
      <c r="L298" s="157"/>
      <c r="M298" s="158" t="s">
        <v>1</v>
      </c>
      <c r="N298" s="159" t="s">
        <v>40</v>
      </c>
      <c r="P298" s="140">
        <f t="shared" si="61"/>
        <v>0</v>
      </c>
      <c r="Q298" s="140">
        <v>0</v>
      </c>
      <c r="R298" s="140">
        <f t="shared" si="62"/>
        <v>0</v>
      </c>
      <c r="S298" s="140">
        <v>0</v>
      </c>
      <c r="T298" s="141">
        <f t="shared" si="63"/>
        <v>0</v>
      </c>
      <c r="AR298" s="142" t="s">
        <v>382</v>
      </c>
      <c r="AT298" s="142" t="s">
        <v>164</v>
      </c>
      <c r="AU298" s="142" t="s">
        <v>84</v>
      </c>
      <c r="AY298" s="13" t="s">
        <v>128</v>
      </c>
      <c r="BE298" s="143">
        <f t="shared" si="64"/>
        <v>0</v>
      </c>
      <c r="BF298" s="143">
        <f t="shared" si="65"/>
        <v>0</v>
      </c>
      <c r="BG298" s="143">
        <f t="shared" si="66"/>
        <v>0</v>
      </c>
      <c r="BH298" s="143">
        <f t="shared" si="67"/>
        <v>0</v>
      </c>
      <c r="BI298" s="143">
        <f t="shared" si="68"/>
        <v>0</v>
      </c>
      <c r="BJ298" s="13" t="s">
        <v>82</v>
      </c>
      <c r="BK298" s="143">
        <f t="shared" si="69"/>
        <v>0</v>
      </c>
      <c r="BL298" s="13" t="s">
        <v>270</v>
      </c>
      <c r="BM298" s="142" t="s">
        <v>685</v>
      </c>
    </row>
    <row r="299" spans="2:65" s="1" customFormat="1" ht="33" customHeight="1">
      <c r="B299" s="129"/>
      <c r="C299" s="130" t="s">
        <v>435</v>
      </c>
      <c r="D299" s="130" t="s">
        <v>131</v>
      </c>
      <c r="E299" s="131" t="s">
        <v>686</v>
      </c>
      <c r="F299" s="132" t="s">
        <v>687</v>
      </c>
      <c r="G299" s="133" t="s">
        <v>262</v>
      </c>
      <c r="H299" s="134">
        <v>50</v>
      </c>
      <c r="I299" s="135"/>
      <c r="J299" s="136">
        <f t="shared" si="60"/>
        <v>0</v>
      </c>
      <c r="K299" s="137"/>
      <c r="L299" s="28"/>
      <c r="M299" s="138" t="s">
        <v>1</v>
      </c>
      <c r="N299" s="139" t="s">
        <v>40</v>
      </c>
      <c r="P299" s="140">
        <f t="shared" si="61"/>
        <v>0</v>
      </c>
      <c r="Q299" s="140">
        <v>0</v>
      </c>
      <c r="R299" s="140">
        <f t="shared" si="62"/>
        <v>0</v>
      </c>
      <c r="S299" s="140">
        <v>0</v>
      </c>
      <c r="T299" s="141">
        <f t="shared" si="63"/>
        <v>0</v>
      </c>
      <c r="AR299" s="142" t="s">
        <v>270</v>
      </c>
      <c r="AT299" s="142" t="s">
        <v>131</v>
      </c>
      <c r="AU299" s="142" t="s">
        <v>84</v>
      </c>
      <c r="AY299" s="13" t="s">
        <v>128</v>
      </c>
      <c r="BE299" s="143">
        <f t="shared" si="64"/>
        <v>0</v>
      </c>
      <c r="BF299" s="143">
        <f t="shared" si="65"/>
        <v>0</v>
      </c>
      <c r="BG299" s="143">
        <f t="shared" si="66"/>
        <v>0</v>
      </c>
      <c r="BH299" s="143">
        <f t="shared" si="67"/>
        <v>0</v>
      </c>
      <c r="BI299" s="143">
        <f t="shared" si="68"/>
        <v>0</v>
      </c>
      <c r="BJ299" s="13" t="s">
        <v>82</v>
      </c>
      <c r="BK299" s="143">
        <f t="shared" si="69"/>
        <v>0</v>
      </c>
      <c r="BL299" s="13" t="s">
        <v>270</v>
      </c>
      <c r="BM299" s="142" t="s">
        <v>688</v>
      </c>
    </row>
    <row r="300" spans="2:65" s="1" customFormat="1" ht="16.5" customHeight="1">
      <c r="B300" s="129"/>
      <c r="C300" s="149" t="s">
        <v>689</v>
      </c>
      <c r="D300" s="149" t="s">
        <v>164</v>
      </c>
      <c r="E300" s="150" t="s">
        <v>690</v>
      </c>
      <c r="F300" s="151" t="s">
        <v>691</v>
      </c>
      <c r="G300" s="152" t="s">
        <v>164</v>
      </c>
      <c r="H300" s="153">
        <v>50</v>
      </c>
      <c r="I300" s="154"/>
      <c r="J300" s="155">
        <f t="shared" si="60"/>
        <v>0</v>
      </c>
      <c r="K300" s="156"/>
      <c r="L300" s="157"/>
      <c r="M300" s="158" t="s">
        <v>1</v>
      </c>
      <c r="N300" s="159" t="s">
        <v>40</v>
      </c>
      <c r="P300" s="140">
        <f t="shared" si="61"/>
        <v>0</v>
      </c>
      <c r="Q300" s="140">
        <v>0</v>
      </c>
      <c r="R300" s="140">
        <f t="shared" si="62"/>
        <v>0</v>
      </c>
      <c r="S300" s="140">
        <v>0</v>
      </c>
      <c r="T300" s="141">
        <f t="shared" si="63"/>
        <v>0</v>
      </c>
      <c r="AR300" s="142" t="s">
        <v>382</v>
      </c>
      <c r="AT300" s="142" t="s">
        <v>164</v>
      </c>
      <c r="AU300" s="142" t="s">
        <v>84</v>
      </c>
      <c r="AY300" s="13" t="s">
        <v>128</v>
      </c>
      <c r="BE300" s="143">
        <f t="shared" si="64"/>
        <v>0</v>
      </c>
      <c r="BF300" s="143">
        <f t="shared" si="65"/>
        <v>0</v>
      </c>
      <c r="BG300" s="143">
        <f t="shared" si="66"/>
        <v>0</v>
      </c>
      <c r="BH300" s="143">
        <f t="shared" si="67"/>
        <v>0</v>
      </c>
      <c r="BI300" s="143">
        <f t="shared" si="68"/>
        <v>0</v>
      </c>
      <c r="BJ300" s="13" t="s">
        <v>82</v>
      </c>
      <c r="BK300" s="143">
        <f t="shared" si="69"/>
        <v>0</v>
      </c>
      <c r="BL300" s="13" t="s">
        <v>270</v>
      </c>
      <c r="BM300" s="142" t="s">
        <v>692</v>
      </c>
    </row>
    <row r="301" spans="2:65" s="1" customFormat="1" ht="33" customHeight="1">
      <c r="B301" s="129"/>
      <c r="C301" s="130" t="s">
        <v>439</v>
      </c>
      <c r="D301" s="130" t="s">
        <v>131</v>
      </c>
      <c r="E301" s="131" t="s">
        <v>693</v>
      </c>
      <c r="F301" s="132" t="s">
        <v>694</v>
      </c>
      <c r="G301" s="133" t="s">
        <v>262</v>
      </c>
      <c r="H301" s="134">
        <v>205</v>
      </c>
      <c r="I301" s="135"/>
      <c r="J301" s="136">
        <f t="shared" si="60"/>
        <v>0</v>
      </c>
      <c r="K301" s="137"/>
      <c r="L301" s="28"/>
      <c r="M301" s="138" t="s">
        <v>1</v>
      </c>
      <c r="N301" s="139" t="s">
        <v>40</v>
      </c>
      <c r="P301" s="140">
        <f t="shared" si="61"/>
        <v>0</v>
      </c>
      <c r="Q301" s="140">
        <v>0</v>
      </c>
      <c r="R301" s="140">
        <f t="shared" si="62"/>
        <v>0</v>
      </c>
      <c r="S301" s="140">
        <v>0</v>
      </c>
      <c r="T301" s="141">
        <f t="shared" si="63"/>
        <v>0</v>
      </c>
      <c r="AR301" s="142" t="s">
        <v>270</v>
      </c>
      <c r="AT301" s="142" t="s">
        <v>131</v>
      </c>
      <c r="AU301" s="142" t="s">
        <v>84</v>
      </c>
      <c r="AY301" s="13" t="s">
        <v>128</v>
      </c>
      <c r="BE301" s="143">
        <f t="shared" si="64"/>
        <v>0</v>
      </c>
      <c r="BF301" s="143">
        <f t="shared" si="65"/>
        <v>0</v>
      </c>
      <c r="BG301" s="143">
        <f t="shared" si="66"/>
        <v>0</v>
      </c>
      <c r="BH301" s="143">
        <f t="shared" si="67"/>
        <v>0</v>
      </c>
      <c r="BI301" s="143">
        <f t="shared" si="68"/>
        <v>0</v>
      </c>
      <c r="BJ301" s="13" t="s">
        <v>82</v>
      </c>
      <c r="BK301" s="143">
        <f t="shared" si="69"/>
        <v>0</v>
      </c>
      <c r="BL301" s="13" t="s">
        <v>270</v>
      </c>
      <c r="BM301" s="142" t="s">
        <v>695</v>
      </c>
    </row>
    <row r="302" spans="2:65" s="1" customFormat="1" ht="16.5" customHeight="1">
      <c r="B302" s="129"/>
      <c r="C302" s="149" t="s">
        <v>696</v>
      </c>
      <c r="D302" s="149" t="s">
        <v>164</v>
      </c>
      <c r="E302" s="150" t="s">
        <v>697</v>
      </c>
      <c r="F302" s="151" t="s">
        <v>698</v>
      </c>
      <c r="G302" s="152" t="s">
        <v>262</v>
      </c>
      <c r="H302" s="153">
        <v>205</v>
      </c>
      <c r="I302" s="154"/>
      <c r="J302" s="155">
        <f t="shared" si="60"/>
        <v>0</v>
      </c>
      <c r="K302" s="156"/>
      <c r="L302" s="157"/>
      <c r="M302" s="158" t="s">
        <v>1</v>
      </c>
      <c r="N302" s="159" t="s">
        <v>40</v>
      </c>
      <c r="P302" s="140">
        <f t="shared" si="61"/>
        <v>0</v>
      </c>
      <c r="Q302" s="140">
        <v>0</v>
      </c>
      <c r="R302" s="140">
        <f t="shared" si="62"/>
        <v>0</v>
      </c>
      <c r="S302" s="140">
        <v>0</v>
      </c>
      <c r="T302" s="141">
        <f t="shared" si="63"/>
        <v>0</v>
      </c>
      <c r="AR302" s="142" t="s">
        <v>382</v>
      </c>
      <c r="AT302" s="142" t="s">
        <v>164</v>
      </c>
      <c r="AU302" s="142" t="s">
        <v>84</v>
      </c>
      <c r="AY302" s="13" t="s">
        <v>128</v>
      </c>
      <c r="BE302" s="143">
        <f t="shared" si="64"/>
        <v>0</v>
      </c>
      <c r="BF302" s="143">
        <f t="shared" si="65"/>
        <v>0</v>
      </c>
      <c r="BG302" s="143">
        <f t="shared" si="66"/>
        <v>0</v>
      </c>
      <c r="BH302" s="143">
        <f t="shared" si="67"/>
        <v>0</v>
      </c>
      <c r="BI302" s="143">
        <f t="shared" si="68"/>
        <v>0</v>
      </c>
      <c r="BJ302" s="13" t="s">
        <v>82</v>
      </c>
      <c r="BK302" s="143">
        <f t="shared" si="69"/>
        <v>0</v>
      </c>
      <c r="BL302" s="13" t="s">
        <v>270</v>
      </c>
      <c r="BM302" s="142" t="s">
        <v>699</v>
      </c>
    </row>
    <row r="303" spans="2:65" s="1" customFormat="1" ht="33" customHeight="1">
      <c r="B303" s="129"/>
      <c r="C303" s="130" t="s">
        <v>442</v>
      </c>
      <c r="D303" s="130" t="s">
        <v>131</v>
      </c>
      <c r="E303" s="131" t="s">
        <v>700</v>
      </c>
      <c r="F303" s="132" t="s">
        <v>701</v>
      </c>
      <c r="G303" s="133" t="s">
        <v>262</v>
      </c>
      <c r="H303" s="134">
        <v>2160</v>
      </c>
      <c r="I303" s="135"/>
      <c r="J303" s="136">
        <f t="shared" si="60"/>
        <v>0</v>
      </c>
      <c r="K303" s="137"/>
      <c r="L303" s="28"/>
      <c r="M303" s="138" t="s">
        <v>1</v>
      </c>
      <c r="N303" s="139" t="s">
        <v>40</v>
      </c>
      <c r="P303" s="140">
        <f t="shared" si="61"/>
        <v>0</v>
      </c>
      <c r="Q303" s="140">
        <v>0</v>
      </c>
      <c r="R303" s="140">
        <f t="shared" si="62"/>
        <v>0</v>
      </c>
      <c r="S303" s="140">
        <v>0</v>
      </c>
      <c r="T303" s="141">
        <f t="shared" si="63"/>
        <v>0</v>
      </c>
      <c r="AR303" s="142" t="s">
        <v>270</v>
      </c>
      <c r="AT303" s="142" t="s">
        <v>131</v>
      </c>
      <c r="AU303" s="142" t="s">
        <v>84</v>
      </c>
      <c r="AY303" s="13" t="s">
        <v>128</v>
      </c>
      <c r="BE303" s="143">
        <f t="shared" si="64"/>
        <v>0</v>
      </c>
      <c r="BF303" s="143">
        <f t="shared" si="65"/>
        <v>0</v>
      </c>
      <c r="BG303" s="143">
        <f t="shared" si="66"/>
        <v>0</v>
      </c>
      <c r="BH303" s="143">
        <f t="shared" si="67"/>
        <v>0</v>
      </c>
      <c r="BI303" s="143">
        <f t="shared" si="68"/>
        <v>0</v>
      </c>
      <c r="BJ303" s="13" t="s">
        <v>82</v>
      </c>
      <c r="BK303" s="143">
        <f t="shared" si="69"/>
        <v>0</v>
      </c>
      <c r="BL303" s="13" t="s">
        <v>270</v>
      </c>
      <c r="BM303" s="142" t="s">
        <v>702</v>
      </c>
    </row>
    <row r="304" spans="2:65" s="1" customFormat="1" ht="16.5" customHeight="1">
      <c r="B304" s="129"/>
      <c r="C304" s="149" t="s">
        <v>703</v>
      </c>
      <c r="D304" s="149" t="s">
        <v>164</v>
      </c>
      <c r="E304" s="150" t="s">
        <v>704</v>
      </c>
      <c r="F304" s="151" t="s">
        <v>705</v>
      </c>
      <c r="G304" s="152" t="s">
        <v>262</v>
      </c>
      <c r="H304" s="153">
        <v>2160</v>
      </c>
      <c r="I304" s="154"/>
      <c r="J304" s="155">
        <f t="shared" ref="J304:J335" si="70">ROUND(I304*H304,2)</f>
        <v>0</v>
      </c>
      <c r="K304" s="156"/>
      <c r="L304" s="157"/>
      <c r="M304" s="158" t="s">
        <v>1</v>
      </c>
      <c r="N304" s="159" t="s">
        <v>40</v>
      </c>
      <c r="P304" s="140">
        <f t="shared" ref="P304:P335" si="71">O304*H304</f>
        <v>0</v>
      </c>
      <c r="Q304" s="140">
        <v>0</v>
      </c>
      <c r="R304" s="140">
        <f t="shared" ref="R304:R335" si="72">Q304*H304</f>
        <v>0</v>
      </c>
      <c r="S304" s="140">
        <v>0</v>
      </c>
      <c r="T304" s="141">
        <f t="shared" ref="T304:T335" si="73">S304*H304</f>
        <v>0</v>
      </c>
      <c r="AR304" s="142" t="s">
        <v>382</v>
      </c>
      <c r="AT304" s="142" t="s">
        <v>164</v>
      </c>
      <c r="AU304" s="142" t="s">
        <v>84</v>
      </c>
      <c r="AY304" s="13" t="s">
        <v>128</v>
      </c>
      <c r="BE304" s="143">
        <f t="shared" ref="BE304:BE321" si="74">IF(N304="základní",J304,0)</f>
        <v>0</v>
      </c>
      <c r="BF304" s="143">
        <f t="shared" ref="BF304:BF321" si="75">IF(N304="snížená",J304,0)</f>
        <v>0</v>
      </c>
      <c r="BG304" s="143">
        <f t="shared" ref="BG304:BG321" si="76">IF(N304="zákl. přenesená",J304,0)</f>
        <v>0</v>
      </c>
      <c r="BH304" s="143">
        <f t="shared" ref="BH304:BH321" si="77">IF(N304="sníž. přenesená",J304,0)</f>
        <v>0</v>
      </c>
      <c r="BI304" s="143">
        <f t="shared" ref="BI304:BI321" si="78">IF(N304="nulová",J304,0)</f>
        <v>0</v>
      </c>
      <c r="BJ304" s="13" t="s">
        <v>82</v>
      </c>
      <c r="BK304" s="143">
        <f t="shared" ref="BK304:BK321" si="79">ROUND(I304*H304,2)</f>
        <v>0</v>
      </c>
      <c r="BL304" s="13" t="s">
        <v>270</v>
      </c>
      <c r="BM304" s="142" t="s">
        <v>706</v>
      </c>
    </row>
    <row r="305" spans="2:65" s="1" customFormat="1" ht="33" customHeight="1">
      <c r="B305" s="129"/>
      <c r="C305" s="130" t="s">
        <v>446</v>
      </c>
      <c r="D305" s="130" t="s">
        <v>131</v>
      </c>
      <c r="E305" s="131" t="s">
        <v>707</v>
      </c>
      <c r="F305" s="132" t="s">
        <v>708</v>
      </c>
      <c r="G305" s="133" t="s">
        <v>262</v>
      </c>
      <c r="H305" s="134">
        <v>1560</v>
      </c>
      <c r="I305" s="135"/>
      <c r="J305" s="136">
        <f t="shared" si="70"/>
        <v>0</v>
      </c>
      <c r="K305" s="137"/>
      <c r="L305" s="28"/>
      <c r="M305" s="138" t="s">
        <v>1</v>
      </c>
      <c r="N305" s="139" t="s">
        <v>40</v>
      </c>
      <c r="P305" s="140">
        <f t="shared" si="71"/>
        <v>0</v>
      </c>
      <c r="Q305" s="140">
        <v>0</v>
      </c>
      <c r="R305" s="140">
        <f t="shared" si="72"/>
        <v>0</v>
      </c>
      <c r="S305" s="140">
        <v>0</v>
      </c>
      <c r="T305" s="141">
        <f t="shared" si="73"/>
        <v>0</v>
      </c>
      <c r="AR305" s="142" t="s">
        <v>270</v>
      </c>
      <c r="AT305" s="142" t="s">
        <v>131</v>
      </c>
      <c r="AU305" s="142" t="s">
        <v>84</v>
      </c>
      <c r="AY305" s="13" t="s">
        <v>128</v>
      </c>
      <c r="BE305" s="143">
        <f t="shared" si="74"/>
        <v>0</v>
      </c>
      <c r="BF305" s="143">
        <f t="shared" si="75"/>
        <v>0</v>
      </c>
      <c r="BG305" s="143">
        <f t="shared" si="76"/>
        <v>0</v>
      </c>
      <c r="BH305" s="143">
        <f t="shared" si="77"/>
        <v>0</v>
      </c>
      <c r="BI305" s="143">
        <f t="shared" si="78"/>
        <v>0</v>
      </c>
      <c r="BJ305" s="13" t="s">
        <v>82</v>
      </c>
      <c r="BK305" s="143">
        <f t="shared" si="79"/>
        <v>0</v>
      </c>
      <c r="BL305" s="13" t="s">
        <v>270</v>
      </c>
      <c r="BM305" s="142" t="s">
        <v>709</v>
      </c>
    </row>
    <row r="306" spans="2:65" s="1" customFormat="1" ht="16.5" customHeight="1">
      <c r="B306" s="129"/>
      <c r="C306" s="149" t="s">
        <v>710</v>
      </c>
      <c r="D306" s="149" t="s">
        <v>164</v>
      </c>
      <c r="E306" s="150" t="s">
        <v>711</v>
      </c>
      <c r="F306" s="151" t="s">
        <v>712</v>
      </c>
      <c r="G306" s="152" t="s">
        <v>262</v>
      </c>
      <c r="H306" s="153">
        <v>1560</v>
      </c>
      <c r="I306" s="154"/>
      <c r="J306" s="155">
        <f t="shared" si="70"/>
        <v>0</v>
      </c>
      <c r="K306" s="156"/>
      <c r="L306" s="157"/>
      <c r="M306" s="158" t="s">
        <v>1</v>
      </c>
      <c r="N306" s="159" t="s">
        <v>40</v>
      </c>
      <c r="P306" s="140">
        <f t="shared" si="71"/>
        <v>0</v>
      </c>
      <c r="Q306" s="140">
        <v>0</v>
      </c>
      <c r="R306" s="140">
        <f t="shared" si="72"/>
        <v>0</v>
      </c>
      <c r="S306" s="140">
        <v>0</v>
      </c>
      <c r="T306" s="141">
        <f t="shared" si="73"/>
        <v>0</v>
      </c>
      <c r="AR306" s="142" t="s">
        <v>382</v>
      </c>
      <c r="AT306" s="142" t="s">
        <v>164</v>
      </c>
      <c r="AU306" s="142" t="s">
        <v>84</v>
      </c>
      <c r="AY306" s="13" t="s">
        <v>128</v>
      </c>
      <c r="BE306" s="143">
        <f t="shared" si="74"/>
        <v>0</v>
      </c>
      <c r="BF306" s="143">
        <f t="shared" si="75"/>
        <v>0</v>
      </c>
      <c r="BG306" s="143">
        <f t="shared" si="76"/>
        <v>0</v>
      </c>
      <c r="BH306" s="143">
        <f t="shared" si="77"/>
        <v>0</v>
      </c>
      <c r="BI306" s="143">
        <f t="shared" si="78"/>
        <v>0</v>
      </c>
      <c r="BJ306" s="13" t="s">
        <v>82</v>
      </c>
      <c r="BK306" s="143">
        <f t="shared" si="79"/>
        <v>0</v>
      </c>
      <c r="BL306" s="13" t="s">
        <v>270</v>
      </c>
      <c r="BM306" s="142" t="s">
        <v>713</v>
      </c>
    </row>
    <row r="307" spans="2:65" s="1" customFormat="1" ht="33" customHeight="1">
      <c r="B307" s="129"/>
      <c r="C307" s="130" t="s">
        <v>449</v>
      </c>
      <c r="D307" s="130" t="s">
        <v>131</v>
      </c>
      <c r="E307" s="131" t="s">
        <v>714</v>
      </c>
      <c r="F307" s="132" t="s">
        <v>715</v>
      </c>
      <c r="G307" s="133" t="s">
        <v>262</v>
      </c>
      <c r="H307" s="134">
        <v>315</v>
      </c>
      <c r="I307" s="135"/>
      <c r="J307" s="136">
        <f t="shared" si="70"/>
        <v>0</v>
      </c>
      <c r="K307" s="137"/>
      <c r="L307" s="28"/>
      <c r="M307" s="138" t="s">
        <v>1</v>
      </c>
      <c r="N307" s="139" t="s">
        <v>40</v>
      </c>
      <c r="P307" s="140">
        <f t="shared" si="71"/>
        <v>0</v>
      </c>
      <c r="Q307" s="140">
        <v>0</v>
      </c>
      <c r="R307" s="140">
        <f t="shared" si="72"/>
        <v>0</v>
      </c>
      <c r="S307" s="140">
        <v>0</v>
      </c>
      <c r="T307" s="141">
        <f t="shared" si="73"/>
        <v>0</v>
      </c>
      <c r="AR307" s="142" t="s">
        <v>270</v>
      </c>
      <c r="AT307" s="142" t="s">
        <v>131</v>
      </c>
      <c r="AU307" s="142" t="s">
        <v>84</v>
      </c>
      <c r="AY307" s="13" t="s">
        <v>128</v>
      </c>
      <c r="BE307" s="143">
        <f t="shared" si="74"/>
        <v>0</v>
      </c>
      <c r="BF307" s="143">
        <f t="shared" si="75"/>
        <v>0</v>
      </c>
      <c r="BG307" s="143">
        <f t="shared" si="76"/>
        <v>0</v>
      </c>
      <c r="BH307" s="143">
        <f t="shared" si="77"/>
        <v>0</v>
      </c>
      <c r="BI307" s="143">
        <f t="shared" si="78"/>
        <v>0</v>
      </c>
      <c r="BJ307" s="13" t="s">
        <v>82</v>
      </c>
      <c r="BK307" s="143">
        <f t="shared" si="79"/>
        <v>0</v>
      </c>
      <c r="BL307" s="13" t="s">
        <v>270</v>
      </c>
      <c r="BM307" s="142" t="s">
        <v>716</v>
      </c>
    </row>
    <row r="308" spans="2:65" s="1" customFormat="1" ht="16.5" customHeight="1">
      <c r="B308" s="129"/>
      <c r="C308" s="149" t="s">
        <v>717</v>
      </c>
      <c r="D308" s="149" t="s">
        <v>164</v>
      </c>
      <c r="E308" s="150" t="s">
        <v>718</v>
      </c>
      <c r="F308" s="151" t="s">
        <v>719</v>
      </c>
      <c r="G308" s="152" t="s">
        <v>262</v>
      </c>
      <c r="H308" s="153">
        <v>315</v>
      </c>
      <c r="I308" s="154"/>
      <c r="J308" s="155">
        <f t="shared" si="70"/>
        <v>0</v>
      </c>
      <c r="K308" s="156"/>
      <c r="L308" s="157"/>
      <c r="M308" s="158" t="s">
        <v>1</v>
      </c>
      <c r="N308" s="159" t="s">
        <v>40</v>
      </c>
      <c r="P308" s="140">
        <f t="shared" si="71"/>
        <v>0</v>
      </c>
      <c r="Q308" s="140">
        <v>0</v>
      </c>
      <c r="R308" s="140">
        <f t="shared" si="72"/>
        <v>0</v>
      </c>
      <c r="S308" s="140">
        <v>0</v>
      </c>
      <c r="T308" s="141">
        <f t="shared" si="73"/>
        <v>0</v>
      </c>
      <c r="AR308" s="142" t="s">
        <v>382</v>
      </c>
      <c r="AT308" s="142" t="s">
        <v>164</v>
      </c>
      <c r="AU308" s="142" t="s">
        <v>84</v>
      </c>
      <c r="AY308" s="13" t="s">
        <v>128</v>
      </c>
      <c r="BE308" s="143">
        <f t="shared" si="74"/>
        <v>0</v>
      </c>
      <c r="BF308" s="143">
        <f t="shared" si="75"/>
        <v>0</v>
      </c>
      <c r="BG308" s="143">
        <f t="shared" si="76"/>
        <v>0</v>
      </c>
      <c r="BH308" s="143">
        <f t="shared" si="77"/>
        <v>0</v>
      </c>
      <c r="BI308" s="143">
        <f t="shared" si="78"/>
        <v>0</v>
      </c>
      <c r="BJ308" s="13" t="s">
        <v>82</v>
      </c>
      <c r="BK308" s="143">
        <f t="shared" si="79"/>
        <v>0</v>
      </c>
      <c r="BL308" s="13" t="s">
        <v>270</v>
      </c>
      <c r="BM308" s="142" t="s">
        <v>720</v>
      </c>
    </row>
    <row r="309" spans="2:65" s="1" customFormat="1" ht="33" customHeight="1">
      <c r="B309" s="129"/>
      <c r="C309" s="130" t="s">
        <v>453</v>
      </c>
      <c r="D309" s="130" t="s">
        <v>131</v>
      </c>
      <c r="E309" s="131" t="s">
        <v>721</v>
      </c>
      <c r="F309" s="132" t="s">
        <v>722</v>
      </c>
      <c r="G309" s="133" t="s">
        <v>262</v>
      </c>
      <c r="H309" s="134">
        <v>20</v>
      </c>
      <c r="I309" s="135"/>
      <c r="J309" s="136">
        <f t="shared" si="70"/>
        <v>0</v>
      </c>
      <c r="K309" s="137"/>
      <c r="L309" s="28"/>
      <c r="M309" s="138" t="s">
        <v>1</v>
      </c>
      <c r="N309" s="139" t="s">
        <v>40</v>
      </c>
      <c r="P309" s="140">
        <f t="shared" si="71"/>
        <v>0</v>
      </c>
      <c r="Q309" s="140">
        <v>0</v>
      </c>
      <c r="R309" s="140">
        <f t="shared" si="72"/>
        <v>0</v>
      </c>
      <c r="S309" s="140">
        <v>0</v>
      </c>
      <c r="T309" s="141">
        <f t="shared" si="73"/>
        <v>0</v>
      </c>
      <c r="AR309" s="142" t="s">
        <v>270</v>
      </c>
      <c r="AT309" s="142" t="s">
        <v>131</v>
      </c>
      <c r="AU309" s="142" t="s">
        <v>84</v>
      </c>
      <c r="AY309" s="13" t="s">
        <v>128</v>
      </c>
      <c r="BE309" s="143">
        <f t="shared" si="74"/>
        <v>0</v>
      </c>
      <c r="BF309" s="143">
        <f t="shared" si="75"/>
        <v>0</v>
      </c>
      <c r="BG309" s="143">
        <f t="shared" si="76"/>
        <v>0</v>
      </c>
      <c r="BH309" s="143">
        <f t="shared" si="77"/>
        <v>0</v>
      </c>
      <c r="BI309" s="143">
        <f t="shared" si="78"/>
        <v>0</v>
      </c>
      <c r="BJ309" s="13" t="s">
        <v>82</v>
      </c>
      <c r="BK309" s="143">
        <f t="shared" si="79"/>
        <v>0</v>
      </c>
      <c r="BL309" s="13" t="s">
        <v>270</v>
      </c>
      <c r="BM309" s="142" t="s">
        <v>723</v>
      </c>
    </row>
    <row r="310" spans="2:65" s="1" customFormat="1" ht="16.5" customHeight="1">
      <c r="B310" s="129"/>
      <c r="C310" s="149" t="s">
        <v>724</v>
      </c>
      <c r="D310" s="149" t="s">
        <v>164</v>
      </c>
      <c r="E310" s="150" t="s">
        <v>725</v>
      </c>
      <c r="F310" s="151" t="s">
        <v>726</v>
      </c>
      <c r="G310" s="152" t="s">
        <v>262</v>
      </c>
      <c r="H310" s="153">
        <v>20</v>
      </c>
      <c r="I310" s="154"/>
      <c r="J310" s="155">
        <f t="shared" si="70"/>
        <v>0</v>
      </c>
      <c r="K310" s="156"/>
      <c r="L310" s="157"/>
      <c r="M310" s="158" t="s">
        <v>1</v>
      </c>
      <c r="N310" s="159" t="s">
        <v>40</v>
      </c>
      <c r="P310" s="140">
        <f t="shared" si="71"/>
        <v>0</v>
      </c>
      <c r="Q310" s="140">
        <v>0</v>
      </c>
      <c r="R310" s="140">
        <f t="shared" si="72"/>
        <v>0</v>
      </c>
      <c r="S310" s="140">
        <v>0</v>
      </c>
      <c r="T310" s="141">
        <f t="shared" si="73"/>
        <v>0</v>
      </c>
      <c r="AR310" s="142" t="s">
        <v>382</v>
      </c>
      <c r="AT310" s="142" t="s">
        <v>164</v>
      </c>
      <c r="AU310" s="142" t="s">
        <v>84</v>
      </c>
      <c r="AY310" s="13" t="s">
        <v>128</v>
      </c>
      <c r="BE310" s="143">
        <f t="shared" si="74"/>
        <v>0</v>
      </c>
      <c r="BF310" s="143">
        <f t="shared" si="75"/>
        <v>0</v>
      </c>
      <c r="BG310" s="143">
        <f t="shared" si="76"/>
        <v>0</v>
      </c>
      <c r="BH310" s="143">
        <f t="shared" si="77"/>
        <v>0</v>
      </c>
      <c r="BI310" s="143">
        <f t="shared" si="78"/>
        <v>0</v>
      </c>
      <c r="BJ310" s="13" t="s">
        <v>82</v>
      </c>
      <c r="BK310" s="143">
        <f t="shared" si="79"/>
        <v>0</v>
      </c>
      <c r="BL310" s="13" t="s">
        <v>270</v>
      </c>
      <c r="BM310" s="142" t="s">
        <v>727</v>
      </c>
    </row>
    <row r="311" spans="2:65" s="1" customFormat="1" ht="33" customHeight="1">
      <c r="B311" s="129"/>
      <c r="C311" s="130" t="s">
        <v>456</v>
      </c>
      <c r="D311" s="130" t="s">
        <v>131</v>
      </c>
      <c r="E311" s="131" t="s">
        <v>728</v>
      </c>
      <c r="F311" s="132" t="s">
        <v>729</v>
      </c>
      <c r="G311" s="133" t="s">
        <v>262</v>
      </c>
      <c r="H311" s="134">
        <v>130</v>
      </c>
      <c r="I311" s="135"/>
      <c r="J311" s="136">
        <f t="shared" si="70"/>
        <v>0</v>
      </c>
      <c r="K311" s="137"/>
      <c r="L311" s="28"/>
      <c r="M311" s="138" t="s">
        <v>1</v>
      </c>
      <c r="N311" s="139" t="s">
        <v>40</v>
      </c>
      <c r="P311" s="140">
        <f t="shared" si="71"/>
        <v>0</v>
      </c>
      <c r="Q311" s="140">
        <v>0</v>
      </c>
      <c r="R311" s="140">
        <f t="shared" si="72"/>
        <v>0</v>
      </c>
      <c r="S311" s="140">
        <v>0</v>
      </c>
      <c r="T311" s="141">
        <f t="shared" si="73"/>
        <v>0</v>
      </c>
      <c r="AR311" s="142" t="s">
        <v>270</v>
      </c>
      <c r="AT311" s="142" t="s">
        <v>131</v>
      </c>
      <c r="AU311" s="142" t="s">
        <v>84</v>
      </c>
      <c r="AY311" s="13" t="s">
        <v>128</v>
      </c>
      <c r="BE311" s="143">
        <f t="shared" si="74"/>
        <v>0</v>
      </c>
      <c r="BF311" s="143">
        <f t="shared" si="75"/>
        <v>0</v>
      </c>
      <c r="BG311" s="143">
        <f t="shared" si="76"/>
        <v>0</v>
      </c>
      <c r="BH311" s="143">
        <f t="shared" si="77"/>
        <v>0</v>
      </c>
      <c r="BI311" s="143">
        <f t="shared" si="78"/>
        <v>0</v>
      </c>
      <c r="BJ311" s="13" t="s">
        <v>82</v>
      </c>
      <c r="BK311" s="143">
        <f t="shared" si="79"/>
        <v>0</v>
      </c>
      <c r="BL311" s="13" t="s">
        <v>270</v>
      </c>
      <c r="BM311" s="142" t="s">
        <v>730</v>
      </c>
    </row>
    <row r="312" spans="2:65" s="1" customFormat="1" ht="16.5" customHeight="1">
      <c r="B312" s="129"/>
      <c r="C312" s="149" t="s">
        <v>731</v>
      </c>
      <c r="D312" s="149" t="s">
        <v>164</v>
      </c>
      <c r="E312" s="150" t="s">
        <v>732</v>
      </c>
      <c r="F312" s="151" t="s">
        <v>733</v>
      </c>
      <c r="G312" s="152" t="s">
        <v>262</v>
      </c>
      <c r="H312" s="153">
        <v>130</v>
      </c>
      <c r="I312" s="154"/>
      <c r="J312" s="155">
        <f t="shared" si="70"/>
        <v>0</v>
      </c>
      <c r="K312" s="156"/>
      <c r="L312" s="157"/>
      <c r="M312" s="158" t="s">
        <v>1</v>
      </c>
      <c r="N312" s="159" t="s">
        <v>40</v>
      </c>
      <c r="P312" s="140">
        <f t="shared" si="71"/>
        <v>0</v>
      </c>
      <c r="Q312" s="140">
        <v>0</v>
      </c>
      <c r="R312" s="140">
        <f t="shared" si="72"/>
        <v>0</v>
      </c>
      <c r="S312" s="140">
        <v>0</v>
      </c>
      <c r="T312" s="141">
        <f t="shared" si="73"/>
        <v>0</v>
      </c>
      <c r="AR312" s="142" t="s">
        <v>382</v>
      </c>
      <c r="AT312" s="142" t="s">
        <v>164</v>
      </c>
      <c r="AU312" s="142" t="s">
        <v>84</v>
      </c>
      <c r="AY312" s="13" t="s">
        <v>128</v>
      </c>
      <c r="BE312" s="143">
        <f t="shared" si="74"/>
        <v>0</v>
      </c>
      <c r="BF312" s="143">
        <f t="shared" si="75"/>
        <v>0</v>
      </c>
      <c r="BG312" s="143">
        <f t="shared" si="76"/>
        <v>0</v>
      </c>
      <c r="BH312" s="143">
        <f t="shared" si="77"/>
        <v>0</v>
      </c>
      <c r="BI312" s="143">
        <f t="shared" si="78"/>
        <v>0</v>
      </c>
      <c r="BJ312" s="13" t="s">
        <v>82</v>
      </c>
      <c r="BK312" s="143">
        <f t="shared" si="79"/>
        <v>0</v>
      </c>
      <c r="BL312" s="13" t="s">
        <v>270</v>
      </c>
      <c r="BM312" s="142" t="s">
        <v>734</v>
      </c>
    </row>
    <row r="313" spans="2:65" s="1" customFormat="1" ht="24.2" customHeight="1">
      <c r="B313" s="129"/>
      <c r="C313" s="130" t="s">
        <v>460</v>
      </c>
      <c r="D313" s="130" t="s">
        <v>131</v>
      </c>
      <c r="E313" s="131" t="s">
        <v>735</v>
      </c>
      <c r="F313" s="132" t="s">
        <v>736</v>
      </c>
      <c r="G313" s="133" t="s">
        <v>262</v>
      </c>
      <c r="H313" s="134">
        <v>50</v>
      </c>
      <c r="I313" s="135"/>
      <c r="J313" s="136">
        <f t="shared" si="70"/>
        <v>0</v>
      </c>
      <c r="K313" s="137"/>
      <c r="L313" s="28"/>
      <c r="M313" s="138" t="s">
        <v>1</v>
      </c>
      <c r="N313" s="139" t="s">
        <v>40</v>
      </c>
      <c r="P313" s="140">
        <f t="shared" si="71"/>
        <v>0</v>
      </c>
      <c r="Q313" s="140">
        <v>0</v>
      </c>
      <c r="R313" s="140">
        <f t="shared" si="72"/>
        <v>0</v>
      </c>
      <c r="S313" s="140">
        <v>0</v>
      </c>
      <c r="T313" s="141">
        <f t="shared" si="73"/>
        <v>0</v>
      </c>
      <c r="AR313" s="142" t="s">
        <v>270</v>
      </c>
      <c r="AT313" s="142" t="s">
        <v>131</v>
      </c>
      <c r="AU313" s="142" t="s">
        <v>84</v>
      </c>
      <c r="AY313" s="13" t="s">
        <v>128</v>
      </c>
      <c r="BE313" s="143">
        <f t="shared" si="74"/>
        <v>0</v>
      </c>
      <c r="BF313" s="143">
        <f t="shared" si="75"/>
        <v>0</v>
      </c>
      <c r="BG313" s="143">
        <f t="shared" si="76"/>
        <v>0</v>
      </c>
      <c r="BH313" s="143">
        <f t="shared" si="77"/>
        <v>0</v>
      </c>
      <c r="BI313" s="143">
        <f t="shared" si="78"/>
        <v>0</v>
      </c>
      <c r="BJ313" s="13" t="s">
        <v>82</v>
      </c>
      <c r="BK313" s="143">
        <f t="shared" si="79"/>
        <v>0</v>
      </c>
      <c r="BL313" s="13" t="s">
        <v>270</v>
      </c>
      <c r="BM313" s="142" t="s">
        <v>737</v>
      </c>
    </row>
    <row r="314" spans="2:65" s="1" customFormat="1" ht="24.2" customHeight="1">
      <c r="B314" s="129"/>
      <c r="C314" s="149" t="s">
        <v>738</v>
      </c>
      <c r="D314" s="149" t="s">
        <v>164</v>
      </c>
      <c r="E314" s="150" t="s">
        <v>739</v>
      </c>
      <c r="F314" s="151" t="s">
        <v>740</v>
      </c>
      <c r="G314" s="152" t="s">
        <v>262</v>
      </c>
      <c r="H314" s="153">
        <v>50</v>
      </c>
      <c r="I314" s="154"/>
      <c r="J314" s="155">
        <f t="shared" si="70"/>
        <v>0</v>
      </c>
      <c r="K314" s="156"/>
      <c r="L314" s="157"/>
      <c r="M314" s="158" t="s">
        <v>1</v>
      </c>
      <c r="N314" s="159" t="s">
        <v>40</v>
      </c>
      <c r="P314" s="140">
        <f t="shared" si="71"/>
        <v>0</v>
      </c>
      <c r="Q314" s="140">
        <v>0</v>
      </c>
      <c r="R314" s="140">
        <f t="shared" si="72"/>
        <v>0</v>
      </c>
      <c r="S314" s="140">
        <v>0</v>
      </c>
      <c r="T314" s="141">
        <f t="shared" si="73"/>
        <v>0</v>
      </c>
      <c r="AR314" s="142" t="s">
        <v>382</v>
      </c>
      <c r="AT314" s="142" t="s">
        <v>164</v>
      </c>
      <c r="AU314" s="142" t="s">
        <v>84</v>
      </c>
      <c r="AY314" s="13" t="s">
        <v>128</v>
      </c>
      <c r="BE314" s="143">
        <f t="shared" si="74"/>
        <v>0</v>
      </c>
      <c r="BF314" s="143">
        <f t="shared" si="75"/>
        <v>0</v>
      </c>
      <c r="BG314" s="143">
        <f t="shared" si="76"/>
        <v>0</v>
      </c>
      <c r="BH314" s="143">
        <f t="shared" si="77"/>
        <v>0</v>
      </c>
      <c r="BI314" s="143">
        <f t="shared" si="78"/>
        <v>0</v>
      </c>
      <c r="BJ314" s="13" t="s">
        <v>82</v>
      </c>
      <c r="BK314" s="143">
        <f t="shared" si="79"/>
        <v>0</v>
      </c>
      <c r="BL314" s="13" t="s">
        <v>270</v>
      </c>
      <c r="BM314" s="142" t="s">
        <v>741</v>
      </c>
    </row>
    <row r="315" spans="2:65" s="1" customFormat="1" ht="24.2" customHeight="1">
      <c r="B315" s="129"/>
      <c r="C315" s="130" t="s">
        <v>463</v>
      </c>
      <c r="D315" s="130" t="s">
        <v>131</v>
      </c>
      <c r="E315" s="131" t="s">
        <v>742</v>
      </c>
      <c r="F315" s="132" t="s">
        <v>743</v>
      </c>
      <c r="G315" s="133" t="s">
        <v>262</v>
      </c>
      <c r="H315" s="134">
        <v>80</v>
      </c>
      <c r="I315" s="135"/>
      <c r="J315" s="136">
        <f t="shared" si="70"/>
        <v>0</v>
      </c>
      <c r="K315" s="137"/>
      <c r="L315" s="28"/>
      <c r="M315" s="138" t="s">
        <v>1</v>
      </c>
      <c r="N315" s="139" t="s">
        <v>40</v>
      </c>
      <c r="P315" s="140">
        <f t="shared" si="71"/>
        <v>0</v>
      </c>
      <c r="Q315" s="140">
        <v>0</v>
      </c>
      <c r="R315" s="140">
        <f t="shared" si="72"/>
        <v>0</v>
      </c>
      <c r="S315" s="140">
        <v>0</v>
      </c>
      <c r="T315" s="141">
        <f t="shared" si="73"/>
        <v>0</v>
      </c>
      <c r="AR315" s="142" t="s">
        <v>270</v>
      </c>
      <c r="AT315" s="142" t="s">
        <v>131</v>
      </c>
      <c r="AU315" s="142" t="s">
        <v>84</v>
      </c>
      <c r="AY315" s="13" t="s">
        <v>128</v>
      </c>
      <c r="BE315" s="143">
        <f t="shared" si="74"/>
        <v>0</v>
      </c>
      <c r="BF315" s="143">
        <f t="shared" si="75"/>
        <v>0</v>
      </c>
      <c r="BG315" s="143">
        <f t="shared" si="76"/>
        <v>0</v>
      </c>
      <c r="BH315" s="143">
        <f t="shared" si="77"/>
        <v>0</v>
      </c>
      <c r="BI315" s="143">
        <f t="shared" si="78"/>
        <v>0</v>
      </c>
      <c r="BJ315" s="13" t="s">
        <v>82</v>
      </c>
      <c r="BK315" s="143">
        <f t="shared" si="79"/>
        <v>0</v>
      </c>
      <c r="BL315" s="13" t="s">
        <v>270</v>
      </c>
      <c r="BM315" s="142" t="s">
        <v>744</v>
      </c>
    </row>
    <row r="316" spans="2:65" s="1" customFormat="1" ht="24.2" customHeight="1">
      <c r="B316" s="129"/>
      <c r="C316" s="149" t="s">
        <v>745</v>
      </c>
      <c r="D316" s="149" t="s">
        <v>164</v>
      </c>
      <c r="E316" s="150" t="s">
        <v>746</v>
      </c>
      <c r="F316" s="151" t="s">
        <v>747</v>
      </c>
      <c r="G316" s="152" t="s">
        <v>194</v>
      </c>
      <c r="H316" s="153">
        <v>80</v>
      </c>
      <c r="I316" s="154"/>
      <c r="J316" s="155">
        <f t="shared" si="70"/>
        <v>0</v>
      </c>
      <c r="K316" s="156"/>
      <c r="L316" s="157"/>
      <c r="M316" s="158" t="s">
        <v>1</v>
      </c>
      <c r="N316" s="159" t="s">
        <v>40</v>
      </c>
      <c r="P316" s="140">
        <f t="shared" si="71"/>
        <v>0</v>
      </c>
      <c r="Q316" s="140">
        <v>0</v>
      </c>
      <c r="R316" s="140">
        <f t="shared" si="72"/>
        <v>0</v>
      </c>
      <c r="S316" s="140">
        <v>0</v>
      </c>
      <c r="T316" s="141">
        <f t="shared" si="73"/>
        <v>0</v>
      </c>
      <c r="AR316" s="142" t="s">
        <v>382</v>
      </c>
      <c r="AT316" s="142" t="s">
        <v>164</v>
      </c>
      <c r="AU316" s="142" t="s">
        <v>84</v>
      </c>
      <c r="AY316" s="13" t="s">
        <v>128</v>
      </c>
      <c r="BE316" s="143">
        <f t="shared" si="74"/>
        <v>0</v>
      </c>
      <c r="BF316" s="143">
        <f t="shared" si="75"/>
        <v>0</v>
      </c>
      <c r="BG316" s="143">
        <f t="shared" si="76"/>
        <v>0</v>
      </c>
      <c r="BH316" s="143">
        <f t="shared" si="77"/>
        <v>0</v>
      </c>
      <c r="BI316" s="143">
        <f t="shared" si="78"/>
        <v>0</v>
      </c>
      <c r="BJ316" s="13" t="s">
        <v>82</v>
      </c>
      <c r="BK316" s="143">
        <f t="shared" si="79"/>
        <v>0</v>
      </c>
      <c r="BL316" s="13" t="s">
        <v>270</v>
      </c>
      <c r="BM316" s="142" t="s">
        <v>748</v>
      </c>
    </row>
    <row r="317" spans="2:65" s="1" customFormat="1" ht="16.5" customHeight="1">
      <c r="B317" s="129"/>
      <c r="C317" s="130" t="s">
        <v>467</v>
      </c>
      <c r="D317" s="130" t="s">
        <v>131</v>
      </c>
      <c r="E317" s="131" t="s">
        <v>749</v>
      </c>
      <c r="F317" s="132" t="s">
        <v>750</v>
      </c>
      <c r="G317" s="133" t="s">
        <v>167</v>
      </c>
      <c r="H317" s="134">
        <v>2</v>
      </c>
      <c r="I317" s="135"/>
      <c r="J317" s="136">
        <f t="shared" si="70"/>
        <v>0</v>
      </c>
      <c r="K317" s="137"/>
      <c r="L317" s="28"/>
      <c r="M317" s="138" t="s">
        <v>1</v>
      </c>
      <c r="N317" s="139" t="s">
        <v>40</v>
      </c>
      <c r="P317" s="140">
        <f t="shared" si="71"/>
        <v>0</v>
      </c>
      <c r="Q317" s="140">
        <v>0</v>
      </c>
      <c r="R317" s="140">
        <f t="shared" si="72"/>
        <v>0</v>
      </c>
      <c r="S317" s="140">
        <v>0</v>
      </c>
      <c r="T317" s="141">
        <f t="shared" si="73"/>
        <v>0</v>
      </c>
      <c r="AR317" s="142" t="s">
        <v>270</v>
      </c>
      <c r="AT317" s="142" t="s">
        <v>131</v>
      </c>
      <c r="AU317" s="142" t="s">
        <v>84</v>
      </c>
      <c r="AY317" s="13" t="s">
        <v>128</v>
      </c>
      <c r="BE317" s="143">
        <f t="shared" si="74"/>
        <v>0</v>
      </c>
      <c r="BF317" s="143">
        <f t="shared" si="75"/>
        <v>0</v>
      </c>
      <c r="BG317" s="143">
        <f t="shared" si="76"/>
        <v>0</v>
      </c>
      <c r="BH317" s="143">
        <f t="shared" si="77"/>
        <v>0</v>
      </c>
      <c r="BI317" s="143">
        <f t="shared" si="78"/>
        <v>0</v>
      </c>
      <c r="BJ317" s="13" t="s">
        <v>82</v>
      </c>
      <c r="BK317" s="143">
        <f t="shared" si="79"/>
        <v>0</v>
      </c>
      <c r="BL317" s="13" t="s">
        <v>270</v>
      </c>
      <c r="BM317" s="142" t="s">
        <v>751</v>
      </c>
    </row>
    <row r="318" spans="2:65" s="1" customFormat="1" ht="16.5" customHeight="1">
      <c r="B318" s="129"/>
      <c r="C318" s="130" t="s">
        <v>752</v>
      </c>
      <c r="D318" s="130" t="s">
        <v>131</v>
      </c>
      <c r="E318" s="131" t="s">
        <v>753</v>
      </c>
      <c r="F318" s="132" t="s">
        <v>754</v>
      </c>
      <c r="G318" s="133" t="s">
        <v>755</v>
      </c>
      <c r="H318" s="160"/>
      <c r="I318" s="135"/>
      <c r="J318" s="136">
        <f t="shared" si="70"/>
        <v>0</v>
      </c>
      <c r="K318" s="137"/>
      <c r="L318" s="28"/>
      <c r="M318" s="138" t="s">
        <v>1</v>
      </c>
      <c r="N318" s="139" t="s">
        <v>40</v>
      </c>
      <c r="P318" s="140">
        <f t="shared" si="71"/>
        <v>0</v>
      </c>
      <c r="Q318" s="140">
        <v>0</v>
      </c>
      <c r="R318" s="140">
        <f t="shared" si="72"/>
        <v>0</v>
      </c>
      <c r="S318" s="140">
        <v>0</v>
      </c>
      <c r="T318" s="141">
        <f t="shared" si="73"/>
        <v>0</v>
      </c>
      <c r="AR318" s="142" t="s">
        <v>270</v>
      </c>
      <c r="AT318" s="142" t="s">
        <v>131</v>
      </c>
      <c r="AU318" s="142" t="s">
        <v>84</v>
      </c>
      <c r="AY318" s="13" t="s">
        <v>128</v>
      </c>
      <c r="BE318" s="143">
        <f t="shared" si="74"/>
        <v>0</v>
      </c>
      <c r="BF318" s="143">
        <f t="shared" si="75"/>
        <v>0</v>
      </c>
      <c r="BG318" s="143">
        <f t="shared" si="76"/>
        <v>0</v>
      </c>
      <c r="BH318" s="143">
        <f t="shared" si="77"/>
        <v>0</v>
      </c>
      <c r="BI318" s="143">
        <f t="shared" si="78"/>
        <v>0</v>
      </c>
      <c r="BJ318" s="13" t="s">
        <v>82</v>
      </c>
      <c r="BK318" s="143">
        <f t="shared" si="79"/>
        <v>0</v>
      </c>
      <c r="BL318" s="13" t="s">
        <v>270</v>
      </c>
      <c r="BM318" s="142" t="s">
        <v>756</v>
      </c>
    </row>
    <row r="319" spans="2:65" s="1" customFormat="1" ht="16.5" customHeight="1">
      <c r="B319" s="129"/>
      <c r="C319" s="130" t="s">
        <v>470</v>
      </c>
      <c r="D319" s="130" t="s">
        <v>131</v>
      </c>
      <c r="E319" s="131" t="s">
        <v>757</v>
      </c>
      <c r="F319" s="132" t="s">
        <v>758</v>
      </c>
      <c r="G319" s="133" t="s">
        <v>755</v>
      </c>
      <c r="H319" s="160"/>
      <c r="I319" s="135"/>
      <c r="J319" s="136">
        <f t="shared" si="70"/>
        <v>0</v>
      </c>
      <c r="K319" s="137"/>
      <c r="L319" s="28"/>
      <c r="M319" s="138" t="s">
        <v>1</v>
      </c>
      <c r="N319" s="139" t="s">
        <v>40</v>
      </c>
      <c r="P319" s="140">
        <f t="shared" si="71"/>
        <v>0</v>
      </c>
      <c r="Q319" s="140">
        <v>0</v>
      </c>
      <c r="R319" s="140">
        <f t="shared" si="72"/>
        <v>0</v>
      </c>
      <c r="S319" s="140">
        <v>0</v>
      </c>
      <c r="T319" s="141">
        <f t="shared" si="73"/>
        <v>0</v>
      </c>
      <c r="AR319" s="142" t="s">
        <v>270</v>
      </c>
      <c r="AT319" s="142" t="s">
        <v>131</v>
      </c>
      <c r="AU319" s="142" t="s">
        <v>84</v>
      </c>
      <c r="AY319" s="13" t="s">
        <v>128</v>
      </c>
      <c r="BE319" s="143">
        <f t="shared" si="74"/>
        <v>0</v>
      </c>
      <c r="BF319" s="143">
        <f t="shared" si="75"/>
        <v>0</v>
      </c>
      <c r="BG319" s="143">
        <f t="shared" si="76"/>
        <v>0</v>
      </c>
      <c r="BH319" s="143">
        <f t="shared" si="77"/>
        <v>0</v>
      </c>
      <c r="BI319" s="143">
        <f t="shared" si="78"/>
        <v>0</v>
      </c>
      <c r="BJ319" s="13" t="s">
        <v>82</v>
      </c>
      <c r="BK319" s="143">
        <f t="shared" si="79"/>
        <v>0</v>
      </c>
      <c r="BL319" s="13" t="s">
        <v>270</v>
      </c>
      <c r="BM319" s="142" t="s">
        <v>759</v>
      </c>
    </row>
    <row r="320" spans="2:65" s="1" customFormat="1" ht="16.5" customHeight="1">
      <c r="B320" s="129"/>
      <c r="C320" s="130" t="s">
        <v>760</v>
      </c>
      <c r="D320" s="130" t="s">
        <v>131</v>
      </c>
      <c r="E320" s="131" t="s">
        <v>761</v>
      </c>
      <c r="F320" s="132" t="s">
        <v>762</v>
      </c>
      <c r="G320" s="133" t="s">
        <v>755</v>
      </c>
      <c r="H320" s="160"/>
      <c r="I320" s="135"/>
      <c r="J320" s="136">
        <f t="shared" si="70"/>
        <v>0</v>
      </c>
      <c r="K320" s="137"/>
      <c r="L320" s="28"/>
      <c r="M320" s="138" t="s">
        <v>1</v>
      </c>
      <c r="N320" s="139" t="s">
        <v>40</v>
      </c>
      <c r="P320" s="140">
        <f t="shared" si="71"/>
        <v>0</v>
      </c>
      <c r="Q320" s="140">
        <v>0</v>
      </c>
      <c r="R320" s="140">
        <f t="shared" si="72"/>
        <v>0</v>
      </c>
      <c r="S320" s="140">
        <v>0</v>
      </c>
      <c r="T320" s="141">
        <f t="shared" si="73"/>
        <v>0</v>
      </c>
      <c r="AR320" s="142" t="s">
        <v>270</v>
      </c>
      <c r="AT320" s="142" t="s">
        <v>131</v>
      </c>
      <c r="AU320" s="142" t="s">
        <v>84</v>
      </c>
      <c r="AY320" s="13" t="s">
        <v>128</v>
      </c>
      <c r="BE320" s="143">
        <f t="shared" si="74"/>
        <v>0</v>
      </c>
      <c r="BF320" s="143">
        <f t="shared" si="75"/>
        <v>0</v>
      </c>
      <c r="BG320" s="143">
        <f t="shared" si="76"/>
        <v>0</v>
      </c>
      <c r="BH320" s="143">
        <f t="shared" si="77"/>
        <v>0</v>
      </c>
      <c r="BI320" s="143">
        <f t="shared" si="78"/>
        <v>0</v>
      </c>
      <c r="BJ320" s="13" t="s">
        <v>82</v>
      </c>
      <c r="BK320" s="143">
        <f t="shared" si="79"/>
        <v>0</v>
      </c>
      <c r="BL320" s="13" t="s">
        <v>270</v>
      </c>
      <c r="BM320" s="142" t="s">
        <v>763</v>
      </c>
    </row>
    <row r="321" spans="2:65" s="1" customFormat="1" ht="16.5" customHeight="1">
      <c r="B321" s="129"/>
      <c r="C321" s="130" t="s">
        <v>474</v>
      </c>
      <c r="D321" s="130" t="s">
        <v>131</v>
      </c>
      <c r="E321" s="131" t="s">
        <v>764</v>
      </c>
      <c r="F321" s="132" t="s">
        <v>765</v>
      </c>
      <c r="G321" s="133" t="s">
        <v>755</v>
      </c>
      <c r="H321" s="160"/>
      <c r="I321" s="135"/>
      <c r="J321" s="136">
        <f t="shared" si="70"/>
        <v>0</v>
      </c>
      <c r="K321" s="137"/>
      <c r="L321" s="28"/>
      <c r="M321" s="138" t="s">
        <v>1</v>
      </c>
      <c r="N321" s="139" t="s">
        <v>40</v>
      </c>
      <c r="P321" s="140">
        <f t="shared" si="71"/>
        <v>0</v>
      </c>
      <c r="Q321" s="140">
        <v>0</v>
      </c>
      <c r="R321" s="140">
        <f t="shared" si="72"/>
        <v>0</v>
      </c>
      <c r="S321" s="140">
        <v>0</v>
      </c>
      <c r="T321" s="141">
        <f t="shared" si="73"/>
        <v>0</v>
      </c>
      <c r="AR321" s="142" t="s">
        <v>270</v>
      </c>
      <c r="AT321" s="142" t="s">
        <v>131</v>
      </c>
      <c r="AU321" s="142" t="s">
        <v>84</v>
      </c>
      <c r="AY321" s="13" t="s">
        <v>128</v>
      </c>
      <c r="BE321" s="143">
        <f t="shared" si="74"/>
        <v>0</v>
      </c>
      <c r="BF321" s="143">
        <f t="shared" si="75"/>
        <v>0</v>
      </c>
      <c r="BG321" s="143">
        <f t="shared" si="76"/>
        <v>0</v>
      </c>
      <c r="BH321" s="143">
        <f t="shared" si="77"/>
        <v>0</v>
      </c>
      <c r="BI321" s="143">
        <f t="shared" si="78"/>
        <v>0</v>
      </c>
      <c r="BJ321" s="13" t="s">
        <v>82</v>
      </c>
      <c r="BK321" s="143">
        <f t="shared" si="79"/>
        <v>0</v>
      </c>
      <c r="BL321" s="13" t="s">
        <v>270</v>
      </c>
      <c r="BM321" s="142" t="s">
        <v>766</v>
      </c>
    </row>
    <row r="322" spans="2:65" s="11" customFormat="1" ht="22.9" customHeight="1">
      <c r="B322" s="117"/>
      <c r="D322" s="118" t="s">
        <v>74</v>
      </c>
      <c r="E322" s="127" t="s">
        <v>767</v>
      </c>
      <c r="F322" s="127" t="s">
        <v>768</v>
      </c>
      <c r="I322" s="120"/>
      <c r="J322" s="128">
        <f>BK322</f>
        <v>0</v>
      </c>
      <c r="L322" s="117"/>
      <c r="M322" s="122"/>
      <c r="P322" s="123">
        <f>SUM(P323:P360)</f>
        <v>0</v>
      </c>
      <c r="R322" s="123">
        <f>SUM(R323:R360)</f>
        <v>0</v>
      </c>
      <c r="T322" s="124">
        <f>SUM(T323:T360)</f>
        <v>0</v>
      </c>
      <c r="AR322" s="118" t="s">
        <v>174</v>
      </c>
      <c r="AT322" s="125" t="s">
        <v>74</v>
      </c>
      <c r="AU322" s="125" t="s">
        <v>82</v>
      </c>
      <c r="AY322" s="118" t="s">
        <v>128</v>
      </c>
      <c r="BK322" s="126">
        <f>SUM(BK323:BK360)</f>
        <v>0</v>
      </c>
    </row>
    <row r="323" spans="2:65" s="1" customFormat="1" ht="37.9" customHeight="1">
      <c r="B323" s="129"/>
      <c r="C323" s="130" t="s">
        <v>769</v>
      </c>
      <c r="D323" s="130" t="s">
        <v>131</v>
      </c>
      <c r="E323" s="131" t="s">
        <v>770</v>
      </c>
      <c r="F323" s="132" t="s">
        <v>771</v>
      </c>
      <c r="G323" s="133" t="s">
        <v>262</v>
      </c>
      <c r="H323" s="134">
        <v>50</v>
      </c>
      <c r="I323" s="135"/>
      <c r="J323" s="136">
        <f t="shared" ref="J323:J360" si="80">ROUND(I323*H323,2)</f>
        <v>0</v>
      </c>
      <c r="K323" s="137"/>
      <c r="L323" s="28"/>
      <c r="M323" s="138" t="s">
        <v>1</v>
      </c>
      <c r="N323" s="139" t="s">
        <v>40</v>
      </c>
      <c r="P323" s="140">
        <f t="shared" ref="P323:P360" si="81">O323*H323</f>
        <v>0</v>
      </c>
      <c r="Q323" s="140">
        <v>0</v>
      </c>
      <c r="R323" s="140">
        <f t="shared" ref="R323:R360" si="82">Q323*H323</f>
        <v>0</v>
      </c>
      <c r="S323" s="140">
        <v>0</v>
      </c>
      <c r="T323" s="141">
        <f t="shared" ref="T323:T360" si="83">S323*H323</f>
        <v>0</v>
      </c>
      <c r="AR323" s="142" t="s">
        <v>270</v>
      </c>
      <c r="AT323" s="142" t="s">
        <v>131</v>
      </c>
      <c r="AU323" s="142" t="s">
        <v>84</v>
      </c>
      <c r="AY323" s="13" t="s">
        <v>128</v>
      </c>
      <c r="BE323" s="143">
        <f t="shared" ref="BE323:BE360" si="84">IF(N323="základní",J323,0)</f>
        <v>0</v>
      </c>
      <c r="BF323" s="143">
        <f t="shared" ref="BF323:BF360" si="85">IF(N323="snížená",J323,0)</f>
        <v>0</v>
      </c>
      <c r="BG323" s="143">
        <f t="shared" ref="BG323:BG360" si="86">IF(N323="zákl. přenesená",J323,0)</f>
        <v>0</v>
      </c>
      <c r="BH323" s="143">
        <f t="shared" ref="BH323:BH360" si="87">IF(N323="sníž. přenesená",J323,0)</f>
        <v>0</v>
      </c>
      <c r="BI323" s="143">
        <f t="shared" ref="BI323:BI360" si="88">IF(N323="nulová",J323,0)</f>
        <v>0</v>
      </c>
      <c r="BJ323" s="13" t="s">
        <v>82</v>
      </c>
      <c r="BK323" s="143">
        <f t="shared" ref="BK323:BK360" si="89">ROUND(I323*H323,2)</f>
        <v>0</v>
      </c>
      <c r="BL323" s="13" t="s">
        <v>270</v>
      </c>
      <c r="BM323" s="142" t="s">
        <v>772</v>
      </c>
    </row>
    <row r="324" spans="2:65" s="1" customFormat="1" ht="16.5" customHeight="1">
      <c r="B324" s="129"/>
      <c r="C324" s="149" t="s">
        <v>477</v>
      </c>
      <c r="D324" s="149" t="s">
        <v>164</v>
      </c>
      <c r="E324" s="150" t="s">
        <v>773</v>
      </c>
      <c r="F324" s="151" t="s">
        <v>774</v>
      </c>
      <c r="G324" s="152" t="s">
        <v>164</v>
      </c>
      <c r="H324" s="153">
        <v>50</v>
      </c>
      <c r="I324" s="154"/>
      <c r="J324" s="155">
        <f t="shared" si="80"/>
        <v>0</v>
      </c>
      <c r="K324" s="156"/>
      <c r="L324" s="157"/>
      <c r="M324" s="158" t="s">
        <v>1</v>
      </c>
      <c r="N324" s="159" t="s">
        <v>40</v>
      </c>
      <c r="P324" s="140">
        <f t="shared" si="81"/>
        <v>0</v>
      </c>
      <c r="Q324" s="140">
        <v>0</v>
      </c>
      <c r="R324" s="140">
        <f t="shared" si="82"/>
        <v>0</v>
      </c>
      <c r="S324" s="140">
        <v>0</v>
      </c>
      <c r="T324" s="141">
        <f t="shared" si="83"/>
        <v>0</v>
      </c>
      <c r="AR324" s="142" t="s">
        <v>382</v>
      </c>
      <c r="AT324" s="142" t="s">
        <v>164</v>
      </c>
      <c r="AU324" s="142" t="s">
        <v>84</v>
      </c>
      <c r="AY324" s="13" t="s">
        <v>128</v>
      </c>
      <c r="BE324" s="143">
        <f t="shared" si="84"/>
        <v>0</v>
      </c>
      <c r="BF324" s="143">
        <f t="shared" si="85"/>
        <v>0</v>
      </c>
      <c r="BG324" s="143">
        <f t="shared" si="86"/>
        <v>0</v>
      </c>
      <c r="BH324" s="143">
        <f t="shared" si="87"/>
        <v>0</v>
      </c>
      <c r="BI324" s="143">
        <f t="shared" si="88"/>
        <v>0</v>
      </c>
      <c r="BJ324" s="13" t="s">
        <v>82</v>
      </c>
      <c r="BK324" s="143">
        <f t="shared" si="89"/>
        <v>0</v>
      </c>
      <c r="BL324" s="13" t="s">
        <v>270</v>
      </c>
      <c r="BM324" s="142" t="s">
        <v>775</v>
      </c>
    </row>
    <row r="325" spans="2:65" s="1" customFormat="1" ht="16.5" customHeight="1">
      <c r="B325" s="129"/>
      <c r="C325" s="130" t="s">
        <v>776</v>
      </c>
      <c r="D325" s="130" t="s">
        <v>131</v>
      </c>
      <c r="E325" s="131" t="s">
        <v>777</v>
      </c>
      <c r="F325" s="132" t="s">
        <v>778</v>
      </c>
      <c r="G325" s="133" t="s">
        <v>177</v>
      </c>
      <c r="H325" s="134">
        <v>1</v>
      </c>
      <c r="I325" s="135"/>
      <c r="J325" s="136">
        <f t="shared" si="80"/>
        <v>0</v>
      </c>
      <c r="K325" s="137"/>
      <c r="L325" s="28"/>
      <c r="M325" s="138" t="s">
        <v>1</v>
      </c>
      <c r="N325" s="139" t="s">
        <v>40</v>
      </c>
      <c r="P325" s="140">
        <f t="shared" si="81"/>
        <v>0</v>
      </c>
      <c r="Q325" s="140">
        <v>0</v>
      </c>
      <c r="R325" s="140">
        <f t="shared" si="82"/>
        <v>0</v>
      </c>
      <c r="S325" s="140">
        <v>0</v>
      </c>
      <c r="T325" s="141">
        <f t="shared" si="83"/>
        <v>0</v>
      </c>
      <c r="AR325" s="142" t="s">
        <v>270</v>
      </c>
      <c r="AT325" s="142" t="s">
        <v>131</v>
      </c>
      <c r="AU325" s="142" t="s">
        <v>84</v>
      </c>
      <c r="AY325" s="13" t="s">
        <v>128</v>
      </c>
      <c r="BE325" s="143">
        <f t="shared" si="84"/>
        <v>0</v>
      </c>
      <c r="BF325" s="143">
        <f t="shared" si="85"/>
        <v>0</v>
      </c>
      <c r="BG325" s="143">
        <f t="shared" si="86"/>
        <v>0</v>
      </c>
      <c r="BH325" s="143">
        <f t="shared" si="87"/>
        <v>0</v>
      </c>
      <c r="BI325" s="143">
        <f t="shared" si="88"/>
        <v>0</v>
      </c>
      <c r="BJ325" s="13" t="s">
        <v>82</v>
      </c>
      <c r="BK325" s="143">
        <f t="shared" si="89"/>
        <v>0</v>
      </c>
      <c r="BL325" s="13" t="s">
        <v>270</v>
      </c>
      <c r="BM325" s="142" t="s">
        <v>779</v>
      </c>
    </row>
    <row r="326" spans="2:65" s="1" customFormat="1" ht="16.5" customHeight="1">
      <c r="B326" s="129"/>
      <c r="C326" s="130" t="s">
        <v>481</v>
      </c>
      <c r="D326" s="130" t="s">
        <v>131</v>
      </c>
      <c r="E326" s="131" t="s">
        <v>780</v>
      </c>
      <c r="F326" s="132" t="s">
        <v>781</v>
      </c>
      <c r="G326" s="133" t="s">
        <v>262</v>
      </c>
      <c r="H326" s="134">
        <v>480</v>
      </c>
      <c r="I326" s="135"/>
      <c r="J326" s="136">
        <f t="shared" si="80"/>
        <v>0</v>
      </c>
      <c r="K326" s="137"/>
      <c r="L326" s="28"/>
      <c r="M326" s="138" t="s">
        <v>1</v>
      </c>
      <c r="N326" s="139" t="s">
        <v>40</v>
      </c>
      <c r="P326" s="140">
        <f t="shared" si="81"/>
        <v>0</v>
      </c>
      <c r="Q326" s="140">
        <v>0</v>
      </c>
      <c r="R326" s="140">
        <f t="shared" si="82"/>
        <v>0</v>
      </c>
      <c r="S326" s="140">
        <v>0</v>
      </c>
      <c r="T326" s="141">
        <f t="shared" si="83"/>
        <v>0</v>
      </c>
      <c r="AR326" s="142" t="s">
        <v>270</v>
      </c>
      <c r="AT326" s="142" t="s">
        <v>131</v>
      </c>
      <c r="AU326" s="142" t="s">
        <v>84</v>
      </c>
      <c r="AY326" s="13" t="s">
        <v>128</v>
      </c>
      <c r="BE326" s="143">
        <f t="shared" si="84"/>
        <v>0</v>
      </c>
      <c r="BF326" s="143">
        <f t="shared" si="85"/>
        <v>0</v>
      </c>
      <c r="BG326" s="143">
        <f t="shared" si="86"/>
        <v>0</v>
      </c>
      <c r="BH326" s="143">
        <f t="shared" si="87"/>
        <v>0</v>
      </c>
      <c r="BI326" s="143">
        <f t="shared" si="88"/>
        <v>0</v>
      </c>
      <c r="BJ326" s="13" t="s">
        <v>82</v>
      </c>
      <c r="BK326" s="143">
        <f t="shared" si="89"/>
        <v>0</v>
      </c>
      <c r="BL326" s="13" t="s">
        <v>270</v>
      </c>
      <c r="BM326" s="142" t="s">
        <v>782</v>
      </c>
    </row>
    <row r="327" spans="2:65" s="1" customFormat="1" ht="16.5" customHeight="1">
      <c r="B327" s="129"/>
      <c r="C327" s="149" t="s">
        <v>783</v>
      </c>
      <c r="D327" s="149" t="s">
        <v>164</v>
      </c>
      <c r="E327" s="150" t="s">
        <v>784</v>
      </c>
      <c r="F327" s="151" t="s">
        <v>785</v>
      </c>
      <c r="G327" s="152" t="s">
        <v>164</v>
      </c>
      <c r="H327" s="153">
        <v>480</v>
      </c>
      <c r="I327" s="154"/>
      <c r="J327" s="155">
        <f t="shared" si="80"/>
        <v>0</v>
      </c>
      <c r="K327" s="156"/>
      <c r="L327" s="157"/>
      <c r="M327" s="158" t="s">
        <v>1</v>
      </c>
      <c r="N327" s="159" t="s">
        <v>40</v>
      </c>
      <c r="P327" s="140">
        <f t="shared" si="81"/>
        <v>0</v>
      </c>
      <c r="Q327" s="140">
        <v>0</v>
      </c>
      <c r="R327" s="140">
        <f t="shared" si="82"/>
        <v>0</v>
      </c>
      <c r="S327" s="140">
        <v>0</v>
      </c>
      <c r="T327" s="141">
        <f t="shared" si="83"/>
        <v>0</v>
      </c>
      <c r="AR327" s="142" t="s">
        <v>382</v>
      </c>
      <c r="AT327" s="142" t="s">
        <v>164</v>
      </c>
      <c r="AU327" s="142" t="s">
        <v>84</v>
      </c>
      <c r="AY327" s="13" t="s">
        <v>128</v>
      </c>
      <c r="BE327" s="143">
        <f t="shared" si="84"/>
        <v>0</v>
      </c>
      <c r="BF327" s="143">
        <f t="shared" si="85"/>
        <v>0</v>
      </c>
      <c r="BG327" s="143">
        <f t="shared" si="86"/>
        <v>0</v>
      </c>
      <c r="BH327" s="143">
        <f t="shared" si="87"/>
        <v>0</v>
      </c>
      <c r="BI327" s="143">
        <f t="shared" si="88"/>
        <v>0</v>
      </c>
      <c r="BJ327" s="13" t="s">
        <v>82</v>
      </c>
      <c r="BK327" s="143">
        <f t="shared" si="89"/>
        <v>0</v>
      </c>
      <c r="BL327" s="13" t="s">
        <v>270</v>
      </c>
      <c r="BM327" s="142" t="s">
        <v>786</v>
      </c>
    </row>
    <row r="328" spans="2:65" s="1" customFormat="1" ht="16.5" customHeight="1">
      <c r="B328" s="129"/>
      <c r="C328" s="130" t="s">
        <v>484</v>
      </c>
      <c r="D328" s="130" t="s">
        <v>131</v>
      </c>
      <c r="E328" s="131" t="s">
        <v>787</v>
      </c>
      <c r="F328" s="132" t="s">
        <v>781</v>
      </c>
      <c r="G328" s="133" t="s">
        <v>262</v>
      </c>
      <c r="H328" s="134">
        <v>60</v>
      </c>
      <c r="I328" s="135"/>
      <c r="J328" s="136">
        <f t="shared" si="80"/>
        <v>0</v>
      </c>
      <c r="K328" s="137"/>
      <c r="L328" s="28"/>
      <c r="M328" s="138" t="s">
        <v>1</v>
      </c>
      <c r="N328" s="139" t="s">
        <v>40</v>
      </c>
      <c r="P328" s="140">
        <f t="shared" si="81"/>
        <v>0</v>
      </c>
      <c r="Q328" s="140">
        <v>0</v>
      </c>
      <c r="R328" s="140">
        <f t="shared" si="82"/>
        <v>0</v>
      </c>
      <c r="S328" s="140">
        <v>0</v>
      </c>
      <c r="T328" s="141">
        <f t="shared" si="83"/>
        <v>0</v>
      </c>
      <c r="AR328" s="142" t="s">
        <v>270</v>
      </c>
      <c r="AT328" s="142" t="s">
        <v>131</v>
      </c>
      <c r="AU328" s="142" t="s">
        <v>84</v>
      </c>
      <c r="AY328" s="13" t="s">
        <v>128</v>
      </c>
      <c r="BE328" s="143">
        <f t="shared" si="84"/>
        <v>0</v>
      </c>
      <c r="BF328" s="143">
        <f t="shared" si="85"/>
        <v>0</v>
      </c>
      <c r="BG328" s="143">
        <f t="shared" si="86"/>
        <v>0</v>
      </c>
      <c r="BH328" s="143">
        <f t="shared" si="87"/>
        <v>0</v>
      </c>
      <c r="BI328" s="143">
        <f t="shared" si="88"/>
        <v>0</v>
      </c>
      <c r="BJ328" s="13" t="s">
        <v>82</v>
      </c>
      <c r="BK328" s="143">
        <f t="shared" si="89"/>
        <v>0</v>
      </c>
      <c r="BL328" s="13" t="s">
        <v>270</v>
      </c>
      <c r="BM328" s="142" t="s">
        <v>788</v>
      </c>
    </row>
    <row r="329" spans="2:65" s="1" customFormat="1" ht="24.2" customHeight="1">
      <c r="B329" s="129"/>
      <c r="C329" s="149" t="s">
        <v>789</v>
      </c>
      <c r="D329" s="149" t="s">
        <v>164</v>
      </c>
      <c r="E329" s="150" t="s">
        <v>790</v>
      </c>
      <c r="F329" s="151" t="s">
        <v>791</v>
      </c>
      <c r="G329" s="152" t="s">
        <v>164</v>
      </c>
      <c r="H329" s="153">
        <v>60</v>
      </c>
      <c r="I329" s="154"/>
      <c r="J329" s="155">
        <f t="shared" si="80"/>
        <v>0</v>
      </c>
      <c r="K329" s="156"/>
      <c r="L329" s="157"/>
      <c r="M329" s="158" t="s">
        <v>1</v>
      </c>
      <c r="N329" s="159" t="s">
        <v>40</v>
      </c>
      <c r="P329" s="140">
        <f t="shared" si="81"/>
        <v>0</v>
      </c>
      <c r="Q329" s="140">
        <v>0</v>
      </c>
      <c r="R329" s="140">
        <f t="shared" si="82"/>
        <v>0</v>
      </c>
      <c r="S329" s="140">
        <v>0</v>
      </c>
      <c r="T329" s="141">
        <f t="shared" si="83"/>
        <v>0</v>
      </c>
      <c r="AR329" s="142" t="s">
        <v>382</v>
      </c>
      <c r="AT329" s="142" t="s">
        <v>164</v>
      </c>
      <c r="AU329" s="142" t="s">
        <v>84</v>
      </c>
      <c r="AY329" s="13" t="s">
        <v>128</v>
      </c>
      <c r="BE329" s="143">
        <f t="shared" si="84"/>
        <v>0</v>
      </c>
      <c r="BF329" s="143">
        <f t="shared" si="85"/>
        <v>0</v>
      </c>
      <c r="BG329" s="143">
        <f t="shared" si="86"/>
        <v>0</v>
      </c>
      <c r="BH329" s="143">
        <f t="shared" si="87"/>
        <v>0</v>
      </c>
      <c r="BI329" s="143">
        <f t="shared" si="88"/>
        <v>0</v>
      </c>
      <c r="BJ329" s="13" t="s">
        <v>82</v>
      </c>
      <c r="BK329" s="143">
        <f t="shared" si="89"/>
        <v>0</v>
      </c>
      <c r="BL329" s="13" t="s">
        <v>270</v>
      </c>
      <c r="BM329" s="142" t="s">
        <v>792</v>
      </c>
    </row>
    <row r="330" spans="2:65" s="1" customFormat="1" ht="24.2" customHeight="1">
      <c r="B330" s="129"/>
      <c r="C330" s="130" t="s">
        <v>488</v>
      </c>
      <c r="D330" s="130" t="s">
        <v>131</v>
      </c>
      <c r="E330" s="131" t="s">
        <v>793</v>
      </c>
      <c r="F330" s="132" t="s">
        <v>794</v>
      </c>
      <c r="G330" s="133" t="s">
        <v>262</v>
      </c>
      <c r="H330" s="134">
        <v>90</v>
      </c>
      <c r="I330" s="135"/>
      <c r="J330" s="136">
        <f t="shared" si="80"/>
        <v>0</v>
      </c>
      <c r="K330" s="137"/>
      <c r="L330" s="28"/>
      <c r="M330" s="138" t="s">
        <v>1</v>
      </c>
      <c r="N330" s="139" t="s">
        <v>40</v>
      </c>
      <c r="P330" s="140">
        <f t="shared" si="81"/>
        <v>0</v>
      </c>
      <c r="Q330" s="140">
        <v>0</v>
      </c>
      <c r="R330" s="140">
        <f t="shared" si="82"/>
        <v>0</v>
      </c>
      <c r="S330" s="140">
        <v>0</v>
      </c>
      <c r="T330" s="141">
        <f t="shared" si="83"/>
        <v>0</v>
      </c>
      <c r="AR330" s="142" t="s">
        <v>270</v>
      </c>
      <c r="AT330" s="142" t="s">
        <v>131</v>
      </c>
      <c r="AU330" s="142" t="s">
        <v>84</v>
      </c>
      <c r="AY330" s="13" t="s">
        <v>128</v>
      </c>
      <c r="BE330" s="143">
        <f t="shared" si="84"/>
        <v>0</v>
      </c>
      <c r="BF330" s="143">
        <f t="shared" si="85"/>
        <v>0</v>
      </c>
      <c r="BG330" s="143">
        <f t="shared" si="86"/>
        <v>0</v>
      </c>
      <c r="BH330" s="143">
        <f t="shared" si="87"/>
        <v>0</v>
      </c>
      <c r="BI330" s="143">
        <f t="shared" si="88"/>
        <v>0</v>
      </c>
      <c r="BJ330" s="13" t="s">
        <v>82</v>
      </c>
      <c r="BK330" s="143">
        <f t="shared" si="89"/>
        <v>0</v>
      </c>
      <c r="BL330" s="13" t="s">
        <v>270</v>
      </c>
      <c r="BM330" s="142" t="s">
        <v>795</v>
      </c>
    </row>
    <row r="331" spans="2:65" s="1" customFormat="1" ht="16.5" customHeight="1">
      <c r="B331" s="129"/>
      <c r="C331" s="149" t="s">
        <v>796</v>
      </c>
      <c r="D331" s="149" t="s">
        <v>164</v>
      </c>
      <c r="E331" s="150" t="s">
        <v>797</v>
      </c>
      <c r="F331" s="151" t="s">
        <v>798</v>
      </c>
      <c r="G331" s="152" t="s">
        <v>164</v>
      </c>
      <c r="H331" s="153">
        <v>90</v>
      </c>
      <c r="I331" s="154"/>
      <c r="J331" s="155">
        <f t="shared" si="80"/>
        <v>0</v>
      </c>
      <c r="K331" s="156"/>
      <c r="L331" s="157"/>
      <c r="M331" s="158" t="s">
        <v>1</v>
      </c>
      <c r="N331" s="159" t="s">
        <v>40</v>
      </c>
      <c r="P331" s="140">
        <f t="shared" si="81"/>
        <v>0</v>
      </c>
      <c r="Q331" s="140">
        <v>0</v>
      </c>
      <c r="R331" s="140">
        <f t="shared" si="82"/>
        <v>0</v>
      </c>
      <c r="S331" s="140">
        <v>0</v>
      </c>
      <c r="T331" s="141">
        <f t="shared" si="83"/>
        <v>0</v>
      </c>
      <c r="AR331" s="142" t="s">
        <v>382</v>
      </c>
      <c r="AT331" s="142" t="s">
        <v>164</v>
      </c>
      <c r="AU331" s="142" t="s">
        <v>84</v>
      </c>
      <c r="AY331" s="13" t="s">
        <v>128</v>
      </c>
      <c r="BE331" s="143">
        <f t="shared" si="84"/>
        <v>0</v>
      </c>
      <c r="BF331" s="143">
        <f t="shared" si="85"/>
        <v>0</v>
      </c>
      <c r="BG331" s="143">
        <f t="shared" si="86"/>
        <v>0</v>
      </c>
      <c r="BH331" s="143">
        <f t="shared" si="87"/>
        <v>0</v>
      </c>
      <c r="BI331" s="143">
        <f t="shared" si="88"/>
        <v>0</v>
      </c>
      <c r="BJ331" s="13" t="s">
        <v>82</v>
      </c>
      <c r="BK331" s="143">
        <f t="shared" si="89"/>
        <v>0</v>
      </c>
      <c r="BL331" s="13" t="s">
        <v>270</v>
      </c>
      <c r="BM331" s="142" t="s">
        <v>799</v>
      </c>
    </row>
    <row r="332" spans="2:65" s="1" customFormat="1" ht="16.5" customHeight="1">
      <c r="B332" s="129"/>
      <c r="C332" s="130" t="s">
        <v>491</v>
      </c>
      <c r="D332" s="130" t="s">
        <v>131</v>
      </c>
      <c r="E332" s="131" t="s">
        <v>800</v>
      </c>
      <c r="F332" s="132" t="s">
        <v>801</v>
      </c>
      <c r="G332" s="133" t="s">
        <v>262</v>
      </c>
      <c r="H332" s="134">
        <v>480</v>
      </c>
      <c r="I332" s="135"/>
      <c r="J332" s="136">
        <f t="shared" si="80"/>
        <v>0</v>
      </c>
      <c r="K332" s="137"/>
      <c r="L332" s="28"/>
      <c r="M332" s="138" t="s">
        <v>1</v>
      </c>
      <c r="N332" s="139" t="s">
        <v>40</v>
      </c>
      <c r="P332" s="140">
        <f t="shared" si="81"/>
        <v>0</v>
      </c>
      <c r="Q332" s="140">
        <v>0</v>
      </c>
      <c r="R332" s="140">
        <f t="shared" si="82"/>
        <v>0</v>
      </c>
      <c r="S332" s="140">
        <v>0</v>
      </c>
      <c r="T332" s="141">
        <f t="shared" si="83"/>
        <v>0</v>
      </c>
      <c r="AR332" s="142" t="s">
        <v>270</v>
      </c>
      <c r="AT332" s="142" t="s">
        <v>131</v>
      </c>
      <c r="AU332" s="142" t="s">
        <v>84</v>
      </c>
      <c r="AY332" s="13" t="s">
        <v>128</v>
      </c>
      <c r="BE332" s="143">
        <f t="shared" si="84"/>
        <v>0</v>
      </c>
      <c r="BF332" s="143">
        <f t="shared" si="85"/>
        <v>0</v>
      </c>
      <c r="BG332" s="143">
        <f t="shared" si="86"/>
        <v>0</v>
      </c>
      <c r="BH332" s="143">
        <f t="shared" si="87"/>
        <v>0</v>
      </c>
      <c r="BI332" s="143">
        <f t="shared" si="88"/>
        <v>0</v>
      </c>
      <c r="BJ332" s="13" t="s">
        <v>82</v>
      </c>
      <c r="BK332" s="143">
        <f t="shared" si="89"/>
        <v>0</v>
      </c>
      <c r="BL332" s="13" t="s">
        <v>270</v>
      </c>
      <c r="BM332" s="142" t="s">
        <v>802</v>
      </c>
    </row>
    <row r="333" spans="2:65" s="1" customFormat="1" ht="16.5" customHeight="1">
      <c r="B333" s="129"/>
      <c r="C333" s="149" t="s">
        <v>803</v>
      </c>
      <c r="D333" s="149" t="s">
        <v>164</v>
      </c>
      <c r="E333" s="150" t="s">
        <v>804</v>
      </c>
      <c r="F333" s="151" t="s">
        <v>805</v>
      </c>
      <c r="G333" s="152" t="s">
        <v>164</v>
      </c>
      <c r="H333" s="153">
        <v>480</v>
      </c>
      <c r="I333" s="154"/>
      <c r="J333" s="155">
        <f t="shared" si="80"/>
        <v>0</v>
      </c>
      <c r="K333" s="156"/>
      <c r="L333" s="157"/>
      <c r="M333" s="158" t="s">
        <v>1</v>
      </c>
      <c r="N333" s="159" t="s">
        <v>40</v>
      </c>
      <c r="P333" s="140">
        <f t="shared" si="81"/>
        <v>0</v>
      </c>
      <c r="Q333" s="140">
        <v>0</v>
      </c>
      <c r="R333" s="140">
        <f t="shared" si="82"/>
        <v>0</v>
      </c>
      <c r="S333" s="140">
        <v>0</v>
      </c>
      <c r="T333" s="141">
        <f t="shared" si="83"/>
        <v>0</v>
      </c>
      <c r="AR333" s="142" t="s">
        <v>382</v>
      </c>
      <c r="AT333" s="142" t="s">
        <v>164</v>
      </c>
      <c r="AU333" s="142" t="s">
        <v>84</v>
      </c>
      <c r="AY333" s="13" t="s">
        <v>128</v>
      </c>
      <c r="BE333" s="143">
        <f t="shared" si="84"/>
        <v>0</v>
      </c>
      <c r="BF333" s="143">
        <f t="shared" si="85"/>
        <v>0</v>
      </c>
      <c r="BG333" s="143">
        <f t="shared" si="86"/>
        <v>0</v>
      </c>
      <c r="BH333" s="143">
        <f t="shared" si="87"/>
        <v>0</v>
      </c>
      <c r="BI333" s="143">
        <f t="shared" si="88"/>
        <v>0</v>
      </c>
      <c r="BJ333" s="13" t="s">
        <v>82</v>
      </c>
      <c r="BK333" s="143">
        <f t="shared" si="89"/>
        <v>0</v>
      </c>
      <c r="BL333" s="13" t="s">
        <v>270</v>
      </c>
      <c r="BM333" s="142" t="s">
        <v>806</v>
      </c>
    </row>
    <row r="334" spans="2:65" s="1" customFormat="1" ht="16.5" customHeight="1">
      <c r="B334" s="129"/>
      <c r="C334" s="130" t="s">
        <v>495</v>
      </c>
      <c r="D334" s="130" t="s">
        <v>131</v>
      </c>
      <c r="E334" s="131" t="s">
        <v>807</v>
      </c>
      <c r="F334" s="132" t="s">
        <v>808</v>
      </c>
      <c r="G334" s="133" t="s">
        <v>177</v>
      </c>
      <c r="H334" s="134">
        <v>6</v>
      </c>
      <c r="I334" s="135"/>
      <c r="J334" s="136">
        <f t="shared" si="80"/>
        <v>0</v>
      </c>
      <c r="K334" s="137"/>
      <c r="L334" s="28"/>
      <c r="M334" s="138" t="s">
        <v>1</v>
      </c>
      <c r="N334" s="139" t="s">
        <v>40</v>
      </c>
      <c r="P334" s="140">
        <f t="shared" si="81"/>
        <v>0</v>
      </c>
      <c r="Q334" s="140">
        <v>0</v>
      </c>
      <c r="R334" s="140">
        <f t="shared" si="82"/>
        <v>0</v>
      </c>
      <c r="S334" s="140">
        <v>0</v>
      </c>
      <c r="T334" s="141">
        <f t="shared" si="83"/>
        <v>0</v>
      </c>
      <c r="AR334" s="142" t="s">
        <v>270</v>
      </c>
      <c r="AT334" s="142" t="s">
        <v>131</v>
      </c>
      <c r="AU334" s="142" t="s">
        <v>84</v>
      </c>
      <c r="AY334" s="13" t="s">
        <v>128</v>
      </c>
      <c r="BE334" s="143">
        <f t="shared" si="84"/>
        <v>0</v>
      </c>
      <c r="BF334" s="143">
        <f t="shared" si="85"/>
        <v>0</v>
      </c>
      <c r="BG334" s="143">
        <f t="shared" si="86"/>
        <v>0</v>
      </c>
      <c r="BH334" s="143">
        <f t="shared" si="87"/>
        <v>0</v>
      </c>
      <c r="BI334" s="143">
        <f t="shared" si="88"/>
        <v>0</v>
      </c>
      <c r="BJ334" s="13" t="s">
        <v>82</v>
      </c>
      <c r="BK334" s="143">
        <f t="shared" si="89"/>
        <v>0</v>
      </c>
      <c r="BL334" s="13" t="s">
        <v>270</v>
      </c>
      <c r="BM334" s="142" t="s">
        <v>809</v>
      </c>
    </row>
    <row r="335" spans="2:65" s="1" customFormat="1" ht="16.5" customHeight="1">
      <c r="B335" s="129"/>
      <c r="C335" s="149" t="s">
        <v>810</v>
      </c>
      <c r="D335" s="149" t="s">
        <v>164</v>
      </c>
      <c r="E335" s="150" t="s">
        <v>811</v>
      </c>
      <c r="F335" s="151" t="s">
        <v>812</v>
      </c>
      <c r="G335" s="152" t="s">
        <v>194</v>
      </c>
      <c r="H335" s="153">
        <v>6</v>
      </c>
      <c r="I335" s="154"/>
      <c r="J335" s="155">
        <f t="shared" si="80"/>
        <v>0</v>
      </c>
      <c r="K335" s="156"/>
      <c r="L335" s="157"/>
      <c r="M335" s="158" t="s">
        <v>1</v>
      </c>
      <c r="N335" s="159" t="s">
        <v>40</v>
      </c>
      <c r="P335" s="140">
        <f t="shared" si="81"/>
        <v>0</v>
      </c>
      <c r="Q335" s="140">
        <v>0</v>
      </c>
      <c r="R335" s="140">
        <f t="shared" si="82"/>
        <v>0</v>
      </c>
      <c r="S335" s="140">
        <v>0</v>
      </c>
      <c r="T335" s="141">
        <f t="shared" si="83"/>
        <v>0</v>
      </c>
      <c r="AR335" s="142" t="s">
        <v>382</v>
      </c>
      <c r="AT335" s="142" t="s">
        <v>164</v>
      </c>
      <c r="AU335" s="142" t="s">
        <v>84</v>
      </c>
      <c r="AY335" s="13" t="s">
        <v>128</v>
      </c>
      <c r="BE335" s="143">
        <f t="shared" si="84"/>
        <v>0</v>
      </c>
      <c r="BF335" s="143">
        <f t="shared" si="85"/>
        <v>0</v>
      </c>
      <c r="BG335" s="143">
        <f t="shared" si="86"/>
        <v>0</v>
      </c>
      <c r="BH335" s="143">
        <f t="shared" si="87"/>
        <v>0</v>
      </c>
      <c r="BI335" s="143">
        <f t="shared" si="88"/>
        <v>0</v>
      </c>
      <c r="BJ335" s="13" t="s">
        <v>82</v>
      </c>
      <c r="BK335" s="143">
        <f t="shared" si="89"/>
        <v>0</v>
      </c>
      <c r="BL335" s="13" t="s">
        <v>270</v>
      </c>
      <c r="BM335" s="142" t="s">
        <v>813</v>
      </c>
    </row>
    <row r="336" spans="2:65" s="1" customFormat="1" ht="16.5" customHeight="1">
      <c r="B336" s="129"/>
      <c r="C336" s="130" t="s">
        <v>498</v>
      </c>
      <c r="D336" s="130" t="s">
        <v>131</v>
      </c>
      <c r="E336" s="131" t="s">
        <v>814</v>
      </c>
      <c r="F336" s="132" t="s">
        <v>815</v>
      </c>
      <c r="G336" s="133" t="s">
        <v>167</v>
      </c>
      <c r="H336" s="134">
        <v>6</v>
      </c>
      <c r="I336" s="135"/>
      <c r="J336" s="136">
        <f t="shared" si="80"/>
        <v>0</v>
      </c>
      <c r="K336" s="137"/>
      <c r="L336" s="28"/>
      <c r="M336" s="138" t="s">
        <v>1</v>
      </c>
      <c r="N336" s="139" t="s">
        <v>40</v>
      </c>
      <c r="P336" s="140">
        <f t="shared" si="81"/>
        <v>0</v>
      </c>
      <c r="Q336" s="140">
        <v>0</v>
      </c>
      <c r="R336" s="140">
        <f t="shared" si="82"/>
        <v>0</v>
      </c>
      <c r="S336" s="140">
        <v>0</v>
      </c>
      <c r="T336" s="141">
        <f t="shared" si="83"/>
        <v>0</v>
      </c>
      <c r="AR336" s="142" t="s">
        <v>270</v>
      </c>
      <c r="AT336" s="142" t="s">
        <v>131</v>
      </c>
      <c r="AU336" s="142" t="s">
        <v>84</v>
      </c>
      <c r="AY336" s="13" t="s">
        <v>128</v>
      </c>
      <c r="BE336" s="143">
        <f t="shared" si="84"/>
        <v>0</v>
      </c>
      <c r="BF336" s="143">
        <f t="shared" si="85"/>
        <v>0</v>
      </c>
      <c r="BG336" s="143">
        <f t="shared" si="86"/>
        <v>0</v>
      </c>
      <c r="BH336" s="143">
        <f t="shared" si="87"/>
        <v>0</v>
      </c>
      <c r="BI336" s="143">
        <f t="shared" si="88"/>
        <v>0</v>
      </c>
      <c r="BJ336" s="13" t="s">
        <v>82</v>
      </c>
      <c r="BK336" s="143">
        <f t="shared" si="89"/>
        <v>0</v>
      </c>
      <c r="BL336" s="13" t="s">
        <v>270</v>
      </c>
      <c r="BM336" s="142" t="s">
        <v>816</v>
      </c>
    </row>
    <row r="337" spans="2:65" s="1" customFormat="1" ht="16.5" customHeight="1">
      <c r="B337" s="129"/>
      <c r="C337" s="149" t="s">
        <v>817</v>
      </c>
      <c r="D337" s="149" t="s">
        <v>164</v>
      </c>
      <c r="E337" s="150" t="s">
        <v>818</v>
      </c>
      <c r="F337" s="151" t="s">
        <v>819</v>
      </c>
      <c r="G337" s="152" t="s">
        <v>177</v>
      </c>
      <c r="H337" s="153">
        <v>6</v>
      </c>
      <c r="I337" s="154"/>
      <c r="J337" s="155">
        <f t="shared" si="80"/>
        <v>0</v>
      </c>
      <c r="K337" s="156"/>
      <c r="L337" s="157"/>
      <c r="M337" s="158" t="s">
        <v>1</v>
      </c>
      <c r="N337" s="159" t="s">
        <v>40</v>
      </c>
      <c r="P337" s="140">
        <f t="shared" si="81"/>
        <v>0</v>
      </c>
      <c r="Q337" s="140">
        <v>0</v>
      </c>
      <c r="R337" s="140">
        <f t="shared" si="82"/>
        <v>0</v>
      </c>
      <c r="S337" s="140">
        <v>0</v>
      </c>
      <c r="T337" s="141">
        <f t="shared" si="83"/>
        <v>0</v>
      </c>
      <c r="AR337" s="142" t="s">
        <v>382</v>
      </c>
      <c r="AT337" s="142" t="s">
        <v>164</v>
      </c>
      <c r="AU337" s="142" t="s">
        <v>84</v>
      </c>
      <c r="AY337" s="13" t="s">
        <v>128</v>
      </c>
      <c r="BE337" s="143">
        <f t="shared" si="84"/>
        <v>0</v>
      </c>
      <c r="BF337" s="143">
        <f t="shared" si="85"/>
        <v>0</v>
      </c>
      <c r="BG337" s="143">
        <f t="shared" si="86"/>
        <v>0</v>
      </c>
      <c r="BH337" s="143">
        <f t="shared" si="87"/>
        <v>0</v>
      </c>
      <c r="BI337" s="143">
        <f t="shared" si="88"/>
        <v>0</v>
      </c>
      <c r="BJ337" s="13" t="s">
        <v>82</v>
      </c>
      <c r="BK337" s="143">
        <f t="shared" si="89"/>
        <v>0</v>
      </c>
      <c r="BL337" s="13" t="s">
        <v>270</v>
      </c>
      <c r="BM337" s="142" t="s">
        <v>820</v>
      </c>
    </row>
    <row r="338" spans="2:65" s="1" customFormat="1" ht="16.5" customHeight="1">
      <c r="B338" s="129"/>
      <c r="C338" s="149" t="s">
        <v>502</v>
      </c>
      <c r="D338" s="149" t="s">
        <v>164</v>
      </c>
      <c r="E338" s="150" t="s">
        <v>821</v>
      </c>
      <c r="F338" s="151" t="s">
        <v>822</v>
      </c>
      <c r="G338" s="152" t="s">
        <v>167</v>
      </c>
      <c r="H338" s="153">
        <v>10</v>
      </c>
      <c r="I338" s="154"/>
      <c r="J338" s="155">
        <f t="shared" si="80"/>
        <v>0</v>
      </c>
      <c r="K338" s="156"/>
      <c r="L338" s="157"/>
      <c r="M338" s="158" t="s">
        <v>1</v>
      </c>
      <c r="N338" s="159" t="s">
        <v>40</v>
      </c>
      <c r="P338" s="140">
        <f t="shared" si="81"/>
        <v>0</v>
      </c>
      <c r="Q338" s="140">
        <v>0</v>
      </c>
      <c r="R338" s="140">
        <f t="shared" si="82"/>
        <v>0</v>
      </c>
      <c r="S338" s="140">
        <v>0</v>
      </c>
      <c r="T338" s="141">
        <f t="shared" si="83"/>
        <v>0</v>
      </c>
      <c r="AR338" s="142" t="s">
        <v>382</v>
      </c>
      <c r="AT338" s="142" t="s">
        <v>164</v>
      </c>
      <c r="AU338" s="142" t="s">
        <v>84</v>
      </c>
      <c r="AY338" s="13" t="s">
        <v>128</v>
      </c>
      <c r="BE338" s="143">
        <f t="shared" si="84"/>
        <v>0</v>
      </c>
      <c r="BF338" s="143">
        <f t="shared" si="85"/>
        <v>0</v>
      </c>
      <c r="BG338" s="143">
        <f t="shared" si="86"/>
        <v>0</v>
      </c>
      <c r="BH338" s="143">
        <f t="shared" si="87"/>
        <v>0</v>
      </c>
      <c r="BI338" s="143">
        <f t="shared" si="88"/>
        <v>0</v>
      </c>
      <c r="BJ338" s="13" t="s">
        <v>82</v>
      </c>
      <c r="BK338" s="143">
        <f t="shared" si="89"/>
        <v>0</v>
      </c>
      <c r="BL338" s="13" t="s">
        <v>270</v>
      </c>
      <c r="BM338" s="142" t="s">
        <v>823</v>
      </c>
    </row>
    <row r="339" spans="2:65" s="1" customFormat="1" ht="16.5" customHeight="1">
      <c r="B339" s="129"/>
      <c r="C339" s="130" t="s">
        <v>824</v>
      </c>
      <c r="D339" s="130" t="s">
        <v>131</v>
      </c>
      <c r="E339" s="131" t="s">
        <v>825</v>
      </c>
      <c r="F339" s="132" t="s">
        <v>826</v>
      </c>
      <c r="G339" s="133" t="s">
        <v>177</v>
      </c>
      <c r="H339" s="134">
        <v>1</v>
      </c>
      <c r="I339" s="135"/>
      <c r="J339" s="136">
        <f t="shared" si="80"/>
        <v>0</v>
      </c>
      <c r="K339" s="137"/>
      <c r="L339" s="28"/>
      <c r="M339" s="138" t="s">
        <v>1</v>
      </c>
      <c r="N339" s="139" t="s">
        <v>40</v>
      </c>
      <c r="P339" s="140">
        <f t="shared" si="81"/>
        <v>0</v>
      </c>
      <c r="Q339" s="140">
        <v>0</v>
      </c>
      <c r="R339" s="140">
        <f t="shared" si="82"/>
        <v>0</v>
      </c>
      <c r="S339" s="140">
        <v>0</v>
      </c>
      <c r="T339" s="141">
        <f t="shared" si="83"/>
        <v>0</v>
      </c>
      <c r="AR339" s="142" t="s">
        <v>270</v>
      </c>
      <c r="AT339" s="142" t="s">
        <v>131</v>
      </c>
      <c r="AU339" s="142" t="s">
        <v>84</v>
      </c>
      <c r="AY339" s="13" t="s">
        <v>128</v>
      </c>
      <c r="BE339" s="143">
        <f t="shared" si="84"/>
        <v>0</v>
      </c>
      <c r="BF339" s="143">
        <f t="shared" si="85"/>
        <v>0</v>
      </c>
      <c r="BG339" s="143">
        <f t="shared" si="86"/>
        <v>0</v>
      </c>
      <c r="BH339" s="143">
        <f t="shared" si="87"/>
        <v>0</v>
      </c>
      <c r="BI339" s="143">
        <f t="shared" si="88"/>
        <v>0</v>
      </c>
      <c r="BJ339" s="13" t="s">
        <v>82</v>
      </c>
      <c r="BK339" s="143">
        <f t="shared" si="89"/>
        <v>0</v>
      </c>
      <c r="BL339" s="13" t="s">
        <v>270</v>
      </c>
      <c r="BM339" s="142" t="s">
        <v>827</v>
      </c>
    </row>
    <row r="340" spans="2:65" s="1" customFormat="1" ht="37.9" customHeight="1">
      <c r="B340" s="129"/>
      <c r="C340" s="149" t="s">
        <v>505</v>
      </c>
      <c r="D340" s="149" t="s">
        <v>164</v>
      </c>
      <c r="E340" s="150" t="s">
        <v>828</v>
      </c>
      <c r="F340" s="151" t="s">
        <v>829</v>
      </c>
      <c r="G340" s="152" t="s">
        <v>830</v>
      </c>
      <c r="H340" s="153">
        <v>1</v>
      </c>
      <c r="I340" s="154"/>
      <c r="J340" s="155">
        <f t="shared" si="80"/>
        <v>0</v>
      </c>
      <c r="K340" s="156"/>
      <c r="L340" s="157"/>
      <c r="M340" s="158" t="s">
        <v>1</v>
      </c>
      <c r="N340" s="159" t="s">
        <v>40</v>
      </c>
      <c r="P340" s="140">
        <f t="shared" si="81"/>
        <v>0</v>
      </c>
      <c r="Q340" s="140">
        <v>0</v>
      </c>
      <c r="R340" s="140">
        <f t="shared" si="82"/>
        <v>0</v>
      </c>
      <c r="S340" s="140">
        <v>0</v>
      </c>
      <c r="T340" s="141">
        <f t="shared" si="83"/>
        <v>0</v>
      </c>
      <c r="AR340" s="142" t="s">
        <v>382</v>
      </c>
      <c r="AT340" s="142" t="s">
        <v>164</v>
      </c>
      <c r="AU340" s="142" t="s">
        <v>84</v>
      </c>
      <c r="AY340" s="13" t="s">
        <v>128</v>
      </c>
      <c r="BE340" s="143">
        <f t="shared" si="84"/>
        <v>0</v>
      </c>
      <c r="BF340" s="143">
        <f t="shared" si="85"/>
        <v>0</v>
      </c>
      <c r="BG340" s="143">
        <f t="shared" si="86"/>
        <v>0</v>
      </c>
      <c r="BH340" s="143">
        <f t="shared" si="87"/>
        <v>0</v>
      </c>
      <c r="BI340" s="143">
        <f t="shared" si="88"/>
        <v>0</v>
      </c>
      <c r="BJ340" s="13" t="s">
        <v>82</v>
      </c>
      <c r="BK340" s="143">
        <f t="shared" si="89"/>
        <v>0</v>
      </c>
      <c r="BL340" s="13" t="s">
        <v>270</v>
      </c>
      <c r="BM340" s="142" t="s">
        <v>831</v>
      </c>
    </row>
    <row r="341" spans="2:65" s="1" customFormat="1" ht="16.5" customHeight="1">
      <c r="B341" s="129"/>
      <c r="C341" s="130" t="s">
        <v>832</v>
      </c>
      <c r="D341" s="130" t="s">
        <v>131</v>
      </c>
      <c r="E341" s="131" t="s">
        <v>833</v>
      </c>
      <c r="F341" s="132" t="s">
        <v>834</v>
      </c>
      <c r="G341" s="133" t="s">
        <v>177</v>
      </c>
      <c r="H341" s="134">
        <v>1</v>
      </c>
      <c r="I341" s="135"/>
      <c r="J341" s="136">
        <f t="shared" si="80"/>
        <v>0</v>
      </c>
      <c r="K341" s="137"/>
      <c r="L341" s="28"/>
      <c r="M341" s="138" t="s">
        <v>1</v>
      </c>
      <c r="N341" s="139" t="s">
        <v>40</v>
      </c>
      <c r="P341" s="140">
        <f t="shared" si="81"/>
        <v>0</v>
      </c>
      <c r="Q341" s="140">
        <v>0</v>
      </c>
      <c r="R341" s="140">
        <f t="shared" si="82"/>
        <v>0</v>
      </c>
      <c r="S341" s="140">
        <v>0</v>
      </c>
      <c r="T341" s="141">
        <f t="shared" si="83"/>
        <v>0</v>
      </c>
      <c r="AR341" s="142" t="s">
        <v>270</v>
      </c>
      <c r="AT341" s="142" t="s">
        <v>131</v>
      </c>
      <c r="AU341" s="142" t="s">
        <v>84</v>
      </c>
      <c r="AY341" s="13" t="s">
        <v>128</v>
      </c>
      <c r="BE341" s="143">
        <f t="shared" si="84"/>
        <v>0</v>
      </c>
      <c r="BF341" s="143">
        <f t="shared" si="85"/>
        <v>0</v>
      </c>
      <c r="BG341" s="143">
        <f t="shared" si="86"/>
        <v>0</v>
      </c>
      <c r="BH341" s="143">
        <f t="shared" si="87"/>
        <v>0</v>
      </c>
      <c r="BI341" s="143">
        <f t="shared" si="88"/>
        <v>0</v>
      </c>
      <c r="BJ341" s="13" t="s">
        <v>82</v>
      </c>
      <c r="BK341" s="143">
        <f t="shared" si="89"/>
        <v>0</v>
      </c>
      <c r="BL341" s="13" t="s">
        <v>270</v>
      </c>
      <c r="BM341" s="142" t="s">
        <v>835</v>
      </c>
    </row>
    <row r="342" spans="2:65" s="1" customFormat="1" ht="16.5" customHeight="1">
      <c r="B342" s="129"/>
      <c r="C342" s="130" t="s">
        <v>509</v>
      </c>
      <c r="D342" s="130" t="s">
        <v>131</v>
      </c>
      <c r="E342" s="131" t="s">
        <v>836</v>
      </c>
      <c r="F342" s="132" t="s">
        <v>837</v>
      </c>
      <c r="G342" s="133" t="s">
        <v>177</v>
      </c>
      <c r="H342" s="134">
        <v>1</v>
      </c>
      <c r="I342" s="135"/>
      <c r="J342" s="136">
        <f t="shared" si="80"/>
        <v>0</v>
      </c>
      <c r="K342" s="137"/>
      <c r="L342" s="28"/>
      <c r="M342" s="138" t="s">
        <v>1</v>
      </c>
      <c r="N342" s="139" t="s">
        <v>40</v>
      </c>
      <c r="P342" s="140">
        <f t="shared" si="81"/>
        <v>0</v>
      </c>
      <c r="Q342" s="140">
        <v>0</v>
      </c>
      <c r="R342" s="140">
        <f t="shared" si="82"/>
        <v>0</v>
      </c>
      <c r="S342" s="140">
        <v>0</v>
      </c>
      <c r="T342" s="141">
        <f t="shared" si="83"/>
        <v>0</v>
      </c>
      <c r="AR342" s="142" t="s">
        <v>270</v>
      </c>
      <c r="AT342" s="142" t="s">
        <v>131</v>
      </c>
      <c r="AU342" s="142" t="s">
        <v>84</v>
      </c>
      <c r="AY342" s="13" t="s">
        <v>128</v>
      </c>
      <c r="BE342" s="143">
        <f t="shared" si="84"/>
        <v>0</v>
      </c>
      <c r="BF342" s="143">
        <f t="shared" si="85"/>
        <v>0</v>
      </c>
      <c r="BG342" s="143">
        <f t="shared" si="86"/>
        <v>0</v>
      </c>
      <c r="BH342" s="143">
        <f t="shared" si="87"/>
        <v>0</v>
      </c>
      <c r="BI342" s="143">
        <f t="shared" si="88"/>
        <v>0</v>
      </c>
      <c r="BJ342" s="13" t="s">
        <v>82</v>
      </c>
      <c r="BK342" s="143">
        <f t="shared" si="89"/>
        <v>0</v>
      </c>
      <c r="BL342" s="13" t="s">
        <v>270</v>
      </c>
      <c r="BM342" s="142" t="s">
        <v>838</v>
      </c>
    </row>
    <row r="343" spans="2:65" s="1" customFormat="1" ht="16.5" customHeight="1">
      <c r="B343" s="129"/>
      <c r="C343" s="149" t="s">
        <v>839</v>
      </c>
      <c r="D343" s="149" t="s">
        <v>164</v>
      </c>
      <c r="E343" s="150" t="s">
        <v>840</v>
      </c>
      <c r="F343" s="151" t="s">
        <v>841</v>
      </c>
      <c r="G343" s="152" t="s">
        <v>194</v>
      </c>
      <c r="H343" s="153">
        <v>1</v>
      </c>
      <c r="I343" s="154"/>
      <c r="J343" s="155">
        <f t="shared" si="80"/>
        <v>0</v>
      </c>
      <c r="K343" s="156"/>
      <c r="L343" s="157"/>
      <c r="M343" s="158" t="s">
        <v>1</v>
      </c>
      <c r="N343" s="159" t="s">
        <v>40</v>
      </c>
      <c r="P343" s="140">
        <f t="shared" si="81"/>
        <v>0</v>
      </c>
      <c r="Q343" s="140">
        <v>0</v>
      </c>
      <c r="R343" s="140">
        <f t="shared" si="82"/>
        <v>0</v>
      </c>
      <c r="S343" s="140">
        <v>0</v>
      </c>
      <c r="T343" s="141">
        <f t="shared" si="83"/>
        <v>0</v>
      </c>
      <c r="AR343" s="142" t="s">
        <v>382</v>
      </c>
      <c r="AT343" s="142" t="s">
        <v>164</v>
      </c>
      <c r="AU343" s="142" t="s">
        <v>84</v>
      </c>
      <c r="AY343" s="13" t="s">
        <v>128</v>
      </c>
      <c r="BE343" s="143">
        <f t="shared" si="84"/>
        <v>0</v>
      </c>
      <c r="BF343" s="143">
        <f t="shared" si="85"/>
        <v>0</v>
      </c>
      <c r="BG343" s="143">
        <f t="shared" si="86"/>
        <v>0</v>
      </c>
      <c r="BH343" s="143">
        <f t="shared" si="87"/>
        <v>0</v>
      </c>
      <c r="BI343" s="143">
        <f t="shared" si="88"/>
        <v>0</v>
      </c>
      <c r="BJ343" s="13" t="s">
        <v>82</v>
      </c>
      <c r="BK343" s="143">
        <f t="shared" si="89"/>
        <v>0</v>
      </c>
      <c r="BL343" s="13" t="s">
        <v>270</v>
      </c>
      <c r="BM343" s="142" t="s">
        <v>842</v>
      </c>
    </row>
    <row r="344" spans="2:65" s="1" customFormat="1" ht="16.5" customHeight="1">
      <c r="B344" s="129"/>
      <c r="C344" s="149" t="s">
        <v>512</v>
      </c>
      <c r="D344" s="149" t="s">
        <v>164</v>
      </c>
      <c r="E344" s="150" t="s">
        <v>843</v>
      </c>
      <c r="F344" s="151" t="s">
        <v>844</v>
      </c>
      <c r="G344" s="152" t="s">
        <v>167</v>
      </c>
      <c r="H344" s="153">
        <v>20</v>
      </c>
      <c r="I344" s="154"/>
      <c r="J344" s="155">
        <f t="shared" si="80"/>
        <v>0</v>
      </c>
      <c r="K344" s="156"/>
      <c r="L344" s="157"/>
      <c r="M344" s="158" t="s">
        <v>1</v>
      </c>
      <c r="N344" s="159" t="s">
        <v>40</v>
      </c>
      <c r="P344" s="140">
        <f t="shared" si="81"/>
        <v>0</v>
      </c>
      <c r="Q344" s="140">
        <v>0</v>
      </c>
      <c r="R344" s="140">
        <f t="shared" si="82"/>
        <v>0</v>
      </c>
      <c r="S344" s="140">
        <v>0</v>
      </c>
      <c r="T344" s="141">
        <f t="shared" si="83"/>
        <v>0</v>
      </c>
      <c r="AR344" s="142" t="s">
        <v>382</v>
      </c>
      <c r="AT344" s="142" t="s">
        <v>164</v>
      </c>
      <c r="AU344" s="142" t="s">
        <v>84</v>
      </c>
      <c r="AY344" s="13" t="s">
        <v>128</v>
      </c>
      <c r="BE344" s="143">
        <f t="shared" si="84"/>
        <v>0</v>
      </c>
      <c r="BF344" s="143">
        <f t="shared" si="85"/>
        <v>0</v>
      </c>
      <c r="BG344" s="143">
        <f t="shared" si="86"/>
        <v>0</v>
      </c>
      <c r="BH344" s="143">
        <f t="shared" si="87"/>
        <v>0</v>
      </c>
      <c r="BI344" s="143">
        <f t="shared" si="88"/>
        <v>0</v>
      </c>
      <c r="BJ344" s="13" t="s">
        <v>82</v>
      </c>
      <c r="BK344" s="143">
        <f t="shared" si="89"/>
        <v>0</v>
      </c>
      <c r="BL344" s="13" t="s">
        <v>270</v>
      </c>
      <c r="BM344" s="142" t="s">
        <v>845</v>
      </c>
    </row>
    <row r="345" spans="2:65" s="1" customFormat="1" ht="16.5" customHeight="1">
      <c r="B345" s="129"/>
      <c r="C345" s="130" t="s">
        <v>846</v>
      </c>
      <c r="D345" s="130" t="s">
        <v>131</v>
      </c>
      <c r="E345" s="131" t="s">
        <v>847</v>
      </c>
      <c r="F345" s="132" t="s">
        <v>848</v>
      </c>
      <c r="G345" s="133" t="s">
        <v>177</v>
      </c>
      <c r="H345" s="134">
        <v>1</v>
      </c>
      <c r="I345" s="135"/>
      <c r="J345" s="136">
        <f t="shared" si="80"/>
        <v>0</v>
      </c>
      <c r="K345" s="137"/>
      <c r="L345" s="28"/>
      <c r="M345" s="138" t="s">
        <v>1</v>
      </c>
      <c r="N345" s="139" t="s">
        <v>40</v>
      </c>
      <c r="P345" s="140">
        <f t="shared" si="81"/>
        <v>0</v>
      </c>
      <c r="Q345" s="140">
        <v>0</v>
      </c>
      <c r="R345" s="140">
        <f t="shared" si="82"/>
        <v>0</v>
      </c>
      <c r="S345" s="140">
        <v>0</v>
      </c>
      <c r="T345" s="141">
        <f t="shared" si="83"/>
        <v>0</v>
      </c>
      <c r="AR345" s="142" t="s">
        <v>270</v>
      </c>
      <c r="AT345" s="142" t="s">
        <v>131</v>
      </c>
      <c r="AU345" s="142" t="s">
        <v>84</v>
      </c>
      <c r="AY345" s="13" t="s">
        <v>128</v>
      </c>
      <c r="BE345" s="143">
        <f t="shared" si="84"/>
        <v>0</v>
      </c>
      <c r="BF345" s="143">
        <f t="shared" si="85"/>
        <v>0</v>
      </c>
      <c r="BG345" s="143">
        <f t="shared" si="86"/>
        <v>0</v>
      </c>
      <c r="BH345" s="143">
        <f t="shared" si="87"/>
        <v>0</v>
      </c>
      <c r="BI345" s="143">
        <f t="shared" si="88"/>
        <v>0</v>
      </c>
      <c r="BJ345" s="13" t="s">
        <v>82</v>
      </c>
      <c r="BK345" s="143">
        <f t="shared" si="89"/>
        <v>0</v>
      </c>
      <c r="BL345" s="13" t="s">
        <v>270</v>
      </c>
      <c r="BM345" s="142" t="s">
        <v>849</v>
      </c>
    </row>
    <row r="346" spans="2:65" s="1" customFormat="1" ht="16.5" customHeight="1">
      <c r="B346" s="129"/>
      <c r="C346" s="149" t="s">
        <v>516</v>
      </c>
      <c r="D346" s="149" t="s">
        <v>164</v>
      </c>
      <c r="E346" s="150" t="s">
        <v>850</v>
      </c>
      <c r="F346" s="151" t="s">
        <v>851</v>
      </c>
      <c r="G346" s="152" t="s">
        <v>167</v>
      </c>
      <c r="H346" s="153">
        <v>1</v>
      </c>
      <c r="I346" s="154"/>
      <c r="J346" s="155">
        <f t="shared" si="80"/>
        <v>0</v>
      </c>
      <c r="K346" s="156"/>
      <c r="L346" s="157"/>
      <c r="M346" s="158" t="s">
        <v>1</v>
      </c>
      <c r="N346" s="159" t="s">
        <v>40</v>
      </c>
      <c r="P346" s="140">
        <f t="shared" si="81"/>
        <v>0</v>
      </c>
      <c r="Q346" s="140">
        <v>0</v>
      </c>
      <c r="R346" s="140">
        <f t="shared" si="82"/>
        <v>0</v>
      </c>
      <c r="S346" s="140">
        <v>0</v>
      </c>
      <c r="T346" s="141">
        <f t="shared" si="83"/>
        <v>0</v>
      </c>
      <c r="AR346" s="142" t="s">
        <v>382</v>
      </c>
      <c r="AT346" s="142" t="s">
        <v>164</v>
      </c>
      <c r="AU346" s="142" t="s">
        <v>84</v>
      </c>
      <c r="AY346" s="13" t="s">
        <v>128</v>
      </c>
      <c r="BE346" s="143">
        <f t="shared" si="84"/>
        <v>0</v>
      </c>
      <c r="BF346" s="143">
        <f t="shared" si="85"/>
        <v>0</v>
      </c>
      <c r="BG346" s="143">
        <f t="shared" si="86"/>
        <v>0</v>
      </c>
      <c r="BH346" s="143">
        <f t="shared" si="87"/>
        <v>0</v>
      </c>
      <c r="BI346" s="143">
        <f t="shared" si="88"/>
        <v>0</v>
      </c>
      <c r="BJ346" s="13" t="s">
        <v>82</v>
      </c>
      <c r="BK346" s="143">
        <f t="shared" si="89"/>
        <v>0</v>
      </c>
      <c r="BL346" s="13" t="s">
        <v>270</v>
      </c>
      <c r="BM346" s="142" t="s">
        <v>852</v>
      </c>
    </row>
    <row r="347" spans="2:65" s="1" customFormat="1" ht="16.5" customHeight="1">
      <c r="B347" s="129"/>
      <c r="C347" s="130" t="s">
        <v>853</v>
      </c>
      <c r="D347" s="130" t="s">
        <v>131</v>
      </c>
      <c r="E347" s="131" t="s">
        <v>854</v>
      </c>
      <c r="F347" s="132" t="s">
        <v>855</v>
      </c>
      <c r="G347" s="133" t="s">
        <v>177</v>
      </c>
      <c r="H347" s="134">
        <v>1</v>
      </c>
      <c r="I347" s="135"/>
      <c r="J347" s="136">
        <f t="shared" si="80"/>
        <v>0</v>
      </c>
      <c r="K347" s="137"/>
      <c r="L347" s="28"/>
      <c r="M347" s="138" t="s">
        <v>1</v>
      </c>
      <c r="N347" s="139" t="s">
        <v>40</v>
      </c>
      <c r="P347" s="140">
        <f t="shared" si="81"/>
        <v>0</v>
      </c>
      <c r="Q347" s="140">
        <v>0</v>
      </c>
      <c r="R347" s="140">
        <f t="shared" si="82"/>
        <v>0</v>
      </c>
      <c r="S347" s="140">
        <v>0</v>
      </c>
      <c r="T347" s="141">
        <f t="shared" si="83"/>
        <v>0</v>
      </c>
      <c r="AR347" s="142" t="s">
        <v>270</v>
      </c>
      <c r="AT347" s="142" t="s">
        <v>131</v>
      </c>
      <c r="AU347" s="142" t="s">
        <v>84</v>
      </c>
      <c r="AY347" s="13" t="s">
        <v>128</v>
      </c>
      <c r="BE347" s="143">
        <f t="shared" si="84"/>
        <v>0</v>
      </c>
      <c r="BF347" s="143">
        <f t="shared" si="85"/>
        <v>0</v>
      </c>
      <c r="BG347" s="143">
        <f t="shared" si="86"/>
        <v>0</v>
      </c>
      <c r="BH347" s="143">
        <f t="shared" si="87"/>
        <v>0</v>
      </c>
      <c r="BI347" s="143">
        <f t="shared" si="88"/>
        <v>0</v>
      </c>
      <c r="BJ347" s="13" t="s">
        <v>82</v>
      </c>
      <c r="BK347" s="143">
        <f t="shared" si="89"/>
        <v>0</v>
      </c>
      <c r="BL347" s="13" t="s">
        <v>270</v>
      </c>
      <c r="BM347" s="142" t="s">
        <v>856</v>
      </c>
    </row>
    <row r="348" spans="2:65" s="1" customFormat="1" ht="21.75" customHeight="1">
      <c r="B348" s="129"/>
      <c r="C348" s="130" t="s">
        <v>519</v>
      </c>
      <c r="D348" s="130" t="s">
        <v>131</v>
      </c>
      <c r="E348" s="131" t="s">
        <v>857</v>
      </c>
      <c r="F348" s="132" t="s">
        <v>858</v>
      </c>
      <c r="G348" s="133" t="s">
        <v>177</v>
      </c>
      <c r="H348" s="134">
        <v>6</v>
      </c>
      <c r="I348" s="135"/>
      <c r="J348" s="136">
        <f t="shared" si="80"/>
        <v>0</v>
      </c>
      <c r="K348" s="137"/>
      <c r="L348" s="28"/>
      <c r="M348" s="138" t="s">
        <v>1</v>
      </c>
      <c r="N348" s="139" t="s">
        <v>40</v>
      </c>
      <c r="P348" s="140">
        <f t="shared" si="81"/>
        <v>0</v>
      </c>
      <c r="Q348" s="140">
        <v>0</v>
      </c>
      <c r="R348" s="140">
        <f t="shared" si="82"/>
        <v>0</v>
      </c>
      <c r="S348" s="140">
        <v>0</v>
      </c>
      <c r="T348" s="141">
        <f t="shared" si="83"/>
        <v>0</v>
      </c>
      <c r="AR348" s="142" t="s">
        <v>270</v>
      </c>
      <c r="AT348" s="142" t="s">
        <v>131</v>
      </c>
      <c r="AU348" s="142" t="s">
        <v>84</v>
      </c>
      <c r="AY348" s="13" t="s">
        <v>128</v>
      </c>
      <c r="BE348" s="143">
        <f t="shared" si="84"/>
        <v>0</v>
      </c>
      <c r="BF348" s="143">
        <f t="shared" si="85"/>
        <v>0</v>
      </c>
      <c r="BG348" s="143">
        <f t="shared" si="86"/>
        <v>0</v>
      </c>
      <c r="BH348" s="143">
        <f t="shared" si="87"/>
        <v>0</v>
      </c>
      <c r="BI348" s="143">
        <f t="shared" si="88"/>
        <v>0</v>
      </c>
      <c r="BJ348" s="13" t="s">
        <v>82</v>
      </c>
      <c r="BK348" s="143">
        <f t="shared" si="89"/>
        <v>0</v>
      </c>
      <c r="BL348" s="13" t="s">
        <v>270</v>
      </c>
      <c r="BM348" s="142" t="s">
        <v>859</v>
      </c>
    </row>
    <row r="349" spans="2:65" s="1" customFormat="1" ht="16.5" customHeight="1">
      <c r="B349" s="129"/>
      <c r="C349" s="130" t="s">
        <v>860</v>
      </c>
      <c r="D349" s="130" t="s">
        <v>131</v>
      </c>
      <c r="E349" s="131" t="s">
        <v>861</v>
      </c>
      <c r="F349" s="132" t="s">
        <v>862</v>
      </c>
      <c r="G349" s="133" t="s">
        <v>177</v>
      </c>
      <c r="H349" s="134">
        <v>16</v>
      </c>
      <c r="I349" s="135"/>
      <c r="J349" s="136">
        <f t="shared" si="80"/>
        <v>0</v>
      </c>
      <c r="K349" s="137"/>
      <c r="L349" s="28"/>
      <c r="M349" s="138" t="s">
        <v>1</v>
      </c>
      <c r="N349" s="139" t="s">
        <v>40</v>
      </c>
      <c r="P349" s="140">
        <f t="shared" si="81"/>
        <v>0</v>
      </c>
      <c r="Q349" s="140">
        <v>0</v>
      </c>
      <c r="R349" s="140">
        <f t="shared" si="82"/>
        <v>0</v>
      </c>
      <c r="S349" s="140">
        <v>0</v>
      </c>
      <c r="T349" s="141">
        <f t="shared" si="83"/>
        <v>0</v>
      </c>
      <c r="AR349" s="142" t="s">
        <v>270</v>
      </c>
      <c r="AT349" s="142" t="s">
        <v>131</v>
      </c>
      <c r="AU349" s="142" t="s">
        <v>84</v>
      </c>
      <c r="AY349" s="13" t="s">
        <v>128</v>
      </c>
      <c r="BE349" s="143">
        <f t="shared" si="84"/>
        <v>0</v>
      </c>
      <c r="BF349" s="143">
        <f t="shared" si="85"/>
        <v>0</v>
      </c>
      <c r="BG349" s="143">
        <f t="shared" si="86"/>
        <v>0</v>
      </c>
      <c r="BH349" s="143">
        <f t="shared" si="87"/>
        <v>0</v>
      </c>
      <c r="BI349" s="143">
        <f t="shared" si="88"/>
        <v>0</v>
      </c>
      <c r="BJ349" s="13" t="s">
        <v>82</v>
      </c>
      <c r="BK349" s="143">
        <f t="shared" si="89"/>
        <v>0</v>
      </c>
      <c r="BL349" s="13" t="s">
        <v>270</v>
      </c>
      <c r="BM349" s="142" t="s">
        <v>863</v>
      </c>
    </row>
    <row r="350" spans="2:65" s="1" customFormat="1" ht="16.5" customHeight="1">
      <c r="B350" s="129"/>
      <c r="C350" s="149" t="s">
        <v>523</v>
      </c>
      <c r="D350" s="149" t="s">
        <v>164</v>
      </c>
      <c r="E350" s="150" t="s">
        <v>864</v>
      </c>
      <c r="F350" s="151" t="s">
        <v>865</v>
      </c>
      <c r="G350" s="152" t="s">
        <v>167</v>
      </c>
      <c r="H350" s="153">
        <v>16</v>
      </c>
      <c r="I350" s="154"/>
      <c r="J350" s="155">
        <f t="shared" si="80"/>
        <v>0</v>
      </c>
      <c r="K350" s="156"/>
      <c r="L350" s="157"/>
      <c r="M350" s="158" t="s">
        <v>1</v>
      </c>
      <c r="N350" s="159" t="s">
        <v>40</v>
      </c>
      <c r="P350" s="140">
        <f t="shared" si="81"/>
        <v>0</v>
      </c>
      <c r="Q350" s="140">
        <v>0</v>
      </c>
      <c r="R350" s="140">
        <f t="shared" si="82"/>
        <v>0</v>
      </c>
      <c r="S350" s="140">
        <v>0</v>
      </c>
      <c r="T350" s="141">
        <f t="shared" si="83"/>
        <v>0</v>
      </c>
      <c r="AR350" s="142" t="s">
        <v>382</v>
      </c>
      <c r="AT350" s="142" t="s">
        <v>164</v>
      </c>
      <c r="AU350" s="142" t="s">
        <v>84</v>
      </c>
      <c r="AY350" s="13" t="s">
        <v>128</v>
      </c>
      <c r="BE350" s="143">
        <f t="shared" si="84"/>
        <v>0</v>
      </c>
      <c r="BF350" s="143">
        <f t="shared" si="85"/>
        <v>0</v>
      </c>
      <c r="BG350" s="143">
        <f t="shared" si="86"/>
        <v>0</v>
      </c>
      <c r="BH350" s="143">
        <f t="shared" si="87"/>
        <v>0</v>
      </c>
      <c r="BI350" s="143">
        <f t="shared" si="88"/>
        <v>0</v>
      </c>
      <c r="BJ350" s="13" t="s">
        <v>82</v>
      </c>
      <c r="BK350" s="143">
        <f t="shared" si="89"/>
        <v>0</v>
      </c>
      <c r="BL350" s="13" t="s">
        <v>270</v>
      </c>
      <c r="BM350" s="142" t="s">
        <v>866</v>
      </c>
    </row>
    <row r="351" spans="2:65" s="1" customFormat="1" ht="16.5" customHeight="1">
      <c r="B351" s="129"/>
      <c r="C351" s="149" t="s">
        <v>867</v>
      </c>
      <c r="D351" s="149" t="s">
        <v>164</v>
      </c>
      <c r="E351" s="150" t="s">
        <v>868</v>
      </c>
      <c r="F351" s="151" t="s">
        <v>869</v>
      </c>
      <c r="G351" s="152" t="s">
        <v>167</v>
      </c>
      <c r="H351" s="153">
        <v>1</v>
      </c>
      <c r="I351" s="154"/>
      <c r="J351" s="155">
        <f t="shared" si="80"/>
        <v>0</v>
      </c>
      <c r="K351" s="156"/>
      <c r="L351" s="157"/>
      <c r="M351" s="158" t="s">
        <v>1</v>
      </c>
      <c r="N351" s="159" t="s">
        <v>40</v>
      </c>
      <c r="P351" s="140">
        <f t="shared" si="81"/>
        <v>0</v>
      </c>
      <c r="Q351" s="140">
        <v>0</v>
      </c>
      <c r="R351" s="140">
        <f t="shared" si="82"/>
        <v>0</v>
      </c>
      <c r="S351" s="140">
        <v>0</v>
      </c>
      <c r="T351" s="141">
        <f t="shared" si="83"/>
        <v>0</v>
      </c>
      <c r="AR351" s="142" t="s">
        <v>382</v>
      </c>
      <c r="AT351" s="142" t="s">
        <v>164</v>
      </c>
      <c r="AU351" s="142" t="s">
        <v>84</v>
      </c>
      <c r="AY351" s="13" t="s">
        <v>128</v>
      </c>
      <c r="BE351" s="143">
        <f t="shared" si="84"/>
        <v>0</v>
      </c>
      <c r="BF351" s="143">
        <f t="shared" si="85"/>
        <v>0</v>
      </c>
      <c r="BG351" s="143">
        <f t="shared" si="86"/>
        <v>0</v>
      </c>
      <c r="BH351" s="143">
        <f t="shared" si="87"/>
        <v>0</v>
      </c>
      <c r="BI351" s="143">
        <f t="shared" si="88"/>
        <v>0</v>
      </c>
      <c r="BJ351" s="13" t="s">
        <v>82</v>
      </c>
      <c r="BK351" s="143">
        <f t="shared" si="89"/>
        <v>0</v>
      </c>
      <c r="BL351" s="13" t="s">
        <v>270</v>
      </c>
      <c r="BM351" s="142" t="s">
        <v>870</v>
      </c>
    </row>
    <row r="352" spans="2:65" s="1" customFormat="1" ht="16.5" customHeight="1">
      <c r="B352" s="129"/>
      <c r="C352" s="149" t="s">
        <v>526</v>
      </c>
      <c r="D352" s="149" t="s">
        <v>164</v>
      </c>
      <c r="E352" s="150" t="s">
        <v>871</v>
      </c>
      <c r="F352" s="151" t="s">
        <v>872</v>
      </c>
      <c r="G352" s="152" t="s">
        <v>167</v>
      </c>
      <c r="H352" s="153">
        <v>1</v>
      </c>
      <c r="I352" s="154"/>
      <c r="J352" s="155">
        <f t="shared" si="80"/>
        <v>0</v>
      </c>
      <c r="K352" s="156"/>
      <c r="L352" s="157"/>
      <c r="M352" s="158" t="s">
        <v>1</v>
      </c>
      <c r="N352" s="159" t="s">
        <v>40</v>
      </c>
      <c r="P352" s="140">
        <f t="shared" si="81"/>
        <v>0</v>
      </c>
      <c r="Q352" s="140">
        <v>0</v>
      </c>
      <c r="R352" s="140">
        <f t="shared" si="82"/>
        <v>0</v>
      </c>
      <c r="S352" s="140">
        <v>0</v>
      </c>
      <c r="T352" s="141">
        <f t="shared" si="83"/>
        <v>0</v>
      </c>
      <c r="AR352" s="142" t="s">
        <v>382</v>
      </c>
      <c r="AT352" s="142" t="s">
        <v>164</v>
      </c>
      <c r="AU352" s="142" t="s">
        <v>84</v>
      </c>
      <c r="AY352" s="13" t="s">
        <v>128</v>
      </c>
      <c r="BE352" s="143">
        <f t="shared" si="84"/>
        <v>0</v>
      </c>
      <c r="BF352" s="143">
        <f t="shared" si="85"/>
        <v>0</v>
      </c>
      <c r="BG352" s="143">
        <f t="shared" si="86"/>
        <v>0</v>
      </c>
      <c r="BH352" s="143">
        <f t="shared" si="87"/>
        <v>0</v>
      </c>
      <c r="BI352" s="143">
        <f t="shared" si="88"/>
        <v>0</v>
      </c>
      <c r="BJ352" s="13" t="s">
        <v>82</v>
      </c>
      <c r="BK352" s="143">
        <f t="shared" si="89"/>
        <v>0</v>
      </c>
      <c r="BL352" s="13" t="s">
        <v>270</v>
      </c>
      <c r="BM352" s="142" t="s">
        <v>873</v>
      </c>
    </row>
    <row r="353" spans="2:65" s="1" customFormat="1" ht="16.5" customHeight="1">
      <c r="B353" s="129"/>
      <c r="C353" s="149" t="s">
        <v>874</v>
      </c>
      <c r="D353" s="149" t="s">
        <v>164</v>
      </c>
      <c r="E353" s="150" t="s">
        <v>875</v>
      </c>
      <c r="F353" s="151" t="s">
        <v>876</v>
      </c>
      <c r="G353" s="152" t="s">
        <v>167</v>
      </c>
      <c r="H353" s="153">
        <v>2</v>
      </c>
      <c r="I353" s="154"/>
      <c r="J353" s="155">
        <f t="shared" si="80"/>
        <v>0</v>
      </c>
      <c r="K353" s="156"/>
      <c r="L353" s="157"/>
      <c r="M353" s="158" t="s">
        <v>1</v>
      </c>
      <c r="N353" s="159" t="s">
        <v>40</v>
      </c>
      <c r="P353" s="140">
        <f t="shared" si="81"/>
        <v>0</v>
      </c>
      <c r="Q353" s="140">
        <v>0</v>
      </c>
      <c r="R353" s="140">
        <f t="shared" si="82"/>
        <v>0</v>
      </c>
      <c r="S353" s="140">
        <v>0</v>
      </c>
      <c r="T353" s="141">
        <f t="shared" si="83"/>
        <v>0</v>
      </c>
      <c r="AR353" s="142" t="s">
        <v>382</v>
      </c>
      <c r="AT353" s="142" t="s">
        <v>164</v>
      </c>
      <c r="AU353" s="142" t="s">
        <v>84</v>
      </c>
      <c r="AY353" s="13" t="s">
        <v>128</v>
      </c>
      <c r="BE353" s="143">
        <f t="shared" si="84"/>
        <v>0</v>
      </c>
      <c r="BF353" s="143">
        <f t="shared" si="85"/>
        <v>0</v>
      </c>
      <c r="BG353" s="143">
        <f t="shared" si="86"/>
        <v>0</v>
      </c>
      <c r="BH353" s="143">
        <f t="shared" si="87"/>
        <v>0</v>
      </c>
      <c r="BI353" s="143">
        <f t="shared" si="88"/>
        <v>0</v>
      </c>
      <c r="BJ353" s="13" t="s">
        <v>82</v>
      </c>
      <c r="BK353" s="143">
        <f t="shared" si="89"/>
        <v>0</v>
      </c>
      <c r="BL353" s="13" t="s">
        <v>270</v>
      </c>
      <c r="BM353" s="142" t="s">
        <v>877</v>
      </c>
    </row>
    <row r="354" spans="2:65" s="1" customFormat="1" ht="16.5" customHeight="1">
      <c r="B354" s="129"/>
      <c r="C354" s="149" t="s">
        <v>530</v>
      </c>
      <c r="D354" s="149" t="s">
        <v>164</v>
      </c>
      <c r="E354" s="150" t="s">
        <v>878</v>
      </c>
      <c r="F354" s="151" t="s">
        <v>879</v>
      </c>
      <c r="G354" s="152" t="s">
        <v>167</v>
      </c>
      <c r="H354" s="153">
        <v>1</v>
      </c>
      <c r="I354" s="154"/>
      <c r="J354" s="155">
        <f t="shared" si="80"/>
        <v>0</v>
      </c>
      <c r="K354" s="156"/>
      <c r="L354" s="157"/>
      <c r="M354" s="158" t="s">
        <v>1</v>
      </c>
      <c r="N354" s="159" t="s">
        <v>40</v>
      </c>
      <c r="P354" s="140">
        <f t="shared" si="81"/>
        <v>0</v>
      </c>
      <c r="Q354" s="140">
        <v>0</v>
      </c>
      <c r="R354" s="140">
        <f t="shared" si="82"/>
        <v>0</v>
      </c>
      <c r="S354" s="140">
        <v>0</v>
      </c>
      <c r="T354" s="141">
        <f t="shared" si="83"/>
        <v>0</v>
      </c>
      <c r="AR354" s="142" t="s">
        <v>382</v>
      </c>
      <c r="AT354" s="142" t="s">
        <v>164</v>
      </c>
      <c r="AU354" s="142" t="s">
        <v>84</v>
      </c>
      <c r="AY354" s="13" t="s">
        <v>128</v>
      </c>
      <c r="BE354" s="143">
        <f t="shared" si="84"/>
        <v>0</v>
      </c>
      <c r="BF354" s="143">
        <f t="shared" si="85"/>
        <v>0</v>
      </c>
      <c r="BG354" s="143">
        <f t="shared" si="86"/>
        <v>0</v>
      </c>
      <c r="BH354" s="143">
        <f t="shared" si="87"/>
        <v>0</v>
      </c>
      <c r="BI354" s="143">
        <f t="shared" si="88"/>
        <v>0</v>
      </c>
      <c r="BJ354" s="13" t="s">
        <v>82</v>
      </c>
      <c r="BK354" s="143">
        <f t="shared" si="89"/>
        <v>0</v>
      </c>
      <c r="BL354" s="13" t="s">
        <v>270</v>
      </c>
      <c r="BM354" s="142" t="s">
        <v>880</v>
      </c>
    </row>
    <row r="355" spans="2:65" s="1" customFormat="1" ht="16.5" customHeight="1">
      <c r="B355" s="129"/>
      <c r="C355" s="149" t="s">
        <v>881</v>
      </c>
      <c r="D355" s="149" t="s">
        <v>164</v>
      </c>
      <c r="E355" s="150" t="s">
        <v>882</v>
      </c>
      <c r="F355" s="151" t="s">
        <v>883</v>
      </c>
      <c r="G355" s="152" t="s">
        <v>167</v>
      </c>
      <c r="H355" s="153">
        <v>1</v>
      </c>
      <c r="I355" s="154"/>
      <c r="J355" s="155">
        <f t="shared" si="80"/>
        <v>0</v>
      </c>
      <c r="K355" s="156"/>
      <c r="L355" s="157"/>
      <c r="M355" s="158" t="s">
        <v>1</v>
      </c>
      <c r="N355" s="159" t="s">
        <v>40</v>
      </c>
      <c r="P355" s="140">
        <f t="shared" si="81"/>
        <v>0</v>
      </c>
      <c r="Q355" s="140">
        <v>0</v>
      </c>
      <c r="R355" s="140">
        <f t="shared" si="82"/>
        <v>0</v>
      </c>
      <c r="S355" s="140">
        <v>0</v>
      </c>
      <c r="T355" s="141">
        <f t="shared" si="83"/>
        <v>0</v>
      </c>
      <c r="AR355" s="142" t="s">
        <v>382</v>
      </c>
      <c r="AT355" s="142" t="s">
        <v>164</v>
      </c>
      <c r="AU355" s="142" t="s">
        <v>84</v>
      </c>
      <c r="AY355" s="13" t="s">
        <v>128</v>
      </c>
      <c r="BE355" s="143">
        <f t="shared" si="84"/>
        <v>0</v>
      </c>
      <c r="BF355" s="143">
        <f t="shared" si="85"/>
        <v>0</v>
      </c>
      <c r="BG355" s="143">
        <f t="shared" si="86"/>
        <v>0</v>
      </c>
      <c r="BH355" s="143">
        <f t="shared" si="87"/>
        <v>0</v>
      </c>
      <c r="BI355" s="143">
        <f t="shared" si="88"/>
        <v>0</v>
      </c>
      <c r="BJ355" s="13" t="s">
        <v>82</v>
      </c>
      <c r="BK355" s="143">
        <f t="shared" si="89"/>
        <v>0</v>
      </c>
      <c r="BL355" s="13" t="s">
        <v>270</v>
      </c>
      <c r="BM355" s="142" t="s">
        <v>884</v>
      </c>
    </row>
    <row r="356" spans="2:65" s="1" customFormat="1" ht="16.5" customHeight="1">
      <c r="B356" s="129"/>
      <c r="C356" s="149" t="s">
        <v>533</v>
      </c>
      <c r="D356" s="149" t="s">
        <v>164</v>
      </c>
      <c r="E356" s="150" t="s">
        <v>885</v>
      </c>
      <c r="F356" s="151" t="s">
        <v>886</v>
      </c>
      <c r="G356" s="152" t="s">
        <v>167</v>
      </c>
      <c r="H356" s="153">
        <v>1</v>
      </c>
      <c r="I356" s="154"/>
      <c r="J356" s="155">
        <f t="shared" si="80"/>
        <v>0</v>
      </c>
      <c r="K356" s="156"/>
      <c r="L356" s="157"/>
      <c r="M356" s="158" t="s">
        <v>1</v>
      </c>
      <c r="N356" s="159" t="s">
        <v>40</v>
      </c>
      <c r="P356" s="140">
        <f t="shared" si="81"/>
        <v>0</v>
      </c>
      <c r="Q356" s="140">
        <v>0</v>
      </c>
      <c r="R356" s="140">
        <f t="shared" si="82"/>
        <v>0</v>
      </c>
      <c r="S356" s="140">
        <v>0</v>
      </c>
      <c r="T356" s="141">
        <f t="shared" si="83"/>
        <v>0</v>
      </c>
      <c r="AR356" s="142" t="s">
        <v>382</v>
      </c>
      <c r="AT356" s="142" t="s">
        <v>164</v>
      </c>
      <c r="AU356" s="142" t="s">
        <v>84</v>
      </c>
      <c r="AY356" s="13" t="s">
        <v>128</v>
      </c>
      <c r="BE356" s="143">
        <f t="shared" si="84"/>
        <v>0</v>
      </c>
      <c r="BF356" s="143">
        <f t="shared" si="85"/>
        <v>0</v>
      </c>
      <c r="BG356" s="143">
        <f t="shared" si="86"/>
        <v>0</v>
      </c>
      <c r="BH356" s="143">
        <f t="shared" si="87"/>
        <v>0</v>
      </c>
      <c r="BI356" s="143">
        <f t="shared" si="88"/>
        <v>0</v>
      </c>
      <c r="BJ356" s="13" t="s">
        <v>82</v>
      </c>
      <c r="BK356" s="143">
        <f t="shared" si="89"/>
        <v>0</v>
      </c>
      <c r="BL356" s="13" t="s">
        <v>270</v>
      </c>
      <c r="BM356" s="142" t="s">
        <v>887</v>
      </c>
    </row>
    <row r="357" spans="2:65" s="1" customFormat="1" ht="16.5" customHeight="1">
      <c r="B357" s="129"/>
      <c r="C357" s="149" t="s">
        <v>888</v>
      </c>
      <c r="D357" s="149" t="s">
        <v>164</v>
      </c>
      <c r="E357" s="150" t="s">
        <v>889</v>
      </c>
      <c r="F357" s="151" t="s">
        <v>890</v>
      </c>
      <c r="G357" s="152" t="s">
        <v>167</v>
      </c>
      <c r="H357" s="153">
        <v>6</v>
      </c>
      <c r="I357" s="154"/>
      <c r="J357" s="155">
        <f t="shared" si="80"/>
        <v>0</v>
      </c>
      <c r="K357" s="156"/>
      <c r="L357" s="157"/>
      <c r="M357" s="158" t="s">
        <v>1</v>
      </c>
      <c r="N357" s="159" t="s">
        <v>40</v>
      </c>
      <c r="P357" s="140">
        <f t="shared" si="81"/>
        <v>0</v>
      </c>
      <c r="Q357" s="140">
        <v>0</v>
      </c>
      <c r="R357" s="140">
        <f t="shared" si="82"/>
        <v>0</v>
      </c>
      <c r="S357" s="140">
        <v>0</v>
      </c>
      <c r="T357" s="141">
        <f t="shared" si="83"/>
        <v>0</v>
      </c>
      <c r="AR357" s="142" t="s">
        <v>382</v>
      </c>
      <c r="AT357" s="142" t="s">
        <v>164</v>
      </c>
      <c r="AU357" s="142" t="s">
        <v>84</v>
      </c>
      <c r="AY357" s="13" t="s">
        <v>128</v>
      </c>
      <c r="BE357" s="143">
        <f t="shared" si="84"/>
        <v>0</v>
      </c>
      <c r="BF357" s="143">
        <f t="shared" si="85"/>
        <v>0</v>
      </c>
      <c r="BG357" s="143">
        <f t="shared" si="86"/>
        <v>0</v>
      </c>
      <c r="BH357" s="143">
        <f t="shared" si="87"/>
        <v>0</v>
      </c>
      <c r="BI357" s="143">
        <f t="shared" si="88"/>
        <v>0</v>
      </c>
      <c r="BJ357" s="13" t="s">
        <v>82</v>
      </c>
      <c r="BK357" s="143">
        <f t="shared" si="89"/>
        <v>0</v>
      </c>
      <c r="BL357" s="13" t="s">
        <v>270</v>
      </c>
      <c r="BM357" s="142" t="s">
        <v>891</v>
      </c>
    </row>
    <row r="358" spans="2:65" s="1" customFormat="1" ht="16.5" customHeight="1">
      <c r="B358" s="129"/>
      <c r="C358" s="149" t="s">
        <v>537</v>
      </c>
      <c r="D358" s="149" t="s">
        <v>164</v>
      </c>
      <c r="E358" s="150" t="s">
        <v>821</v>
      </c>
      <c r="F358" s="151" t="s">
        <v>822</v>
      </c>
      <c r="G358" s="152" t="s">
        <v>167</v>
      </c>
      <c r="H358" s="153">
        <v>6</v>
      </c>
      <c r="I358" s="154"/>
      <c r="J358" s="155">
        <f t="shared" si="80"/>
        <v>0</v>
      </c>
      <c r="K358" s="156"/>
      <c r="L358" s="157"/>
      <c r="M358" s="158" t="s">
        <v>1</v>
      </c>
      <c r="N358" s="159" t="s">
        <v>40</v>
      </c>
      <c r="P358" s="140">
        <f t="shared" si="81"/>
        <v>0</v>
      </c>
      <c r="Q358" s="140">
        <v>0</v>
      </c>
      <c r="R358" s="140">
        <f t="shared" si="82"/>
        <v>0</v>
      </c>
      <c r="S358" s="140">
        <v>0</v>
      </c>
      <c r="T358" s="141">
        <f t="shared" si="83"/>
        <v>0</v>
      </c>
      <c r="AR358" s="142" t="s">
        <v>382</v>
      </c>
      <c r="AT358" s="142" t="s">
        <v>164</v>
      </c>
      <c r="AU358" s="142" t="s">
        <v>84</v>
      </c>
      <c r="AY358" s="13" t="s">
        <v>128</v>
      </c>
      <c r="BE358" s="143">
        <f t="shared" si="84"/>
        <v>0</v>
      </c>
      <c r="BF358" s="143">
        <f t="shared" si="85"/>
        <v>0</v>
      </c>
      <c r="BG358" s="143">
        <f t="shared" si="86"/>
        <v>0</v>
      </c>
      <c r="BH358" s="143">
        <f t="shared" si="87"/>
        <v>0</v>
      </c>
      <c r="BI358" s="143">
        <f t="shared" si="88"/>
        <v>0</v>
      </c>
      <c r="BJ358" s="13" t="s">
        <v>82</v>
      </c>
      <c r="BK358" s="143">
        <f t="shared" si="89"/>
        <v>0</v>
      </c>
      <c r="BL358" s="13" t="s">
        <v>270</v>
      </c>
      <c r="BM358" s="142" t="s">
        <v>892</v>
      </c>
    </row>
    <row r="359" spans="2:65" s="1" customFormat="1" ht="16.5" customHeight="1">
      <c r="B359" s="129"/>
      <c r="C359" s="149" t="s">
        <v>893</v>
      </c>
      <c r="D359" s="149" t="s">
        <v>164</v>
      </c>
      <c r="E359" s="150" t="s">
        <v>894</v>
      </c>
      <c r="F359" s="151" t="s">
        <v>895</v>
      </c>
      <c r="G359" s="152" t="s">
        <v>830</v>
      </c>
      <c r="H359" s="153">
        <v>1</v>
      </c>
      <c r="I359" s="154"/>
      <c r="J359" s="155">
        <f t="shared" si="80"/>
        <v>0</v>
      </c>
      <c r="K359" s="156"/>
      <c r="L359" s="157"/>
      <c r="M359" s="158" t="s">
        <v>1</v>
      </c>
      <c r="N359" s="159" t="s">
        <v>40</v>
      </c>
      <c r="P359" s="140">
        <f t="shared" si="81"/>
        <v>0</v>
      </c>
      <c r="Q359" s="140">
        <v>0</v>
      </c>
      <c r="R359" s="140">
        <f t="shared" si="82"/>
        <v>0</v>
      </c>
      <c r="S359" s="140">
        <v>0</v>
      </c>
      <c r="T359" s="141">
        <f t="shared" si="83"/>
        <v>0</v>
      </c>
      <c r="AR359" s="142" t="s">
        <v>382</v>
      </c>
      <c r="AT359" s="142" t="s">
        <v>164</v>
      </c>
      <c r="AU359" s="142" t="s">
        <v>84</v>
      </c>
      <c r="AY359" s="13" t="s">
        <v>128</v>
      </c>
      <c r="BE359" s="143">
        <f t="shared" si="84"/>
        <v>0</v>
      </c>
      <c r="BF359" s="143">
        <f t="shared" si="85"/>
        <v>0</v>
      </c>
      <c r="BG359" s="143">
        <f t="shared" si="86"/>
        <v>0</v>
      </c>
      <c r="BH359" s="143">
        <f t="shared" si="87"/>
        <v>0</v>
      </c>
      <c r="BI359" s="143">
        <f t="shared" si="88"/>
        <v>0</v>
      </c>
      <c r="BJ359" s="13" t="s">
        <v>82</v>
      </c>
      <c r="BK359" s="143">
        <f t="shared" si="89"/>
        <v>0</v>
      </c>
      <c r="BL359" s="13" t="s">
        <v>270</v>
      </c>
      <c r="BM359" s="142" t="s">
        <v>896</v>
      </c>
    </row>
    <row r="360" spans="2:65" s="1" customFormat="1" ht="16.5" customHeight="1">
      <c r="B360" s="129"/>
      <c r="C360" s="149" t="s">
        <v>540</v>
      </c>
      <c r="D360" s="149" t="s">
        <v>164</v>
      </c>
      <c r="E360" s="150" t="s">
        <v>897</v>
      </c>
      <c r="F360" s="151" t="s">
        <v>898</v>
      </c>
      <c r="G360" s="152" t="s">
        <v>830</v>
      </c>
      <c r="H360" s="153">
        <v>1</v>
      </c>
      <c r="I360" s="154"/>
      <c r="J360" s="155">
        <f t="shared" si="80"/>
        <v>0</v>
      </c>
      <c r="K360" s="156"/>
      <c r="L360" s="157"/>
      <c r="M360" s="158" t="s">
        <v>1</v>
      </c>
      <c r="N360" s="159" t="s">
        <v>40</v>
      </c>
      <c r="P360" s="140">
        <f t="shared" si="81"/>
        <v>0</v>
      </c>
      <c r="Q360" s="140">
        <v>0</v>
      </c>
      <c r="R360" s="140">
        <f t="shared" si="82"/>
        <v>0</v>
      </c>
      <c r="S360" s="140">
        <v>0</v>
      </c>
      <c r="T360" s="141">
        <f t="shared" si="83"/>
        <v>0</v>
      </c>
      <c r="AR360" s="142" t="s">
        <v>382</v>
      </c>
      <c r="AT360" s="142" t="s">
        <v>164</v>
      </c>
      <c r="AU360" s="142" t="s">
        <v>84</v>
      </c>
      <c r="AY360" s="13" t="s">
        <v>128</v>
      </c>
      <c r="BE360" s="143">
        <f t="shared" si="84"/>
        <v>0</v>
      </c>
      <c r="BF360" s="143">
        <f t="shared" si="85"/>
        <v>0</v>
      </c>
      <c r="BG360" s="143">
        <f t="shared" si="86"/>
        <v>0</v>
      </c>
      <c r="BH360" s="143">
        <f t="shared" si="87"/>
        <v>0</v>
      </c>
      <c r="BI360" s="143">
        <f t="shared" si="88"/>
        <v>0</v>
      </c>
      <c r="BJ360" s="13" t="s">
        <v>82</v>
      </c>
      <c r="BK360" s="143">
        <f t="shared" si="89"/>
        <v>0</v>
      </c>
      <c r="BL360" s="13" t="s">
        <v>270</v>
      </c>
      <c r="BM360" s="142" t="s">
        <v>899</v>
      </c>
    </row>
    <row r="361" spans="2:65" s="11" customFormat="1" ht="22.9" customHeight="1">
      <c r="B361" s="117"/>
      <c r="D361" s="118" t="s">
        <v>74</v>
      </c>
      <c r="E361" s="127" t="s">
        <v>900</v>
      </c>
      <c r="F361" s="127" t="s">
        <v>901</v>
      </c>
      <c r="I361" s="120"/>
      <c r="J361" s="128">
        <f>BK361</f>
        <v>0</v>
      </c>
      <c r="L361" s="117"/>
      <c r="M361" s="122"/>
      <c r="P361" s="123">
        <f>SUM(P362:P364)</f>
        <v>0</v>
      </c>
      <c r="R361" s="123">
        <f>SUM(R362:R364)</f>
        <v>0</v>
      </c>
      <c r="T361" s="124">
        <f>SUM(T362:T364)</f>
        <v>0</v>
      </c>
      <c r="AR361" s="118" t="s">
        <v>174</v>
      </c>
      <c r="AT361" s="125" t="s">
        <v>74</v>
      </c>
      <c r="AU361" s="125" t="s">
        <v>82</v>
      </c>
      <c r="AY361" s="118" t="s">
        <v>128</v>
      </c>
      <c r="BK361" s="126">
        <f>SUM(BK362:BK364)</f>
        <v>0</v>
      </c>
    </row>
    <row r="362" spans="2:65" s="1" customFormat="1" ht="24.2" customHeight="1">
      <c r="B362" s="129"/>
      <c r="C362" s="130" t="s">
        <v>902</v>
      </c>
      <c r="D362" s="130" t="s">
        <v>131</v>
      </c>
      <c r="E362" s="131" t="s">
        <v>903</v>
      </c>
      <c r="F362" s="132" t="s">
        <v>904</v>
      </c>
      <c r="G362" s="133" t="s">
        <v>177</v>
      </c>
      <c r="H362" s="134">
        <v>3</v>
      </c>
      <c r="I362" s="135"/>
      <c r="J362" s="136">
        <f>ROUND(I362*H362,2)</f>
        <v>0</v>
      </c>
      <c r="K362" s="137"/>
      <c r="L362" s="28"/>
      <c r="M362" s="138" t="s">
        <v>1</v>
      </c>
      <c r="N362" s="139" t="s">
        <v>40</v>
      </c>
      <c r="P362" s="140">
        <f>O362*H362</f>
        <v>0</v>
      </c>
      <c r="Q362" s="140">
        <v>0</v>
      </c>
      <c r="R362" s="140">
        <f>Q362*H362</f>
        <v>0</v>
      </c>
      <c r="S362" s="140">
        <v>0</v>
      </c>
      <c r="T362" s="141">
        <f>S362*H362</f>
        <v>0</v>
      </c>
      <c r="AR362" s="142" t="s">
        <v>270</v>
      </c>
      <c r="AT362" s="142" t="s">
        <v>131</v>
      </c>
      <c r="AU362" s="142" t="s">
        <v>84</v>
      </c>
      <c r="AY362" s="13" t="s">
        <v>128</v>
      </c>
      <c r="BE362" s="143">
        <f>IF(N362="základní",J362,0)</f>
        <v>0</v>
      </c>
      <c r="BF362" s="143">
        <f>IF(N362="snížená",J362,0)</f>
        <v>0</v>
      </c>
      <c r="BG362" s="143">
        <f>IF(N362="zákl. přenesená",J362,0)</f>
        <v>0</v>
      </c>
      <c r="BH362" s="143">
        <f>IF(N362="sníž. přenesená",J362,0)</f>
        <v>0</v>
      </c>
      <c r="BI362" s="143">
        <f>IF(N362="nulová",J362,0)</f>
        <v>0</v>
      </c>
      <c r="BJ362" s="13" t="s">
        <v>82</v>
      </c>
      <c r="BK362" s="143">
        <f>ROUND(I362*H362,2)</f>
        <v>0</v>
      </c>
      <c r="BL362" s="13" t="s">
        <v>270</v>
      </c>
      <c r="BM362" s="142" t="s">
        <v>905</v>
      </c>
    </row>
    <row r="363" spans="2:65" s="1" customFormat="1" ht="24.2" customHeight="1">
      <c r="B363" s="129"/>
      <c r="C363" s="130" t="s">
        <v>544</v>
      </c>
      <c r="D363" s="130" t="s">
        <v>131</v>
      </c>
      <c r="E363" s="131" t="s">
        <v>906</v>
      </c>
      <c r="F363" s="132" t="s">
        <v>907</v>
      </c>
      <c r="G363" s="133" t="s">
        <v>177</v>
      </c>
      <c r="H363" s="134">
        <v>2</v>
      </c>
      <c r="I363" s="135"/>
      <c r="J363" s="136">
        <f>ROUND(I363*H363,2)</f>
        <v>0</v>
      </c>
      <c r="K363" s="137"/>
      <c r="L363" s="28"/>
      <c r="M363" s="138" t="s">
        <v>1</v>
      </c>
      <c r="N363" s="139" t="s">
        <v>40</v>
      </c>
      <c r="P363" s="140">
        <f>O363*H363</f>
        <v>0</v>
      </c>
      <c r="Q363" s="140">
        <v>0</v>
      </c>
      <c r="R363" s="140">
        <f>Q363*H363</f>
        <v>0</v>
      </c>
      <c r="S363" s="140">
        <v>0</v>
      </c>
      <c r="T363" s="141">
        <f>S363*H363</f>
        <v>0</v>
      </c>
      <c r="AR363" s="142" t="s">
        <v>270</v>
      </c>
      <c r="AT363" s="142" t="s">
        <v>131</v>
      </c>
      <c r="AU363" s="142" t="s">
        <v>84</v>
      </c>
      <c r="AY363" s="13" t="s">
        <v>128</v>
      </c>
      <c r="BE363" s="143">
        <f>IF(N363="základní",J363,0)</f>
        <v>0</v>
      </c>
      <c r="BF363" s="143">
        <f>IF(N363="snížená",J363,0)</f>
        <v>0</v>
      </c>
      <c r="BG363" s="143">
        <f>IF(N363="zákl. přenesená",J363,0)</f>
        <v>0</v>
      </c>
      <c r="BH363" s="143">
        <f>IF(N363="sníž. přenesená",J363,0)</f>
        <v>0</v>
      </c>
      <c r="BI363" s="143">
        <f>IF(N363="nulová",J363,0)</f>
        <v>0</v>
      </c>
      <c r="BJ363" s="13" t="s">
        <v>82</v>
      </c>
      <c r="BK363" s="143">
        <f>ROUND(I363*H363,2)</f>
        <v>0</v>
      </c>
      <c r="BL363" s="13" t="s">
        <v>270</v>
      </c>
      <c r="BM363" s="142" t="s">
        <v>908</v>
      </c>
    </row>
    <row r="364" spans="2:65" s="1" customFormat="1" ht="24.2" customHeight="1">
      <c r="B364" s="129"/>
      <c r="C364" s="130" t="s">
        <v>909</v>
      </c>
      <c r="D364" s="130" t="s">
        <v>131</v>
      </c>
      <c r="E364" s="131" t="s">
        <v>910</v>
      </c>
      <c r="F364" s="132" t="s">
        <v>911</v>
      </c>
      <c r="G364" s="133" t="s">
        <v>177</v>
      </c>
      <c r="H364" s="134">
        <v>2</v>
      </c>
      <c r="I364" s="135"/>
      <c r="J364" s="136">
        <f>ROUND(I364*H364,2)</f>
        <v>0</v>
      </c>
      <c r="K364" s="137"/>
      <c r="L364" s="28"/>
      <c r="M364" s="138" t="s">
        <v>1</v>
      </c>
      <c r="N364" s="139" t="s">
        <v>40</v>
      </c>
      <c r="P364" s="140">
        <f>O364*H364</f>
        <v>0</v>
      </c>
      <c r="Q364" s="140">
        <v>0</v>
      </c>
      <c r="R364" s="140">
        <f>Q364*H364</f>
        <v>0</v>
      </c>
      <c r="S364" s="140">
        <v>0</v>
      </c>
      <c r="T364" s="141">
        <f>S364*H364</f>
        <v>0</v>
      </c>
      <c r="AR364" s="142" t="s">
        <v>270</v>
      </c>
      <c r="AT364" s="142" t="s">
        <v>131</v>
      </c>
      <c r="AU364" s="142" t="s">
        <v>84</v>
      </c>
      <c r="AY364" s="13" t="s">
        <v>128</v>
      </c>
      <c r="BE364" s="143">
        <f>IF(N364="základní",J364,0)</f>
        <v>0</v>
      </c>
      <c r="BF364" s="143">
        <f>IF(N364="snížená",J364,0)</f>
        <v>0</v>
      </c>
      <c r="BG364" s="143">
        <f>IF(N364="zákl. přenesená",J364,0)</f>
        <v>0</v>
      </c>
      <c r="BH364" s="143">
        <f>IF(N364="sníž. přenesená",J364,0)</f>
        <v>0</v>
      </c>
      <c r="BI364" s="143">
        <f>IF(N364="nulová",J364,0)</f>
        <v>0</v>
      </c>
      <c r="BJ364" s="13" t="s">
        <v>82</v>
      </c>
      <c r="BK364" s="143">
        <f>ROUND(I364*H364,2)</f>
        <v>0</v>
      </c>
      <c r="BL364" s="13" t="s">
        <v>270</v>
      </c>
      <c r="BM364" s="142" t="s">
        <v>912</v>
      </c>
    </row>
    <row r="365" spans="2:65" s="11" customFormat="1" ht="22.9" customHeight="1">
      <c r="B365" s="117"/>
      <c r="D365" s="118" t="s">
        <v>74</v>
      </c>
      <c r="E365" s="127" t="s">
        <v>913</v>
      </c>
      <c r="F365" s="127" t="s">
        <v>914</v>
      </c>
      <c r="I365" s="120"/>
      <c r="J365" s="128">
        <f>BK365</f>
        <v>0</v>
      </c>
      <c r="L365" s="117"/>
      <c r="M365" s="122"/>
      <c r="P365" s="123">
        <f>SUM(P366:P379)</f>
        <v>0</v>
      </c>
      <c r="R365" s="123">
        <f>SUM(R366:R379)</f>
        <v>0</v>
      </c>
      <c r="T365" s="124">
        <f>SUM(T366:T379)</f>
        <v>0</v>
      </c>
      <c r="AR365" s="118" t="s">
        <v>174</v>
      </c>
      <c r="AT365" s="125" t="s">
        <v>74</v>
      </c>
      <c r="AU365" s="125" t="s">
        <v>82</v>
      </c>
      <c r="AY365" s="118" t="s">
        <v>128</v>
      </c>
      <c r="BK365" s="126">
        <f>SUM(BK366:BK379)</f>
        <v>0</v>
      </c>
    </row>
    <row r="366" spans="2:65" s="1" customFormat="1" ht="21.75" customHeight="1">
      <c r="B366" s="129"/>
      <c r="C366" s="130" t="s">
        <v>547</v>
      </c>
      <c r="D366" s="130" t="s">
        <v>131</v>
      </c>
      <c r="E366" s="131" t="s">
        <v>915</v>
      </c>
      <c r="F366" s="132" t="s">
        <v>916</v>
      </c>
      <c r="G366" s="133" t="s">
        <v>917</v>
      </c>
      <c r="H366" s="134">
        <v>0.04</v>
      </c>
      <c r="I366" s="135"/>
      <c r="J366" s="136">
        <f t="shared" ref="J366:J379" si="90">ROUND(I366*H366,2)</f>
        <v>0</v>
      </c>
      <c r="K366" s="137"/>
      <c r="L366" s="28"/>
      <c r="M366" s="138" t="s">
        <v>1</v>
      </c>
      <c r="N366" s="139" t="s">
        <v>40</v>
      </c>
      <c r="P366" s="140">
        <f t="shared" ref="P366:P379" si="91">O366*H366</f>
        <v>0</v>
      </c>
      <c r="Q366" s="140">
        <v>0</v>
      </c>
      <c r="R366" s="140">
        <f t="shared" ref="R366:R379" si="92">Q366*H366</f>
        <v>0</v>
      </c>
      <c r="S366" s="140">
        <v>0</v>
      </c>
      <c r="T366" s="141">
        <f t="shared" ref="T366:T379" si="93">S366*H366</f>
        <v>0</v>
      </c>
      <c r="AR366" s="142" t="s">
        <v>270</v>
      </c>
      <c r="AT366" s="142" t="s">
        <v>131</v>
      </c>
      <c r="AU366" s="142" t="s">
        <v>84</v>
      </c>
      <c r="AY366" s="13" t="s">
        <v>128</v>
      </c>
      <c r="BE366" s="143">
        <f t="shared" ref="BE366:BE379" si="94">IF(N366="základní",J366,0)</f>
        <v>0</v>
      </c>
      <c r="BF366" s="143">
        <f t="shared" ref="BF366:BF379" si="95">IF(N366="snížená",J366,0)</f>
        <v>0</v>
      </c>
      <c r="BG366" s="143">
        <f t="shared" ref="BG366:BG379" si="96">IF(N366="zákl. přenesená",J366,0)</f>
        <v>0</v>
      </c>
      <c r="BH366" s="143">
        <f t="shared" ref="BH366:BH379" si="97">IF(N366="sníž. přenesená",J366,0)</f>
        <v>0</v>
      </c>
      <c r="BI366" s="143">
        <f t="shared" ref="BI366:BI379" si="98">IF(N366="nulová",J366,0)</f>
        <v>0</v>
      </c>
      <c r="BJ366" s="13" t="s">
        <v>82</v>
      </c>
      <c r="BK366" s="143">
        <f t="shared" ref="BK366:BK379" si="99">ROUND(I366*H366,2)</f>
        <v>0</v>
      </c>
      <c r="BL366" s="13" t="s">
        <v>270</v>
      </c>
      <c r="BM366" s="142" t="s">
        <v>918</v>
      </c>
    </row>
    <row r="367" spans="2:65" s="1" customFormat="1" ht="24.2" customHeight="1">
      <c r="B367" s="129"/>
      <c r="C367" s="130" t="s">
        <v>919</v>
      </c>
      <c r="D367" s="130" t="s">
        <v>131</v>
      </c>
      <c r="E367" s="131" t="s">
        <v>920</v>
      </c>
      <c r="F367" s="132" t="s">
        <v>921</v>
      </c>
      <c r="G367" s="133" t="s">
        <v>262</v>
      </c>
      <c r="H367" s="134">
        <v>40</v>
      </c>
      <c r="I367" s="135"/>
      <c r="J367" s="136">
        <f t="shared" si="90"/>
        <v>0</v>
      </c>
      <c r="K367" s="137"/>
      <c r="L367" s="28"/>
      <c r="M367" s="138" t="s">
        <v>1</v>
      </c>
      <c r="N367" s="139" t="s">
        <v>40</v>
      </c>
      <c r="P367" s="140">
        <f t="shared" si="91"/>
        <v>0</v>
      </c>
      <c r="Q367" s="140">
        <v>0</v>
      </c>
      <c r="R367" s="140">
        <f t="shared" si="92"/>
        <v>0</v>
      </c>
      <c r="S367" s="140">
        <v>0</v>
      </c>
      <c r="T367" s="141">
        <f t="shared" si="93"/>
        <v>0</v>
      </c>
      <c r="AR367" s="142" t="s">
        <v>270</v>
      </c>
      <c r="AT367" s="142" t="s">
        <v>131</v>
      </c>
      <c r="AU367" s="142" t="s">
        <v>84</v>
      </c>
      <c r="AY367" s="13" t="s">
        <v>128</v>
      </c>
      <c r="BE367" s="143">
        <f t="shared" si="94"/>
        <v>0</v>
      </c>
      <c r="BF367" s="143">
        <f t="shared" si="95"/>
        <v>0</v>
      </c>
      <c r="BG367" s="143">
        <f t="shared" si="96"/>
        <v>0</v>
      </c>
      <c r="BH367" s="143">
        <f t="shared" si="97"/>
        <v>0</v>
      </c>
      <c r="BI367" s="143">
        <f t="shared" si="98"/>
        <v>0</v>
      </c>
      <c r="BJ367" s="13" t="s">
        <v>82</v>
      </c>
      <c r="BK367" s="143">
        <f t="shared" si="99"/>
        <v>0</v>
      </c>
      <c r="BL367" s="13" t="s">
        <v>270</v>
      </c>
      <c r="BM367" s="142" t="s">
        <v>922</v>
      </c>
    </row>
    <row r="368" spans="2:65" s="1" customFormat="1" ht="24.2" customHeight="1">
      <c r="B368" s="129"/>
      <c r="C368" s="130" t="s">
        <v>551</v>
      </c>
      <c r="D368" s="130" t="s">
        <v>131</v>
      </c>
      <c r="E368" s="131" t="s">
        <v>923</v>
      </c>
      <c r="F368" s="132" t="s">
        <v>924</v>
      </c>
      <c r="G368" s="133" t="s">
        <v>262</v>
      </c>
      <c r="H368" s="134">
        <v>40</v>
      </c>
      <c r="I368" s="135"/>
      <c r="J368" s="136">
        <f t="shared" si="90"/>
        <v>0</v>
      </c>
      <c r="K368" s="137"/>
      <c r="L368" s="28"/>
      <c r="M368" s="138" t="s">
        <v>1</v>
      </c>
      <c r="N368" s="139" t="s">
        <v>40</v>
      </c>
      <c r="P368" s="140">
        <f t="shared" si="91"/>
        <v>0</v>
      </c>
      <c r="Q368" s="140">
        <v>0</v>
      </c>
      <c r="R368" s="140">
        <f t="shared" si="92"/>
        <v>0</v>
      </c>
      <c r="S368" s="140">
        <v>0</v>
      </c>
      <c r="T368" s="141">
        <f t="shared" si="93"/>
        <v>0</v>
      </c>
      <c r="AR368" s="142" t="s">
        <v>270</v>
      </c>
      <c r="AT368" s="142" t="s">
        <v>131</v>
      </c>
      <c r="AU368" s="142" t="s">
        <v>84</v>
      </c>
      <c r="AY368" s="13" t="s">
        <v>128</v>
      </c>
      <c r="BE368" s="143">
        <f t="shared" si="94"/>
        <v>0</v>
      </c>
      <c r="BF368" s="143">
        <f t="shared" si="95"/>
        <v>0</v>
      </c>
      <c r="BG368" s="143">
        <f t="shared" si="96"/>
        <v>0</v>
      </c>
      <c r="BH368" s="143">
        <f t="shared" si="97"/>
        <v>0</v>
      </c>
      <c r="BI368" s="143">
        <f t="shared" si="98"/>
        <v>0</v>
      </c>
      <c r="BJ368" s="13" t="s">
        <v>82</v>
      </c>
      <c r="BK368" s="143">
        <f t="shared" si="99"/>
        <v>0</v>
      </c>
      <c r="BL368" s="13" t="s">
        <v>270</v>
      </c>
      <c r="BM368" s="142" t="s">
        <v>925</v>
      </c>
    </row>
    <row r="369" spans="2:65" s="1" customFormat="1" ht="16.5" customHeight="1">
      <c r="B369" s="129"/>
      <c r="C369" s="130" t="s">
        <v>926</v>
      </c>
      <c r="D369" s="130" t="s">
        <v>131</v>
      </c>
      <c r="E369" s="131" t="s">
        <v>927</v>
      </c>
      <c r="F369" s="132" t="s">
        <v>928</v>
      </c>
      <c r="G369" s="133" t="s">
        <v>929</v>
      </c>
      <c r="H369" s="134">
        <v>1</v>
      </c>
      <c r="I369" s="135"/>
      <c r="J369" s="136">
        <f t="shared" si="90"/>
        <v>0</v>
      </c>
      <c r="K369" s="137"/>
      <c r="L369" s="28"/>
      <c r="M369" s="138" t="s">
        <v>1</v>
      </c>
      <c r="N369" s="139" t="s">
        <v>40</v>
      </c>
      <c r="P369" s="140">
        <f t="shared" si="91"/>
        <v>0</v>
      </c>
      <c r="Q369" s="140">
        <v>0</v>
      </c>
      <c r="R369" s="140">
        <f t="shared" si="92"/>
        <v>0</v>
      </c>
      <c r="S369" s="140">
        <v>0</v>
      </c>
      <c r="T369" s="141">
        <f t="shared" si="93"/>
        <v>0</v>
      </c>
      <c r="AR369" s="142" t="s">
        <v>270</v>
      </c>
      <c r="AT369" s="142" t="s">
        <v>131</v>
      </c>
      <c r="AU369" s="142" t="s">
        <v>84</v>
      </c>
      <c r="AY369" s="13" t="s">
        <v>128</v>
      </c>
      <c r="BE369" s="143">
        <f t="shared" si="94"/>
        <v>0</v>
      </c>
      <c r="BF369" s="143">
        <f t="shared" si="95"/>
        <v>0</v>
      </c>
      <c r="BG369" s="143">
        <f t="shared" si="96"/>
        <v>0</v>
      </c>
      <c r="BH369" s="143">
        <f t="shared" si="97"/>
        <v>0</v>
      </c>
      <c r="BI369" s="143">
        <f t="shared" si="98"/>
        <v>0</v>
      </c>
      <c r="BJ369" s="13" t="s">
        <v>82</v>
      </c>
      <c r="BK369" s="143">
        <f t="shared" si="99"/>
        <v>0</v>
      </c>
      <c r="BL369" s="13" t="s">
        <v>270</v>
      </c>
      <c r="BM369" s="142" t="s">
        <v>930</v>
      </c>
    </row>
    <row r="370" spans="2:65" s="1" customFormat="1" ht="24.2" customHeight="1">
      <c r="B370" s="129"/>
      <c r="C370" s="149" t="s">
        <v>554</v>
      </c>
      <c r="D370" s="149" t="s">
        <v>164</v>
      </c>
      <c r="E370" s="150" t="s">
        <v>931</v>
      </c>
      <c r="F370" s="151" t="s">
        <v>932</v>
      </c>
      <c r="G370" s="152" t="s">
        <v>933</v>
      </c>
      <c r="H370" s="153">
        <v>10</v>
      </c>
      <c r="I370" s="154"/>
      <c r="J370" s="155">
        <f t="shared" si="90"/>
        <v>0</v>
      </c>
      <c r="K370" s="156"/>
      <c r="L370" s="157"/>
      <c r="M370" s="158" t="s">
        <v>1</v>
      </c>
      <c r="N370" s="159" t="s">
        <v>40</v>
      </c>
      <c r="P370" s="140">
        <f t="shared" si="91"/>
        <v>0</v>
      </c>
      <c r="Q370" s="140">
        <v>0</v>
      </c>
      <c r="R370" s="140">
        <f t="shared" si="92"/>
        <v>0</v>
      </c>
      <c r="S370" s="140">
        <v>0</v>
      </c>
      <c r="T370" s="141">
        <f t="shared" si="93"/>
        <v>0</v>
      </c>
      <c r="AR370" s="142" t="s">
        <v>382</v>
      </c>
      <c r="AT370" s="142" t="s">
        <v>164</v>
      </c>
      <c r="AU370" s="142" t="s">
        <v>84</v>
      </c>
      <c r="AY370" s="13" t="s">
        <v>128</v>
      </c>
      <c r="BE370" s="143">
        <f t="shared" si="94"/>
        <v>0</v>
      </c>
      <c r="BF370" s="143">
        <f t="shared" si="95"/>
        <v>0</v>
      </c>
      <c r="BG370" s="143">
        <f t="shared" si="96"/>
        <v>0</v>
      </c>
      <c r="BH370" s="143">
        <f t="shared" si="97"/>
        <v>0</v>
      </c>
      <c r="BI370" s="143">
        <f t="shared" si="98"/>
        <v>0</v>
      </c>
      <c r="BJ370" s="13" t="s">
        <v>82</v>
      </c>
      <c r="BK370" s="143">
        <f t="shared" si="99"/>
        <v>0</v>
      </c>
      <c r="BL370" s="13" t="s">
        <v>270</v>
      </c>
      <c r="BM370" s="142" t="s">
        <v>934</v>
      </c>
    </row>
    <row r="371" spans="2:65" s="1" customFormat="1" ht="16.5" customHeight="1">
      <c r="B371" s="129"/>
      <c r="C371" s="130" t="s">
        <v>935</v>
      </c>
      <c r="D371" s="130" t="s">
        <v>131</v>
      </c>
      <c r="E371" s="131" t="s">
        <v>927</v>
      </c>
      <c r="F371" s="132" t="s">
        <v>928</v>
      </c>
      <c r="G371" s="133" t="s">
        <v>929</v>
      </c>
      <c r="H371" s="134">
        <v>0.5</v>
      </c>
      <c r="I371" s="135"/>
      <c r="J371" s="136">
        <f t="shared" si="90"/>
        <v>0</v>
      </c>
      <c r="K371" s="137"/>
      <c r="L371" s="28"/>
      <c r="M371" s="138" t="s">
        <v>1</v>
      </c>
      <c r="N371" s="139" t="s">
        <v>40</v>
      </c>
      <c r="P371" s="140">
        <f t="shared" si="91"/>
        <v>0</v>
      </c>
      <c r="Q371" s="140">
        <v>0</v>
      </c>
      <c r="R371" s="140">
        <f t="shared" si="92"/>
        <v>0</v>
      </c>
      <c r="S371" s="140">
        <v>0</v>
      </c>
      <c r="T371" s="141">
        <f t="shared" si="93"/>
        <v>0</v>
      </c>
      <c r="AR371" s="142" t="s">
        <v>270</v>
      </c>
      <c r="AT371" s="142" t="s">
        <v>131</v>
      </c>
      <c r="AU371" s="142" t="s">
        <v>84</v>
      </c>
      <c r="AY371" s="13" t="s">
        <v>128</v>
      </c>
      <c r="BE371" s="143">
        <f t="shared" si="94"/>
        <v>0</v>
      </c>
      <c r="BF371" s="143">
        <f t="shared" si="95"/>
        <v>0</v>
      </c>
      <c r="BG371" s="143">
        <f t="shared" si="96"/>
        <v>0</v>
      </c>
      <c r="BH371" s="143">
        <f t="shared" si="97"/>
        <v>0</v>
      </c>
      <c r="BI371" s="143">
        <f t="shared" si="98"/>
        <v>0</v>
      </c>
      <c r="BJ371" s="13" t="s">
        <v>82</v>
      </c>
      <c r="BK371" s="143">
        <f t="shared" si="99"/>
        <v>0</v>
      </c>
      <c r="BL371" s="13" t="s">
        <v>270</v>
      </c>
      <c r="BM371" s="142" t="s">
        <v>936</v>
      </c>
    </row>
    <row r="372" spans="2:65" s="1" customFormat="1" ht="33" customHeight="1">
      <c r="B372" s="129"/>
      <c r="C372" s="130" t="s">
        <v>558</v>
      </c>
      <c r="D372" s="130" t="s">
        <v>131</v>
      </c>
      <c r="E372" s="131" t="s">
        <v>937</v>
      </c>
      <c r="F372" s="132" t="s">
        <v>938</v>
      </c>
      <c r="G372" s="133" t="s">
        <v>262</v>
      </c>
      <c r="H372" s="134">
        <v>120</v>
      </c>
      <c r="I372" s="135"/>
      <c r="J372" s="136">
        <f t="shared" si="90"/>
        <v>0</v>
      </c>
      <c r="K372" s="137"/>
      <c r="L372" s="28"/>
      <c r="M372" s="138" t="s">
        <v>1</v>
      </c>
      <c r="N372" s="139" t="s">
        <v>40</v>
      </c>
      <c r="P372" s="140">
        <f t="shared" si="91"/>
        <v>0</v>
      </c>
      <c r="Q372" s="140">
        <v>0</v>
      </c>
      <c r="R372" s="140">
        <f t="shared" si="92"/>
        <v>0</v>
      </c>
      <c r="S372" s="140">
        <v>0</v>
      </c>
      <c r="T372" s="141">
        <f t="shared" si="93"/>
        <v>0</v>
      </c>
      <c r="AR372" s="142" t="s">
        <v>270</v>
      </c>
      <c r="AT372" s="142" t="s">
        <v>131</v>
      </c>
      <c r="AU372" s="142" t="s">
        <v>84</v>
      </c>
      <c r="AY372" s="13" t="s">
        <v>128</v>
      </c>
      <c r="BE372" s="143">
        <f t="shared" si="94"/>
        <v>0</v>
      </c>
      <c r="BF372" s="143">
        <f t="shared" si="95"/>
        <v>0</v>
      </c>
      <c r="BG372" s="143">
        <f t="shared" si="96"/>
        <v>0</v>
      </c>
      <c r="BH372" s="143">
        <f t="shared" si="97"/>
        <v>0</v>
      </c>
      <c r="BI372" s="143">
        <f t="shared" si="98"/>
        <v>0</v>
      </c>
      <c r="BJ372" s="13" t="s">
        <v>82</v>
      </c>
      <c r="BK372" s="143">
        <f t="shared" si="99"/>
        <v>0</v>
      </c>
      <c r="BL372" s="13" t="s">
        <v>270</v>
      </c>
      <c r="BM372" s="142" t="s">
        <v>939</v>
      </c>
    </row>
    <row r="373" spans="2:65" s="1" customFormat="1" ht="33" customHeight="1">
      <c r="B373" s="129"/>
      <c r="C373" s="130" t="s">
        <v>940</v>
      </c>
      <c r="D373" s="130" t="s">
        <v>131</v>
      </c>
      <c r="E373" s="131" t="s">
        <v>941</v>
      </c>
      <c r="F373" s="132" t="s">
        <v>942</v>
      </c>
      <c r="G373" s="133" t="s">
        <v>262</v>
      </c>
      <c r="H373" s="134">
        <v>85</v>
      </c>
      <c r="I373" s="135"/>
      <c r="J373" s="136">
        <f t="shared" si="90"/>
        <v>0</v>
      </c>
      <c r="K373" s="137"/>
      <c r="L373" s="28"/>
      <c r="M373" s="138" t="s">
        <v>1</v>
      </c>
      <c r="N373" s="139" t="s">
        <v>40</v>
      </c>
      <c r="P373" s="140">
        <f t="shared" si="91"/>
        <v>0</v>
      </c>
      <c r="Q373" s="140">
        <v>0</v>
      </c>
      <c r="R373" s="140">
        <f t="shared" si="92"/>
        <v>0</v>
      </c>
      <c r="S373" s="140">
        <v>0</v>
      </c>
      <c r="T373" s="141">
        <f t="shared" si="93"/>
        <v>0</v>
      </c>
      <c r="AR373" s="142" t="s">
        <v>270</v>
      </c>
      <c r="AT373" s="142" t="s">
        <v>131</v>
      </c>
      <c r="AU373" s="142" t="s">
        <v>84</v>
      </c>
      <c r="AY373" s="13" t="s">
        <v>128</v>
      </c>
      <c r="BE373" s="143">
        <f t="shared" si="94"/>
        <v>0</v>
      </c>
      <c r="BF373" s="143">
        <f t="shared" si="95"/>
        <v>0</v>
      </c>
      <c r="BG373" s="143">
        <f t="shared" si="96"/>
        <v>0</v>
      </c>
      <c r="BH373" s="143">
        <f t="shared" si="97"/>
        <v>0</v>
      </c>
      <c r="BI373" s="143">
        <f t="shared" si="98"/>
        <v>0</v>
      </c>
      <c r="BJ373" s="13" t="s">
        <v>82</v>
      </c>
      <c r="BK373" s="143">
        <f t="shared" si="99"/>
        <v>0</v>
      </c>
      <c r="BL373" s="13" t="s">
        <v>270</v>
      </c>
      <c r="BM373" s="142" t="s">
        <v>943</v>
      </c>
    </row>
    <row r="374" spans="2:65" s="1" customFormat="1" ht="33" customHeight="1">
      <c r="B374" s="129"/>
      <c r="C374" s="130" t="s">
        <v>561</v>
      </c>
      <c r="D374" s="130" t="s">
        <v>131</v>
      </c>
      <c r="E374" s="131" t="s">
        <v>944</v>
      </c>
      <c r="F374" s="132" t="s">
        <v>945</v>
      </c>
      <c r="G374" s="133" t="s">
        <v>262</v>
      </c>
      <c r="H374" s="134">
        <v>75</v>
      </c>
      <c r="I374" s="135"/>
      <c r="J374" s="136">
        <f t="shared" si="90"/>
        <v>0</v>
      </c>
      <c r="K374" s="137"/>
      <c r="L374" s="28"/>
      <c r="M374" s="138" t="s">
        <v>1</v>
      </c>
      <c r="N374" s="139" t="s">
        <v>40</v>
      </c>
      <c r="P374" s="140">
        <f t="shared" si="91"/>
        <v>0</v>
      </c>
      <c r="Q374" s="140">
        <v>0</v>
      </c>
      <c r="R374" s="140">
        <f t="shared" si="92"/>
        <v>0</v>
      </c>
      <c r="S374" s="140">
        <v>0</v>
      </c>
      <c r="T374" s="141">
        <f t="shared" si="93"/>
        <v>0</v>
      </c>
      <c r="AR374" s="142" t="s">
        <v>270</v>
      </c>
      <c r="AT374" s="142" t="s">
        <v>131</v>
      </c>
      <c r="AU374" s="142" t="s">
        <v>84</v>
      </c>
      <c r="AY374" s="13" t="s">
        <v>128</v>
      </c>
      <c r="BE374" s="143">
        <f t="shared" si="94"/>
        <v>0</v>
      </c>
      <c r="BF374" s="143">
        <f t="shared" si="95"/>
        <v>0</v>
      </c>
      <c r="BG374" s="143">
        <f t="shared" si="96"/>
        <v>0</v>
      </c>
      <c r="BH374" s="143">
        <f t="shared" si="97"/>
        <v>0</v>
      </c>
      <c r="BI374" s="143">
        <f t="shared" si="98"/>
        <v>0</v>
      </c>
      <c r="BJ374" s="13" t="s">
        <v>82</v>
      </c>
      <c r="BK374" s="143">
        <f t="shared" si="99"/>
        <v>0</v>
      </c>
      <c r="BL374" s="13" t="s">
        <v>270</v>
      </c>
      <c r="BM374" s="142" t="s">
        <v>946</v>
      </c>
    </row>
    <row r="375" spans="2:65" s="1" customFormat="1" ht="33" customHeight="1">
      <c r="B375" s="129"/>
      <c r="C375" s="130" t="s">
        <v>947</v>
      </c>
      <c r="D375" s="130" t="s">
        <v>131</v>
      </c>
      <c r="E375" s="131" t="s">
        <v>948</v>
      </c>
      <c r="F375" s="132" t="s">
        <v>949</v>
      </c>
      <c r="G375" s="133" t="s">
        <v>262</v>
      </c>
      <c r="H375" s="134">
        <v>65</v>
      </c>
      <c r="I375" s="135"/>
      <c r="J375" s="136">
        <f t="shared" si="90"/>
        <v>0</v>
      </c>
      <c r="K375" s="137"/>
      <c r="L375" s="28"/>
      <c r="M375" s="138" t="s">
        <v>1</v>
      </c>
      <c r="N375" s="139" t="s">
        <v>40</v>
      </c>
      <c r="P375" s="140">
        <f t="shared" si="91"/>
        <v>0</v>
      </c>
      <c r="Q375" s="140">
        <v>0</v>
      </c>
      <c r="R375" s="140">
        <f t="shared" si="92"/>
        <v>0</v>
      </c>
      <c r="S375" s="140">
        <v>0</v>
      </c>
      <c r="T375" s="141">
        <f t="shared" si="93"/>
        <v>0</v>
      </c>
      <c r="AR375" s="142" t="s">
        <v>270</v>
      </c>
      <c r="AT375" s="142" t="s">
        <v>131</v>
      </c>
      <c r="AU375" s="142" t="s">
        <v>84</v>
      </c>
      <c r="AY375" s="13" t="s">
        <v>128</v>
      </c>
      <c r="BE375" s="143">
        <f t="shared" si="94"/>
        <v>0</v>
      </c>
      <c r="BF375" s="143">
        <f t="shared" si="95"/>
        <v>0</v>
      </c>
      <c r="BG375" s="143">
        <f t="shared" si="96"/>
        <v>0</v>
      </c>
      <c r="BH375" s="143">
        <f t="shared" si="97"/>
        <v>0</v>
      </c>
      <c r="BI375" s="143">
        <f t="shared" si="98"/>
        <v>0</v>
      </c>
      <c r="BJ375" s="13" t="s">
        <v>82</v>
      </c>
      <c r="BK375" s="143">
        <f t="shared" si="99"/>
        <v>0</v>
      </c>
      <c r="BL375" s="13" t="s">
        <v>270</v>
      </c>
      <c r="BM375" s="142" t="s">
        <v>950</v>
      </c>
    </row>
    <row r="376" spans="2:65" s="1" customFormat="1" ht="24.2" customHeight="1">
      <c r="B376" s="129"/>
      <c r="C376" s="130" t="s">
        <v>565</v>
      </c>
      <c r="D376" s="130" t="s">
        <v>131</v>
      </c>
      <c r="E376" s="131" t="s">
        <v>951</v>
      </c>
      <c r="F376" s="132" t="s">
        <v>952</v>
      </c>
      <c r="G376" s="133" t="s">
        <v>177</v>
      </c>
      <c r="H376" s="134">
        <v>315</v>
      </c>
      <c r="I376" s="135"/>
      <c r="J376" s="136">
        <f t="shared" si="90"/>
        <v>0</v>
      </c>
      <c r="K376" s="137"/>
      <c r="L376" s="28"/>
      <c r="M376" s="138" t="s">
        <v>1</v>
      </c>
      <c r="N376" s="139" t="s">
        <v>40</v>
      </c>
      <c r="P376" s="140">
        <f t="shared" si="91"/>
        <v>0</v>
      </c>
      <c r="Q376" s="140">
        <v>0</v>
      </c>
      <c r="R376" s="140">
        <f t="shared" si="92"/>
        <v>0</v>
      </c>
      <c r="S376" s="140">
        <v>0</v>
      </c>
      <c r="T376" s="141">
        <f t="shared" si="93"/>
        <v>0</v>
      </c>
      <c r="AR376" s="142" t="s">
        <v>270</v>
      </c>
      <c r="AT376" s="142" t="s">
        <v>131</v>
      </c>
      <c r="AU376" s="142" t="s">
        <v>84</v>
      </c>
      <c r="AY376" s="13" t="s">
        <v>128</v>
      </c>
      <c r="BE376" s="143">
        <f t="shared" si="94"/>
        <v>0</v>
      </c>
      <c r="BF376" s="143">
        <f t="shared" si="95"/>
        <v>0</v>
      </c>
      <c r="BG376" s="143">
        <f t="shared" si="96"/>
        <v>0</v>
      </c>
      <c r="BH376" s="143">
        <f t="shared" si="97"/>
        <v>0</v>
      </c>
      <c r="BI376" s="143">
        <f t="shared" si="98"/>
        <v>0</v>
      </c>
      <c r="BJ376" s="13" t="s">
        <v>82</v>
      </c>
      <c r="BK376" s="143">
        <f t="shared" si="99"/>
        <v>0</v>
      </c>
      <c r="BL376" s="13" t="s">
        <v>270</v>
      </c>
      <c r="BM376" s="142" t="s">
        <v>953</v>
      </c>
    </row>
    <row r="377" spans="2:65" s="1" customFormat="1" ht="16.5" customHeight="1">
      <c r="B377" s="129"/>
      <c r="C377" s="149" t="s">
        <v>954</v>
      </c>
      <c r="D377" s="149" t="s">
        <v>164</v>
      </c>
      <c r="E377" s="150" t="s">
        <v>955</v>
      </c>
      <c r="F377" s="151" t="s">
        <v>956</v>
      </c>
      <c r="G377" s="152" t="s">
        <v>957</v>
      </c>
      <c r="H377" s="153">
        <v>0.315</v>
      </c>
      <c r="I377" s="154"/>
      <c r="J377" s="155">
        <f t="shared" si="90"/>
        <v>0</v>
      </c>
      <c r="K377" s="156"/>
      <c r="L377" s="157"/>
      <c r="M377" s="158" t="s">
        <v>1</v>
      </c>
      <c r="N377" s="159" t="s">
        <v>40</v>
      </c>
      <c r="P377" s="140">
        <f t="shared" si="91"/>
        <v>0</v>
      </c>
      <c r="Q377" s="140">
        <v>0</v>
      </c>
      <c r="R377" s="140">
        <f t="shared" si="92"/>
        <v>0</v>
      </c>
      <c r="S377" s="140">
        <v>0</v>
      </c>
      <c r="T377" s="141">
        <f t="shared" si="93"/>
        <v>0</v>
      </c>
      <c r="AR377" s="142" t="s">
        <v>382</v>
      </c>
      <c r="AT377" s="142" t="s">
        <v>164</v>
      </c>
      <c r="AU377" s="142" t="s">
        <v>84</v>
      </c>
      <c r="AY377" s="13" t="s">
        <v>128</v>
      </c>
      <c r="BE377" s="143">
        <f t="shared" si="94"/>
        <v>0</v>
      </c>
      <c r="BF377" s="143">
        <f t="shared" si="95"/>
        <v>0</v>
      </c>
      <c r="BG377" s="143">
        <f t="shared" si="96"/>
        <v>0</v>
      </c>
      <c r="BH377" s="143">
        <f t="shared" si="97"/>
        <v>0</v>
      </c>
      <c r="BI377" s="143">
        <f t="shared" si="98"/>
        <v>0</v>
      </c>
      <c r="BJ377" s="13" t="s">
        <v>82</v>
      </c>
      <c r="BK377" s="143">
        <f t="shared" si="99"/>
        <v>0</v>
      </c>
      <c r="BL377" s="13" t="s">
        <v>270</v>
      </c>
      <c r="BM377" s="142" t="s">
        <v>958</v>
      </c>
    </row>
    <row r="378" spans="2:65" s="1" customFormat="1" ht="24.2" customHeight="1">
      <c r="B378" s="129"/>
      <c r="C378" s="130" t="s">
        <v>568</v>
      </c>
      <c r="D378" s="130" t="s">
        <v>131</v>
      </c>
      <c r="E378" s="131" t="s">
        <v>959</v>
      </c>
      <c r="F378" s="132" t="s">
        <v>960</v>
      </c>
      <c r="G378" s="133" t="s">
        <v>177</v>
      </c>
      <c r="H378" s="134">
        <v>30</v>
      </c>
      <c r="I378" s="135"/>
      <c r="J378" s="136">
        <f t="shared" si="90"/>
        <v>0</v>
      </c>
      <c r="K378" s="137"/>
      <c r="L378" s="28"/>
      <c r="M378" s="138" t="s">
        <v>1</v>
      </c>
      <c r="N378" s="139" t="s">
        <v>40</v>
      </c>
      <c r="P378" s="140">
        <f t="shared" si="91"/>
        <v>0</v>
      </c>
      <c r="Q378" s="140">
        <v>0</v>
      </c>
      <c r="R378" s="140">
        <f t="shared" si="92"/>
        <v>0</v>
      </c>
      <c r="S378" s="140">
        <v>0</v>
      </c>
      <c r="T378" s="141">
        <f t="shared" si="93"/>
        <v>0</v>
      </c>
      <c r="AR378" s="142" t="s">
        <v>270</v>
      </c>
      <c r="AT378" s="142" t="s">
        <v>131</v>
      </c>
      <c r="AU378" s="142" t="s">
        <v>84</v>
      </c>
      <c r="AY378" s="13" t="s">
        <v>128</v>
      </c>
      <c r="BE378" s="143">
        <f t="shared" si="94"/>
        <v>0</v>
      </c>
      <c r="BF378" s="143">
        <f t="shared" si="95"/>
        <v>0</v>
      </c>
      <c r="BG378" s="143">
        <f t="shared" si="96"/>
        <v>0</v>
      </c>
      <c r="BH378" s="143">
        <f t="shared" si="97"/>
        <v>0</v>
      </c>
      <c r="BI378" s="143">
        <f t="shared" si="98"/>
        <v>0</v>
      </c>
      <c r="BJ378" s="13" t="s">
        <v>82</v>
      </c>
      <c r="BK378" s="143">
        <f t="shared" si="99"/>
        <v>0</v>
      </c>
      <c r="BL378" s="13" t="s">
        <v>270</v>
      </c>
      <c r="BM378" s="142" t="s">
        <v>961</v>
      </c>
    </row>
    <row r="379" spans="2:65" s="1" customFormat="1" ht="16.5" customHeight="1">
      <c r="B379" s="129"/>
      <c r="C379" s="149" t="s">
        <v>962</v>
      </c>
      <c r="D379" s="149" t="s">
        <v>164</v>
      </c>
      <c r="E379" s="150" t="s">
        <v>963</v>
      </c>
      <c r="F379" s="151" t="s">
        <v>964</v>
      </c>
      <c r="G379" s="152" t="s">
        <v>957</v>
      </c>
      <c r="H379" s="153">
        <v>0.03</v>
      </c>
      <c r="I379" s="154"/>
      <c r="J379" s="155">
        <f t="shared" si="90"/>
        <v>0</v>
      </c>
      <c r="K379" s="156"/>
      <c r="L379" s="157"/>
      <c r="M379" s="158" t="s">
        <v>1</v>
      </c>
      <c r="N379" s="159" t="s">
        <v>40</v>
      </c>
      <c r="P379" s="140">
        <f t="shared" si="91"/>
        <v>0</v>
      </c>
      <c r="Q379" s="140">
        <v>0</v>
      </c>
      <c r="R379" s="140">
        <f t="shared" si="92"/>
        <v>0</v>
      </c>
      <c r="S379" s="140">
        <v>0</v>
      </c>
      <c r="T379" s="141">
        <f t="shared" si="93"/>
        <v>0</v>
      </c>
      <c r="AR379" s="142" t="s">
        <v>382</v>
      </c>
      <c r="AT379" s="142" t="s">
        <v>164</v>
      </c>
      <c r="AU379" s="142" t="s">
        <v>84</v>
      </c>
      <c r="AY379" s="13" t="s">
        <v>128</v>
      </c>
      <c r="BE379" s="143">
        <f t="shared" si="94"/>
        <v>0</v>
      </c>
      <c r="BF379" s="143">
        <f t="shared" si="95"/>
        <v>0</v>
      </c>
      <c r="BG379" s="143">
        <f t="shared" si="96"/>
        <v>0</v>
      </c>
      <c r="BH379" s="143">
        <f t="shared" si="97"/>
        <v>0</v>
      </c>
      <c r="BI379" s="143">
        <f t="shared" si="98"/>
        <v>0</v>
      </c>
      <c r="BJ379" s="13" t="s">
        <v>82</v>
      </c>
      <c r="BK379" s="143">
        <f t="shared" si="99"/>
        <v>0</v>
      </c>
      <c r="BL379" s="13" t="s">
        <v>270</v>
      </c>
      <c r="BM379" s="142" t="s">
        <v>965</v>
      </c>
    </row>
    <row r="380" spans="2:65" s="11" customFormat="1" ht="25.9" customHeight="1">
      <c r="B380" s="117"/>
      <c r="D380" s="118" t="s">
        <v>74</v>
      </c>
      <c r="E380" s="119" t="s">
        <v>966</v>
      </c>
      <c r="F380" s="119" t="s">
        <v>967</v>
      </c>
      <c r="I380" s="120"/>
      <c r="J380" s="121">
        <f>BK380</f>
        <v>0</v>
      </c>
      <c r="L380" s="117"/>
      <c r="M380" s="122"/>
      <c r="P380" s="123">
        <f>P381+P383+P385</f>
        <v>0</v>
      </c>
      <c r="R380" s="123">
        <f>R381+R383+R385</f>
        <v>0</v>
      </c>
      <c r="T380" s="124">
        <f>T381+T383+T385</f>
        <v>0</v>
      </c>
      <c r="AR380" s="118" t="s">
        <v>182</v>
      </c>
      <c r="AT380" s="125" t="s">
        <v>74</v>
      </c>
      <c r="AU380" s="125" t="s">
        <v>75</v>
      </c>
      <c r="AY380" s="118" t="s">
        <v>128</v>
      </c>
      <c r="BK380" s="126">
        <f>BK381+BK383+BK385</f>
        <v>0</v>
      </c>
    </row>
    <row r="381" spans="2:65" s="11" customFormat="1" ht="22.9" customHeight="1">
      <c r="B381" s="117"/>
      <c r="D381" s="118" t="s">
        <v>74</v>
      </c>
      <c r="E381" s="127" t="s">
        <v>968</v>
      </c>
      <c r="F381" s="127" t="s">
        <v>969</v>
      </c>
      <c r="I381" s="120"/>
      <c r="J381" s="128">
        <f>BK381</f>
        <v>0</v>
      </c>
      <c r="L381" s="117"/>
      <c r="M381" s="122"/>
      <c r="P381" s="123">
        <f>P382</f>
        <v>0</v>
      </c>
      <c r="R381" s="123">
        <f>R382</f>
        <v>0</v>
      </c>
      <c r="T381" s="124">
        <f>T382</f>
        <v>0</v>
      </c>
      <c r="AR381" s="118" t="s">
        <v>182</v>
      </c>
      <c r="AT381" s="125" t="s">
        <v>74</v>
      </c>
      <c r="AU381" s="125" t="s">
        <v>82</v>
      </c>
      <c r="AY381" s="118" t="s">
        <v>128</v>
      </c>
      <c r="BK381" s="126">
        <f>BK382</f>
        <v>0</v>
      </c>
    </row>
    <row r="382" spans="2:65" s="1" customFormat="1" ht="16.5" customHeight="1">
      <c r="B382" s="129"/>
      <c r="C382" s="130" t="s">
        <v>572</v>
      </c>
      <c r="D382" s="130" t="s">
        <v>131</v>
      </c>
      <c r="E382" s="131" t="s">
        <v>970</v>
      </c>
      <c r="F382" s="132" t="s">
        <v>971</v>
      </c>
      <c r="G382" s="133" t="s">
        <v>167</v>
      </c>
      <c r="H382" s="134">
        <v>1</v>
      </c>
      <c r="I382" s="135"/>
      <c r="J382" s="136">
        <f>ROUND(I382*H382,2)</f>
        <v>0</v>
      </c>
      <c r="K382" s="137"/>
      <c r="L382" s="28"/>
      <c r="M382" s="138" t="s">
        <v>1</v>
      </c>
      <c r="N382" s="139" t="s">
        <v>40</v>
      </c>
      <c r="P382" s="140">
        <f>O382*H382</f>
        <v>0</v>
      </c>
      <c r="Q382" s="140">
        <v>0</v>
      </c>
      <c r="R382" s="140">
        <f>Q382*H382</f>
        <v>0</v>
      </c>
      <c r="S382" s="140">
        <v>0</v>
      </c>
      <c r="T382" s="141">
        <f>S382*H382</f>
        <v>0</v>
      </c>
      <c r="AR382" s="142" t="s">
        <v>171</v>
      </c>
      <c r="AT382" s="142" t="s">
        <v>131</v>
      </c>
      <c r="AU382" s="142" t="s">
        <v>84</v>
      </c>
      <c r="AY382" s="13" t="s">
        <v>128</v>
      </c>
      <c r="BE382" s="143">
        <f>IF(N382="základní",J382,0)</f>
        <v>0</v>
      </c>
      <c r="BF382" s="143">
        <f>IF(N382="snížená",J382,0)</f>
        <v>0</v>
      </c>
      <c r="BG382" s="143">
        <f>IF(N382="zákl. přenesená",J382,0)</f>
        <v>0</v>
      </c>
      <c r="BH382" s="143">
        <f>IF(N382="sníž. přenesená",J382,0)</f>
        <v>0</v>
      </c>
      <c r="BI382" s="143">
        <f>IF(N382="nulová",J382,0)</f>
        <v>0</v>
      </c>
      <c r="BJ382" s="13" t="s">
        <v>82</v>
      </c>
      <c r="BK382" s="143">
        <f>ROUND(I382*H382,2)</f>
        <v>0</v>
      </c>
      <c r="BL382" s="13" t="s">
        <v>171</v>
      </c>
      <c r="BM382" s="142" t="s">
        <v>972</v>
      </c>
    </row>
    <row r="383" spans="2:65" s="11" customFormat="1" ht="22.9" customHeight="1">
      <c r="B383" s="117"/>
      <c r="D383" s="118" t="s">
        <v>74</v>
      </c>
      <c r="E383" s="127" t="s">
        <v>973</v>
      </c>
      <c r="F383" s="127" t="s">
        <v>974</v>
      </c>
      <c r="I383" s="120"/>
      <c r="J383" s="128">
        <f>BK383</f>
        <v>0</v>
      </c>
      <c r="L383" s="117"/>
      <c r="M383" s="122"/>
      <c r="P383" s="123">
        <f>P384</f>
        <v>0</v>
      </c>
      <c r="R383" s="123">
        <f>R384</f>
        <v>0</v>
      </c>
      <c r="T383" s="124">
        <f>T384</f>
        <v>0</v>
      </c>
      <c r="AR383" s="118" t="s">
        <v>182</v>
      </c>
      <c r="AT383" s="125" t="s">
        <v>74</v>
      </c>
      <c r="AU383" s="125" t="s">
        <v>82</v>
      </c>
      <c r="AY383" s="118" t="s">
        <v>128</v>
      </c>
      <c r="BK383" s="126">
        <f>BK384</f>
        <v>0</v>
      </c>
    </row>
    <row r="384" spans="2:65" s="1" customFormat="1" ht="16.5" customHeight="1">
      <c r="B384" s="129"/>
      <c r="C384" s="130" t="s">
        <v>975</v>
      </c>
      <c r="D384" s="130" t="s">
        <v>131</v>
      </c>
      <c r="E384" s="131" t="s">
        <v>976</v>
      </c>
      <c r="F384" s="132" t="s">
        <v>977</v>
      </c>
      <c r="G384" s="133" t="s">
        <v>167</v>
      </c>
      <c r="H384" s="134">
        <v>2</v>
      </c>
      <c r="I384" s="135"/>
      <c r="J384" s="136">
        <f>ROUND(I384*H384,2)</f>
        <v>0</v>
      </c>
      <c r="K384" s="137"/>
      <c r="L384" s="28"/>
      <c r="M384" s="138" t="s">
        <v>1</v>
      </c>
      <c r="N384" s="139" t="s">
        <v>40</v>
      </c>
      <c r="P384" s="140">
        <f>O384*H384</f>
        <v>0</v>
      </c>
      <c r="Q384" s="140">
        <v>0</v>
      </c>
      <c r="R384" s="140">
        <f>Q384*H384</f>
        <v>0</v>
      </c>
      <c r="S384" s="140">
        <v>0</v>
      </c>
      <c r="T384" s="141">
        <f>S384*H384</f>
        <v>0</v>
      </c>
      <c r="AR384" s="142" t="s">
        <v>171</v>
      </c>
      <c r="AT384" s="142" t="s">
        <v>131</v>
      </c>
      <c r="AU384" s="142" t="s">
        <v>84</v>
      </c>
      <c r="AY384" s="13" t="s">
        <v>128</v>
      </c>
      <c r="BE384" s="143">
        <f>IF(N384="základní",J384,0)</f>
        <v>0</v>
      </c>
      <c r="BF384" s="143">
        <f>IF(N384="snížená",J384,0)</f>
        <v>0</v>
      </c>
      <c r="BG384" s="143">
        <f>IF(N384="zákl. přenesená",J384,0)</f>
        <v>0</v>
      </c>
      <c r="BH384" s="143">
        <f>IF(N384="sníž. přenesená",J384,0)</f>
        <v>0</v>
      </c>
      <c r="BI384" s="143">
        <f>IF(N384="nulová",J384,0)</f>
        <v>0</v>
      </c>
      <c r="BJ384" s="13" t="s">
        <v>82</v>
      </c>
      <c r="BK384" s="143">
        <f>ROUND(I384*H384,2)</f>
        <v>0</v>
      </c>
      <c r="BL384" s="13" t="s">
        <v>171</v>
      </c>
      <c r="BM384" s="142" t="s">
        <v>978</v>
      </c>
    </row>
    <row r="385" spans="2:65" s="11" customFormat="1" ht="22.9" customHeight="1">
      <c r="B385" s="117"/>
      <c r="D385" s="118" t="s">
        <v>74</v>
      </c>
      <c r="E385" s="127" t="s">
        <v>979</v>
      </c>
      <c r="F385" s="127" t="s">
        <v>980</v>
      </c>
      <c r="I385" s="120"/>
      <c r="J385" s="128">
        <f>BK385</f>
        <v>0</v>
      </c>
      <c r="L385" s="117"/>
      <c r="M385" s="122"/>
      <c r="P385" s="123">
        <f>SUM(P386:P387)</f>
        <v>0</v>
      </c>
      <c r="R385" s="123">
        <f>SUM(R386:R387)</f>
        <v>0</v>
      </c>
      <c r="T385" s="124">
        <f>SUM(T386:T387)</f>
        <v>0</v>
      </c>
      <c r="AR385" s="118" t="s">
        <v>182</v>
      </c>
      <c r="AT385" s="125" t="s">
        <v>74</v>
      </c>
      <c r="AU385" s="125" t="s">
        <v>82</v>
      </c>
      <c r="AY385" s="118" t="s">
        <v>128</v>
      </c>
      <c r="BK385" s="126">
        <f>SUM(BK386:BK387)</f>
        <v>0</v>
      </c>
    </row>
    <row r="386" spans="2:65" s="1" customFormat="1" ht="16.5" customHeight="1">
      <c r="B386" s="129"/>
      <c r="C386" s="130" t="s">
        <v>575</v>
      </c>
      <c r="D386" s="130" t="s">
        <v>131</v>
      </c>
      <c r="E386" s="131" t="s">
        <v>981</v>
      </c>
      <c r="F386" s="132" t="s">
        <v>982</v>
      </c>
      <c r="G386" s="133" t="s">
        <v>983</v>
      </c>
      <c r="H386" s="134">
        <v>10</v>
      </c>
      <c r="I386" s="135"/>
      <c r="J386" s="136">
        <f>ROUND(I386*H386,2)</f>
        <v>0</v>
      </c>
      <c r="K386" s="137"/>
      <c r="L386" s="28"/>
      <c r="M386" s="138" t="s">
        <v>1</v>
      </c>
      <c r="N386" s="139" t="s">
        <v>40</v>
      </c>
      <c r="P386" s="140">
        <f>O386*H386</f>
        <v>0</v>
      </c>
      <c r="Q386" s="140">
        <v>0</v>
      </c>
      <c r="R386" s="140">
        <f>Q386*H386</f>
        <v>0</v>
      </c>
      <c r="S386" s="140">
        <v>0</v>
      </c>
      <c r="T386" s="141">
        <f>S386*H386</f>
        <v>0</v>
      </c>
      <c r="AR386" s="142" t="s">
        <v>171</v>
      </c>
      <c r="AT386" s="142" t="s">
        <v>131</v>
      </c>
      <c r="AU386" s="142" t="s">
        <v>84</v>
      </c>
      <c r="AY386" s="13" t="s">
        <v>128</v>
      </c>
      <c r="BE386" s="143">
        <f>IF(N386="základní",J386,0)</f>
        <v>0</v>
      </c>
      <c r="BF386" s="143">
        <f>IF(N386="snížená",J386,0)</f>
        <v>0</v>
      </c>
      <c r="BG386" s="143">
        <f>IF(N386="zákl. přenesená",J386,0)</f>
        <v>0</v>
      </c>
      <c r="BH386" s="143">
        <f>IF(N386="sníž. přenesená",J386,0)</f>
        <v>0</v>
      </c>
      <c r="BI386" s="143">
        <f>IF(N386="nulová",J386,0)</f>
        <v>0</v>
      </c>
      <c r="BJ386" s="13" t="s">
        <v>82</v>
      </c>
      <c r="BK386" s="143">
        <f>ROUND(I386*H386,2)</f>
        <v>0</v>
      </c>
      <c r="BL386" s="13" t="s">
        <v>171</v>
      </c>
      <c r="BM386" s="142" t="s">
        <v>984</v>
      </c>
    </row>
    <row r="387" spans="2:65" s="1" customFormat="1" ht="16.5" customHeight="1">
      <c r="B387" s="129"/>
      <c r="C387" s="130" t="s">
        <v>985</v>
      </c>
      <c r="D387" s="130" t="s">
        <v>131</v>
      </c>
      <c r="E387" s="131" t="s">
        <v>986</v>
      </c>
      <c r="F387" s="132" t="s">
        <v>987</v>
      </c>
      <c r="G387" s="133" t="s">
        <v>167</v>
      </c>
      <c r="H387" s="134">
        <v>2</v>
      </c>
      <c r="I387" s="135"/>
      <c r="J387" s="136">
        <f>ROUND(I387*H387,2)</f>
        <v>0</v>
      </c>
      <c r="K387" s="137"/>
      <c r="L387" s="28"/>
      <c r="M387" s="144" t="s">
        <v>1</v>
      </c>
      <c r="N387" s="145" t="s">
        <v>40</v>
      </c>
      <c r="O387" s="146"/>
      <c r="P387" s="147">
        <f>O387*H387</f>
        <v>0</v>
      </c>
      <c r="Q387" s="147">
        <v>0</v>
      </c>
      <c r="R387" s="147">
        <f>Q387*H387</f>
        <v>0</v>
      </c>
      <c r="S387" s="147">
        <v>0</v>
      </c>
      <c r="T387" s="148">
        <f>S387*H387</f>
        <v>0</v>
      </c>
      <c r="AR387" s="142" t="s">
        <v>171</v>
      </c>
      <c r="AT387" s="142" t="s">
        <v>131</v>
      </c>
      <c r="AU387" s="142" t="s">
        <v>84</v>
      </c>
      <c r="AY387" s="13" t="s">
        <v>128</v>
      </c>
      <c r="BE387" s="143">
        <f>IF(N387="základní",J387,0)</f>
        <v>0</v>
      </c>
      <c r="BF387" s="143">
        <f>IF(N387="snížená",J387,0)</f>
        <v>0</v>
      </c>
      <c r="BG387" s="143">
        <f>IF(N387="zákl. přenesená",J387,0)</f>
        <v>0</v>
      </c>
      <c r="BH387" s="143">
        <f>IF(N387="sníž. přenesená",J387,0)</f>
        <v>0</v>
      </c>
      <c r="BI387" s="143">
        <f>IF(N387="nulová",J387,0)</f>
        <v>0</v>
      </c>
      <c r="BJ387" s="13" t="s">
        <v>82</v>
      </c>
      <c r="BK387" s="143">
        <f>ROUND(I387*H387,2)</f>
        <v>0</v>
      </c>
      <c r="BL387" s="13" t="s">
        <v>171</v>
      </c>
      <c r="BM387" s="142" t="s">
        <v>988</v>
      </c>
    </row>
    <row r="388" spans="2:65" s="1" customFormat="1" ht="6.95" customHeight="1">
      <c r="B388" s="40"/>
      <c r="C388" s="41"/>
      <c r="D388" s="41"/>
      <c r="E388" s="41"/>
      <c r="F388" s="41"/>
      <c r="G388" s="41"/>
      <c r="H388" s="41"/>
      <c r="I388" s="41"/>
      <c r="J388" s="41"/>
      <c r="K388" s="41"/>
      <c r="L388" s="28"/>
    </row>
  </sheetData>
  <autoFilter ref="C134:K387" xr:uid="{00000000-0009-0000-0000-000002000000}"/>
  <mergeCells count="9">
    <mergeCell ref="E87:H87"/>
    <mergeCell ref="E125:H125"/>
    <mergeCell ref="E127:H12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2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3" t="s">
        <v>5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13" t="s">
        <v>93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84</v>
      </c>
    </row>
    <row r="4" spans="2:46" ht="24.95" customHeight="1">
      <c r="B4" s="16"/>
      <c r="D4" s="17" t="s">
        <v>102</v>
      </c>
      <c r="L4" s="16"/>
      <c r="M4" s="84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204" t="str">
        <f>'Rekapitulace stavby'!K6</f>
        <v>DS_Kaplice</v>
      </c>
      <c r="F7" s="205"/>
      <c r="G7" s="205"/>
      <c r="H7" s="205"/>
      <c r="L7" s="16"/>
    </row>
    <row r="8" spans="2:46" s="1" customFormat="1" ht="12" customHeight="1">
      <c r="B8" s="28"/>
      <c r="D8" s="23" t="s">
        <v>103</v>
      </c>
      <c r="L8" s="28"/>
    </row>
    <row r="9" spans="2:46" s="1" customFormat="1" ht="16.5" customHeight="1">
      <c r="B9" s="28"/>
      <c r="E9" s="165" t="s">
        <v>1675</v>
      </c>
      <c r="F9" s="206"/>
      <c r="G9" s="206"/>
      <c r="H9" s="206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>
      <c r="B12" s="28"/>
      <c r="D12" s="23" t="s">
        <v>19</v>
      </c>
      <c r="F12" s="21" t="s">
        <v>20</v>
      </c>
      <c r="I12" s="23" t="s">
        <v>21</v>
      </c>
      <c r="J12" s="48" t="str">
        <f>'Rekapitulace stavby'!AN8</f>
        <v>18. 10. 2024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23</v>
      </c>
      <c r="I14" s="23" t="s">
        <v>24</v>
      </c>
      <c r="J14" s="21" t="s">
        <v>1</v>
      </c>
      <c r="L14" s="28"/>
    </row>
    <row r="15" spans="2:46" s="1" customFormat="1" ht="18" customHeight="1">
      <c r="B15" s="28"/>
      <c r="E15" s="21" t="s">
        <v>25</v>
      </c>
      <c r="I15" s="23" t="s">
        <v>26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27</v>
      </c>
      <c r="I17" s="23" t="s">
        <v>24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07" t="str">
        <f>'Rekapitulace stavby'!E14</f>
        <v>Vyplň údaj</v>
      </c>
      <c r="F18" s="187"/>
      <c r="G18" s="187"/>
      <c r="H18" s="187"/>
      <c r="I18" s="23" t="s">
        <v>26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29</v>
      </c>
      <c r="I20" s="23" t="s">
        <v>24</v>
      </c>
      <c r="J20" s="21" t="s">
        <v>1</v>
      </c>
      <c r="L20" s="28"/>
    </row>
    <row r="21" spans="2:12" s="1" customFormat="1" ht="18" customHeight="1">
      <c r="B21" s="28"/>
      <c r="E21" s="21" t="s">
        <v>30</v>
      </c>
      <c r="I21" s="23" t="s">
        <v>26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31</v>
      </c>
      <c r="I23" s="23" t="s">
        <v>24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 xml:space="preserve"> </v>
      </c>
      <c r="I24" s="23" t="s">
        <v>26</v>
      </c>
      <c r="J24" s="21" t="str">
        <f>IF('Rekapitulace stavby'!AN20="","",'Rekapitulace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34</v>
      </c>
      <c r="L26" s="28"/>
    </row>
    <row r="27" spans="2:12" s="7" customFormat="1" ht="16.5" customHeight="1">
      <c r="B27" s="85"/>
      <c r="E27" s="192" t="s">
        <v>1</v>
      </c>
      <c r="F27" s="192"/>
      <c r="G27" s="192"/>
      <c r="H27" s="192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35</v>
      </c>
      <c r="J30" s="62">
        <f>ROUND(J119,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5" customHeight="1">
      <c r="B33" s="28"/>
      <c r="D33" s="51" t="s">
        <v>39</v>
      </c>
      <c r="E33" s="23" t="s">
        <v>40</v>
      </c>
      <c r="F33" s="87">
        <f>ROUND((SUM(BE119:BE124)),  2)</f>
        <v>0</v>
      </c>
      <c r="I33" s="88">
        <v>0.21</v>
      </c>
      <c r="J33" s="87">
        <f>ROUND(((SUM(BE119:BE124))*I33),  2)</f>
        <v>0</v>
      </c>
      <c r="L33" s="28"/>
    </row>
    <row r="34" spans="2:12" s="1" customFormat="1" ht="14.45" customHeight="1">
      <c r="B34" s="28"/>
      <c r="E34" s="23" t="s">
        <v>41</v>
      </c>
      <c r="F34" s="87">
        <f>ROUND((SUM(BF119:BF124)),  2)</f>
        <v>0</v>
      </c>
      <c r="I34" s="88">
        <v>0.12</v>
      </c>
      <c r="J34" s="87">
        <f>ROUND(((SUM(BF119:BF124))*I34),  2)</f>
        <v>0</v>
      </c>
      <c r="L34" s="28"/>
    </row>
    <row r="35" spans="2:12" s="1" customFormat="1" ht="14.45" hidden="1" customHeight="1">
      <c r="B35" s="28"/>
      <c r="E35" s="23" t="s">
        <v>42</v>
      </c>
      <c r="F35" s="87">
        <f>ROUND((SUM(BG119:BG124)),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43</v>
      </c>
      <c r="F36" s="87">
        <f>ROUND((SUM(BH119:BH124)),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44</v>
      </c>
      <c r="F37" s="87">
        <f>ROUND((SUM(BI119:BI124)),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45</v>
      </c>
      <c r="E39" s="53"/>
      <c r="F39" s="53"/>
      <c r="G39" s="91" t="s">
        <v>46</v>
      </c>
      <c r="H39" s="92" t="s">
        <v>47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50</v>
      </c>
      <c r="E61" s="30"/>
      <c r="F61" s="95" t="s">
        <v>51</v>
      </c>
      <c r="G61" s="39" t="s">
        <v>50</v>
      </c>
      <c r="H61" s="30"/>
      <c r="I61" s="30"/>
      <c r="J61" s="96" t="s">
        <v>51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50</v>
      </c>
      <c r="E76" s="30"/>
      <c r="F76" s="95" t="s">
        <v>51</v>
      </c>
      <c r="G76" s="39" t="s">
        <v>50</v>
      </c>
      <c r="H76" s="30"/>
      <c r="I76" s="30"/>
      <c r="J76" s="96" t="s">
        <v>51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105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16.5" customHeight="1">
      <c r="B85" s="28"/>
      <c r="E85" s="204" t="str">
        <f>E7</f>
        <v>DS_Kaplice</v>
      </c>
      <c r="F85" s="205"/>
      <c r="G85" s="205"/>
      <c r="H85" s="205"/>
      <c r="L85" s="28"/>
    </row>
    <row r="86" spans="2:47" s="1" customFormat="1" ht="12" customHeight="1">
      <c r="B86" s="28"/>
      <c r="C86" s="23" t="s">
        <v>103</v>
      </c>
      <c r="L86" s="28"/>
    </row>
    <row r="87" spans="2:47" s="1" customFormat="1" ht="16.5" customHeight="1">
      <c r="B87" s="28"/>
      <c r="E87" s="165" t="str">
        <f>E9</f>
        <v>DS_Kaplice_UT - DS_Kaplice_vytapeni</v>
      </c>
      <c r="F87" s="206"/>
      <c r="G87" s="206"/>
      <c r="H87" s="206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19</v>
      </c>
      <c r="F89" s="21" t="str">
        <f>F12</f>
        <v xml:space="preserve">par.č.972, k.ú. Kaplice </v>
      </c>
      <c r="I89" s="23" t="s">
        <v>21</v>
      </c>
      <c r="J89" s="48" t="str">
        <f>IF(J12="","",J12)</f>
        <v>18. 10. 2024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23</v>
      </c>
      <c r="F91" s="21" t="str">
        <f>E15</f>
        <v>Město Kaplice</v>
      </c>
      <c r="I91" s="23" t="s">
        <v>29</v>
      </c>
      <c r="J91" s="26" t="str">
        <f>E21</f>
        <v>Atelier Elzet , s.r.o.</v>
      </c>
      <c r="L91" s="28"/>
    </row>
    <row r="92" spans="2:47" s="1" customFormat="1" ht="15.2" customHeight="1">
      <c r="B92" s="28"/>
      <c r="C92" s="23" t="s">
        <v>27</v>
      </c>
      <c r="F92" s="21" t="str">
        <f>IF(E18="","",E18)</f>
        <v>Vyplň údaj</v>
      </c>
      <c r="I92" s="23" t="s">
        <v>31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106</v>
      </c>
      <c r="D94" s="89"/>
      <c r="E94" s="89"/>
      <c r="F94" s="89"/>
      <c r="G94" s="89"/>
      <c r="H94" s="89"/>
      <c r="I94" s="89"/>
      <c r="J94" s="98" t="s">
        <v>107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9" t="s">
        <v>108</v>
      </c>
      <c r="J96" s="62">
        <f>J119</f>
        <v>0</v>
      </c>
      <c r="L96" s="28"/>
      <c r="AU96" s="13" t="s">
        <v>109</v>
      </c>
    </row>
    <row r="97" spans="2:12" s="8" customFormat="1" ht="24.95" customHeight="1">
      <c r="B97" s="100"/>
      <c r="D97" s="101" t="s">
        <v>110</v>
      </c>
      <c r="E97" s="102"/>
      <c r="F97" s="102"/>
      <c r="G97" s="102"/>
      <c r="H97" s="102"/>
      <c r="I97" s="102"/>
      <c r="J97" s="103">
        <f>J120</f>
        <v>0</v>
      </c>
      <c r="L97" s="100"/>
    </row>
    <row r="98" spans="2:12" s="9" customFormat="1" ht="19.899999999999999" customHeight="1">
      <c r="B98" s="104"/>
      <c r="D98" s="105" t="s">
        <v>1676</v>
      </c>
      <c r="E98" s="106"/>
      <c r="F98" s="106"/>
      <c r="G98" s="106"/>
      <c r="H98" s="106"/>
      <c r="I98" s="106"/>
      <c r="J98" s="107">
        <f>J121</f>
        <v>0</v>
      </c>
      <c r="L98" s="104"/>
    </row>
    <row r="99" spans="2:12" s="9" customFormat="1" ht="19.899999999999999" customHeight="1">
      <c r="B99" s="104"/>
      <c r="D99" s="105" t="s">
        <v>1677</v>
      </c>
      <c r="E99" s="106"/>
      <c r="F99" s="106"/>
      <c r="G99" s="106"/>
      <c r="H99" s="106"/>
      <c r="I99" s="106"/>
      <c r="J99" s="107">
        <f>J123</f>
        <v>0</v>
      </c>
      <c r="L99" s="104"/>
    </row>
    <row r="100" spans="2:12" s="1" customFormat="1" ht="21.75" customHeight="1">
      <c r="B100" s="28"/>
      <c r="L100" s="28"/>
    </row>
    <row r="101" spans="2:12" s="1" customFormat="1" ht="6.95" customHeight="1"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28"/>
    </row>
    <row r="105" spans="2:12" s="1" customFormat="1" ht="6.95" customHeight="1"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28"/>
    </row>
    <row r="106" spans="2:12" s="1" customFormat="1" ht="24.95" customHeight="1">
      <c r="B106" s="28"/>
      <c r="C106" s="17" t="s">
        <v>113</v>
      </c>
      <c r="L106" s="28"/>
    </row>
    <row r="107" spans="2:12" s="1" customFormat="1" ht="6.95" customHeight="1">
      <c r="B107" s="28"/>
      <c r="L107" s="28"/>
    </row>
    <row r="108" spans="2:12" s="1" customFormat="1" ht="12" customHeight="1">
      <c r="B108" s="28"/>
      <c r="C108" s="23" t="s">
        <v>16</v>
      </c>
      <c r="L108" s="28"/>
    </row>
    <row r="109" spans="2:12" s="1" customFormat="1" ht="16.5" customHeight="1">
      <c r="B109" s="28"/>
      <c r="E109" s="204" t="str">
        <f>E7</f>
        <v>DS_Kaplice</v>
      </c>
      <c r="F109" s="205"/>
      <c r="G109" s="205"/>
      <c r="H109" s="205"/>
      <c r="L109" s="28"/>
    </row>
    <row r="110" spans="2:12" s="1" customFormat="1" ht="12" customHeight="1">
      <c r="B110" s="28"/>
      <c r="C110" s="23" t="s">
        <v>103</v>
      </c>
      <c r="L110" s="28"/>
    </row>
    <row r="111" spans="2:12" s="1" customFormat="1" ht="16.5" customHeight="1">
      <c r="B111" s="28"/>
      <c r="E111" s="165" t="str">
        <f>E9</f>
        <v>DS_Kaplice_UT - DS_Kaplice_vytapeni</v>
      </c>
      <c r="F111" s="206"/>
      <c r="G111" s="206"/>
      <c r="H111" s="206"/>
      <c r="L111" s="28"/>
    </row>
    <row r="112" spans="2:12" s="1" customFormat="1" ht="6.95" customHeight="1">
      <c r="B112" s="28"/>
      <c r="L112" s="28"/>
    </row>
    <row r="113" spans="2:65" s="1" customFormat="1" ht="12" customHeight="1">
      <c r="B113" s="28"/>
      <c r="C113" s="23" t="s">
        <v>19</v>
      </c>
      <c r="F113" s="21" t="str">
        <f>F12</f>
        <v xml:space="preserve">par.č.972, k.ú. Kaplice </v>
      </c>
      <c r="I113" s="23" t="s">
        <v>21</v>
      </c>
      <c r="J113" s="48" t="str">
        <f>IF(J12="","",J12)</f>
        <v>18. 10. 2024</v>
      </c>
      <c r="L113" s="28"/>
    </row>
    <row r="114" spans="2:65" s="1" customFormat="1" ht="6.95" customHeight="1">
      <c r="B114" s="28"/>
      <c r="L114" s="28"/>
    </row>
    <row r="115" spans="2:65" s="1" customFormat="1" ht="15.2" customHeight="1">
      <c r="B115" s="28"/>
      <c r="C115" s="23" t="s">
        <v>23</v>
      </c>
      <c r="F115" s="21" t="str">
        <f>E15</f>
        <v>Město Kaplice</v>
      </c>
      <c r="I115" s="23" t="s">
        <v>29</v>
      </c>
      <c r="J115" s="26" t="str">
        <f>E21</f>
        <v>Atelier Elzet , s.r.o.</v>
      </c>
      <c r="L115" s="28"/>
    </row>
    <row r="116" spans="2:65" s="1" customFormat="1" ht="15.2" customHeight="1">
      <c r="B116" s="28"/>
      <c r="C116" s="23" t="s">
        <v>27</v>
      </c>
      <c r="F116" s="21" t="str">
        <f>IF(E18="","",E18)</f>
        <v>Vyplň údaj</v>
      </c>
      <c r="I116" s="23" t="s">
        <v>31</v>
      </c>
      <c r="J116" s="26" t="str">
        <f>E24</f>
        <v xml:space="preserve"> </v>
      </c>
      <c r="L116" s="28"/>
    </row>
    <row r="117" spans="2:65" s="1" customFormat="1" ht="10.35" customHeight="1">
      <c r="B117" s="28"/>
      <c r="L117" s="28"/>
    </row>
    <row r="118" spans="2:65" s="10" customFormat="1" ht="29.25" customHeight="1">
      <c r="B118" s="108"/>
      <c r="C118" s="109" t="s">
        <v>114</v>
      </c>
      <c r="D118" s="110" t="s">
        <v>60</v>
      </c>
      <c r="E118" s="110" t="s">
        <v>56</v>
      </c>
      <c r="F118" s="110" t="s">
        <v>57</v>
      </c>
      <c r="G118" s="110" t="s">
        <v>115</v>
      </c>
      <c r="H118" s="110" t="s">
        <v>116</v>
      </c>
      <c r="I118" s="110" t="s">
        <v>117</v>
      </c>
      <c r="J118" s="111" t="s">
        <v>107</v>
      </c>
      <c r="K118" s="112" t="s">
        <v>118</v>
      </c>
      <c r="L118" s="108"/>
      <c r="M118" s="55" t="s">
        <v>1</v>
      </c>
      <c r="N118" s="56" t="s">
        <v>39</v>
      </c>
      <c r="O118" s="56" t="s">
        <v>119</v>
      </c>
      <c r="P118" s="56" t="s">
        <v>120</v>
      </c>
      <c r="Q118" s="56" t="s">
        <v>121</v>
      </c>
      <c r="R118" s="56" t="s">
        <v>122</v>
      </c>
      <c r="S118" s="56" t="s">
        <v>123</v>
      </c>
      <c r="T118" s="57" t="s">
        <v>124</v>
      </c>
    </row>
    <row r="119" spans="2:65" s="1" customFormat="1" ht="22.9" customHeight="1">
      <c r="B119" s="28"/>
      <c r="C119" s="60" t="s">
        <v>125</v>
      </c>
      <c r="J119" s="113">
        <f>BK119</f>
        <v>0</v>
      </c>
      <c r="L119" s="28"/>
      <c r="M119" s="58"/>
      <c r="N119" s="49"/>
      <c r="O119" s="49"/>
      <c r="P119" s="114">
        <f>P120</f>
        <v>0</v>
      </c>
      <c r="Q119" s="49"/>
      <c r="R119" s="114">
        <f>R120</f>
        <v>0.16982</v>
      </c>
      <c r="S119" s="49"/>
      <c r="T119" s="115">
        <f>T120</f>
        <v>0</v>
      </c>
      <c r="AT119" s="13" t="s">
        <v>74</v>
      </c>
      <c r="AU119" s="13" t="s">
        <v>109</v>
      </c>
      <c r="BK119" s="116">
        <f>BK120</f>
        <v>0</v>
      </c>
    </row>
    <row r="120" spans="2:65" s="11" customFormat="1" ht="25.9" customHeight="1">
      <c r="B120" s="117"/>
      <c r="D120" s="118" t="s">
        <v>74</v>
      </c>
      <c r="E120" s="119" t="s">
        <v>126</v>
      </c>
      <c r="F120" s="119" t="s">
        <v>127</v>
      </c>
      <c r="I120" s="120"/>
      <c r="J120" s="121">
        <f>BK120</f>
        <v>0</v>
      </c>
      <c r="L120" s="117"/>
      <c r="M120" s="122"/>
      <c r="P120" s="123">
        <f>P121+P123</f>
        <v>0</v>
      </c>
      <c r="R120" s="123">
        <f>R121+R123</f>
        <v>0.16982</v>
      </c>
      <c r="T120" s="124">
        <f>T121+T123</f>
        <v>0</v>
      </c>
      <c r="AR120" s="118" t="s">
        <v>84</v>
      </c>
      <c r="AT120" s="125" t="s">
        <v>74</v>
      </c>
      <c r="AU120" s="125" t="s">
        <v>75</v>
      </c>
      <c r="AY120" s="118" t="s">
        <v>128</v>
      </c>
      <c r="BK120" s="126">
        <f>BK121+BK123</f>
        <v>0</v>
      </c>
    </row>
    <row r="121" spans="2:65" s="11" customFormat="1" ht="22.9" customHeight="1">
      <c r="B121" s="117"/>
      <c r="D121" s="118" t="s">
        <v>74</v>
      </c>
      <c r="E121" s="127" t="s">
        <v>1678</v>
      </c>
      <c r="F121" s="127" t="s">
        <v>1679</v>
      </c>
      <c r="I121" s="120"/>
      <c r="J121" s="128">
        <f>BK121</f>
        <v>0</v>
      </c>
      <c r="L121" s="117"/>
      <c r="M121" s="122"/>
      <c r="P121" s="123">
        <f>P122</f>
        <v>0</v>
      </c>
      <c r="R121" s="123">
        <f>R122</f>
        <v>0.15565000000000001</v>
      </c>
      <c r="T121" s="124">
        <f>T122</f>
        <v>0</v>
      </c>
      <c r="AR121" s="118" t="s">
        <v>84</v>
      </c>
      <c r="AT121" s="125" t="s">
        <v>74</v>
      </c>
      <c r="AU121" s="125" t="s">
        <v>82</v>
      </c>
      <c r="AY121" s="118" t="s">
        <v>128</v>
      </c>
      <c r="BK121" s="126">
        <f>BK122</f>
        <v>0</v>
      </c>
    </row>
    <row r="122" spans="2:65" s="1" customFormat="1" ht="16.5" customHeight="1">
      <c r="B122" s="129"/>
      <c r="C122" s="130" t="s">
        <v>82</v>
      </c>
      <c r="D122" s="130" t="s">
        <v>131</v>
      </c>
      <c r="E122" s="131" t="s">
        <v>1680</v>
      </c>
      <c r="F122" s="132" t="s">
        <v>1681</v>
      </c>
      <c r="G122" s="133" t="s">
        <v>134</v>
      </c>
      <c r="H122" s="134">
        <v>1</v>
      </c>
      <c r="I122" s="135"/>
      <c r="J122" s="136">
        <f>ROUND(I122*H122,2)</f>
        <v>0</v>
      </c>
      <c r="K122" s="137"/>
      <c r="L122" s="28"/>
      <c r="M122" s="138" t="s">
        <v>1</v>
      </c>
      <c r="N122" s="139" t="s">
        <v>40</v>
      </c>
      <c r="P122" s="140">
        <f>O122*H122</f>
        <v>0</v>
      </c>
      <c r="Q122" s="140">
        <v>0.15565000000000001</v>
      </c>
      <c r="R122" s="140">
        <f>Q122*H122</f>
        <v>0.15565000000000001</v>
      </c>
      <c r="S122" s="140">
        <v>0</v>
      </c>
      <c r="T122" s="141">
        <f>S122*H122</f>
        <v>0</v>
      </c>
      <c r="AR122" s="142" t="s">
        <v>135</v>
      </c>
      <c r="AT122" s="142" t="s">
        <v>131</v>
      </c>
      <c r="AU122" s="142" t="s">
        <v>84</v>
      </c>
      <c r="AY122" s="13" t="s">
        <v>128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3" t="s">
        <v>82</v>
      </c>
      <c r="BK122" s="143">
        <f>ROUND(I122*H122,2)</f>
        <v>0</v>
      </c>
      <c r="BL122" s="13" t="s">
        <v>135</v>
      </c>
      <c r="BM122" s="142" t="s">
        <v>1682</v>
      </c>
    </row>
    <row r="123" spans="2:65" s="11" customFormat="1" ht="22.9" customHeight="1">
      <c r="B123" s="117"/>
      <c r="D123" s="118" t="s">
        <v>74</v>
      </c>
      <c r="E123" s="127" t="s">
        <v>1683</v>
      </c>
      <c r="F123" s="127" t="s">
        <v>1684</v>
      </c>
      <c r="I123" s="120"/>
      <c r="J123" s="128">
        <f>BK123</f>
        <v>0</v>
      </c>
      <c r="L123" s="117"/>
      <c r="M123" s="122"/>
      <c r="P123" s="123">
        <f>P124</f>
        <v>0</v>
      </c>
      <c r="R123" s="123">
        <f>R124</f>
        <v>1.417E-2</v>
      </c>
      <c r="T123" s="124">
        <f>T124</f>
        <v>0</v>
      </c>
      <c r="AR123" s="118" t="s">
        <v>84</v>
      </c>
      <c r="AT123" s="125" t="s">
        <v>74</v>
      </c>
      <c r="AU123" s="125" t="s">
        <v>82</v>
      </c>
      <c r="AY123" s="118" t="s">
        <v>128</v>
      </c>
      <c r="BK123" s="126">
        <f>BK124</f>
        <v>0</v>
      </c>
    </row>
    <row r="124" spans="2:65" s="1" customFormat="1" ht="16.5" customHeight="1">
      <c r="B124" s="129"/>
      <c r="C124" s="130" t="s">
        <v>84</v>
      </c>
      <c r="D124" s="130" t="s">
        <v>131</v>
      </c>
      <c r="E124" s="131" t="s">
        <v>1685</v>
      </c>
      <c r="F124" s="132" t="s">
        <v>1686</v>
      </c>
      <c r="G124" s="133" t="s">
        <v>134</v>
      </c>
      <c r="H124" s="134">
        <v>1</v>
      </c>
      <c r="I124" s="135"/>
      <c r="J124" s="136">
        <f>ROUND(I124*H124,2)</f>
        <v>0</v>
      </c>
      <c r="K124" s="137"/>
      <c r="L124" s="28"/>
      <c r="M124" s="144" t="s">
        <v>1</v>
      </c>
      <c r="N124" s="145" t="s">
        <v>40</v>
      </c>
      <c r="O124" s="146"/>
      <c r="P124" s="147">
        <f>O124*H124</f>
        <v>0</v>
      </c>
      <c r="Q124" s="147">
        <v>1.417E-2</v>
      </c>
      <c r="R124" s="147">
        <f>Q124*H124</f>
        <v>1.417E-2</v>
      </c>
      <c r="S124" s="147">
        <v>0</v>
      </c>
      <c r="T124" s="148">
        <f>S124*H124</f>
        <v>0</v>
      </c>
      <c r="AR124" s="142" t="s">
        <v>135</v>
      </c>
      <c r="AT124" s="142" t="s">
        <v>131</v>
      </c>
      <c r="AU124" s="142" t="s">
        <v>84</v>
      </c>
      <c r="AY124" s="13" t="s">
        <v>128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3" t="s">
        <v>82</v>
      </c>
      <c r="BK124" s="143">
        <f>ROUND(I124*H124,2)</f>
        <v>0</v>
      </c>
      <c r="BL124" s="13" t="s">
        <v>135</v>
      </c>
      <c r="BM124" s="142" t="s">
        <v>1687</v>
      </c>
    </row>
    <row r="125" spans="2:65" s="1" customFormat="1" ht="6.95" customHeight="1"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28"/>
    </row>
  </sheetData>
  <autoFilter ref="C118:K124" xr:uid="{00000000-0009-0000-0000-000004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3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3" t="s">
        <v>5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13" t="s">
        <v>95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84</v>
      </c>
    </row>
    <row r="4" spans="2:46" ht="24.95" customHeight="1">
      <c r="B4" s="16"/>
      <c r="D4" s="17" t="s">
        <v>102</v>
      </c>
      <c r="L4" s="16"/>
      <c r="M4" s="84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204" t="str">
        <f>'Rekapitulace stavby'!K6</f>
        <v>DS_Kaplice</v>
      </c>
      <c r="F7" s="205"/>
      <c r="G7" s="205"/>
      <c r="H7" s="205"/>
      <c r="L7" s="16"/>
    </row>
    <row r="8" spans="2:46" s="1" customFormat="1" ht="12" customHeight="1">
      <c r="B8" s="28"/>
      <c r="D8" s="23" t="s">
        <v>103</v>
      </c>
      <c r="L8" s="28"/>
    </row>
    <row r="9" spans="2:46" s="1" customFormat="1" ht="16.5" customHeight="1">
      <c r="B9" s="28"/>
      <c r="E9" s="165" t="s">
        <v>1688</v>
      </c>
      <c r="F9" s="206"/>
      <c r="G9" s="206"/>
      <c r="H9" s="206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>
      <c r="B12" s="28"/>
      <c r="D12" s="23" t="s">
        <v>19</v>
      </c>
      <c r="F12" s="21" t="s">
        <v>20</v>
      </c>
      <c r="I12" s="23" t="s">
        <v>21</v>
      </c>
      <c r="J12" s="48" t="str">
        <f>'Rekapitulace stavby'!AN8</f>
        <v>18. 10. 2024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23</v>
      </c>
      <c r="I14" s="23" t="s">
        <v>24</v>
      </c>
      <c r="J14" s="21" t="s">
        <v>1</v>
      </c>
      <c r="L14" s="28"/>
    </row>
    <row r="15" spans="2:46" s="1" customFormat="1" ht="18" customHeight="1">
      <c r="B15" s="28"/>
      <c r="E15" s="21" t="s">
        <v>25</v>
      </c>
      <c r="I15" s="23" t="s">
        <v>26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27</v>
      </c>
      <c r="I17" s="23" t="s">
        <v>24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07" t="str">
        <f>'Rekapitulace stavby'!E14</f>
        <v>Vyplň údaj</v>
      </c>
      <c r="F18" s="187"/>
      <c r="G18" s="187"/>
      <c r="H18" s="187"/>
      <c r="I18" s="23" t="s">
        <v>26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29</v>
      </c>
      <c r="I20" s="23" t="s">
        <v>24</v>
      </c>
      <c r="J20" s="21" t="s">
        <v>1</v>
      </c>
      <c r="L20" s="28"/>
    </row>
    <row r="21" spans="2:12" s="1" customFormat="1" ht="18" customHeight="1">
      <c r="B21" s="28"/>
      <c r="E21" s="21" t="s">
        <v>30</v>
      </c>
      <c r="I21" s="23" t="s">
        <v>26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31</v>
      </c>
      <c r="I23" s="23" t="s">
        <v>24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 xml:space="preserve"> </v>
      </c>
      <c r="I24" s="23" t="s">
        <v>26</v>
      </c>
      <c r="J24" s="21" t="str">
        <f>IF('Rekapitulace stavby'!AN20="","",'Rekapitulace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34</v>
      </c>
      <c r="L26" s="28"/>
    </row>
    <row r="27" spans="2:12" s="7" customFormat="1" ht="16.5" customHeight="1">
      <c r="B27" s="85"/>
      <c r="E27" s="192" t="s">
        <v>1</v>
      </c>
      <c r="F27" s="192"/>
      <c r="G27" s="192"/>
      <c r="H27" s="192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35</v>
      </c>
      <c r="J30" s="62">
        <f>ROUND(J120,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5" customHeight="1">
      <c r="B33" s="28"/>
      <c r="D33" s="51" t="s">
        <v>39</v>
      </c>
      <c r="E33" s="23" t="s">
        <v>40</v>
      </c>
      <c r="F33" s="87">
        <f>ROUND((SUM(BE120:BE131)),  2)</f>
        <v>0</v>
      </c>
      <c r="I33" s="88">
        <v>0.21</v>
      </c>
      <c r="J33" s="87">
        <f>ROUND(((SUM(BE120:BE131))*I33),  2)</f>
        <v>0</v>
      </c>
      <c r="L33" s="28"/>
    </row>
    <row r="34" spans="2:12" s="1" customFormat="1" ht="14.45" customHeight="1">
      <c r="B34" s="28"/>
      <c r="E34" s="23" t="s">
        <v>41</v>
      </c>
      <c r="F34" s="87">
        <f>ROUND((SUM(BF120:BF131)),  2)</f>
        <v>0</v>
      </c>
      <c r="I34" s="88">
        <v>0.12</v>
      </c>
      <c r="J34" s="87">
        <f>ROUND(((SUM(BF120:BF131))*I34),  2)</f>
        <v>0</v>
      </c>
      <c r="L34" s="28"/>
    </row>
    <row r="35" spans="2:12" s="1" customFormat="1" ht="14.45" hidden="1" customHeight="1">
      <c r="B35" s="28"/>
      <c r="E35" s="23" t="s">
        <v>42</v>
      </c>
      <c r="F35" s="87">
        <f>ROUND((SUM(BG120:BG131)),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43</v>
      </c>
      <c r="F36" s="87">
        <f>ROUND((SUM(BH120:BH131)),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44</v>
      </c>
      <c r="F37" s="87">
        <f>ROUND((SUM(BI120:BI131)),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45</v>
      </c>
      <c r="E39" s="53"/>
      <c r="F39" s="53"/>
      <c r="G39" s="91" t="s">
        <v>46</v>
      </c>
      <c r="H39" s="92" t="s">
        <v>47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50</v>
      </c>
      <c r="E61" s="30"/>
      <c r="F61" s="95" t="s">
        <v>51</v>
      </c>
      <c r="G61" s="39" t="s">
        <v>50</v>
      </c>
      <c r="H61" s="30"/>
      <c r="I61" s="30"/>
      <c r="J61" s="96" t="s">
        <v>51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50</v>
      </c>
      <c r="E76" s="30"/>
      <c r="F76" s="95" t="s">
        <v>51</v>
      </c>
      <c r="G76" s="39" t="s">
        <v>50</v>
      </c>
      <c r="H76" s="30"/>
      <c r="I76" s="30"/>
      <c r="J76" s="96" t="s">
        <v>51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105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16.5" customHeight="1">
      <c r="B85" s="28"/>
      <c r="E85" s="204" t="str">
        <f>E7</f>
        <v>DS_Kaplice</v>
      </c>
      <c r="F85" s="205"/>
      <c r="G85" s="205"/>
      <c r="H85" s="205"/>
      <c r="L85" s="28"/>
    </row>
    <row r="86" spans="2:47" s="1" customFormat="1" ht="12" customHeight="1">
      <c r="B86" s="28"/>
      <c r="C86" s="23" t="s">
        <v>103</v>
      </c>
      <c r="L86" s="28"/>
    </row>
    <row r="87" spans="2:47" s="1" customFormat="1" ht="16.5" customHeight="1">
      <c r="B87" s="28"/>
      <c r="E87" s="165" t="str">
        <f>E9</f>
        <v>DS_Kaplice_VRN - DS_Kaplice_VRN</v>
      </c>
      <c r="F87" s="206"/>
      <c r="G87" s="206"/>
      <c r="H87" s="206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19</v>
      </c>
      <c r="F89" s="21" t="str">
        <f>F12</f>
        <v xml:space="preserve">par.č.972, k.ú. Kaplice </v>
      </c>
      <c r="I89" s="23" t="s">
        <v>21</v>
      </c>
      <c r="J89" s="48" t="str">
        <f>IF(J12="","",J12)</f>
        <v>18. 10. 2024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23</v>
      </c>
      <c r="F91" s="21" t="str">
        <f>E15</f>
        <v>Město Kaplice</v>
      </c>
      <c r="I91" s="23" t="s">
        <v>29</v>
      </c>
      <c r="J91" s="26" t="str">
        <f>E21</f>
        <v>Atelier Elzet , s.r.o.</v>
      </c>
      <c r="L91" s="28"/>
    </row>
    <row r="92" spans="2:47" s="1" customFormat="1" ht="15.2" customHeight="1">
      <c r="B92" s="28"/>
      <c r="C92" s="23" t="s">
        <v>27</v>
      </c>
      <c r="F92" s="21" t="str">
        <f>IF(E18="","",E18)</f>
        <v>Vyplň údaj</v>
      </c>
      <c r="I92" s="23" t="s">
        <v>31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106</v>
      </c>
      <c r="D94" s="89"/>
      <c r="E94" s="89"/>
      <c r="F94" s="89"/>
      <c r="G94" s="89"/>
      <c r="H94" s="89"/>
      <c r="I94" s="89"/>
      <c r="J94" s="98" t="s">
        <v>107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9" t="s">
        <v>108</v>
      </c>
      <c r="J96" s="62">
        <f>J120</f>
        <v>0</v>
      </c>
      <c r="L96" s="28"/>
      <c r="AU96" s="13" t="s">
        <v>109</v>
      </c>
    </row>
    <row r="97" spans="2:12" s="8" customFormat="1" ht="24.95" customHeight="1">
      <c r="B97" s="100"/>
      <c r="D97" s="101" t="s">
        <v>157</v>
      </c>
      <c r="E97" s="102"/>
      <c r="F97" s="102"/>
      <c r="G97" s="102"/>
      <c r="H97" s="102"/>
      <c r="I97" s="102"/>
      <c r="J97" s="103">
        <f>J121</f>
        <v>0</v>
      </c>
      <c r="L97" s="100"/>
    </row>
    <row r="98" spans="2:12" s="9" customFormat="1" ht="19.899999999999999" customHeight="1">
      <c r="B98" s="104"/>
      <c r="D98" s="105" t="s">
        <v>158</v>
      </c>
      <c r="E98" s="106"/>
      <c r="F98" s="106"/>
      <c r="G98" s="106"/>
      <c r="H98" s="106"/>
      <c r="I98" s="106"/>
      <c r="J98" s="107">
        <f>J122</f>
        <v>0</v>
      </c>
      <c r="L98" s="104"/>
    </row>
    <row r="99" spans="2:12" s="9" customFormat="1" ht="19.899999999999999" customHeight="1">
      <c r="B99" s="104"/>
      <c r="D99" s="105" t="s">
        <v>1689</v>
      </c>
      <c r="E99" s="106"/>
      <c r="F99" s="106"/>
      <c r="G99" s="106"/>
      <c r="H99" s="106"/>
      <c r="I99" s="106"/>
      <c r="J99" s="107">
        <f>J127</f>
        <v>0</v>
      </c>
      <c r="L99" s="104"/>
    </row>
    <row r="100" spans="2:12" s="9" customFormat="1" ht="19.899999999999999" customHeight="1">
      <c r="B100" s="104"/>
      <c r="D100" s="105" t="s">
        <v>159</v>
      </c>
      <c r="E100" s="106"/>
      <c r="F100" s="106"/>
      <c r="G100" s="106"/>
      <c r="H100" s="106"/>
      <c r="I100" s="106"/>
      <c r="J100" s="107">
        <f>J129</f>
        <v>0</v>
      </c>
      <c r="L100" s="104"/>
    </row>
    <row r="101" spans="2:12" s="1" customFormat="1" ht="21.75" customHeight="1">
      <c r="B101" s="28"/>
      <c r="L101" s="28"/>
    </row>
    <row r="102" spans="2:12" s="1" customFormat="1" ht="6.95" customHeight="1"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28"/>
    </row>
    <row r="106" spans="2:12" s="1" customFormat="1" ht="6.95" customHeight="1"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28"/>
    </row>
    <row r="107" spans="2:12" s="1" customFormat="1" ht="24.95" customHeight="1">
      <c r="B107" s="28"/>
      <c r="C107" s="17" t="s">
        <v>113</v>
      </c>
      <c r="L107" s="28"/>
    </row>
    <row r="108" spans="2:12" s="1" customFormat="1" ht="6.95" customHeight="1">
      <c r="B108" s="28"/>
      <c r="L108" s="28"/>
    </row>
    <row r="109" spans="2:12" s="1" customFormat="1" ht="12" customHeight="1">
      <c r="B109" s="28"/>
      <c r="C109" s="23" t="s">
        <v>16</v>
      </c>
      <c r="L109" s="28"/>
    </row>
    <row r="110" spans="2:12" s="1" customFormat="1" ht="16.5" customHeight="1">
      <c r="B110" s="28"/>
      <c r="E110" s="204" t="str">
        <f>E7</f>
        <v>DS_Kaplice</v>
      </c>
      <c r="F110" s="205"/>
      <c r="G110" s="205"/>
      <c r="H110" s="205"/>
      <c r="L110" s="28"/>
    </row>
    <row r="111" spans="2:12" s="1" customFormat="1" ht="12" customHeight="1">
      <c r="B111" s="28"/>
      <c r="C111" s="23" t="s">
        <v>103</v>
      </c>
      <c r="L111" s="28"/>
    </row>
    <row r="112" spans="2:12" s="1" customFormat="1" ht="16.5" customHeight="1">
      <c r="B112" s="28"/>
      <c r="E112" s="165" t="str">
        <f>E9</f>
        <v>DS_Kaplice_VRN - DS_Kaplice_VRN</v>
      </c>
      <c r="F112" s="206"/>
      <c r="G112" s="206"/>
      <c r="H112" s="206"/>
      <c r="L112" s="28"/>
    </row>
    <row r="113" spans="2:65" s="1" customFormat="1" ht="6.95" customHeight="1">
      <c r="B113" s="28"/>
      <c r="L113" s="28"/>
    </row>
    <row r="114" spans="2:65" s="1" customFormat="1" ht="12" customHeight="1">
      <c r="B114" s="28"/>
      <c r="C114" s="23" t="s">
        <v>19</v>
      </c>
      <c r="F114" s="21" t="str">
        <f>F12</f>
        <v xml:space="preserve">par.č.972, k.ú. Kaplice </v>
      </c>
      <c r="I114" s="23" t="s">
        <v>21</v>
      </c>
      <c r="J114" s="48" t="str">
        <f>IF(J12="","",J12)</f>
        <v>18. 10. 2024</v>
      </c>
      <c r="L114" s="28"/>
    </row>
    <row r="115" spans="2:65" s="1" customFormat="1" ht="6.95" customHeight="1">
      <c r="B115" s="28"/>
      <c r="L115" s="28"/>
    </row>
    <row r="116" spans="2:65" s="1" customFormat="1" ht="15.2" customHeight="1">
      <c r="B116" s="28"/>
      <c r="C116" s="23" t="s">
        <v>23</v>
      </c>
      <c r="F116" s="21" t="str">
        <f>E15</f>
        <v>Město Kaplice</v>
      </c>
      <c r="I116" s="23" t="s">
        <v>29</v>
      </c>
      <c r="J116" s="26" t="str">
        <f>E21</f>
        <v>Atelier Elzet , s.r.o.</v>
      </c>
      <c r="L116" s="28"/>
    </row>
    <row r="117" spans="2:65" s="1" customFormat="1" ht="15.2" customHeight="1">
      <c r="B117" s="28"/>
      <c r="C117" s="23" t="s">
        <v>27</v>
      </c>
      <c r="F117" s="21" t="str">
        <f>IF(E18="","",E18)</f>
        <v>Vyplň údaj</v>
      </c>
      <c r="I117" s="23" t="s">
        <v>31</v>
      </c>
      <c r="J117" s="26" t="str">
        <f>E24</f>
        <v xml:space="preserve"> </v>
      </c>
      <c r="L117" s="28"/>
    </row>
    <row r="118" spans="2:65" s="1" customFormat="1" ht="10.35" customHeight="1">
      <c r="B118" s="28"/>
      <c r="L118" s="28"/>
    </row>
    <row r="119" spans="2:65" s="10" customFormat="1" ht="29.25" customHeight="1">
      <c r="B119" s="108"/>
      <c r="C119" s="109" t="s">
        <v>114</v>
      </c>
      <c r="D119" s="110" t="s">
        <v>60</v>
      </c>
      <c r="E119" s="110" t="s">
        <v>56</v>
      </c>
      <c r="F119" s="110" t="s">
        <v>57</v>
      </c>
      <c r="G119" s="110" t="s">
        <v>115</v>
      </c>
      <c r="H119" s="110" t="s">
        <v>116</v>
      </c>
      <c r="I119" s="110" t="s">
        <v>117</v>
      </c>
      <c r="J119" s="111" t="s">
        <v>107</v>
      </c>
      <c r="K119" s="112" t="s">
        <v>118</v>
      </c>
      <c r="L119" s="108"/>
      <c r="M119" s="55" t="s">
        <v>1</v>
      </c>
      <c r="N119" s="56" t="s">
        <v>39</v>
      </c>
      <c r="O119" s="56" t="s">
        <v>119</v>
      </c>
      <c r="P119" s="56" t="s">
        <v>120</v>
      </c>
      <c r="Q119" s="56" t="s">
        <v>121</v>
      </c>
      <c r="R119" s="56" t="s">
        <v>122</v>
      </c>
      <c r="S119" s="56" t="s">
        <v>123</v>
      </c>
      <c r="T119" s="57" t="s">
        <v>124</v>
      </c>
    </row>
    <row r="120" spans="2:65" s="1" customFormat="1" ht="22.9" customHeight="1">
      <c r="B120" s="28"/>
      <c r="C120" s="60" t="s">
        <v>125</v>
      </c>
      <c r="J120" s="113">
        <f>BK120</f>
        <v>0</v>
      </c>
      <c r="L120" s="28"/>
      <c r="M120" s="58"/>
      <c r="N120" s="49"/>
      <c r="O120" s="49"/>
      <c r="P120" s="114">
        <f>P121</f>
        <v>0</v>
      </c>
      <c r="Q120" s="49"/>
      <c r="R120" s="114">
        <f>R121</f>
        <v>0</v>
      </c>
      <c r="S120" s="49"/>
      <c r="T120" s="115">
        <f>T121</f>
        <v>0</v>
      </c>
      <c r="AT120" s="13" t="s">
        <v>74</v>
      </c>
      <c r="AU120" s="13" t="s">
        <v>109</v>
      </c>
      <c r="BK120" s="116">
        <f>BK121</f>
        <v>0</v>
      </c>
    </row>
    <row r="121" spans="2:65" s="11" customFormat="1" ht="25.9" customHeight="1">
      <c r="B121" s="117"/>
      <c r="D121" s="118" t="s">
        <v>74</v>
      </c>
      <c r="E121" s="119" t="s">
        <v>966</v>
      </c>
      <c r="F121" s="119" t="s">
        <v>967</v>
      </c>
      <c r="I121" s="120"/>
      <c r="J121" s="121">
        <f>BK121</f>
        <v>0</v>
      </c>
      <c r="L121" s="117"/>
      <c r="M121" s="122"/>
      <c r="P121" s="123">
        <f>P122+P127+P129</f>
        <v>0</v>
      </c>
      <c r="R121" s="123">
        <f>R122+R127+R129</f>
        <v>0</v>
      </c>
      <c r="T121" s="124">
        <f>T122+T127+T129</f>
        <v>0</v>
      </c>
      <c r="AR121" s="118" t="s">
        <v>182</v>
      </c>
      <c r="AT121" s="125" t="s">
        <v>74</v>
      </c>
      <c r="AU121" s="125" t="s">
        <v>75</v>
      </c>
      <c r="AY121" s="118" t="s">
        <v>128</v>
      </c>
      <c r="BK121" s="126">
        <f>BK122+BK127+BK129</f>
        <v>0</v>
      </c>
    </row>
    <row r="122" spans="2:65" s="11" customFormat="1" ht="22.9" customHeight="1">
      <c r="B122" s="117"/>
      <c r="D122" s="118" t="s">
        <v>74</v>
      </c>
      <c r="E122" s="127" t="s">
        <v>968</v>
      </c>
      <c r="F122" s="127" t="s">
        <v>969</v>
      </c>
      <c r="I122" s="120"/>
      <c r="J122" s="128">
        <f>BK122</f>
        <v>0</v>
      </c>
      <c r="L122" s="117"/>
      <c r="M122" s="122"/>
      <c r="P122" s="123">
        <f>SUM(P123:P126)</f>
        <v>0</v>
      </c>
      <c r="R122" s="123">
        <f>SUM(R123:R126)</f>
        <v>0</v>
      </c>
      <c r="T122" s="124">
        <f>SUM(T123:T126)</f>
        <v>0</v>
      </c>
      <c r="AR122" s="118" t="s">
        <v>182</v>
      </c>
      <c r="AT122" s="125" t="s">
        <v>74</v>
      </c>
      <c r="AU122" s="125" t="s">
        <v>82</v>
      </c>
      <c r="AY122" s="118" t="s">
        <v>128</v>
      </c>
      <c r="BK122" s="126">
        <f>SUM(BK123:BK126)</f>
        <v>0</v>
      </c>
    </row>
    <row r="123" spans="2:65" s="1" customFormat="1" ht="16.5" customHeight="1">
      <c r="B123" s="129"/>
      <c r="C123" s="130" t="s">
        <v>82</v>
      </c>
      <c r="D123" s="130" t="s">
        <v>131</v>
      </c>
      <c r="E123" s="131" t="s">
        <v>1690</v>
      </c>
      <c r="F123" s="132" t="s">
        <v>1691</v>
      </c>
      <c r="G123" s="133" t="s">
        <v>1692</v>
      </c>
      <c r="H123" s="134">
        <v>1</v>
      </c>
      <c r="I123" s="135"/>
      <c r="J123" s="136">
        <f>ROUND(I123*H123,2)</f>
        <v>0</v>
      </c>
      <c r="K123" s="137"/>
      <c r="L123" s="28"/>
      <c r="M123" s="138" t="s">
        <v>1</v>
      </c>
      <c r="N123" s="139" t="s">
        <v>40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1693</v>
      </c>
      <c r="AT123" s="142" t="s">
        <v>131</v>
      </c>
      <c r="AU123" s="142" t="s">
        <v>84</v>
      </c>
      <c r="AY123" s="13" t="s">
        <v>128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3" t="s">
        <v>82</v>
      </c>
      <c r="BK123" s="143">
        <f>ROUND(I123*H123,2)</f>
        <v>0</v>
      </c>
      <c r="BL123" s="13" t="s">
        <v>1693</v>
      </c>
      <c r="BM123" s="142" t="s">
        <v>1694</v>
      </c>
    </row>
    <row r="124" spans="2:65" s="1" customFormat="1" ht="16.5" customHeight="1">
      <c r="B124" s="129"/>
      <c r="C124" s="130" t="s">
        <v>84</v>
      </c>
      <c r="D124" s="130" t="s">
        <v>131</v>
      </c>
      <c r="E124" s="131" t="s">
        <v>1695</v>
      </c>
      <c r="F124" s="132" t="s">
        <v>1696</v>
      </c>
      <c r="G124" s="133" t="s">
        <v>1692</v>
      </c>
      <c r="H124" s="134">
        <v>1</v>
      </c>
      <c r="I124" s="135"/>
      <c r="J124" s="136">
        <f>ROUND(I124*H124,2)</f>
        <v>0</v>
      </c>
      <c r="K124" s="137"/>
      <c r="L124" s="28"/>
      <c r="M124" s="138" t="s">
        <v>1</v>
      </c>
      <c r="N124" s="139" t="s">
        <v>40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AR124" s="142" t="s">
        <v>1693</v>
      </c>
      <c r="AT124" s="142" t="s">
        <v>131</v>
      </c>
      <c r="AU124" s="142" t="s">
        <v>84</v>
      </c>
      <c r="AY124" s="13" t="s">
        <v>128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3" t="s">
        <v>82</v>
      </c>
      <c r="BK124" s="143">
        <f>ROUND(I124*H124,2)</f>
        <v>0</v>
      </c>
      <c r="BL124" s="13" t="s">
        <v>1693</v>
      </c>
      <c r="BM124" s="142" t="s">
        <v>1697</v>
      </c>
    </row>
    <row r="125" spans="2:65" s="1" customFormat="1" ht="16.5" customHeight="1">
      <c r="B125" s="129"/>
      <c r="C125" s="130" t="s">
        <v>174</v>
      </c>
      <c r="D125" s="130" t="s">
        <v>131</v>
      </c>
      <c r="E125" s="131" t="s">
        <v>1698</v>
      </c>
      <c r="F125" s="132" t="s">
        <v>1699</v>
      </c>
      <c r="G125" s="133" t="s">
        <v>1692</v>
      </c>
      <c r="H125" s="134">
        <v>1</v>
      </c>
      <c r="I125" s="135"/>
      <c r="J125" s="136">
        <f>ROUND(I125*H125,2)</f>
        <v>0</v>
      </c>
      <c r="K125" s="137"/>
      <c r="L125" s="28"/>
      <c r="M125" s="138" t="s">
        <v>1</v>
      </c>
      <c r="N125" s="139" t="s">
        <v>40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1693</v>
      </c>
      <c r="AT125" s="142" t="s">
        <v>131</v>
      </c>
      <c r="AU125" s="142" t="s">
        <v>84</v>
      </c>
      <c r="AY125" s="13" t="s">
        <v>128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3" t="s">
        <v>82</v>
      </c>
      <c r="BK125" s="143">
        <f>ROUND(I125*H125,2)</f>
        <v>0</v>
      </c>
      <c r="BL125" s="13" t="s">
        <v>1693</v>
      </c>
      <c r="BM125" s="142" t="s">
        <v>1700</v>
      </c>
    </row>
    <row r="126" spans="2:65" s="1" customFormat="1" ht="16.5" customHeight="1">
      <c r="B126" s="129"/>
      <c r="C126" s="130" t="s">
        <v>171</v>
      </c>
      <c r="D126" s="130" t="s">
        <v>131</v>
      </c>
      <c r="E126" s="131" t="s">
        <v>970</v>
      </c>
      <c r="F126" s="132" t="s">
        <v>971</v>
      </c>
      <c r="G126" s="133" t="s">
        <v>1692</v>
      </c>
      <c r="H126" s="134">
        <v>1</v>
      </c>
      <c r="I126" s="135"/>
      <c r="J126" s="136">
        <f>ROUND(I126*H126,2)</f>
        <v>0</v>
      </c>
      <c r="K126" s="137"/>
      <c r="L126" s="28"/>
      <c r="M126" s="138" t="s">
        <v>1</v>
      </c>
      <c r="N126" s="139" t="s">
        <v>40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1693</v>
      </c>
      <c r="AT126" s="142" t="s">
        <v>131</v>
      </c>
      <c r="AU126" s="142" t="s">
        <v>84</v>
      </c>
      <c r="AY126" s="13" t="s">
        <v>128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3" t="s">
        <v>82</v>
      </c>
      <c r="BK126" s="143">
        <f>ROUND(I126*H126,2)</f>
        <v>0</v>
      </c>
      <c r="BL126" s="13" t="s">
        <v>1693</v>
      </c>
      <c r="BM126" s="142" t="s">
        <v>1701</v>
      </c>
    </row>
    <row r="127" spans="2:65" s="11" customFormat="1" ht="22.9" customHeight="1">
      <c r="B127" s="117"/>
      <c r="D127" s="118" t="s">
        <v>74</v>
      </c>
      <c r="E127" s="127" t="s">
        <v>1702</v>
      </c>
      <c r="F127" s="127" t="s">
        <v>1703</v>
      </c>
      <c r="I127" s="120"/>
      <c r="J127" s="128">
        <f>BK127</f>
        <v>0</v>
      </c>
      <c r="L127" s="117"/>
      <c r="M127" s="122"/>
      <c r="P127" s="123">
        <f>P128</f>
        <v>0</v>
      </c>
      <c r="R127" s="123">
        <f>R128</f>
        <v>0</v>
      </c>
      <c r="T127" s="124">
        <f>T128</f>
        <v>0</v>
      </c>
      <c r="AR127" s="118" t="s">
        <v>182</v>
      </c>
      <c r="AT127" s="125" t="s">
        <v>74</v>
      </c>
      <c r="AU127" s="125" t="s">
        <v>82</v>
      </c>
      <c r="AY127" s="118" t="s">
        <v>128</v>
      </c>
      <c r="BK127" s="126">
        <f>BK128</f>
        <v>0</v>
      </c>
    </row>
    <row r="128" spans="2:65" s="1" customFormat="1" ht="16.5" customHeight="1">
      <c r="B128" s="129"/>
      <c r="C128" s="130" t="s">
        <v>182</v>
      </c>
      <c r="D128" s="130" t="s">
        <v>131</v>
      </c>
      <c r="E128" s="131" t="s">
        <v>1704</v>
      </c>
      <c r="F128" s="132" t="s">
        <v>1703</v>
      </c>
      <c r="G128" s="133" t="s">
        <v>1692</v>
      </c>
      <c r="H128" s="134">
        <v>1</v>
      </c>
      <c r="I128" s="135"/>
      <c r="J128" s="136">
        <f>ROUND(I128*H128,2)</f>
        <v>0</v>
      </c>
      <c r="K128" s="137"/>
      <c r="L128" s="28"/>
      <c r="M128" s="138" t="s">
        <v>1</v>
      </c>
      <c r="N128" s="139" t="s">
        <v>40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1693</v>
      </c>
      <c r="AT128" s="142" t="s">
        <v>131</v>
      </c>
      <c r="AU128" s="142" t="s">
        <v>84</v>
      </c>
      <c r="AY128" s="13" t="s">
        <v>128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3" t="s">
        <v>82</v>
      </c>
      <c r="BK128" s="143">
        <f>ROUND(I128*H128,2)</f>
        <v>0</v>
      </c>
      <c r="BL128" s="13" t="s">
        <v>1693</v>
      </c>
      <c r="BM128" s="142" t="s">
        <v>1705</v>
      </c>
    </row>
    <row r="129" spans="2:65" s="11" customFormat="1" ht="22.9" customHeight="1">
      <c r="B129" s="117"/>
      <c r="D129" s="118" t="s">
        <v>74</v>
      </c>
      <c r="E129" s="127" t="s">
        <v>973</v>
      </c>
      <c r="F129" s="127" t="s">
        <v>974</v>
      </c>
      <c r="I129" s="120"/>
      <c r="J129" s="128">
        <f>BK129</f>
        <v>0</v>
      </c>
      <c r="L129" s="117"/>
      <c r="M129" s="122"/>
      <c r="P129" s="123">
        <f>SUM(P130:P131)</f>
        <v>0</v>
      </c>
      <c r="R129" s="123">
        <f>SUM(R130:R131)</f>
        <v>0</v>
      </c>
      <c r="T129" s="124">
        <f>SUM(T130:T131)</f>
        <v>0</v>
      </c>
      <c r="AR129" s="118" t="s">
        <v>182</v>
      </c>
      <c r="AT129" s="125" t="s">
        <v>74</v>
      </c>
      <c r="AU129" s="125" t="s">
        <v>82</v>
      </c>
      <c r="AY129" s="118" t="s">
        <v>128</v>
      </c>
      <c r="BK129" s="126">
        <f>SUM(BK130:BK131)</f>
        <v>0</v>
      </c>
    </row>
    <row r="130" spans="2:65" s="1" customFormat="1" ht="16.5" customHeight="1">
      <c r="B130" s="129"/>
      <c r="C130" s="130" t="s">
        <v>178</v>
      </c>
      <c r="D130" s="130" t="s">
        <v>131</v>
      </c>
      <c r="E130" s="131" t="s">
        <v>1706</v>
      </c>
      <c r="F130" s="132" t="s">
        <v>974</v>
      </c>
      <c r="G130" s="133" t="s">
        <v>1692</v>
      </c>
      <c r="H130" s="134">
        <v>1</v>
      </c>
      <c r="I130" s="135"/>
      <c r="J130" s="136">
        <f>ROUND(I130*H130,2)</f>
        <v>0</v>
      </c>
      <c r="K130" s="137"/>
      <c r="L130" s="28"/>
      <c r="M130" s="138" t="s">
        <v>1</v>
      </c>
      <c r="N130" s="139" t="s">
        <v>40</v>
      </c>
      <c r="P130" s="140">
        <f>O130*H130</f>
        <v>0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AR130" s="142" t="s">
        <v>1693</v>
      </c>
      <c r="AT130" s="142" t="s">
        <v>131</v>
      </c>
      <c r="AU130" s="142" t="s">
        <v>84</v>
      </c>
      <c r="AY130" s="13" t="s">
        <v>128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3" t="s">
        <v>82</v>
      </c>
      <c r="BK130" s="143">
        <f>ROUND(I130*H130,2)</f>
        <v>0</v>
      </c>
      <c r="BL130" s="13" t="s">
        <v>1693</v>
      </c>
      <c r="BM130" s="142" t="s">
        <v>1707</v>
      </c>
    </row>
    <row r="131" spans="2:65" s="1" customFormat="1" ht="16.5" customHeight="1">
      <c r="B131" s="129"/>
      <c r="C131" s="130" t="s">
        <v>188</v>
      </c>
      <c r="D131" s="130" t="s">
        <v>131</v>
      </c>
      <c r="E131" s="131" t="s">
        <v>1708</v>
      </c>
      <c r="F131" s="132" t="s">
        <v>1709</v>
      </c>
      <c r="G131" s="133" t="s">
        <v>1692</v>
      </c>
      <c r="H131" s="134">
        <v>1</v>
      </c>
      <c r="I131" s="135"/>
      <c r="J131" s="136">
        <f>ROUND(I131*H131,2)</f>
        <v>0</v>
      </c>
      <c r="K131" s="137"/>
      <c r="L131" s="28"/>
      <c r="M131" s="144" t="s">
        <v>1</v>
      </c>
      <c r="N131" s="145" t="s">
        <v>40</v>
      </c>
      <c r="O131" s="146"/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AR131" s="142" t="s">
        <v>1693</v>
      </c>
      <c r="AT131" s="142" t="s">
        <v>131</v>
      </c>
      <c r="AU131" s="142" t="s">
        <v>84</v>
      </c>
      <c r="AY131" s="13" t="s">
        <v>128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3" t="s">
        <v>82</v>
      </c>
      <c r="BK131" s="143">
        <f>ROUND(I131*H131,2)</f>
        <v>0</v>
      </c>
      <c r="BL131" s="13" t="s">
        <v>1693</v>
      </c>
      <c r="BM131" s="142" t="s">
        <v>1710</v>
      </c>
    </row>
    <row r="132" spans="2:65" s="1" customFormat="1" ht="6.95" customHeight="1"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28"/>
    </row>
  </sheetData>
  <autoFilter ref="C119:K131" xr:uid="{00000000-0009-0000-0000-000005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2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3" t="s">
        <v>5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13" t="s">
        <v>98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84</v>
      </c>
    </row>
    <row r="4" spans="2:46" ht="24.95" customHeight="1">
      <c r="B4" s="16"/>
      <c r="D4" s="17" t="s">
        <v>102</v>
      </c>
      <c r="L4" s="16"/>
      <c r="M4" s="84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204" t="str">
        <f>'Rekapitulace stavby'!K6</f>
        <v>DS_Kaplice</v>
      </c>
      <c r="F7" s="205"/>
      <c r="G7" s="205"/>
      <c r="H7" s="205"/>
      <c r="L7" s="16"/>
    </row>
    <row r="8" spans="2:46" s="1" customFormat="1" ht="12" customHeight="1">
      <c r="B8" s="28"/>
      <c r="D8" s="23" t="s">
        <v>103</v>
      </c>
      <c r="L8" s="28"/>
    </row>
    <row r="9" spans="2:46" s="1" customFormat="1" ht="16.5" customHeight="1">
      <c r="B9" s="28"/>
      <c r="E9" s="165" t="s">
        <v>1711</v>
      </c>
      <c r="F9" s="206"/>
      <c r="G9" s="206"/>
      <c r="H9" s="206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>
      <c r="B12" s="28"/>
      <c r="D12" s="23" t="s">
        <v>19</v>
      </c>
      <c r="F12" s="21" t="s">
        <v>20</v>
      </c>
      <c r="I12" s="23" t="s">
        <v>21</v>
      </c>
      <c r="J12" s="48" t="str">
        <f>'Rekapitulace stavby'!AN8</f>
        <v>18. 10. 2024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23</v>
      </c>
      <c r="I14" s="23" t="s">
        <v>24</v>
      </c>
      <c r="J14" s="21" t="s">
        <v>1</v>
      </c>
      <c r="L14" s="28"/>
    </row>
    <row r="15" spans="2:46" s="1" customFormat="1" ht="18" customHeight="1">
      <c r="B15" s="28"/>
      <c r="E15" s="21" t="s">
        <v>25</v>
      </c>
      <c r="I15" s="23" t="s">
        <v>26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27</v>
      </c>
      <c r="I17" s="23" t="s">
        <v>24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07" t="str">
        <f>'Rekapitulace stavby'!E14</f>
        <v>Vyplň údaj</v>
      </c>
      <c r="F18" s="187"/>
      <c r="G18" s="187"/>
      <c r="H18" s="187"/>
      <c r="I18" s="23" t="s">
        <v>26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29</v>
      </c>
      <c r="I20" s="23" t="s">
        <v>24</v>
      </c>
      <c r="J20" s="21" t="s">
        <v>1</v>
      </c>
      <c r="L20" s="28"/>
    </row>
    <row r="21" spans="2:12" s="1" customFormat="1" ht="18" customHeight="1">
      <c r="B21" s="28"/>
      <c r="E21" s="21" t="s">
        <v>30</v>
      </c>
      <c r="I21" s="23" t="s">
        <v>26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31</v>
      </c>
      <c r="I23" s="23" t="s">
        <v>24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 xml:space="preserve"> </v>
      </c>
      <c r="I24" s="23" t="s">
        <v>26</v>
      </c>
      <c r="J24" s="21" t="str">
        <f>IF('Rekapitulace stavby'!AN20="","",'Rekapitulace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34</v>
      </c>
      <c r="L26" s="28"/>
    </row>
    <row r="27" spans="2:12" s="7" customFormat="1" ht="16.5" customHeight="1">
      <c r="B27" s="85"/>
      <c r="E27" s="192" t="s">
        <v>1</v>
      </c>
      <c r="F27" s="192"/>
      <c r="G27" s="192"/>
      <c r="H27" s="192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35</v>
      </c>
      <c r="J30" s="62">
        <f>ROUND(J118,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5" customHeight="1">
      <c r="B33" s="28"/>
      <c r="D33" s="51" t="s">
        <v>39</v>
      </c>
      <c r="E33" s="23" t="s">
        <v>40</v>
      </c>
      <c r="F33" s="87">
        <f>ROUND((SUM(BE118:BE121)),  2)</f>
        <v>0</v>
      </c>
      <c r="I33" s="88">
        <v>0.21</v>
      </c>
      <c r="J33" s="87">
        <f>ROUND(((SUM(BE118:BE121))*I33),  2)</f>
        <v>0</v>
      </c>
      <c r="L33" s="28"/>
    </row>
    <row r="34" spans="2:12" s="1" customFormat="1" ht="14.45" customHeight="1">
      <c r="B34" s="28"/>
      <c r="E34" s="23" t="s">
        <v>41</v>
      </c>
      <c r="F34" s="87">
        <f>ROUND((SUM(BF118:BF121)),  2)</f>
        <v>0</v>
      </c>
      <c r="I34" s="88">
        <v>0.12</v>
      </c>
      <c r="J34" s="87">
        <f>ROUND(((SUM(BF118:BF121))*I34),  2)</f>
        <v>0</v>
      </c>
      <c r="L34" s="28"/>
    </row>
    <row r="35" spans="2:12" s="1" customFormat="1" ht="14.45" hidden="1" customHeight="1">
      <c r="B35" s="28"/>
      <c r="E35" s="23" t="s">
        <v>42</v>
      </c>
      <c r="F35" s="87">
        <f>ROUND((SUM(BG118:BG121)),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43</v>
      </c>
      <c r="F36" s="87">
        <f>ROUND((SUM(BH118:BH121)),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44</v>
      </c>
      <c r="F37" s="87">
        <f>ROUND((SUM(BI118:BI121)),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45</v>
      </c>
      <c r="E39" s="53"/>
      <c r="F39" s="53"/>
      <c r="G39" s="91" t="s">
        <v>46</v>
      </c>
      <c r="H39" s="92" t="s">
        <v>47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50</v>
      </c>
      <c r="E61" s="30"/>
      <c r="F61" s="95" t="s">
        <v>51</v>
      </c>
      <c r="G61" s="39" t="s">
        <v>50</v>
      </c>
      <c r="H61" s="30"/>
      <c r="I61" s="30"/>
      <c r="J61" s="96" t="s">
        <v>51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50</v>
      </c>
      <c r="E76" s="30"/>
      <c r="F76" s="95" t="s">
        <v>51</v>
      </c>
      <c r="G76" s="39" t="s">
        <v>50</v>
      </c>
      <c r="H76" s="30"/>
      <c r="I76" s="30"/>
      <c r="J76" s="96" t="s">
        <v>51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105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16.5" customHeight="1">
      <c r="B85" s="28"/>
      <c r="E85" s="204" t="str">
        <f>E7</f>
        <v>DS_Kaplice</v>
      </c>
      <c r="F85" s="205"/>
      <c r="G85" s="205"/>
      <c r="H85" s="205"/>
      <c r="L85" s="28"/>
    </row>
    <row r="86" spans="2:47" s="1" customFormat="1" ht="12" customHeight="1">
      <c r="B86" s="28"/>
      <c r="C86" s="23" t="s">
        <v>103</v>
      </c>
      <c r="L86" s="28"/>
    </row>
    <row r="87" spans="2:47" s="1" customFormat="1" ht="16.5" customHeight="1">
      <c r="B87" s="28"/>
      <c r="E87" s="165" t="str">
        <f>E9</f>
        <v>DS_Kaplice_VZT - DS_Kaplice_vzduchotechnika</v>
      </c>
      <c r="F87" s="206"/>
      <c r="G87" s="206"/>
      <c r="H87" s="206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19</v>
      </c>
      <c r="F89" s="21" t="str">
        <f>F12</f>
        <v xml:space="preserve">par.č.972, k.ú. Kaplice </v>
      </c>
      <c r="I89" s="23" t="s">
        <v>21</v>
      </c>
      <c r="J89" s="48" t="str">
        <f>IF(J12="","",J12)</f>
        <v>18. 10. 2024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23</v>
      </c>
      <c r="F91" s="21" t="str">
        <f>E15</f>
        <v>Město Kaplice</v>
      </c>
      <c r="I91" s="23" t="s">
        <v>29</v>
      </c>
      <c r="J91" s="26" t="str">
        <f>E21</f>
        <v>Atelier Elzet , s.r.o.</v>
      </c>
      <c r="L91" s="28"/>
    </row>
    <row r="92" spans="2:47" s="1" customFormat="1" ht="15.2" customHeight="1">
      <c r="B92" s="28"/>
      <c r="C92" s="23" t="s">
        <v>27</v>
      </c>
      <c r="F92" s="21" t="str">
        <f>IF(E18="","",E18)</f>
        <v>Vyplň údaj</v>
      </c>
      <c r="I92" s="23" t="s">
        <v>31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106</v>
      </c>
      <c r="D94" s="89"/>
      <c r="E94" s="89"/>
      <c r="F94" s="89"/>
      <c r="G94" s="89"/>
      <c r="H94" s="89"/>
      <c r="I94" s="89"/>
      <c r="J94" s="98" t="s">
        <v>107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9" t="s">
        <v>108</v>
      </c>
      <c r="J96" s="62">
        <f>J118</f>
        <v>0</v>
      </c>
      <c r="L96" s="28"/>
      <c r="AU96" s="13" t="s">
        <v>109</v>
      </c>
    </row>
    <row r="97" spans="2:12" s="8" customFormat="1" ht="24.95" customHeight="1">
      <c r="B97" s="100"/>
      <c r="D97" s="101" t="s">
        <v>110</v>
      </c>
      <c r="E97" s="102"/>
      <c r="F97" s="102"/>
      <c r="G97" s="102"/>
      <c r="H97" s="102"/>
      <c r="I97" s="102"/>
      <c r="J97" s="103">
        <f>J119</f>
        <v>0</v>
      </c>
      <c r="L97" s="100"/>
    </row>
    <row r="98" spans="2:12" s="9" customFormat="1" ht="19.899999999999999" customHeight="1">
      <c r="B98" s="104"/>
      <c r="D98" s="105" t="s">
        <v>1712</v>
      </c>
      <c r="E98" s="106"/>
      <c r="F98" s="106"/>
      <c r="G98" s="106"/>
      <c r="H98" s="106"/>
      <c r="I98" s="106"/>
      <c r="J98" s="107">
        <f>J120</f>
        <v>0</v>
      </c>
      <c r="L98" s="104"/>
    </row>
    <row r="99" spans="2:12" s="1" customFormat="1" ht="21.75" customHeight="1">
      <c r="B99" s="28"/>
      <c r="L99" s="28"/>
    </row>
    <row r="100" spans="2:12" s="1" customFormat="1" ht="6.95" customHeight="1"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28"/>
    </row>
    <row r="104" spans="2:12" s="1" customFormat="1" ht="6.95" customHeight="1"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28"/>
    </row>
    <row r="105" spans="2:12" s="1" customFormat="1" ht="24.95" customHeight="1">
      <c r="B105" s="28"/>
      <c r="C105" s="17" t="s">
        <v>113</v>
      </c>
      <c r="L105" s="28"/>
    </row>
    <row r="106" spans="2:12" s="1" customFormat="1" ht="6.95" customHeight="1">
      <c r="B106" s="28"/>
      <c r="L106" s="28"/>
    </row>
    <row r="107" spans="2:12" s="1" customFormat="1" ht="12" customHeight="1">
      <c r="B107" s="28"/>
      <c r="C107" s="23" t="s">
        <v>16</v>
      </c>
      <c r="L107" s="28"/>
    </row>
    <row r="108" spans="2:12" s="1" customFormat="1" ht="16.5" customHeight="1">
      <c r="B108" s="28"/>
      <c r="E108" s="204" t="str">
        <f>E7</f>
        <v>DS_Kaplice</v>
      </c>
      <c r="F108" s="205"/>
      <c r="G108" s="205"/>
      <c r="H108" s="205"/>
      <c r="L108" s="28"/>
    </row>
    <row r="109" spans="2:12" s="1" customFormat="1" ht="12" customHeight="1">
      <c r="B109" s="28"/>
      <c r="C109" s="23" t="s">
        <v>103</v>
      </c>
      <c r="L109" s="28"/>
    </row>
    <row r="110" spans="2:12" s="1" customFormat="1" ht="16.5" customHeight="1">
      <c r="B110" s="28"/>
      <c r="E110" s="165" t="str">
        <f>E9</f>
        <v>DS_Kaplice_VZT - DS_Kaplice_vzduchotechnika</v>
      </c>
      <c r="F110" s="206"/>
      <c r="G110" s="206"/>
      <c r="H110" s="206"/>
      <c r="L110" s="28"/>
    </row>
    <row r="111" spans="2:12" s="1" customFormat="1" ht="6.95" customHeight="1">
      <c r="B111" s="28"/>
      <c r="L111" s="28"/>
    </row>
    <row r="112" spans="2:12" s="1" customFormat="1" ht="12" customHeight="1">
      <c r="B112" s="28"/>
      <c r="C112" s="23" t="s">
        <v>19</v>
      </c>
      <c r="F112" s="21" t="str">
        <f>F12</f>
        <v xml:space="preserve">par.č.972, k.ú. Kaplice </v>
      </c>
      <c r="I112" s="23" t="s">
        <v>21</v>
      </c>
      <c r="J112" s="48" t="str">
        <f>IF(J12="","",J12)</f>
        <v>18. 10. 2024</v>
      </c>
      <c r="L112" s="28"/>
    </row>
    <row r="113" spans="2:65" s="1" customFormat="1" ht="6.95" customHeight="1">
      <c r="B113" s="28"/>
      <c r="L113" s="28"/>
    </row>
    <row r="114" spans="2:65" s="1" customFormat="1" ht="15.2" customHeight="1">
      <c r="B114" s="28"/>
      <c r="C114" s="23" t="s">
        <v>23</v>
      </c>
      <c r="F114" s="21" t="str">
        <f>E15</f>
        <v>Město Kaplice</v>
      </c>
      <c r="I114" s="23" t="s">
        <v>29</v>
      </c>
      <c r="J114" s="26" t="str">
        <f>E21</f>
        <v>Atelier Elzet , s.r.o.</v>
      </c>
      <c r="L114" s="28"/>
    </row>
    <row r="115" spans="2:65" s="1" customFormat="1" ht="15.2" customHeight="1">
      <c r="B115" s="28"/>
      <c r="C115" s="23" t="s">
        <v>27</v>
      </c>
      <c r="F115" s="21" t="str">
        <f>IF(E18="","",E18)</f>
        <v>Vyplň údaj</v>
      </c>
      <c r="I115" s="23" t="s">
        <v>31</v>
      </c>
      <c r="J115" s="26" t="str">
        <f>E24</f>
        <v xml:space="preserve"> </v>
      </c>
      <c r="L115" s="28"/>
    </row>
    <row r="116" spans="2:65" s="1" customFormat="1" ht="10.35" customHeight="1">
      <c r="B116" s="28"/>
      <c r="L116" s="28"/>
    </row>
    <row r="117" spans="2:65" s="10" customFormat="1" ht="29.25" customHeight="1">
      <c r="B117" s="108"/>
      <c r="C117" s="109" t="s">
        <v>114</v>
      </c>
      <c r="D117" s="110" t="s">
        <v>60</v>
      </c>
      <c r="E117" s="110" t="s">
        <v>56</v>
      </c>
      <c r="F117" s="110" t="s">
        <v>57</v>
      </c>
      <c r="G117" s="110" t="s">
        <v>115</v>
      </c>
      <c r="H117" s="110" t="s">
        <v>116</v>
      </c>
      <c r="I117" s="110" t="s">
        <v>117</v>
      </c>
      <c r="J117" s="111" t="s">
        <v>107</v>
      </c>
      <c r="K117" s="112" t="s">
        <v>118</v>
      </c>
      <c r="L117" s="108"/>
      <c r="M117" s="55" t="s">
        <v>1</v>
      </c>
      <c r="N117" s="56" t="s">
        <v>39</v>
      </c>
      <c r="O117" s="56" t="s">
        <v>119</v>
      </c>
      <c r="P117" s="56" t="s">
        <v>120</v>
      </c>
      <c r="Q117" s="56" t="s">
        <v>121</v>
      </c>
      <c r="R117" s="56" t="s">
        <v>122</v>
      </c>
      <c r="S117" s="56" t="s">
        <v>123</v>
      </c>
      <c r="T117" s="57" t="s">
        <v>124</v>
      </c>
    </row>
    <row r="118" spans="2:65" s="1" customFormat="1" ht="22.9" customHeight="1">
      <c r="B118" s="28"/>
      <c r="C118" s="60" t="s">
        <v>125</v>
      </c>
      <c r="J118" s="113">
        <f>BK118</f>
        <v>0</v>
      </c>
      <c r="L118" s="28"/>
      <c r="M118" s="58"/>
      <c r="N118" s="49"/>
      <c r="O118" s="49"/>
      <c r="P118" s="114">
        <f>P119</f>
        <v>0</v>
      </c>
      <c r="Q118" s="49"/>
      <c r="R118" s="114">
        <f>R119</f>
        <v>0</v>
      </c>
      <c r="S118" s="49"/>
      <c r="T118" s="115">
        <f>T119</f>
        <v>0</v>
      </c>
      <c r="AT118" s="13" t="s">
        <v>74</v>
      </c>
      <c r="AU118" s="13" t="s">
        <v>109</v>
      </c>
      <c r="BK118" s="116">
        <f>BK119</f>
        <v>0</v>
      </c>
    </row>
    <row r="119" spans="2:65" s="11" customFormat="1" ht="25.9" customHeight="1">
      <c r="B119" s="117"/>
      <c r="D119" s="118" t="s">
        <v>74</v>
      </c>
      <c r="E119" s="119" t="s">
        <v>126</v>
      </c>
      <c r="F119" s="119" t="s">
        <v>127</v>
      </c>
      <c r="I119" s="120"/>
      <c r="J119" s="121">
        <f>BK119</f>
        <v>0</v>
      </c>
      <c r="L119" s="117"/>
      <c r="M119" s="122"/>
      <c r="P119" s="123">
        <f>P120</f>
        <v>0</v>
      </c>
      <c r="R119" s="123">
        <f>R120</f>
        <v>0</v>
      </c>
      <c r="T119" s="124">
        <f>T120</f>
        <v>0</v>
      </c>
      <c r="AR119" s="118" t="s">
        <v>84</v>
      </c>
      <c r="AT119" s="125" t="s">
        <v>74</v>
      </c>
      <c r="AU119" s="125" t="s">
        <v>75</v>
      </c>
      <c r="AY119" s="118" t="s">
        <v>128</v>
      </c>
      <c r="BK119" s="126">
        <f>BK120</f>
        <v>0</v>
      </c>
    </row>
    <row r="120" spans="2:65" s="11" customFormat="1" ht="22.9" customHeight="1">
      <c r="B120" s="117"/>
      <c r="D120" s="118" t="s">
        <v>74</v>
      </c>
      <c r="E120" s="127" t="s">
        <v>1713</v>
      </c>
      <c r="F120" s="127" t="s">
        <v>1714</v>
      </c>
      <c r="I120" s="120"/>
      <c r="J120" s="128">
        <f>BK120</f>
        <v>0</v>
      </c>
      <c r="L120" s="117"/>
      <c r="M120" s="122"/>
      <c r="P120" s="123">
        <f>P121</f>
        <v>0</v>
      </c>
      <c r="R120" s="123">
        <f>R121</f>
        <v>0</v>
      </c>
      <c r="T120" s="124">
        <f>T121</f>
        <v>0</v>
      </c>
      <c r="AR120" s="118" t="s">
        <v>84</v>
      </c>
      <c r="AT120" s="125" t="s">
        <v>74</v>
      </c>
      <c r="AU120" s="125" t="s">
        <v>82</v>
      </c>
      <c r="AY120" s="118" t="s">
        <v>128</v>
      </c>
      <c r="BK120" s="126">
        <f>BK121</f>
        <v>0</v>
      </c>
    </row>
    <row r="121" spans="2:65" s="1" customFormat="1" ht="16.5" customHeight="1">
      <c r="B121" s="129"/>
      <c r="C121" s="130" t="s">
        <v>82</v>
      </c>
      <c r="D121" s="130" t="s">
        <v>131</v>
      </c>
      <c r="E121" s="131" t="s">
        <v>1715</v>
      </c>
      <c r="F121" s="132" t="s">
        <v>1716</v>
      </c>
      <c r="G121" s="133" t="s">
        <v>134</v>
      </c>
      <c r="H121" s="134">
        <v>1</v>
      </c>
      <c r="I121" s="135"/>
      <c r="J121" s="136">
        <f>ROUND(I121*H121,2)</f>
        <v>0</v>
      </c>
      <c r="K121" s="137"/>
      <c r="L121" s="28"/>
      <c r="M121" s="144" t="s">
        <v>1</v>
      </c>
      <c r="N121" s="145" t="s">
        <v>40</v>
      </c>
      <c r="O121" s="146"/>
      <c r="P121" s="147">
        <f>O121*H121</f>
        <v>0</v>
      </c>
      <c r="Q121" s="147">
        <v>0</v>
      </c>
      <c r="R121" s="147">
        <f>Q121*H121</f>
        <v>0</v>
      </c>
      <c r="S121" s="147">
        <v>0</v>
      </c>
      <c r="T121" s="148">
        <f>S121*H121</f>
        <v>0</v>
      </c>
      <c r="AR121" s="142" t="s">
        <v>135</v>
      </c>
      <c r="AT121" s="142" t="s">
        <v>131</v>
      </c>
      <c r="AU121" s="142" t="s">
        <v>84</v>
      </c>
      <c r="AY121" s="13" t="s">
        <v>128</v>
      </c>
      <c r="BE121" s="143">
        <f>IF(N121="základní",J121,0)</f>
        <v>0</v>
      </c>
      <c r="BF121" s="143">
        <f>IF(N121="snížená",J121,0)</f>
        <v>0</v>
      </c>
      <c r="BG121" s="143">
        <f>IF(N121="zákl. přenesená",J121,0)</f>
        <v>0</v>
      </c>
      <c r="BH121" s="143">
        <f>IF(N121="sníž. přenesená",J121,0)</f>
        <v>0</v>
      </c>
      <c r="BI121" s="143">
        <f>IF(N121="nulová",J121,0)</f>
        <v>0</v>
      </c>
      <c r="BJ121" s="13" t="s">
        <v>82</v>
      </c>
      <c r="BK121" s="143">
        <f>ROUND(I121*H121,2)</f>
        <v>0</v>
      </c>
      <c r="BL121" s="13" t="s">
        <v>135</v>
      </c>
      <c r="BM121" s="142" t="s">
        <v>1717</v>
      </c>
    </row>
    <row r="122" spans="2:65" s="1" customFormat="1" ht="6.95" customHeight="1"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28"/>
    </row>
  </sheetData>
  <autoFilter ref="C117:K121" xr:uid="{00000000-0009-0000-0000-000006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7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3" t="s">
        <v>5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13" t="s">
        <v>101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84</v>
      </c>
    </row>
    <row r="4" spans="2:46" ht="24.95" customHeight="1">
      <c r="B4" s="16"/>
      <c r="D4" s="17" t="s">
        <v>102</v>
      </c>
      <c r="L4" s="16"/>
      <c r="M4" s="84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204" t="str">
        <f>'Rekapitulace stavby'!K6</f>
        <v>DS_Kaplice</v>
      </c>
      <c r="F7" s="205"/>
      <c r="G7" s="205"/>
      <c r="H7" s="205"/>
      <c r="L7" s="16"/>
    </row>
    <row r="8" spans="2:46" s="1" customFormat="1" ht="12" customHeight="1">
      <c r="B8" s="28"/>
      <c r="D8" s="23" t="s">
        <v>103</v>
      </c>
      <c r="L8" s="28"/>
    </row>
    <row r="9" spans="2:46" s="1" customFormat="1" ht="16.5" customHeight="1">
      <c r="B9" s="28"/>
      <c r="E9" s="165" t="s">
        <v>1718</v>
      </c>
      <c r="F9" s="206"/>
      <c r="G9" s="206"/>
      <c r="H9" s="206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>
      <c r="B12" s="28"/>
      <c r="D12" s="23" t="s">
        <v>19</v>
      </c>
      <c r="F12" s="21" t="s">
        <v>20</v>
      </c>
      <c r="I12" s="23" t="s">
        <v>21</v>
      </c>
      <c r="J12" s="48" t="str">
        <f>'Rekapitulace stavby'!AN8</f>
        <v>18. 10. 2024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23</v>
      </c>
      <c r="I14" s="23" t="s">
        <v>24</v>
      </c>
      <c r="J14" s="21" t="s">
        <v>1</v>
      </c>
      <c r="L14" s="28"/>
    </row>
    <row r="15" spans="2:46" s="1" customFormat="1" ht="18" customHeight="1">
      <c r="B15" s="28"/>
      <c r="E15" s="21" t="s">
        <v>25</v>
      </c>
      <c r="I15" s="23" t="s">
        <v>26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27</v>
      </c>
      <c r="I17" s="23" t="s">
        <v>24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07" t="str">
        <f>'Rekapitulace stavby'!E14</f>
        <v>Vyplň údaj</v>
      </c>
      <c r="F18" s="187"/>
      <c r="G18" s="187"/>
      <c r="H18" s="187"/>
      <c r="I18" s="23" t="s">
        <v>26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29</v>
      </c>
      <c r="I20" s="23" t="s">
        <v>24</v>
      </c>
      <c r="J20" s="21" t="s">
        <v>1</v>
      </c>
      <c r="L20" s="28"/>
    </row>
    <row r="21" spans="2:12" s="1" customFormat="1" ht="18" customHeight="1">
      <c r="B21" s="28"/>
      <c r="E21" s="21" t="s">
        <v>30</v>
      </c>
      <c r="I21" s="23" t="s">
        <v>26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31</v>
      </c>
      <c r="I23" s="23" t="s">
        <v>24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 xml:space="preserve"> </v>
      </c>
      <c r="I24" s="23" t="s">
        <v>26</v>
      </c>
      <c r="J24" s="21" t="str">
        <f>IF('Rekapitulace stavby'!AN20="","",'Rekapitulace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34</v>
      </c>
      <c r="L26" s="28"/>
    </row>
    <row r="27" spans="2:12" s="7" customFormat="1" ht="16.5" customHeight="1">
      <c r="B27" s="85"/>
      <c r="E27" s="192" t="s">
        <v>1</v>
      </c>
      <c r="F27" s="192"/>
      <c r="G27" s="192"/>
      <c r="H27" s="192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35</v>
      </c>
      <c r="J30" s="62">
        <f>ROUND(J126,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5" customHeight="1">
      <c r="B33" s="28"/>
      <c r="D33" s="51" t="s">
        <v>39</v>
      </c>
      <c r="E33" s="23" t="s">
        <v>40</v>
      </c>
      <c r="F33" s="87">
        <f>ROUND((SUM(BE126:BE169)),  2)</f>
        <v>0</v>
      </c>
      <c r="I33" s="88">
        <v>0.21</v>
      </c>
      <c r="J33" s="87">
        <f>ROUND(((SUM(BE126:BE169))*I33),  2)</f>
        <v>0</v>
      </c>
      <c r="L33" s="28"/>
    </row>
    <row r="34" spans="2:12" s="1" customFormat="1" ht="14.45" customHeight="1">
      <c r="B34" s="28"/>
      <c r="E34" s="23" t="s">
        <v>41</v>
      </c>
      <c r="F34" s="87">
        <f>ROUND((SUM(BF126:BF169)),  2)</f>
        <v>0</v>
      </c>
      <c r="I34" s="88">
        <v>0.12</v>
      </c>
      <c r="J34" s="87">
        <f>ROUND(((SUM(BF126:BF169))*I34),  2)</f>
        <v>0</v>
      </c>
      <c r="L34" s="28"/>
    </row>
    <row r="35" spans="2:12" s="1" customFormat="1" ht="14.45" hidden="1" customHeight="1">
      <c r="B35" s="28"/>
      <c r="E35" s="23" t="s">
        <v>42</v>
      </c>
      <c r="F35" s="87">
        <f>ROUND((SUM(BG126:BG169)),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43</v>
      </c>
      <c r="F36" s="87">
        <f>ROUND((SUM(BH126:BH169)),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44</v>
      </c>
      <c r="F37" s="87">
        <f>ROUND((SUM(BI126:BI169)),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45</v>
      </c>
      <c r="E39" s="53"/>
      <c r="F39" s="53"/>
      <c r="G39" s="91" t="s">
        <v>46</v>
      </c>
      <c r="H39" s="92" t="s">
        <v>47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50</v>
      </c>
      <c r="E61" s="30"/>
      <c r="F61" s="95" t="s">
        <v>51</v>
      </c>
      <c r="G61" s="39" t="s">
        <v>50</v>
      </c>
      <c r="H61" s="30"/>
      <c r="I61" s="30"/>
      <c r="J61" s="96" t="s">
        <v>51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50</v>
      </c>
      <c r="E76" s="30"/>
      <c r="F76" s="95" t="s">
        <v>51</v>
      </c>
      <c r="G76" s="39" t="s">
        <v>50</v>
      </c>
      <c r="H76" s="30"/>
      <c r="I76" s="30"/>
      <c r="J76" s="96" t="s">
        <v>51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105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16.5" customHeight="1">
      <c r="B85" s="28"/>
      <c r="E85" s="204" t="str">
        <f>E7</f>
        <v>DS_Kaplice</v>
      </c>
      <c r="F85" s="205"/>
      <c r="G85" s="205"/>
      <c r="H85" s="205"/>
      <c r="L85" s="28"/>
    </row>
    <row r="86" spans="2:47" s="1" customFormat="1" ht="12" customHeight="1">
      <c r="B86" s="28"/>
      <c r="C86" s="23" t="s">
        <v>103</v>
      </c>
      <c r="L86" s="28"/>
    </row>
    <row r="87" spans="2:47" s="1" customFormat="1" ht="16.5" customHeight="1">
      <c r="B87" s="28"/>
      <c r="E87" s="165" t="str">
        <f>E9</f>
        <v>DS_Kaplice_zp.plochy - DS_Kaplice_zpevnene_plochy_pripojky</v>
      </c>
      <c r="F87" s="206"/>
      <c r="G87" s="206"/>
      <c r="H87" s="206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19</v>
      </c>
      <c r="F89" s="21" t="str">
        <f>F12</f>
        <v xml:space="preserve">par.č.972, k.ú. Kaplice </v>
      </c>
      <c r="I89" s="23" t="s">
        <v>21</v>
      </c>
      <c r="J89" s="48" t="str">
        <f>IF(J12="","",J12)</f>
        <v>18. 10. 2024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23</v>
      </c>
      <c r="F91" s="21" t="str">
        <f>E15</f>
        <v>Město Kaplice</v>
      </c>
      <c r="I91" s="23" t="s">
        <v>29</v>
      </c>
      <c r="J91" s="26" t="str">
        <f>E21</f>
        <v>Atelier Elzet , s.r.o.</v>
      </c>
      <c r="L91" s="28"/>
    </row>
    <row r="92" spans="2:47" s="1" customFormat="1" ht="15.2" customHeight="1">
      <c r="B92" s="28"/>
      <c r="C92" s="23" t="s">
        <v>27</v>
      </c>
      <c r="F92" s="21" t="str">
        <f>IF(E18="","",E18)</f>
        <v>Vyplň údaj</v>
      </c>
      <c r="I92" s="23" t="s">
        <v>31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106</v>
      </c>
      <c r="D94" s="89"/>
      <c r="E94" s="89"/>
      <c r="F94" s="89"/>
      <c r="G94" s="89"/>
      <c r="H94" s="89"/>
      <c r="I94" s="89"/>
      <c r="J94" s="98" t="s">
        <v>107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9" t="s">
        <v>108</v>
      </c>
      <c r="J96" s="62">
        <f>J126</f>
        <v>0</v>
      </c>
      <c r="L96" s="28"/>
      <c r="AU96" s="13" t="s">
        <v>109</v>
      </c>
    </row>
    <row r="97" spans="2:12" s="8" customFormat="1" ht="24.95" customHeight="1">
      <c r="B97" s="100"/>
      <c r="D97" s="101" t="s">
        <v>990</v>
      </c>
      <c r="E97" s="102"/>
      <c r="F97" s="102"/>
      <c r="G97" s="102"/>
      <c r="H97" s="102"/>
      <c r="I97" s="102"/>
      <c r="J97" s="103">
        <f>J127</f>
        <v>0</v>
      </c>
      <c r="L97" s="100"/>
    </row>
    <row r="98" spans="2:12" s="9" customFormat="1" ht="19.899999999999999" customHeight="1">
      <c r="B98" s="104"/>
      <c r="D98" s="105" t="s">
        <v>991</v>
      </c>
      <c r="E98" s="106"/>
      <c r="F98" s="106"/>
      <c r="G98" s="106"/>
      <c r="H98" s="106"/>
      <c r="I98" s="106"/>
      <c r="J98" s="107">
        <f>J128</f>
        <v>0</v>
      </c>
      <c r="L98" s="104"/>
    </row>
    <row r="99" spans="2:12" s="9" customFormat="1" ht="19.899999999999999" customHeight="1">
      <c r="B99" s="104"/>
      <c r="D99" s="105" t="s">
        <v>1719</v>
      </c>
      <c r="E99" s="106"/>
      <c r="F99" s="106"/>
      <c r="G99" s="106"/>
      <c r="H99" s="106"/>
      <c r="I99" s="106"/>
      <c r="J99" s="107">
        <f>J141</f>
        <v>0</v>
      </c>
      <c r="L99" s="104"/>
    </row>
    <row r="100" spans="2:12" s="9" customFormat="1" ht="19.899999999999999" customHeight="1">
      <c r="B100" s="104"/>
      <c r="D100" s="105" t="s">
        <v>1720</v>
      </c>
      <c r="E100" s="106"/>
      <c r="F100" s="106"/>
      <c r="G100" s="106"/>
      <c r="H100" s="106"/>
      <c r="I100" s="106"/>
      <c r="J100" s="107">
        <f>J143</f>
        <v>0</v>
      </c>
      <c r="L100" s="104"/>
    </row>
    <row r="101" spans="2:12" s="9" customFormat="1" ht="19.899999999999999" customHeight="1">
      <c r="B101" s="104"/>
      <c r="D101" s="105" t="s">
        <v>1721</v>
      </c>
      <c r="E101" s="106"/>
      <c r="F101" s="106"/>
      <c r="G101" s="106"/>
      <c r="H101" s="106"/>
      <c r="I101" s="106"/>
      <c r="J101" s="107">
        <f>J150</f>
        <v>0</v>
      </c>
      <c r="L101" s="104"/>
    </row>
    <row r="102" spans="2:12" s="9" customFormat="1" ht="19.899999999999999" customHeight="1">
      <c r="B102" s="104"/>
      <c r="D102" s="105" t="s">
        <v>995</v>
      </c>
      <c r="E102" s="106"/>
      <c r="F102" s="106"/>
      <c r="G102" s="106"/>
      <c r="H102" s="106"/>
      <c r="I102" s="106"/>
      <c r="J102" s="107">
        <f>J153</f>
        <v>0</v>
      </c>
      <c r="L102" s="104"/>
    </row>
    <row r="103" spans="2:12" s="9" customFormat="1" ht="19.899999999999999" customHeight="1">
      <c r="B103" s="104"/>
      <c r="D103" s="105" t="s">
        <v>996</v>
      </c>
      <c r="E103" s="106"/>
      <c r="F103" s="106"/>
      <c r="G103" s="106"/>
      <c r="H103" s="106"/>
      <c r="I103" s="106"/>
      <c r="J103" s="107">
        <f>J155</f>
        <v>0</v>
      </c>
      <c r="L103" s="104"/>
    </row>
    <row r="104" spans="2:12" s="8" customFormat="1" ht="24.95" customHeight="1">
      <c r="B104" s="100"/>
      <c r="D104" s="101" t="s">
        <v>110</v>
      </c>
      <c r="E104" s="102"/>
      <c r="F104" s="102"/>
      <c r="G104" s="102"/>
      <c r="H104" s="102"/>
      <c r="I104" s="102"/>
      <c r="J104" s="103">
        <f>J157</f>
        <v>0</v>
      </c>
      <c r="L104" s="100"/>
    </row>
    <row r="105" spans="2:12" s="9" customFormat="1" ht="19.899999999999999" customHeight="1">
      <c r="B105" s="104"/>
      <c r="D105" s="105" t="s">
        <v>1000</v>
      </c>
      <c r="E105" s="106"/>
      <c r="F105" s="106"/>
      <c r="G105" s="106"/>
      <c r="H105" s="106"/>
      <c r="I105" s="106"/>
      <c r="J105" s="107">
        <f>J158</f>
        <v>0</v>
      </c>
      <c r="L105" s="104"/>
    </row>
    <row r="106" spans="2:12" s="9" customFormat="1" ht="19.899999999999999" customHeight="1">
      <c r="B106" s="104"/>
      <c r="D106" s="105" t="s">
        <v>1722</v>
      </c>
      <c r="E106" s="106"/>
      <c r="F106" s="106"/>
      <c r="G106" s="106"/>
      <c r="H106" s="106"/>
      <c r="I106" s="106"/>
      <c r="J106" s="107">
        <f>J161</f>
        <v>0</v>
      </c>
      <c r="L106" s="104"/>
    </row>
    <row r="107" spans="2:12" s="1" customFormat="1" ht="21.75" customHeight="1">
      <c r="B107" s="28"/>
      <c r="L107" s="28"/>
    </row>
    <row r="108" spans="2:12" s="1" customFormat="1" ht="6.95" customHeight="1"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28"/>
    </row>
    <row r="112" spans="2:12" s="1" customFormat="1" ht="6.95" customHeight="1"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28"/>
    </row>
    <row r="113" spans="2:63" s="1" customFormat="1" ht="24.95" customHeight="1">
      <c r="B113" s="28"/>
      <c r="C113" s="17" t="s">
        <v>113</v>
      </c>
      <c r="L113" s="28"/>
    </row>
    <row r="114" spans="2:63" s="1" customFormat="1" ht="6.95" customHeight="1">
      <c r="B114" s="28"/>
      <c r="L114" s="28"/>
    </row>
    <row r="115" spans="2:63" s="1" customFormat="1" ht="12" customHeight="1">
      <c r="B115" s="28"/>
      <c r="C115" s="23" t="s">
        <v>16</v>
      </c>
      <c r="L115" s="28"/>
    </row>
    <row r="116" spans="2:63" s="1" customFormat="1" ht="16.5" customHeight="1">
      <c r="B116" s="28"/>
      <c r="E116" s="204" t="str">
        <f>E7</f>
        <v>DS_Kaplice</v>
      </c>
      <c r="F116" s="205"/>
      <c r="G116" s="205"/>
      <c r="H116" s="205"/>
      <c r="L116" s="28"/>
    </row>
    <row r="117" spans="2:63" s="1" customFormat="1" ht="12" customHeight="1">
      <c r="B117" s="28"/>
      <c r="C117" s="23" t="s">
        <v>103</v>
      </c>
      <c r="L117" s="28"/>
    </row>
    <row r="118" spans="2:63" s="1" customFormat="1" ht="16.5" customHeight="1">
      <c r="B118" s="28"/>
      <c r="E118" s="165" t="str">
        <f>E9</f>
        <v>DS_Kaplice_zp.plochy - DS_Kaplice_zpevnene_plochy_pripojky</v>
      </c>
      <c r="F118" s="206"/>
      <c r="G118" s="206"/>
      <c r="H118" s="206"/>
      <c r="L118" s="28"/>
    </row>
    <row r="119" spans="2:63" s="1" customFormat="1" ht="6.95" customHeight="1">
      <c r="B119" s="28"/>
      <c r="L119" s="28"/>
    </row>
    <row r="120" spans="2:63" s="1" customFormat="1" ht="12" customHeight="1">
      <c r="B120" s="28"/>
      <c r="C120" s="23" t="s">
        <v>19</v>
      </c>
      <c r="F120" s="21" t="str">
        <f>F12</f>
        <v xml:space="preserve">par.č.972, k.ú. Kaplice </v>
      </c>
      <c r="I120" s="23" t="s">
        <v>21</v>
      </c>
      <c r="J120" s="48" t="str">
        <f>IF(J12="","",J12)</f>
        <v>18. 10. 2024</v>
      </c>
      <c r="L120" s="28"/>
    </row>
    <row r="121" spans="2:63" s="1" customFormat="1" ht="6.95" customHeight="1">
      <c r="B121" s="28"/>
      <c r="L121" s="28"/>
    </row>
    <row r="122" spans="2:63" s="1" customFormat="1" ht="15.2" customHeight="1">
      <c r="B122" s="28"/>
      <c r="C122" s="23" t="s">
        <v>23</v>
      </c>
      <c r="F122" s="21" t="str">
        <f>E15</f>
        <v>Město Kaplice</v>
      </c>
      <c r="I122" s="23" t="s">
        <v>29</v>
      </c>
      <c r="J122" s="26" t="str">
        <f>E21</f>
        <v>Atelier Elzet , s.r.o.</v>
      </c>
      <c r="L122" s="28"/>
    </row>
    <row r="123" spans="2:63" s="1" customFormat="1" ht="15.2" customHeight="1">
      <c r="B123" s="28"/>
      <c r="C123" s="23" t="s">
        <v>27</v>
      </c>
      <c r="F123" s="21" t="str">
        <f>IF(E18="","",E18)</f>
        <v>Vyplň údaj</v>
      </c>
      <c r="I123" s="23" t="s">
        <v>31</v>
      </c>
      <c r="J123" s="26" t="str">
        <f>E24</f>
        <v xml:space="preserve"> </v>
      </c>
      <c r="L123" s="28"/>
    </row>
    <row r="124" spans="2:63" s="1" customFormat="1" ht="10.35" customHeight="1">
      <c r="B124" s="28"/>
      <c r="L124" s="28"/>
    </row>
    <row r="125" spans="2:63" s="10" customFormat="1" ht="29.25" customHeight="1">
      <c r="B125" s="108"/>
      <c r="C125" s="109" t="s">
        <v>114</v>
      </c>
      <c r="D125" s="110" t="s">
        <v>60</v>
      </c>
      <c r="E125" s="110" t="s">
        <v>56</v>
      </c>
      <c r="F125" s="110" t="s">
        <v>57</v>
      </c>
      <c r="G125" s="110" t="s">
        <v>115</v>
      </c>
      <c r="H125" s="110" t="s">
        <v>116</v>
      </c>
      <c r="I125" s="110" t="s">
        <v>117</v>
      </c>
      <c r="J125" s="111" t="s">
        <v>107</v>
      </c>
      <c r="K125" s="112" t="s">
        <v>118</v>
      </c>
      <c r="L125" s="108"/>
      <c r="M125" s="55" t="s">
        <v>1</v>
      </c>
      <c r="N125" s="56" t="s">
        <v>39</v>
      </c>
      <c r="O125" s="56" t="s">
        <v>119</v>
      </c>
      <c r="P125" s="56" t="s">
        <v>120</v>
      </c>
      <c r="Q125" s="56" t="s">
        <v>121</v>
      </c>
      <c r="R125" s="56" t="s">
        <v>122</v>
      </c>
      <c r="S125" s="56" t="s">
        <v>123</v>
      </c>
      <c r="T125" s="57" t="s">
        <v>124</v>
      </c>
    </row>
    <row r="126" spans="2:63" s="1" customFormat="1" ht="22.9" customHeight="1">
      <c r="B126" s="28"/>
      <c r="C126" s="60" t="s">
        <v>125</v>
      </c>
      <c r="J126" s="113">
        <f>BK126</f>
        <v>0</v>
      </c>
      <c r="L126" s="28"/>
      <c r="M126" s="58"/>
      <c r="N126" s="49"/>
      <c r="O126" s="49"/>
      <c r="P126" s="114">
        <f>P127+P157</f>
        <v>0</v>
      </c>
      <c r="Q126" s="49"/>
      <c r="R126" s="114">
        <f>R127+R157</f>
        <v>20.67225947</v>
      </c>
      <c r="S126" s="49"/>
      <c r="T126" s="115">
        <f>T127+T157</f>
        <v>0</v>
      </c>
      <c r="AT126" s="13" t="s">
        <v>74</v>
      </c>
      <c r="AU126" s="13" t="s">
        <v>109</v>
      </c>
      <c r="BK126" s="116">
        <f>BK127+BK157</f>
        <v>0</v>
      </c>
    </row>
    <row r="127" spans="2:63" s="11" customFormat="1" ht="25.9" customHeight="1">
      <c r="B127" s="117"/>
      <c r="D127" s="118" t="s">
        <v>74</v>
      </c>
      <c r="E127" s="119" t="s">
        <v>161</v>
      </c>
      <c r="F127" s="119" t="s">
        <v>1011</v>
      </c>
      <c r="I127" s="120"/>
      <c r="J127" s="121">
        <f>BK127</f>
        <v>0</v>
      </c>
      <c r="L127" s="117"/>
      <c r="M127" s="122"/>
      <c r="P127" s="123">
        <f>P128+P141+P143+P150+P153+P155</f>
        <v>0</v>
      </c>
      <c r="R127" s="123">
        <f>R128+R141+R143+R150+R153+R155</f>
        <v>20.257595170000002</v>
      </c>
      <c r="T127" s="124">
        <f>T128+T141+T143+T150+T153+T155</f>
        <v>0</v>
      </c>
      <c r="AR127" s="118" t="s">
        <v>82</v>
      </c>
      <c r="AT127" s="125" t="s">
        <v>74</v>
      </c>
      <c r="AU127" s="125" t="s">
        <v>75</v>
      </c>
      <c r="AY127" s="118" t="s">
        <v>128</v>
      </c>
      <c r="BK127" s="126">
        <f>BK128+BK141+BK143+BK150+BK153+BK155</f>
        <v>0</v>
      </c>
    </row>
    <row r="128" spans="2:63" s="11" customFormat="1" ht="22.9" customHeight="1">
      <c r="B128" s="117"/>
      <c r="D128" s="118" t="s">
        <v>74</v>
      </c>
      <c r="E128" s="127" t="s">
        <v>82</v>
      </c>
      <c r="F128" s="127" t="s">
        <v>1012</v>
      </c>
      <c r="I128" s="120"/>
      <c r="J128" s="128">
        <f>BK128</f>
        <v>0</v>
      </c>
      <c r="L128" s="117"/>
      <c r="M128" s="122"/>
      <c r="P128" s="123">
        <f>SUM(P129:P140)</f>
        <v>0</v>
      </c>
      <c r="R128" s="123">
        <f>SUM(R129:R140)</f>
        <v>10.911</v>
      </c>
      <c r="T128" s="124">
        <f>SUM(T129:T140)</f>
        <v>0</v>
      </c>
      <c r="AR128" s="118" t="s">
        <v>82</v>
      </c>
      <c r="AT128" s="125" t="s">
        <v>74</v>
      </c>
      <c r="AU128" s="125" t="s">
        <v>82</v>
      </c>
      <c r="AY128" s="118" t="s">
        <v>128</v>
      </c>
      <c r="BK128" s="126">
        <f>SUM(BK129:BK140)</f>
        <v>0</v>
      </c>
    </row>
    <row r="129" spans="2:65" s="1" customFormat="1" ht="33" customHeight="1">
      <c r="B129" s="129"/>
      <c r="C129" s="130" t="s">
        <v>82</v>
      </c>
      <c r="D129" s="130" t="s">
        <v>131</v>
      </c>
      <c r="E129" s="131" t="s">
        <v>1021</v>
      </c>
      <c r="F129" s="132" t="s">
        <v>1022</v>
      </c>
      <c r="G129" s="133" t="s">
        <v>1019</v>
      </c>
      <c r="H129" s="134">
        <v>19.29</v>
      </c>
      <c r="I129" s="135"/>
      <c r="J129" s="136">
        <f t="shared" ref="J129:J140" si="0">ROUND(I129*H129,2)</f>
        <v>0</v>
      </c>
      <c r="K129" s="137"/>
      <c r="L129" s="28"/>
      <c r="M129" s="138" t="s">
        <v>1</v>
      </c>
      <c r="N129" s="139" t="s">
        <v>40</v>
      </c>
      <c r="P129" s="140">
        <f t="shared" ref="P129:P140" si="1">O129*H129</f>
        <v>0</v>
      </c>
      <c r="Q129" s="140">
        <v>0</v>
      </c>
      <c r="R129" s="140">
        <f t="shared" ref="R129:R140" si="2">Q129*H129</f>
        <v>0</v>
      </c>
      <c r="S129" s="140">
        <v>0</v>
      </c>
      <c r="T129" s="141">
        <f t="shared" ref="T129:T140" si="3">S129*H129</f>
        <v>0</v>
      </c>
      <c r="AR129" s="142" t="s">
        <v>171</v>
      </c>
      <c r="AT129" s="142" t="s">
        <v>131</v>
      </c>
      <c r="AU129" s="142" t="s">
        <v>84</v>
      </c>
      <c r="AY129" s="13" t="s">
        <v>128</v>
      </c>
      <c r="BE129" s="143">
        <f t="shared" ref="BE129:BE140" si="4">IF(N129="základní",J129,0)</f>
        <v>0</v>
      </c>
      <c r="BF129" s="143">
        <f t="shared" ref="BF129:BF140" si="5">IF(N129="snížená",J129,0)</f>
        <v>0</v>
      </c>
      <c r="BG129" s="143">
        <f t="shared" ref="BG129:BG140" si="6">IF(N129="zákl. přenesená",J129,0)</f>
        <v>0</v>
      </c>
      <c r="BH129" s="143">
        <f t="shared" ref="BH129:BH140" si="7">IF(N129="sníž. přenesená",J129,0)</f>
        <v>0</v>
      </c>
      <c r="BI129" s="143">
        <f t="shared" ref="BI129:BI140" si="8">IF(N129="nulová",J129,0)</f>
        <v>0</v>
      </c>
      <c r="BJ129" s="13" t="s">
        <v>82</v>
      </c>
      <c r="BK129" s="143">
        <f t="shared" ref="BK129:BK140" si="9">ROUND(I129*H129,2)</f>
        <v>0</v>
      </c>
      <c r="BL129" s="13" t="s">
        <v>171</v>
      </c>
      <c r="BM129" s="142" t="s">
        <v>1723</v>
      </c>
    </row>
    <row r="130" spans="2:65" s="1" customFormat="1" ht="37.9" customHeight="1">
      <c r="B130" s="129"/>
      <c r="C130" s="130" t="s">
        <v>84</v>
      </c>
      <c r="D130" s="130" t="s">
        <v>131</v>
      </c>
      <c r="E130" s="131" t="s">
        <v>1024</v>
      </c>
      <c r="F130" s="132" t="s">
        <v>1025</v>
      </c>
      <c r="G130" s="133" t="s">
        <v>1019</v>
      </c>
      <c r="H130" s="134">
        <v>7.282</v>
      </c>
      <c r="I130" s="135"/>
      <c r="J130" s="136">
        <f t="shared" si="0"/>
        <v>0</v>
      </c>
      <c r="K130" s="137"/>
      <c r="L130" s="28"/>
      <c r="M130" s="138" t="s">
        <v>1</v>
      </c>
      <c r="N130" s="139" t="s">
        <v>40</v>
      </c>
      <c r="P130" s="140">
        <f t="shared" si="1"/>
        <v>0</v>
      </c>
      <c r="Q130" s="140">
        <v>0</v>
      </c>
      <c r="R130" s="140">
        <f t="shared" si="2"/>
        <v>0</v>
      </c>
      <c r="S130" s="140">
        <v>0</v>
      </c>
      <c r="T130" s="141">
        <f t="shared" si="3"/>
        <v>0</v>
      </c>
      <c r="AR130" s="142" t="s">
        <v>171</v>
      </c>
      <c r="AT130" s="142" t="s">
        <v>131</v>
      </c>
      <c r="AU130" s="142" t="s">
        <v>84</v>
      </c>
      <c r="AY130" s="13" t="s">
        <v>128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13" t="s">
        <v>82</v>
      </c>
      <c r="BK130" s="143">
        <f t="shared" si="9"/>
        <v>0</v>
      </c>
      <c r="BL130" s="13" t="s">
        <v>171</v>
      </c>
      <c r="BM130" s="142" t="s">
        <v>1724</v>
      </c>
    </row>
    <row r="131" spans="2:65" s="1" customFormat="1" ht="37.9" customHeight="1">
      <c r="B131" s="129"/>
      <c r="C131" s="130" t="s">
        <v>174</v>
      </c>
      <c r="D131" s="130" t="s">
        <v>131</v>
      </c>
      <c r="E131" s="131" t="s">
        <v>1027</v>
      </c>
      <c r="F131" s="132" t="s">
        <v>1028</v>
      </c>
      <c r="G131" s="133" t="s">
        <v>1019</v>
      </c>
      <c r="H131" s="134">
        <v>72.819999999999993</v>
      </c>
      <c r="I131" s="135"/>
      <c r="J131" s="136">
        <f t="shared" si="0"/>
        <v>0</v>
      </c>
      <c r="K131" s="137"/>
      <c r="L131" s="28"/>
      <c r="M131" s="138" t="s">
        <v>1</v>
      </c>
      <c r="N131" s="139" t="s">
        <v>40</v>
      </c>
      <c r="P131" s="140">
        <f t="shared" si="1"/>
        <v>0</v>
      </c>
      <c r="Q131" s="140">
        <v>0</v>
      </c>
      <c r="R131" s="140">
        <f t="shared" si="2"/>
        <v>0</v>
      </c>
      <c r="S131" s="140">
        <v>0</v>
      </c>
      <c r="T131" s="141">
        <f t="shared" si="3"/>
        <v>0</v>
      </c>
      <c r="AR131" s="142" t="s">
        <v>171</v>
      </c>
      <c r="AT131" s="142" t="s">
        <v>131</v>
      </c>
      <c r="AU131" s="142" t="s">
        <v>84</v>
      </c>
      <c r="AY131" s="13" t="s">
        <v>128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3" t="s">
        <v>82</v>
      </c>
      <c r="BK131" s="143">
        <f t="shared" si="9"/>
        <v>0</v>
      </c>
      <c r="BL131" s="13" t="s">
        <v>171</v>
      </c>
      <c r="BM131" s="142" t="s">
        <v>1725</v>
      </c>
    </row>
    <row r="132" spans="2:65" s="1" customFormat="1" ht="24.2" customHeight="1">
      <c r="B132" s="129"/>
      <c r="C132" s="130" t="s">
        <v>171</v>
      </c>
      <c r="D132" s="130" t="s">
        <v>131</v>
      </c>
      <c r="E132" s="131" t="s">
        <v>1030</v>
      </c>
      <c r="F132" s="132" t="s">
        <v>1031</v>
      </c>
      <c r="G132" s="133" t="s">
        <v>1019</v>
      </c>
      <c r="H132" s="134">
        <v>7.282</v>
      </c>
      <c r="I132" s="135"/>
      <c r="J132" s="136">
        <f t="shared" si="0"/>
        <v>0</v>
      </c>
      <c r="K132" s="137"/>
      <c r="L132" s="28"/>
      <c r="M132" s="138" t="s">
        <v>1</v>
      </c>
      <c r="N132" s="139" t="s">
        <v>40</v>
      </c>
      <c r="P132" s="140">
        <f t="shared" si="1"/>
        <v>0</v>
      </c>
      <c r="Q132" s="140">
        <v>0</v>
      </c>
      <c r="R132" s="140">
        <f t="shared" si="2"/>
        <v>0</v>
      </c>
      <c r="S132" s="140">
        <v>0</v>
      </c>
      <c r="T132" s="141">
        <f t="shared" si="3"/>
        <v>0</v>
      </c>
      <c r="AR132" s="142" t="s">
        <v>171</v>
      </c>
      <c r="AT132" s="142" t="s">
        <v>131</v>
      </c>
      <c r="AU132" s="142" t="s">
        <v>84</v>
      </c>
      <c r="AY132" s="13" t="s">
        <v>128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3" t="s">
        <v>82</v>
      </c>
      <c r="BK132" s="143">
        <f t="shared" si="9"/>
        <v>0</v>
      </c>
      <c r="BL132" s="13" t="s">
        <v>171</v>
      </c>
      <c r="BM132" s="142" t="s">
        <v>1726</v>
      </c>
    </row>
    <row r="133" spans="2:65" s="1" customFormat="1" ht="24.2" customHeight="1">
      <c r="B133" s="129"/>
      <c r="C133" s="130" t="s">
        <v>182</v>
      </c>
      <c r="D133" s="130" t="s">
        <v>131</v>
      </c>
      <c r="E133" s="131" t="s">
        <v>1727</v>
      </c>
      <c r="F133" s="132" t="s">
        <v>1728</v>
      </c>
      <c r="G133" s="133" t="s">
        <v>929</v>
      </c>
      <c r="H133" s="134">
        <v>13.108000000000001</v>
      </c>
      <c r="I133" s="135"/>
      <c r="J133" s="136">
        <f t="shared" si="0"/>
        <v>0</v>
      </c>
      <c r="K133" s="137"/>
      <c r="L133" s="28"/>
      <c r="M133" s="138" t="s">
        <v>1</v>
      </c>
      <c r="N133" s="139" t="s">
        <v>40</v>
      </c>
      <c r="P133" s="140">
        <f t="shared" si="1"/>
        <v>0</v>
      </c>
      <c r="Q133" s="140">
        <v>0</v>
      </c>
      <c r="R133" s="140">
        <f t="shared" si="2"/>
        <v>0</v>
      </c>
      <c r="S133" s="140">
        <v>0</v>
      </c>
      <c r="T133" s="141">
        <f t="shared" si="3"/>
        <v>0</v>
      </c>
      <c r="AR133" s="142" t="s">
        <v>171</v>
      </c>
      <c r="AT133" s="142" t="s">
        <v>131</v>
      </c>
      <c r="AU133" s="142" t="s">
        <v>84</v>
      </c>
      <c r="AY133" s="13" t="s">
        <v>128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3" t="s">
        <v>82</v>
      </c>
      <c r="BK133" s="143">
        <f t="shared" si="9"/>
        <v>0</v>
      </c>
      <c r="BL133" s="13" t="s">
        <v>171</v>
      </c>
      <c r="BM133" s="142" t="s">
        <v>1729</v>
      </c>
    </row>
    <row r="134" spans="2:65" s="1" customFormat="1" ht="16.5" customHeight="1">
      <c r="B134" s="129"/>
      <c r="C134" s="130" t="s">
        <v>178</v>
      </c>
      <c r="D134" s="130" t="s">
        <v>131</v>
      </c>
      <c r="E134" s="131" t="s">
        <v>1033</v>
      </c>
      <c r="F134" s="132" t="s">
        <v>1034</v>
      </c>
      <c r="G134" s="133" t="s">
        <v>1019</v>
      </c>
      <c r="H134" s="134">
        <v>7.282</v>
      </c>
      <c r="I134" s="135"/>
      <c r="J134" s="136">
        <f t="shared" si="0"/>
        <v>0</v>
      </c>
      <c r="K134" s="137"/>
      <c r="L134" s="28"/>
      <c r="M134" s="138" t="s">
        <v>1</v>
      </c>
      <c r="N134" s="139" t="s">
        <v>40</v>
      </c>
      <c r="P134" s="140">
        <f t="shared" si="1"/>
        <v>0</v>
      </c>
      <c r="Q134" s="140">
        <v>0</v>
      </c>
      <c r="R134" s="140">
        <f t="shared" si="2"/>
        <v>0</v>
      </c>
      <c r="S134" s="140">
        <v>0</v>
      </c>
      <c r="T134" s="141">
        <f t="shared" si="3"/>
        <v>0</v>
      </c>
      <c r="AR134" s="142" t="s">
        <v>171</v>
      </c>
      <c r="AT134" s="142" t="s">
        <v>131</v>
      </c>
      <c r="AU134" s="142" t="s">
        <v>84</v>
      </c>
      <c r="AY134" s="13" t="s">
        <v>128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3" t="s">
        <v>82</v>
      </c>
      <c r="BK134" s="143">
        <f t="shared" si="9"/>
        <v>0</v>
      </c>
      <c r="BL134" s="13" t="s">
        <v>171</v>
      </c>
      <c r="BM134" s="142" t="s">
        <v>1730</v>
      </c>
    </row>
    <row r="135" spans="2:65" s="1" customFormat="1" ht="24.2" customHeight="1">
      <c r="B135" s="129"/>
      <c r="C135" s="130" t="s">
        <v>188</v>
      </c>
      <c r="D135" s="130" t="s">
        <v>131</v>
      </c>
      <c r="E135" s="131" t="s">
        <v>1731</v>
      </c>
      <c r="F135" s="132" t="s">
        <v>1732</v>
      </c>
      <c r="G135" s="133" t="s">
        <v>1019</v>
      </c>
      <c r="H135" s="134">
        <v>12.007999999999999</v>
      </c>
      <c r="I135" s="135"/>
      <c r="J135" s="136">
        <f t="shared" si="0"/>
        <v>0</v>
      </c>
      <c r="K135" s="137"/>
      <c r="L135" s="28"/>
      <c r="M135" s="138" t="s">
        <v>1</v>
      </c>
      <c r="N135" s="139" t="s">
        <v>40</v>
      </c>
      <c r="P135" s="140">
        <f t="shared" si="1"/>
        <v>0</v>
      </c>
      <c r="Q135" s="140">
        <v>0</v>
      </c>
      <c r="R135" s="140">
        <f t="shared" si="2"/>
        <v>0</v>
      </c>
      <c r="S135" s="140">
        <v>0</v>
      </c>
      <c r="T135" s="141">
        <f t="shared" si="3"/>
        <v>0</v>
      </c>
      <c r="AR135" s="142" t="s">
        <v>171</v>
      </c>
      <c r="AT135" s="142" t="s">
        <v>131</v>
      </c>
      <c r="AU135" s="142" t="s">
        <v>84</v>
      </c>
      <c r="AY135" s="13" t="s">
        <v>128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3" t="s">
        <v>82</v>
      </c>
      <c r="BK135" s="143">
        <f t="shared" si="9"/>
        <v>0</v>
      </c>
      <c r="BL135" s="13" t="s">
        <v>171</v>
      </c>
      <c r="BM135" s="142" t="s">
        <v>1733</v>
      </c>
    </row>
    <row r="136" spans="2:65" s="1" customFormat="1" ht="24.2" customHeight="1">
      <c r="B136" s="129"/>
      <c r="C136" s="130" t="s">
        <v>181</v>
      </c>
      <c r="D136" s="130" t="s">
        <v>131</v>
      </c>
      <c r="E136" s="131" t="s">
        <v>1734</v>
      </c>
      <c r="F136" s="132" t="s">
        <v>1735</v>
      </c>
      <c r="G136" s="133" t="s">
        <v>1019</v>
      </c>
      <c r="H136" s="134">
        <v>5.4539999999999997</v>
      </c>
      <c r="I136" s="135"/>
      <c r="J136" s="136">
        <f t="shared" si="0"/>
        <v>0</v>
      </c>
      <c r="K136" s="137"/>
      <c r="L136" s="28"/>
      <c r="M136" s="138" t="s">
        <v>1</v>
      </c>
      <c r="N136" s="139" t="s">
        <v>40</v>
      </c>
      <c r="P136" s="140">
        <f t="shared" si="1"/>
        <v>0</v>
      </c>
      <c r="Q136" s="140">
        <v>0</v>
      </c>
      <c r="R136" s="140">
        <f t="shared" si="2"/>
        <v>0</v>
      </c>
      <c r="S136" s="140">
        <v>0</v>
      </c>
      <c r="T136" s="141">
        <f t="shared" si="3"/>
        <v>0</v>
      </c>
      <c r="AR136" s="142" t="s">
        <v>171</v>
      </c>
      <c r="AT136" s="142" t="s">
        <v>131</v>
      </c>
      <c r="AU136" s="142" t="s">
        <v>84</v>
      </c>
      <c r="AY136" s="13" t="s">
        <v>128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3" t="s">
        <v>82</v>
      </c>
      <c r="BK136" s="143">
        <f t="shared" si="9"/>
        <v>0</v>
      </c>
      <c r="BL136" s="13" t="s">
        <v>171</v>
      </c>
      <c r="BM136" s="142" t="s">
        <v>1736</v>
      </c>
    </row>
    <row r="137" spans="2:65" s="1" customFormat="1" ht="16.5" customHeight="1">
      <c r="B137" s="129"/>
      <c r="C137" s="149" t="s">
        <v>195</v>
      </c>
      <c r="D137" s="149" t="s">
        <v>164</v>
      </c>
      <c r="E137" s="150" t="s">
        <v>1737</v>
      </c>
      <c r="F137" s="151" t="s">
        <v>1738</v>
      </c>
      <c r="G137" s="152" t="s">
        <v>929</v>
      </c>
      <c r="H137" s="153">
        <v>10.907999999999999</v>
      </c>
      <c r="I137" s="154"/>
      <c r="J137" s="155">
        <f t="shared" si="0"/>
        <v>0</v>
      </c>
      <c r="K137" s="156"/>
      <c r="L137" s="157"/>
      <c r="M137" s="158" t="s">
        <v>1</v>
      </c>
      <c r="N137" s="159" t="s">
        <v>40</v>
      </c>
      <c r="P137" s="140">
        <f t="shared" si="1"/>
        <v>0</v>
      </c>
      <c r="Q137" s="140">
        <v>1</v>
      </c>
      <c r="R137" s="140">
        <f t="shared" si="2"/>
        <v>10.907999999999999</v>
      </c>
      <c r="S137" s="140">
        <v>0</v>
      </c>
      <c r="T137" s="141">
        <f t="shared" si="3"/>
        <v>0</v>
      </c>
      <c r="AR137" s="142" t="s">
        <v>181</v>
      </c>
      <c r="AT137" s="142" t="s">
        <v>164</v>
      </c>
      <c r="AU137" s="142" t="s">
        <v>84</v>
      </c>
      <c r="AY137" s="13" t="s">
        <v>128</v>
      </c>
      <c r="BE137" s="143">
        <f t="shared" si="4"/>
        <v>0</v>
      </c>
      <c r="BF137" s="143">
        <f t="shared" si="5"/>
        <v>0</v>
      </c>
      <c r="BG137" s="143">
        <f t="shared" si="6"/>
        <v>0</v>
      </c>
      <c r="BH137" s="143">
        <f t="shared" si="7"/>
        <v>0</v>
      </c>
      <c r="BI137" s="143">
        <f t="shared" si="8"/>
        <v>0</v>
      </c>
      <c r="BJ137" s="13" t="s">
        <v>82</v>
      </c>
      <c r="BK137" s="143">
        <f t="shared" si="9"/>
        <v>0</v>
      </c>
      <c r="BL137" s="13" t="s">
        <v>171</v>
      </c>
      <c r="BM137" s="142" t="s">
        <v>1739</v>
      </c>
    </row>
    <row r="138" spans="2:65" s="1" customFormat="1" ht="24.2" customHeight="1">
      <c r="B138" s="129"/>
      <c r="C138" s="130" t="s">
        <v>185</v>
      </c>
      <c r="D138" s="130" t="s">
        <v>131</v>
      </c>
      <c r="E138" s="131" t="s">
        <v>1740</v>
      </c>
      <c r="F138" s="132" t="s">
        <v>1741</v>
      </c>
      <c r="G138" s="133" t="s">
        <v>1015</v>
      </c>
      <c r="H138" s="134">
        <v>150</v>
      </c>
      <c r="I138" s="135"/>
      <c r="J138" s="136">
        <f t="shared" si="0"/>
        <v>0</v>
      </c>
      <c r="K138" s="137"/>
      <c r="L138" s="28"/>
      <c r="M138" s="138" t="s">
        <v>1</v>
      </c>
      <c r="N138" s="139" t="s">
        <v>40</v>
      </c>
      <c r="P138" s="140">
        <f t="shared" si="1"/>
        <v>0</v>
      </c>
      <c r="Q138" s="140">
        <v>0</v>
      </c>
      <c r="R138" s="140">
        <f t="shared" si="2"/>
        <v>0</v>
      </c>
      <c r="S138" s="140">
        <v>0</v>
      </c>
      <c r="T138" s="141">
        <f t="shared" si="3"/>
        <v>0</v>
      </c>
      <c r="AR138" s="142" t="s">
        <v>171</v>
      </c>
      <c r="AT138" s="142" t="s">
        <v>131</v>
      </c>
      <c r="AU138" s="142" t="s">
        <v>84</v>
      </c>
      <c r="AY138" s="13" t="s">
        <v>128</v>
      </c>
      <c r="BE138" s="143">
        <f t="shared" si="4"/>
        <v>0</v>
      </c>
      <c r="BF138" s="143">
        <f t="shared" si="5"/>
        <v>0</v>
      </c>
      <c r="BG138" s="143">
        <f t="shared" si="6"/>
        <v>0</v>
      </c>
      <c r="BH138" s="143">
        <f t="shared" si="7"/>
        <v>0</v>
      </c>
      <c r="BI138" s="143">
        <f t="shared" si="8"/>
        <v>0</v>
      </c>
      <c r="BJ138" s="13" t="s">
        <v>82</v>
      </c>
      <c r="BK138" s="143">
        <f t="shared" si="9"/>
        <v>0</v>
      </c>
      <c r="BL138" s="13" t="s">
        <v>171</v>
      </c>
      <c r="BM138" s="142" t="s">
        <v>1742</v>
      </c>
    </row>
    <row r="139" spans="2:65" s="1" customFormat="1" ht="16.5" customHeight="1">
      <c r="B139" s="129"/>
      <c r="C139" s="149" t="s">
        <v>200</v>
      </c>
      <c r="D139" s="149" t="s">
        <v>164</v>
      </c>
      <c r="E139" s="150" t="s">
        <v>1743</v>
      </c>
      <c r="F139" s="151" t="s">
        <v>1744</v>
      </c>
      <c r="G139" s="152" t="s">
        <v>231</v>
      </c>
      <c r="H139" s="153">
        <v>3</v>
      </c>
      <c r="I139" s="154"/>
      <c r="J139" s="155">
        <f t="shared" si="0"/>
        <v>0</v>
      </c>
      <c r="K139" s="156"/>
      <c r="L139" s="157"/>
      <c r="M139" s="158" t="s">
        <v>1</v>
      </c>
      <c r="N139" s="159" t="s">
        <v>40</v>
      </c>
      <c r="P139" s="140">
        <f t="shared" si="1"/>
        <v>0</v>
      </c>
      <c r="Q139" s="140">
        <v>1E-3</v>
      </c>
      <c r="R139" s="140">
        <f t="shared" si="2"/>
        <v>3.0000000000000001E-3</v>
      </c>
      <c r="S139" s="140">
        <v>0</v>
      </c>
      <c r="T139" s="141">
        <f t="shared" si="3"/>
        <v>0</v>
      </c>
      <c r="AR139" s="142" t="s">
        <v>181</v>
      </c>
      <c r="AT139" s="142" t="s">
        <v>164</v>
      </c>
      <c r="AU139" s="142" t="s">
        <v>84</v>
      </c>
      <c r="AY139" s="13" t="s">
        <v>128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3" t="s">
        <v>82</v>
      </c>
      <c r="BK139" s="143">
        <f t="shared" si="9"/>
        <v>0</v>
      </c>
      <c r="BL139" s="13" t="s">
        <v>171</v>
      </c>
      <c r="BM139" s="142" t="s">
        <v>1745</v>
      </c>
    </row>
    <row r="140" spans="2:65" s="1" customFormat="1" ht="33" customHeight="1">
      <c r="B140" s="129"/>
      <c r="C140" s="130" t="s">
        <v>8</v>
      </c>
      <c r="D140" s="130" t="s">
        <v>131</v>
      </c>
      <c r="E140" s="131" t="s">
        <v>1746</v>
      </c>
      <c r="F140" s="132" t="s">
        <v>1747</v>
      </c>
      <c r="G140" s="133" t="s">
        <v>1015</v>
      </c>
      <c r="H140" s="134">
        <v>150</v>
      </c>
      <c r="I140" s="135"/>
      <c r="J140" s="136">
        <f t="shared" si="0"/>
        <v>0</v>
      </c>
      <c r="K140" s="137"/>
      <c r="L140" s="28"/>
      <c r="M140" s="138" t="s">
        <v>1</v>
      </c>
      <c r="N140" s="139" t="s">
        <v>40</v>
      </c>
      <c r="P140" s="140">
        <f t="shared" si="1"/>
        <v>0</v>
      </c>
      <c r="Q140" s="140">
        <v>0</v>
      </c>
      <c r="R140" s="140">
        <f t="shared" si="2"/>
        <v>0</v>
      </c>
      <c r="S140" s="140">
        <v>0</v>
      </c>
      <c r="T140" s="141">
        <f t="shared" si="3"/>
        <v>0</v>
      </c>
      <c r="AR140" s="142" t="s">
        <v>171</v>
      </c>
      <c r="AT140" s="142" t="s">
        <v>131</v>
      </c>
      <c r="AU140" s="142" t="s">
        <v>84</v>
      </c>
      <c r="AY140" s="13" t="s">
        <v>128</v>
      </c>
      <c r="BE140" s="143">
        <f t="shared" si="4"/>
        <v>0</v>
      </c>
      <c r="BF140" s="143">
        <f t="shared" si="5"/>
        <v>0</v>
      </c>
      <c r="BG140" s="143">
        <f t="shared" si="6"/>
        <v>0</v>
      </c>
      <c r="BH140" s="143">
        <f t="shared" si="7"/>
        <v>0</v>
      </c>
      <c r="BI140" s="143">
        <f t="shared" si="8"/>
        <v>0</v>
      </c>
      <c r="BJ140" s="13" t="s">
        <v>82</v>
      </c>
      <c r="BK140" s="143">
        <f t="shared" si="9"/>
        <v>0</v>
      </c>
      <c r="BL140" s="13" t="s">
        <v>171</v>
      </c>
      <c r="BM140" s="142" t="s">
        <v>1748</v>
      </c>
    </row>
    <row r="141" spans="2:65" s="11" customFormat="1" ht="22.9" customHeight="1">
      <c r="B141" s="117"/>
      <c r="D141" s="118" t="s">
        <v>74</v>
      </c>
      <c r="E141" s="127" t="s">
        <v>171</v>
      </c>
      <c r="F141" s="127" t="s">
        <v>1749</v>
      </c>
      <c r="I141" s="120"/>
      <c r="J141" s="128">
        <f>BK141</f>
        <v>0</v>
      </c>
      <c r="L141" s="117"/>
      <c r="M141" s="122"/>
      <c r="P141" s="123">
        <f>P142</f>
        <v>0</v>
      </c>
      <c r="R141" s="123">
        <f>R142</f>
        <v>0</v>
      </c>
      <c r="T141" s="124">
        <f>T142</f>
        <v>0</v>
      </c>
      <c r="AR141" s="118" t="s">
        <v>82</v>
      </c>
      <c r="AT141" s="125" t="s">
        <v>74</v>
      </c>
      <c r="AU141" s="125" t="s">
        <v>82</v>
      </c>
      <c r="AY141" s="118" t="s">
        <v>128</v>
      </c>
      <c r="BK141" s="126">
        <f>BK142</f>
        <v>0</v>
      </c>
    </row>
    <row r="142" spans="2:65" s="1" customFormat="1" ht="24.2" customHeight="1">
      <c r="B142" s="129"/>
      <c r="C142" s="130" t="s">
        <v>206</v>
      </c>
      <c r="D142" s="130" t="s">
        <v>131</v>
      </c>
      <c r="E142" s="131" t="s">
        <v>1750</v>
      </c>
      <c r="F142" s="132" t="s">
        <v>1751</v>
      </c>
      <c r="G142" s="133" t="s">
        <v>1019</v>
      </c>
      <c r="H142" s="134">
        <v>1.8180000000000001</v>
      </c>
      <c r="I142" s="135"/>
      <c r="J142" s="136">
        <f>ROUND(I142*H142,2)</f>
        <v>0</v>
      </c>
      <c r="K142" s="137"/>
      <c r="L142" s="28"/>
      <c r="M142" s="138" t="s">
        <v>1</v>
      </c>
      <c r="N142" s="139" t="s">
        <v>40</v>
      </c>
      <c r="P142" s="140">
        <f>O142*H142</f>
        <v>0</v>
      </c>
      <c r="Q142" s="140">
        <v>0</v>
      </c>
      <c r="R142" s="140">
        <f>Q142*H142</f>
        <v>0</v>
      </c>
      <c r="S142" s="140">
        <v>0</v>
      </c>
      <c r="T142" s="141">
        <f>S142*H142</f>
        <v>0</v>
      </c>
      <c r="AR142" s="142" t="s">
        <v>171</v>
      </c>
      <c r="AT142" s="142" t="s">
        <v>131</v>
      </c>
      <c r="AU142" s="142" t="s">
        <v>84</v>
      </c>
      <c r="AY142" s="13" t="s">
        <v>128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3" t="s">
        <v>82</v>
      </c>
      <c r="BK142" s="143">
        <f>ROUND(I142*H142,2)</f>
        <v>0</v>
      </c>
      <c r="BL142" s="13" t="s">
        <v>171</v>
      </c>
      <c r="BM142" s="142" t="s">
        <v>1752</v>
      </c>
    </row>
    <row r="143" spans="2:65" s="11" customFormat="1" ht="22.9" customHeight="1">
      <c r="B143" s="117"/>
      <c r="D143" s="118" t="s">
        <v>74</v>
      </c>
      <c r="E143" s="127" t="s">
        <v>182</v>
      </c>
      <c r="F143" s="127" t="s">
        <v>1753</v>
      </c>
      <c r="I143" s="120"/>
      <c r="J143" s="128">
        <f>BK143</f>
        <v>0</v>
      </c>
      <c r="L143" s="117"/>
      <c r="M143" s="122"/>
      <c r="P143" s="123">
        <f>SUM(P144:P149)</f>
        <v>0</v>
      </c>
      <c r="R143" s="123">
        <f>SUM(R144:R149)</f>
        <v>9.3261966000000012</v>
      </c>
      <c r="T143" s="124">
        <f>SUM(T144:T149)</f>
        <v>0</v>
      </c>
      <c r="AR143" s="118" t="s">
        <v>82</v>
      </c>
      <c r="AT143" s="125" t="s">
        <v>74</v>
      </c>
      <c r="AU143" s="125" t="s">
        <v>82</v>
      </c>
      <c r="AY143" s="118" t="s">
        <v>128</v>
      </c>
      <c r="BK143" s="126">
        <f>SUM(BK144:BK149)</f>
        <v>0</v>
      </c>
    </row>
    <row r="144" spans="2:65" s="1" customFormat="1" ht="21.75" customHeight="1">
      <c r="B144" s="129"/>
      <c r="C144" s="130" t="s">
        <v>191</v>
      </c>
      <c r="D144" s="130" t="s">
        <v>131</v>
      </c>
      <c r="E144" s="131" t="s">
        <v>1754</v>
      </c>
      <c r="F144" s="132" t="s">
        <v>1755</v>
      </c>
      <c r="G144" s="133" t="s">
        <v>1015</v>
      </c>
      <c r="H144" s="134">
        <v>10</v>
      </c>
      <c r="I144" s="135"/>
      <c r="J144" s="136">
        <f t="shared" ref="J144:J149" si="10">ROUND(I144*H144,2)</f>
        <v>0</v>
      </c>
      <c r="K144" s="137"/>
      <c r="L144" s="28"/>
      <c r="M144" s="138" t="s">
        <v>1</v>
      </c>
      <c r="N144" s="139" t="s">
        <v>40</v>
      </c>
      <c r="P144" s="140">
        <f t="shared" ref="P144:P149" si="11">O144*H144</f>
        <v>0</v>
      </c>
      <c r="Q144" s="140">
        <v>0.34499999999999997</v>
      </c>
      <c r="R144" s="140">
        <f t="shared" ref="R144:R149" si="12">Q144*H144</f>
        <v>3.4499999999999997</v>
      </c>
      <c r="S144" s="140">
        <v>0</v>
      </c>
      <c r="T144" s="141">
        <f t="shared" ref="T144:T149" si="13">S144*H144</f>
        <v>0</v>
      </c>
      <c r="AR144" s="142" t="s">
        <v>171</v>
      </c>
      <c r="AT144" s="142" t="s">
        <v>131</v>
      </c>
      <c r="AU144" s="142" t="s">
        <v>84</v>
      </c>
      <c r="AY144" s="13" t="s">
        <v>128</v>
      </c>
      <c r="BE144" s="143">
        <f t="shared" ref="BE144:BE149" si="14">IF(N144="základní",J144,0)</f>
        <v>0</v>
      </c>
      <c r="BF144" s="143">
        <f t="shared" ref="BF144:BF149" si="15">IF(N144="snížená",J144,0)</f>
        <v>0</v>
      </c>
      <c r="BG144" s="143">
        <f t="shared" ref="BG144:BG149" si="16">IF(N144="zákl. přenesená",J144,0)</f>
        <v>0</v>
      </c>
      <c r="BH144" s="143">
        <f t="shared" ref="BH144:BH149" si="17">IF(N144="sníž. přenesená",J144,0)</f>
        <v>0</v>
      </c>
      <c r="BI144" s="143">
        <f t="shared" ref="BI144:BI149" si="18">IF(N144="nulová",J144,0)</f>
        <v>0</v>
      </c>
      <c r="BJ144" s="13" t="s">
        <v>82</v>
      </c>
      <c r="BK144" s="143">
        <f t="shared" ref="BK144:BK149" si="19">ROUND(I144*H144,2)</f>
        <v>0</v>
      </c>
      <c r="BL144" s="13" t="s">
        <v>171</v>
      </c>
      <c r="BM144" s="142" t="s">
        <v>1756</v>
      </c>
    </row>
    <row r="145" spans="2:65" s="1" customFormat="1" ht="24.2" customHeight="1">
      <c r="B145" s="129"/>
      <c r="C145" s="130" t="s">
        <v>211</v>
      </c>
      <c r="D145" s="130" t="s">
        <v>131</v>
      </c>
      <c r="E145" s="131" t="s">
        <v>1757</v>
      </c>
      <c r="F145" s="132" t="s">
        <v>1758</v>
      </c>
      <c r="G145" s="133" t="s">
        <v>1015</v>
      </c>
      <c r="H145" s="134">
        <v>18.7</v>
      </c>
      <c r="I145" s="135"/>
      <c r="J145" s="136">
        <f t="shared" si="10"/>
        <v>0</v>
      </c>
      <c r="K145" s="137"/>
      <c r="L145" s="28"/>
      <c r="M145" s="138" t="s">
        <v>1</v>
      </c>
      <c r="N145" s="139" t="s">
        <v>40</v>
      </c>
      <c r="P145" s="140">
        <f t="shared" si="11"/>
        <v>0</v>
      </c>
      <c r="Q145" s="140">
        <v>0</v>
      </c>
      <c r="R145" s="140">
        <f t="shared" si="12"/>
        <v>0</v>
      </c>
      <c r="S145" s="140">
        <v>0</v>
      </c>
      <c r="T145" s="141">
        <f t="shared" si="13"/>
        <v>0</v>
      </c>
      <c r="AR145" s="142" t="s">
        <v>171</v>
      </c>
      <c r="AT145" s="142" t="s">
        <v>131</v>
      </c>
      <c r="AU145" s="142" t="s">
        <v>84</v>
      </c>
      <c r="AY145" s="13" t="s">
        <v>128</v>
      </c>
      <c r="BE145" s="143">
        <f t="shared" si="14"/>
        <v>0</v>
      </c>
      <c r="BF145" s="143">
        <f t="shared" si="15"/>
        <v>0</v>
      </c>
      <c r="BG145" s="143">
        <f t="shared" si="16"/>
        <v>0</v>
      </c>
      <c r="BH145" s="143">
        <f t="shared" si="17"/>
        <v>0</v>
      </c>
      <c r="BI145" s="143">
        <f t="shared" si="18"/>
        <v>0</v>
      </c>
      <c r="BJ145" s="13" t="s">
        <v>82</v>
      </c>
      <c r="BK145" s="143">
        <f t="shared" si="19"/>
        <v>0</v>
      </c>
      <c r="BL145" s="13" t="s">
        <v>171</v>
      </c>
      <c r="BM145" s="142" t="s">
        <v>1759</v>
      </c>
    </row>
    <row r="146" spans="2:65" s="1" customFormat="1" ht="24.2" customHeight="1">
      <c r="B146" s="129"/>
      <c r="C146" s="130" t="s">
        <v>135</v>
      </c>
      <c r="D146" s="130" t="s">
        <v>131</v>
      </c>
      <c r="E146" s="131" t="s">
        <v>1760</v>
      </c>
      <c r="F146" s="132" t="s">
        <v>1761</v>
      </c>
      <c r="G146" s="133" t="s">
        <v>1015</v>
      </c>
      <c r="H146" s="134">
        <v>10</v>
      </c>
      <c r="I146" s="135"/>
      <c r="J146" s="136">
        <f t="shared" si="10"/>
        <v>0</v>
      </c>
      <c r="K146" s="137"/>
      <c r="L146" s="28"/>
      <c r="M146" s="138" t="s">
        <v>1</v>
      </c>
      <c r="N146" s="139" t="s">
        <v>40</v>
      </c>
      <c r="P146" s="140">
        <f t="shared" si="11"/>
        <v>0</v>
      </c>
      <c r="Q146" s="140">
        <v>8.9219999999999994E-2</v>
      </c>
      <c r="R146" s="140">
        <f t="shared" si="12"/>
        <v>0.89219999999999988</v>
      </c>
      <c r="S146" s="140">
        <v>0</v>
      </c>
      <c r="T146" s="141">
        <f t="shared" si="13"/>
        <v>0</v>
      </c>
      <c r="AR146" s="142" t="s">
        <v>171</v>
      </c>
      <c r="AT146" s="142" t="s">
        <v>131</v>
      </c>
      <c r="AU146" s="142" t="s">
        <v>84</v>
      </c>
      <c r="AY146" s="13" t="s">
        <v>128</v>
      </c>
      <c r="BE146" s="143">
        <f t="shared" si="14"/>
        <v>0</v>
      </c>
      <c r="BF146" s="143">
        <f t="shared" si="15"/>
        <v>0</v>
      </c>
      <c r="BG146" s="143">
        <f t="shared" si="16"/>
        <v>0</v>
      </c>
      <c r="BH146" s="143">
        <f t="shared" si="17"/>
        <v>0</v>
      </c>
      <c r="BI146" s="143">
        <f t="shared" si="18"/>
        <v>0</v>
      </c>
      <c r="BJ146" s="13" t="s">
        <v>82</v>
      </c>
      <c r="BK146" s="143">
        <f t="shared" si="19"/>
        <v>0</v>
      </c>
      <c r="BL146" s="13" t="s">
        <v>171</v>
      </c>
      <c r="BM146" s="142" t="s">
        <v>1762</v>
      </c>
    </row>
    <row r="147" spans="2:65" s="1" customFormat="1" ht="24.2" customHeight="1">
      <c r="B147" s="129"/>
      <c r="C147" s="149" t="s">
        <v>215</v>
      </c>
      <c r="D147" s="149" t="s">
        <v>164</v>
      </c>
      <c r="E147" s="150" t="s">
        <v>1763</v>
      </c>
      <c r="F147" s="151" t="s">
        <v>1764</v>
      </c>
      <c r="G147" s="152" t="s">
        <v>1015</v>
      </c>
      <c r="H147" s="153">
        <v>10.3</v>
      </c>
      <c r="I147" s="154"/>
      <c r="J147" s="155">
        <f t="shared" si="10"/>
        <v>0</v>
      </c>
      <c r="K147" s="156"/>
      <c r="L147" s="157"/>
      <c r="M147" s="158" t="s">
        <v>1</v>
      </c>
      <c r="N147" s="159" t="s">
        <v>40</v>
      </c>
      <c r="P147" s="140">
        <f t="shared" si="11"/>
        <v>0</v>
      </c>
      <c r="Q147" s="140">
        <v>0.13200000000000001</v>
      </c>
      <c r="R147" s="140">
        <f t="shared" si="12"/>
        <v>1.3596000000000001</v>
      </c>
      <c r="S147" s="140">
        <v>0</v>
      </c>
      <c r="T147" s="141">
        <f t="shared" si="13"/>
        <v>0</v>
      </c>
      <c r="AR147" s="142" t="s">
        <v>181</v>
      </c>
      <c r="AT147" s="142" t="s">
        <v>164</v>
      </c>
      <c r="AU147" s="142" t="s">
        <v>84</v>
      </c>
      <c r="AY147" s="13" t="s">
        <v>128</v>
      </c>
      <c r="BE147" s="143">
        <f t="shared" si="14"/>
        <v>0</v>
      </c>
      <c r="BF147" s="143">
        <f t="shared" si="15"/>
        <v>0</v>
      </c>
      <c r="BG147" s="143">
        <f t="shared" si="16"/>
        <v>0</v>
      </c>
      <c r="BH147" s="143">
        <f t="shared" si="17"/>
        <v>0</v>
      </c>
      <c r="BI147" s="143">
        <f t="shared" si="18"/>
        <v>0</v>
      </c>
      <c r="BJ147" s="13" t="s">
        <v>82</v>
      </c>
      <c r="BK147" s="143">
        <f t="shared" si="19"/>
        <v>0</v>
      </c>
      <c r="BL147" s="13" t="s">
        <v>171</v>
      </c>
      <c r="BM147" s="142" t="s">
        <v>1765</v>
      </c>
    </row>
    <row r="148" spans="2:65" s="1" customFormat="1" ht="33" customHeight="1">
      <c r="B148" s="129"/>
      <c r="C148" s="130" t="s">
        <v>196</v>
      </c>
      <c r="D148" s="130" t="s">
        <v>131</v>
      </c>
      <c r="E148" s="131" t="s">
        <v>1766</v>
      </c>
      <c r="F148" s="132" t="s">
        <v>1767</v>
      </c>
      <c r="G148" s="133" t="s">
        <v>1015</v>
      </c>
      <c r="H148" s="134">
        <v>18.7</v>
      </c>
      <c r="I148" s="135"/>
      <c r="J148" s="136">
        <f t="shared" si="10"/>
        <v>0</v>
      </c>
      <c r="K148" s="137"/>
      <c r="L148" s="28"/>
      <c r="M148" s="138" t="s">
        <v>1</v>
      </c>
      <c r="N148" s="139" t="s">
        <v>40</v>
      </c>
      <c r="P148" s="140">
        <f t="shared" si="11"/>
        <v>0</v>
      </c>
      <c r="Q148" s="140">
        <v>0.10100000000000001</v>
      </c>
      <c r="R148" s="140">
        <f t="shared" si="12"/>
        <v>1.8887</v>
      </c>
      <c r="S148" s="140">
        <v>0</v>
      </c>
      <c r="T148" s="141">
        <f t="shared" si="13"/>
        <v>0</v>
      </c>
      <c r="AR148" s="142" t="s">
        <v>171</v>
      </c>
      <c r="AT148" s="142" t="s">
        <v>131</v>
      </c>
      <c r="AU148" s="142" t="s">
        <v>84</v>
      </c>
      <c r="AY148" s="13" t="s">
        <v>128</v>
      </c>
      <c r="BE148" s="143">
        <f t="shared" si="14"/>
        <v>0</v>
      </c>
      <c r="BF148" s="143">
        <f t="shared" si="15"/>
        <v>0</v>
      </c>
      <c r="BG148" s="143">
        <f t="shared" si="16"/>
        <v>0</v>
      </c>
      <c r="BH148" s="143">
        <f t="shared" si="17"/>
        <v>0</v>
      </c>
      <c r="BI148" s="143">
        <f t="shared" si="18"/>
        <v>0</v>
      </c>
      <c r="BJ148" s="13" t="s">
        <v>82</v>
      </c>
      <c r="BK148" s="143">
        <f t="shared" si="19"/>
        <v>0</v>
      </c>
      <c r="BL148" s="13" t="s">
        <v>171</v>
      </c>
      <c r="BM148" s="142" t="s">
        <v>1768</v>
      </c>
    </row>
    <row r="149" spans="2:65" s="1" customFormat="1" ht="21.75" customHeight="1">
      <c r="B149" s="129"/>
      <c r="C149" s="149" t="s">
        <v>220</v>
      </c>
      <c r="D149" s="149" t="s">
        <v>164</v>
      </c>
      <c r="E149" s="150" t="s">
        <v>1769</v>
      </c>
      <c r="F149" s="151" t="s">
        <v>1770</v>
      </c>
      <c r="G149" s="152" t="s">
        <v>1015</v>
      </c>
      <c r="H149" s="153">
        <v>20.57</v>
      </c>
      <c r="I149" s="154"/>
      <c r="J149" s="155">
        <f t="shared" si="10"/>
        <v>0</v>
      </c>
      <c r="K149" s="156"/>
      <c r="L149" s="157"/>
      <c r="M149" s="158" t="s">
        <v>1</v>
      </c>
      <c r="N149" s="159" t="s">
        <v>40</v>
      </c>
      <c r="P149" s="140">
        <f t="shared" si="11"/>
        <v>0</v>
      </c>
      <c r="Q149" s="140">
        <v>8.4379999999999997E-2</v>
      </c>
      <c r="R149" s="140">
        <f t="shared" si="12"/>
        <v>1.7356966</v>
      </c>
      <c r="S149" s="140">
        <v>0</v>
      </c>
      <c r="T149" s="141">
        <f t="shared" si="13"/>
        <v>0</v>
      </c>
      <c r="AR149" s="142" t="s">
        <v>181</v>
      </c>
      <c r="AT149" s="142" t="s">
        <v>164</v>
      </c>
      <c r="AU149" s="142" t="s">
        <v>84</v>
      </c>
      <c r="AY149" s="13" t="s">
        <v>128</v>
      </c>
      <c r="BE149" s="143">
        <f t="shared" si="14"/>
        <v>0</v>
      </c>
      <c r="BF149" s="143">
        <f t="shared" si="15"/>
        <v>0</v>
      </c>
      <c r="BG149" s="143">
        <f t="shared" si="16"/>
        <v>0</v>
      </c>
      <c r="BH149" s="143">
        <f t="shared" si="17"/>
        <v>0</v>
      </c>
      <c r="BI149" s="143">
        <f t="shared" si="18"/>
        <v>0</v>
      </c>
      <c r="BJ149" s="13" t="s">
        <v>82</v>
      </c>
      <c r="BK149" s="143">
        <f t="shared" si="19"/>
        <v>0</v>
      </c>
      <c r="BL149" s="13" t="s">
        <v>171</v>
      </c>
      <c r="BM149" s="142" t="s">
        <v>1771</v>
      </c>
    </row>
    <row r="150" spans="2:65" s="11" customFormat="1" ht="22.9" customHeight="1">
      <c r="B150" s="117"/>
      <c r="D150" s="118" t="s">
        <v>74</v>
      </c>
      <c r="E150" s="127" t="s">
        <v>181</v>
      </c>
      <c r="F150" s="127" t="s">
        <v>1772</v>
      </c>
      <c r="I150" s="120"/>
      <c r="J150" s="128">
        <f>BK150</f>
        <v>0</v>
      </c>
      <c r="L150" s="117"/>
      <c r="M150" s="122"/>
      <c r="P150" s="123">
        <f>SUM(P151:P152)</f>
        <v>0</v>
      </c>
      <c r="R150" s="123">
        <f>SUM(R151:R152)</f>
        <v>1.160957E-2</v>
      </c>
      <c r="T150" s="124">
        <f>SUM(T151:T152)</f>
        <v>0</v>
      </c>
      <c r="AR150" s="118" t="s">
        <v>82</v>
      </c>
      <c r="AT150" s="125" t="s">
        <v>74</v>
      </c>
      <c r="AU150" s="125" t="s">
        <v>82</v>
      </c>
      <c r="AY150" s="118" t="s">
        <v>128</v>
      </c>
      <c r="BK150" s="126">
        <f>SUM(BK151:BK152)</f>
        <v>0</v>
      </c>
    </row>
    <row r="151" spans="2:65" s="1" customFormat="1" ht="24.2" customHeight="1">
      <c r="B151" s="129"/>
      <c r="C151" s="130" t="s">
        <v>199</v>
      </c>
      <c r="D151" s="130" t="s">
        <v>131</v>
      </c>
      <c r="E151" s="131" t="s">
        <v>1773</v>
      </c>
      <c r="F151" s="132" t="s">
        <v>1774</v>
      </c>
      <c r="G151" s="133" t="s">
        <v>262</v>
      </c>
      <c r="H151" s="134">
        <v>26.6</v>
      </c>
      <c r="I151" s="135"/>
      <c r="J151" s="136">
        <f>ROUND(I151*H151,2)</f>
        <v>0</v>
      </c>
      <c r="K151" s="137"/>
      <c r="L151" s="28"/>
      <c r="M151" s="138" t="s">
        <v>1</v>
      </c>
      <c r="N151" s="139" t="s">
        <v>40</v>
      </c>
      <c r="P151" s="140">
        <f>O151*H151</f>
        <v>0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171</v>
      </c>
      <c r="AT151" s="142" t="s">
        <v>131</v>
      </c>
      <c r="AU151" s="142" t="s">
        <v>84</v>
      </c>
      <c r="AY151" s="13" t="s">
        <v>128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3" t="s">
        <v>82</v>
      </c>
      <c r="BK151" s="143">
        <f>ROUND(I151*H151,2)</f>
        <v>0</v>
      </c>
      <c r="BL151" s="13" t="s">
        <v>171</v>
      </c>
      <c r="BM151" s="142" t="s">
        <v>1775</v>
      </c>
    </row>
    <row r="152" spans="2:65" s="1" customFormat="1" ht="24.2" customHeight="1">
      <c r="B152" s="129"/>
      <c r="C152" s="149" t="s">
        <v>7</v>
      </c>
      <c r="D152" s="149" t="s">
        <v>164</v>
      </c>
      <c r="E152" s="150" t="s">
        <v>1776</v>
      </c>
      <c r="F152" s="151" t="s">
        <v>1777</v>
      </c>
      <c r="G152" s="152" t="s">
        <v>262</v>
      </c>
      <c r="H152" s="153">
        <v>26.998999999999999</v>
      </c>
      <c r="I152" s="154"/>
      <c r="J152" s="155">
        <f>ROUND(I152*H152,2)</f>
        <v>0</v>
      </c>
      <c r="K152" s="156"/>
      <c r="L152" s="157"/>
      <c r="M152" s="158" t="s">
        <v>1</v>
      </c>
      <c r="N152" s="159" t="s">
        <v>40</v>
      </c>
      <c r="P152" s="140">
        <f>O152*H152</f>
        <v>0</v>
      </c>
      <c r="Q152" s="140">
        <v>4.2999999999999999E-4</v>
      </c>
      <c r="R152" s="140">
        <f>Q152*H152</f>
        <v>1.160957E-2</v>
      </c>
      <c r="S152" s="140">
        <v>0</v>
      </c>
      <c r="T152" s="141">
        <f>S152*H152</f>
        <v>0</v>
      </c>
      <c r="AR152" s="142" t="s">
        <v>181</v>
      </c>
      <c r="AT152" s="142" t="s">
        <v>164</v>
      </c>
      <c r="AU152" s="142" t="s">
        <v>84</v>
      </c>
      <c r="AY152" s="13" t="s">
        <v>128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3" t="s">
        <v>82</v>
      </c>
      <c r="BK152" s="143">
        <f>ROUND(I152*H152,2)</f>
        <v>0</v>
      </c>
      <c r="BL152" s="13" t="s">
        <v>171</v>
      </c>
      <c r="BM152" s="142" t="s">
        <v>1778</v>
      </c>
    </row>
    <row r="153" spans="2:65" s="11" customFormat="1" ht="22.9" customHeight="1">
      <c r="B153" s="117"/>
      <c r="D153" s="118" t="s">
        <v>74</v>
      </c>
      <c r="E153" s="127" t="s">
        <v>195</v>
      </c>
      <c r="F153" s="127" t="s">
        <v>1135</v>
      </c>
      <c r="I153" s="120"/>
      <c r="J153" s="128">
        <f>BK153</f>
        <v>0</v>
      </c>
      <c r="L153" s="117"/>
      <c r="M153" s="122"/>
      <c r="P153" s="123">
        <f>P154</f>
        <v>0</v>
      </c>
      <c r="R153" s="123">
        <f>R154</f>
        <v>8.7889999999999999E-3</v>
      </c>
      <c r="T153" s="124">
        <f>T154</f>
        <v>0</v>
      </c>
      <c r="AR153" s="118" t="s">
        <v>82</v>
      </c>
      <c r="AT153" s="125" t="s">
        <v>74</v>
      </c>
      <c r="AU153" s="125" t="s">
        <v>82</v>
      </c>
      <c r="AY153" s="118" t="s">
        <v>128</v>
      </c>
      <c r="BK153" s="126">
        <f>BK154</f>
        <v>0</v>
      </c>
    </row>
    <row r="154" spans="2:65" s="1" customFormat="1" ht="24.2" customHeight="1">
      <c r="B154" s="129"/>
      <c r="C154" s="130" t="s">
        <v>165</v>
      </c>
      <c r="D154" s="130" t="s">
        <v>131</v>
      </c>
      <c r="E154" s="131" t="s">
        <v>1779</v>
      </c>
      <c r="F154" s="132" t="s">
        <v>1780</v>
      </c>
      <c r="G154" s="133" t="s">
        <v>1015</v>
      </c>
      <c r="H154" s="134">
        <v>18.7</v>
      </c>
      <c r="I154" s="135"/>
      <c r="J154" s="136">
        <f>ROUND(I154*H154,2)</f>
        <v>0</v>
      </c>
      <c r="K154" s="137"/>
      <c r="L154" s="28"/>
      <c r="M154" s="138" t="s">
        <v>1</v>
      </c>
      <c r="N154" s="139" t="s">
        <v>40</v>
      </c>
      <c r="P154" s="140">
        <f>O154*H154</f>
        <v>0</v>
      </c>
      <c r="Q154" s="140">
        <v>4.6999999999999999E-4</v>
      </c>
      <c r="R154" s="140">
        <f>Q154*H154</f>
        <v>8.7889999999999999E-3</v>
      </c>
      <c r="S154" s="140">
        <v>0</v>
      </c>
      <c r="T154" s="141">
        <f>S154*H154</f>
        <v>0</v>
      </c>
      <c r="AR154" s="142" t="s">
        <v>171</v>
      </c>
      <c r="AT154" s="142" t="s">
        <v>131</v>
      </c>
      <c r="AU154" s="142" t="s">
        <v>84</v>
      </c>
      <c r="AY154" s="13" t="s">
        <v>128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3" t="s">
        <v>82</v>
      </c>
      <c r="BK154" s="143">
        <f>ROUND(I154*H154,2)</f>
        <v>0</v>
      </c>
      <c r="BL154" s="13" t="s">
        <v>171</v>
      </c>
      <c r="BM154" s="142" t="s">
        <v>1781</v>
      </c>
    </row>
    <row r="155" spans="2:65" s="11" customFormat="1" ht="22.9" customHeight="1">
      <c r="B155" s="117"/>
      <c r="D155" s="118" t="s">
        <v>74</v>
      </c>
      <c r="E155" s="127" t="s">
        <v>1157</v>
      </c>
      <c r="F155" s="127" t="s">
        <v>1158</v>
      </c>
      <c r="I155" s="120"/>
      <c r="J155" s="128">
        <f>BK155</f>
        <v>0</v>
      </c>
      <c r="L155" s="117"/>
      <c r="M155" s="122"/>
      <c r="P155" s="123">
        <f>P156</f>
        <v>0</v>
      </c>
      <c r="R155" s="123">
        <f>R156</f>
        <v>0</v>
      </c>
      <c r="T155" s="124">
        <f>T156</f>
        <v>0</v>
      </c>
      <c r="AR155" s="118" t="s">
        <v>82</v>
      </c>
      <c r="AT155" s="125" t="s">
        <v>74</v>
      </c>
      <c r="AU155" s="125" t="s">
        <v>82</v>
      </c>
      <c r="AY155" s="118" t="s">
        <v>128</v>
      </c>
      <c r="BK155" s="126">
        <f>BK156</f>
        <v>0</v>
      </c>
    </row>
    <row r="156" spans="2:65" s="1" customFormat="1" ht="24.2" customHeight="1">
      <c r="B156" s="129"/>
      <c r="C156" s="130" t="s">
        <v>169</v>
      </c>
      <c r="D156" s="130" t="s">
        <v>131</v>
      </c>
      <c r="E156" s="131" t="s">
        <v>1782</v>
      </c>
      <c r="F156" s="132" t="s">
        <v>1783</v>
      </c>
      <c r="G156" s="133" t="s">
        <v>929</v>
      </c>
      <c r="H156" s="134">
        <v>20.257999999999999</v>
      </c>
      <c r="I156" s="135"/>
      <c r="J156" s="136">
        <f>ROUND(I156*H156,2)</f>
        <v>0</v>
      </c>
      <c r="K156" s="137"/>
      <c r="L156" s="28"/>
      <c r="M156" s="138" t="s">
        <v>1</v>
      </c>
      <c r="N156" s="139" t="s">
        <v>40</v>
      </c>
      <c r="P156" s="140">
        <f>O156*H156</f>
        <v>0</v>
      </c>
      <c r="Q156" s="140">
        <v>0</v>
      </c>
      <c r="R156" s="140">
        <f>Q156*H156</f>
        <v>0</v>
      </c>
      <c r="S156" s="140">
        <v>0</v>
      </c>
      <c r="T156" s="141">
        <f>S156*H156</f>
        <v>0</v>
      </c>
      <c r="AR156" s="142" t="s">
        <v>171</v>
      </c>
      <c r="AT156" s="142" t="s">
        <v>131</v>
      </c>
      <c r="AU156" s="142" t="s">
        <v>84</v>
      </c>
      <c r="AY156" s="13" t="s">
        <v>128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3" t="s">
        <v>82</v>
      </c>
      <c r="BK156" s="143">
        <f>ROUND(I156*H156,2)</f>
        <v>0</v>
      </c>
      <c r="BL156" s="13" t="s">
        <v>171</v>
      </c>
      <c r="BM156" s="142" t="s">
        <v>1784</v>
      </c>
    </row>
    <row r="157" spans="2:65" s="11" customFormat="1" ht="25.9" customHeight="1">
      <c r="B157" s="117"/>
      <c r="D157" s="118" t="s">
        <v>74</v>
      </c>
      <c r="E157" s="119" t="s">
        <v>126</v>
      </c>
      <c r="F157" s="119" t="s">
        <v>127</v>
      </c>
      <c r="I157" s="120"/>
      <c r="J157" s="121">
        <f>BK157</f>
        <v>0</v>
      </c>
      <c r="L157" s="117"/>
      <c r="M157" s="122"/>
      <c r="P157" s="123">
        <f>P158+P161</f>
        <v>0</v>
      </c>
      <c r="R157" s="123">
        <f>R158+R161</f>
        <v>0.41466429999999999</v>
      </c>
      <c r="T157" s="124">
        <f>T158+T161</f>
        <v>0</v>
      </c>
      <c r="AR157" s="118" t="s">
        <v>84</v>
      </c>
      <c r="AT157" s="125" t="s">
        <v>74</v>
      </c>
      <c r="AU157" s="125" t="s">
        <v>75</v>
      </c>
      <c r="AY157" s="118" t="s">
        <v>128</v>
      </c>
      <c r="BK157" s="126">
        <f>BK158+BK161</f>
        <v>0</v>
      </c>
    </row>
    <row r="158" spans="2:65" s="11" customFormat="1" ht="22.9" customHeight="1">
      <c r="B158" s="117"/>
      <c r="D158" s="118" t="s">
        <v>74</v>
      </c>
      <c r="E158" s="127" t="s">
        <v>129</v>
      </c>
      <c r="F158" s="127" t="s">
        <v>1308</v>
      </c>
      <c r="I158" s="120"/>
      <c r="J158" s="128">
        <f>BK158</f>
        <v>0</v>
      </c>
      <c r="L158" s="117"/>
      <c r="M158" s="122"/>
      <c r="P158" s="123">
        <f>SUM(P159:P160)</f>
        <v>0</v>
      </c>
      <c r="R158" s="123">
        <f>SUM(R159:R160)</f>
        <v>3.1376000000000001E-2</v>
      </c>
      <c r="T158" s="124">
        <f>SUM(T159:T160)</f>
        <v>0</v>
      </c>
      <c r="AR158" s="118" t="s">
        <v>84</v>
      </c>
      <c r="AT158" s="125" t="s">
        <v>74</v>
      </c>
      <c r="AU158" s="125" t="s">
        <v>82</v>
      </c>
      <c r="AY158" s="118" t="s">
        <v>128</v>
      </c>
      <c r="BK158" s="126">
        <f>SUM(BK159:BK160)</f>
        <v>0</v>
      </c>
    </row>
    <row r="159" spans="2:65" s="1" customFormat="1" ht="21.75" customHeight="1">
      <c r="B159" s="129"/>
      <c r="C159" s="130" t="s">
        <v>205</v>
      </c>
      <c r="D159" s="130" t="s">
        <v>131</v>
      </c>
      <c r="E159" s="131" t="s">
        <v>1785</v>
      </c>
      <c r="F159" s="132" t="s">
        <v>1786</v>
      </c>
      <c r="G159" s="133" t="s">
        <v>262</v>
      </c>
      <c r="H159" s="134">
        <v>3.7</v>
      </c>
      <c r="I159" s="135"/>
      <c r="J159" s="136">
        <f>ROUND(I159*H159,2)</f>
        <v>0</v>
      </c>
      <c r="K159" s="137"/>
      <c r="L159" s="28"/>
      <c r="M159" s="138" t="s">
        <v>1</v>
      </c>
      <c r="N159" s="139" t="s">
        <v>40</v>
      </c>
      <c r="P159" s="140">
        <f>O159*H159</f>
        <v>0</v>
      </c>
      <c r="Q159" s="140">
        <v>8.4799999999999997E-3</v>
      </c>
      <c r="R159" s="140">
        <f>Q159*H159</f>
        <v>3.1376000000000001E-2</v>
      </c>
      <c r="S159" s="140">
        <v>0</v>
      </c>
      <c r="T159" s="141">
        <f>S159*H159</f>
        <v>0</v>
      </c>
      <c r="AR159" s="142" t="s">
        <v>135</v>
      </c>
      <c r="AT159" s="142" t="s">
        <v>131</v>
      </c>
      <c r="AU159" s="142" t="s">
        <v>84</v>
      </c>
      <c r="AY159" s="13" t="s">
        <v>128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3" t="s">
        <v>82</v>
      </c>
      <c r="BK159" s="143">
        <f>ROUND(I159*H159,2)</f>
        <v>0</v>
      </c>
      <c r="BL159" s="13" t="s">
        <v>135</v>
      </c>
      <c r="BM159" s="142" t="s">
        <v>1787</v>
      </c>
    </row>
    <row r="160" spans="2:65" s="1" customFormat="1" ht="24.2" customHeight="1">
      <c r="B160" s="129"/>
      <c r="C160" s="130" t="s">
        <v>240</v>
      </c>
      <c r="D160" s="130" t="s">
        <v>131</v>
      </c>
      <c r="E160" s="131" t="s">
        <v>1318</v>
      </c>
      <c r="F160" s="132" t="s">
        <v>1319</v>
      </c>
      <c r="G160" s="133" t="s">
        <v>929</v>
      </c>
      <c r="H160" s="134">
        <v>3.1E-2</v>
      </c>
      <c r="I160" s="135"/>
      <c r="J160" s="136">
        <f>ROUND(I160*H160,2)</f>
        <v>0</v>
      </c>
      <c r="K160" s="137"/>
      <c r="L160" s="28"/>
      <c r="M160" s="138" t="s">
        <v>1</v>
      </c>
      <c r="N160" s="139" t="s">
        <v>40</v>
      </c>
      <c r="P160" s="140">
        <f>O160*H160</f>
        <v>0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AR160" s="142" t="s">
        <v>135</v>
      </c>
      <c r="AT160" s="142" t="s">
        <v>131</v>
      </c>
      <c r="AU160" s="142" t="s">
        <v>84</v>
      </c>
      <c r="AY160" s="13" t="s">
        <v>128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3" t="s">
        <v>82</v>
      </c>
      <c r="BK160" s="143">
        <f>ROUND(I160*H160,2)</f>
        <v>0</v>
      </c>
      <c r="BL160" s="13" t="s">
        <v>135</v>
      </c>
      <c r="BM160" s="142" t="s">
        <v>1788</v>
      </c>
    </row>
    <row r="161" spans="2:65" s="11" customFormat="1" ht="22.9" customHeight="1">
      <c r="B161" s="117"/>
      <c r="D161" s="118" t="s">
        <v>74</v>
      </c>
      <c r="E161" s="127" t="s">
        <v>1789</v>
      </c>
      <c r="F161" s="127" t="s">
        <v>1790</v>
      </c>
      <c r="I161" s="120"/>
      <c r="J161" s="128">
        <f>BK161</f>
        <v>0</v>
      </c>
      <c r="L161" s="117"/>
      <c r="M161" s="122"/>
      <c r="P161" s="123">
        <f>SUM(P162:P169)</f>
        <v>0</v>
      </c>
      <c r="R161" s="123">
        <f>SUM(R162:R169)</f>
        <v>0.38328829999999997</v>
      </c>
      <c r="T161" s="124">
        <f>SUM(T162:T169)</f>
        <v>0</v>
      </c>
      <c r="AR161" s="118" t="s">
        <v>84</v>
      </c>
      <c r="AT161" s="125" t="s">
        <v>74</v>
      </c>
      <c r="AU161" s="125" t="s">
        <v>82</v>
      </c>
      <c r="AY161" s="118" t="s">
        <v>128</v>
      </c>
      <c r="BK161" s="126">
        <f>SUM(BK162:BK169)</f>
        <v>0</v>
      </c>
    </row>
    <row r="162" spans="2:65" s="1" customFormat="1" ht="37.9" customHeight="1">
      <c r="B162" s="129"/>
      <c r="C162" s="130" t="s">
        <v>207</v>
      </c>
      <c r="D162" s="130" t="s">
        <v>131</v>
      </c>
      <c r="E162" s="131" t="s">
        <v>1791</v>
      </c>
      <c r="F162" s="132" t="s">
        <v>1792</v>
      </c>
      <c r="G162" s="133" t="s">
        <v>1015</v>
      </c>
      <c r="H162" s="134">
        <v>18.7</v>
      </c>
      <c r="I162" s="135"/>
      <c r="J162" s="136">
        <f t="shared" ref="J162:J169" si="20">ROUND(I162*H162,2)</f>
        <v>0</v>
      </c>
      <c r="K162" s="137"/>
      <c r="L162" s="28"/>
      <c r="M162" s="138" t="s">
        <v>1</v>
      </c>
      <c r="N162" s="139" t="s">
        <v>40</v>
      </c>
      <c r="P162" s="140">
        <f t="shared" ref="P162:P169" si="21">O162*H162</f>
        <v>0</v>
      </c>
      <c r="Q162" s="140">
        <v>8.0000000000000007E-5</v>
      </c>
      <c r="R162" s="140">
        <f t="shared" ref="R162:R169" si="22">Q162*H162</f>
        <v>1.4960000000000002E-3</v>
      </c>
      <c r="S162" s="140">
        <v>0</v>
      </c>
      <c r="T162" s="141">
        <f t="shared" ref="T162:T169" si="23">S162*H162</f>
        <v>0</v>
      </c>
      <c r="AR162" s="142" t="s">
        <v>135</v>
      </c>
      <c r="AT162" s="142" t="s">
        <v>131</v>
      </c>
      <c r="AU162" s="142" t="s">
        <v>84</v>
      </c>
      <c r="AY162" s="13" t="s">
        <v>128</v>
      </c>
      <c r="BE162" s="143">
        <f t="shared" ref="BE162:BE169" si="24">IF(N162="základní",J162,0)</f>
        <v>0</v>
      </c>
      <c r="BF162" s="143">
        <f t="shared" ref="BF162:BF169" si="25">IF(N162="snížená",J162,0)</f>
        <v>0</v>
      </c>
      <c r="BG162" s="143">
        <f t="shared" ref="BG162:BG169" si="26">IF(N162="zákl. přenesená",J162,0)</f>
        <v>0</v>
      </c>
      <c r="BH162" s="143">
        <f t="shared" ref="BH162:BH169" si="27">IF(N162="sníž. přenesená",J162,0)</f>
        <v>0</v>
      </c>
      <c r="BI162" s="143">
        <f t="shared" ref="BI162:BI169" si="28">IF(N162="nulová",J162,0)</f>
        <v>0</v>
      </c>
      <c r="BJ162" s="13" t="s">
        <v>82</v>
      </c>
      <c r="BK162" s="143">
        <f t="shared" ref="BK162:BK169" si="29">ROUND(I162*H162,2)</f>
        <v>0</v>
      </c>
      <c r="BL162" s="13" t="s">
        <v>135</v>
      </c>
      <c r="BM162" s="142" t="s">
        <v>1793</v>
      </c>
    </row>
    <row r="163" spans="2:65" s="1" customFormat="1" ht="16.5" customHeight="1">
      <c r="B163" s="129"/>
      <c r="C163" s="149" t="s">
        <v>247</v>
      </c>
      <c r="D163" s="149" t="s">
        <v>164</v>
      </c>
      <c r="E163" s="150" t="s">
        <v>1794</v>
      </c>
      <c r="F163" s="151" t="s">
        <v>1795</v>
      </c>
      <c r="G163" s="152" t="s">
        <v>262</v>
      </c>
      <c r="H163" s="153">
        <v>60</v>
      </c>
      <c r="I163" s="154"/>
      <c r="J163" s="155">
        <f t="shared" si="20"/>
        <v>0</v>
      </c>
      <c r="K163" s="156"/>
      <c r="L163" s="157"/>
      <c r="M163" s="158" t="s">
        <v>1</v>
      </c>
      <c r="N163" s="159" t="s">
        <v>40</v>
      </c>
      <c r="P163" s="140">
        <f t="shared" si="21"/>
        <v>0</v>
      </c>
      <c r="Q163" s="140">
        <v>1.6000000000000001E-3</v>
      </c>
      <c r="R163" s="140">
        <f t="shared" si="22"/>
        <v>9.6000000000000002E-2</v>
      </c>
      <c r="S163" s="140">
        <v>0</v>
      </c>
      <c r="T163" s="141">
        <f t="shared" si="23"/>
        <v>0</v>
      </c>
      <c r="AR163" s="142" t="s">
        <v>168</v>
      </c>
      <c r="AT163" s="142" t="s">
        <v>164</v>
      </c>
      <c r="AU163" s="142" t="s">
        <v>84</v>
      </c>
      <c r="AY163" s="13" t="s">
        <v>128</v>
      </c>
      <c r="BE163" s="143">
        <f t="shared" si="24"/>
        <v>0</v>
      </c>
      <c r="BF163" s="143">
        <f t="shared" si="25"/>
        <v>0</v>
      </c>
      <c r="BG163" s="143">
        <f t="shared" si="26"/>
        <v>0</v>
      </c>
      <c r="BH163" s="143">
        <f t="shared" si="27"/>
        <v>0</v>
      </c>
      <c r="BI163" s="143">
        <f t="shared" si="28"/>
        <v>0</v>
      </c>
      <c r="BJ163" s="13" t="s">
        <v>82</v>
      </c>
      <c r="BK163" s="143">
        <f t="shared" si="29"/>
        <v>0</v>
      </c>
      <c r="BL163" s="13" t="s">
        <v>135</v>
      </c>
      <c r="BM163" s="142" t="s">
        <v>1796</v>
      </c>
    </row>
    <row r="164" spans="2:65" s="1" customFormat="1" ht="37.9" customHeight="1">
      <c r="B164" s="129"/>
      <c r="C164" s="130" t="s">
        <v>210</v>
      </c>
      <c r="D164" s="130" t="s">
        <v>131</v>
      </c>
      <c r="E164" s="131" t="s">
        <v>1797</v>
      </c>
      <c r="F164" s="132" t="s">
        <v>1798</v>
      </c>
      <c r="G164" s="133" t="s">
        <v>1015</v>
      </c>
      <c r="H164" s="134">
        <v>18.7</v>
      </c>
      <c r="I164" s="135"/>
      <c r="J164" s="136">
        <f t="shared" si="20"/>
        <v>0</v>
      </c>
      <c r="K164" s="137"/>
      <c r="L164" s="28"/>
      <c r="M164" s="138" t="s">
        <v>1</v>
      </c>
      <c r="N164" s="139" t="s">
        <v>40</v>
      </c>
      <c r="P164" s="140">
        <f t="shared" si="21"/>
        <v>0</v>
      </c>
      <c r="Q164" s="140">
        <v>5.9000000000000003E-4</v>
      </c>
      <c r="R164" s="140">
        <f t="shared" si="22"/>
        <v>1.1032999999999999E-2</v>
      </c>
      <c r="S164" s="140">
        <v>0</v>
      </c>
      <c r="T164" s="141">
        <f t="shared" si="23"/>
        <v>0</v>
      </c>
      <c r="AR164" s="142" t="s">
        <v>135</v>
      </c>
      <c r="AT164" s="142" t="s">
        <v>131</v>
      </c>
      <c r="AU164" s="142" t="s">
        <v>84</v>
      </c>
      <c r="AY164" s="13" t="s">
        <v>128</v>
      </c>
      <c r="BE164" s="143">
        <f t="shared" si="24"/>
        <v>0</v>
      </c>
      <c r="BF164" s="143">
        <f t="shared" si="25"/>
        <v>0</v>
      </c>
      <c r="BG164" s="143">
        <f t="shared" si="26"/>
        <v>0</v>
      </c>
      <c r="BH164" s="143">
        <f t="shared" si="27"/>
        <v>0</v>
      </c>
      <c r="BI164" s="143">
        <f t="shared" si="28"/>
        <v>0</v>
      </c>
      <c r="BJ164" s="13" t="s">
        <v>82</v>
      </c>
      <c r="BK164" s="143">
        <f t="shared" si="29"/>
        <v>0</v>
      </c>
      <c r="BL164" s="13" t="s">
        <v>135</v>
      </c>
      <c r="BM164" s="142" t="s">
        <v>1799</v>
      </c>
    </row>
    <row r="165" spans="2:65" s="1" customFormat="1" ht="24.2" customHeight="1">
      <c r="B165" s="129"/>
      <c r="C165" s="149" t="s">
        <v>254</v>
      </c>
      <c r="D165" s="149" t="s">
        <v>164</v>
      </c>
      <c r="E165" s="150" t="s">
        <v>1800</v>
      </c>
      <c r="F165" s="151" t="s">
        <v>1801</v>
      </c>
      <c r="G165" s="152" t="s">
        <v>1015</v>
      </c>
      <c r="H165" s="153">
        <v>21.504999999999999</v>
      </c>
      <c r="I165" s="154"/>
      <c r="J165" s="155">
        <f t="shared" si="20"/>
        <v>0</v>
      </c>
      <c r="K165" s="156"/>
      <c r="L165" s="157"/>
      <c r="M165" s="158" t="s">
        <v>1</v>
      </c>
      <c r="N165" s="159" t="s">
        <v>40</v>
      </c>
      <c r="P165" s="140">
        <f t="shared" si="21"/>
        <v>0</v>
      </c>
      <c r="Q165" s="140">
        <v>1.17E-2</v>
      </c>
      <c r="R165" s="140">
        <f t="shared" si="22"/>
        <v>0.25160850000000001</v>
      </c>
      <c r="S165" s="140">
        <v>0</v>
      </c>
      <c r="T165" s="141">
        <f t="shared" si="23"/>
        <v>0</v>
      </c>
      <c r="AR165" s="142" t="s">
        <v>168</v>
      </c>
      <c r="AT165" s="142" t="s">
        <v>164</v>
      </c>
      <c r="AU165" s="142" t="s">
        <v>84</v>
      </c>
      <c r="AY165" s="13" t="s">
        <v>128</v>
      </c>
      <c r="BE165" s="143">
        <f t="shared" si="24"/>
        <v>0</v>
      </c>
      <c r="BF165" s="143">
        <f t="shared" si="25"/>
        <v>0</v>
      </c>
      <c r="BG165" s="143">
        <f t="shared" si="26"/>
        <v>0</v>
      </c>
      <c r="BH165" s="143">
        <f t="shared" si="27"/>
        <v>0</v>
      </c>
      <c r="BI165" s="143">
        <f t="shared" si="28"/>
        <v>0</v>
      </c>
      <c r="BJ165" s="13" t="s">
        <v>82</v>
      </c>
      <c r="BK165" s="143">
        <f t="shared" si="29"/>
        <v>0</v>
      </c>
      <c r="BL165" s="13" t="s">
        <v>135</v>
      </c>
      <c r="BM165" s="142" t="s">
        <v>1802</v>
      </c>
    </row>
    <row r="166" spans="2:65" s="1" customFormat="1" ht="16.5" customHeight="1">
      <c r="B166" s="129"/>
      <c r="C166" s="130" t="s">
        <v>212</v>
      </c>
      <c r="D166" s="130" t="s">
        <v>131</v>
      </c>
      <c r="E166" s="131" t="s">
        <v>1803</v>
      </c>
      <c r="F166" s="132" t="s">
        <v>1804</v>
      </c>
      <c r="G166" s="133" t="s">
        <v>262</v>
      </c>
      <c r="H166" s="134">
        <v>13.35</v>
      </c>
      <c r="I166" s="135"/>
      <c r="J166" s="136">
        <f t="shared" si="20"/>
        <v>0</v>
      </c>
      <c r="K166" s="137"/>
      <c r="L166" s="28"/>
      <c r="M166" s="138" t="s">
        <v>1</v>
      </c>
      <c r="N166" s="139" t="s">
        <v>40</v>
      </c>
      <c r="P166" s="140">
        <f t="shared" si="21"/>
        <v>0</v>
      </c>
      <c r="Q166" s="140">
        <v>1.0000000000000001E-5</v>
      </c>
      <c r="R166" s="140">
        <f t="shared" si="22"/>
        <v>1.3350000000000002E-4</v>
      </c>
      <c r="S166" s="140">
        <v>0</v>
      </c>
      <c r="T166" s="141">
        <f t="shared" si="23"/>
        <v>0</v>
      </c>
      <c r="AR166" s="142" t="s">
        <v>135</v>
      </c>
      <c r="AT166" s="142" t="s">
        <v>131</v>
      </c>
      <c r="AU166" s="142" t="s">
        <v>84</v>
      </c>
      <c r="AY166" s="13" t="s">
        <v>128</v>
      </c>
      <c r="BE166" s="143">
        <f t="shared" si="24"/>
        <v>0</v>
      </c>
      <c r="BF166" s="143">
        <f t="shared" si="25"/>
        <v>0</v>
      </c>
      <c r="BG166" s="143">
        <f t="shared" si="26"/>
        <v>0</v>
      </c>
      <c r="BH166" s="143">
        <f t="shared" si="27"/>
        <v>0</v>
      </c>
      <c r="BI166" s="143">
        <f t="shared" si="28"/>
        <v>0</v>
      </c>
      <c r="BJ166" s="13" t="s">
        <v>82</v>
      </c>
      <c r="BK166" s="143">
        <f t="shared" si="29"/>
        <v>0</v>
      </c>
      <c r="BL166" s="13" t="s">
        <v>135</v>
      </c>
      <c r="BM166" s="142" t="s">
        <v>1805</v>
      </c>
    </row>
    <row r="167" spans="2:65" s="1" customFormat="1" ht="16.5" customHeight="1">
      <c r="B167" s="129"/>
      <c r="C167" s="149" t="s">
        <v>264</v>
      </c>
      <c r="D167" s="149" t="s">
        <v>164</v>
      </c>
      <c r="E167" s="150" t="s">
        <v>1806</v>
      </c>
      <c r="F167" s="151" t="s">
        <v>1807</v>
      </c>
      <c r="G167" s="152" t="s">
        <v>262</v>
      </c>
      <c r="H167" s="153">
        <v>14.417999999999999</v>
      </c>
      <c r="I167" s="154"/>
      <c r="J167" s="155">
        <f t="shared" si="20"/>
        <v>0</v>
      </c>
      <c r="K167" s="156"/>
      <c r="L167" s="157"/>
      <c r="M167" s="158" t="s">
        <v>1</v>
      </c>
      <c r="N167" s="159" t="s">
        <v>40</v>
      </c>
      <c r="P167" s="140">
        <f t="shared" si="21"/>
        <v>0</v>
      </c>
      <c r="Q167" s="140">
        <v>1.3500000000000001E-3</v>
      </c>
      <c r="R167" s="140">
        <f t="shared" si="22"/>
        <v>1.94643E-2</v>
      </c>
      <c r="S167" s="140">
        <v>0</v>
      </c>
      <c r="T167" s="141">
        <f t="shared" si="23"/>
        <v>0</v>
      </c>
      <c r="AR167" s="142" t="s">
        <v>168</v>
      </c>
      <c r="AT167" s="142" t="s">
        <v>164</v>
      </c>
      <c r="AU167" s="142" t="s">
        <v>84</v>
      </c>
      <c r="AY167" s="13" t="s">
        <v>128</v>
      </c>
      <c r="BE167" s="143">
        <f t="shared" si="24"/>
        <v>0</v>
      </c>
      <c r="BF167" s="143">
        <f t="shared" si="25"/>
        <v>0</v>
      </c>
      <c r="BG167" s="143">
        <f t="shared" si="26"/>
        <v>0</v>
      </c>
      <c r="BH167" s="143">
        <f t="shared" si="27"/>
        <v>0</v>
      </c>
      <c r="BI167" s="143">
        <f t="shared" si="28"/>
        <v>0</v>
      </c>
      <c r="BJ167" s="13" t="s">
        <v>82</v>
      </c>
      <c r="BK167" s="143">
        <f t="shared" si="29"/>
        <v>0</v>
      </c>
      <c r="BL167" s="13" t="s">
        <v>135</v>
      </c>
      <c r="BM167" s="142" t="s">
        <v>1808</v>
      </c>
    </row>
    <row r="168" spans="2:65" s="1" customFormat="1" ht="21.75" customHeight="1">
      <c r="B168" s="129"/>
      <c r="C168" s="130" t="s">
        <v>168</v>
      </c>
      <c r="D168" s="130" t="s">
        <v>131</v>
      </c>
      <c r="E168" s="131" t="s">
        <v>1809</v>
      </c>
      <c r="F168" s="132" t="s">
        <v>1810</v>
      </c>
      <c r="G168" s="133" t="s">
        <v>1015</v>
      </c>
      <c r="H168" s="134">
        <v>18.7</v>
      </c>
      <c r="I168" s="135"/>
      <c r="J168" s="136">
        <f t="shared" si="20"/>
        <v>0</v>
      </c>
      <c r="K168" s="137"/>
      <c r="L168" s="28"/>
      <c r="M168" s="138" t="s">
        <v>1</v>
      </c>
      <c r="N168" s="139" t="s">
        <v>40</v>
      </c>
      <c r="P168" s="140">
        <f t="shared" si="21"/>
        <v>0</v>
      </c>
      <c r="Q168" s="140">
        <v>1.9000000000000001E-4</v>
      </c>
      <c r="R168" s="140">
        <f t="shared" si="22"/>
        <v>3.5530000000000002E-3</v>
      </c>
      <c r="S168" s="140">
        <v>0</v>
      </c>
      <c r="T168" s="141">
        <f t="shared" si="23"/>
        <v>0</v>
      </c>
      <c r="AR168" s="142" t="s">
        <v>135</v>
      </c>
      <c r="AT168" s="142" t="s">
        <v>131</v>
      </c>
      <c r="AU168" s="142" t="s">
        <v>84</v>
      </c>
      <c r="AY168" s="13" t="s">
        <v>128</v>
      </c>
      <c r="BE168" s="143">
        <f t="shared" si="24"/>
        <v>0</v>
      </c>
      <c r="BF168" s="143">
        <f t="shared" si="25"/>
        <v>0</v>
      </c>
      <c r="BG168" s="143">
        <f t="shared" si="26"/>
        <v>0</v>
      </c>
      <c r="BH168" s="143">
        <f t="shared" si="27"/>
        <v>0</v>
      </c>
      <c r="BI168" s="143">
        <f t="shared" si="28"/>
        <v>0</v>
      </c>
      <c r="BJ168" s="13" t="s">
        <v>82</v>
      </c>
      <c r="BK168" s="143">
        <f t="shared" si="29"/>
        <v>0</v>
      </c>
      <c r="BL168" s="13" t="s">
        <v>135</v>
      </c>
      <c r="BM168" s="142" t="s">
        <v>1811</v>
      </c>
    </row>
    <row r="169" spans="2:65" s="1" customFormat="1" ht="24.2" customHeight="1">
      <c r="B169" s="129"/>
      <c r="C169" s="130" t="s">
        <v>271</v>
      </c>
      <c r="D169" s="130" t="s">
        <v>131</v>
      </c>
      <c r="E169" s="131" t="s">
        <v>1812</v>
      </c>
      <c r="F169" s="132" t="s">
        <v>1813</v>
      </c>
      <c r="G169" s="133" t="s">
        <v>929</v>
      </c>
      <c r="H169" s="134">
        <v>0.38300000000000001</v>
      </c>
      <c r="I169" s="135"/>
      <c r="J169" s="136">
        <f t="shared" si="20"/>
        <v>0</v>
      </c>
      <c r="K169" s="137"/>
      <c r="L169" s="28"/>
      <c r="M169" s="144" t="s">
        <v>1</v>
      </c>
      <c r="N169" s="145" t="s">
        <v>40</v>
      </c>
      <c r="O169" s="146"/>
      <c r="P169" s="147">
        <f t="shared" si="21"/>
        <v>0</v>
      </c>
      <c r="Q169" s="147">
        <v>0</v>
      </c>
      <c r="R169" s="147">
        <f t="shared" si="22"/>
        <v>0</v>
      </c>
      <c r="S169" s="147">
        <v>0</v>
      </c>
      <c r="T169" s="148">
        <f t="shared" si="23"/>
        <v>0</v>
      </c>
      <c r="AR169" s="142" t="s">
        <v>135</v>
      </c>
      <c r="AT169" s="142" t="s">
        <v>131</v>
      </c>
      <c r="AU169" s="142" t="s">
        <v>84</v>
      </c>
      <c r="AY169" s="13" t="s">
        <v>128</v>
      </c>
      <c r="BE169" s="143">
        <f t="shared" si="24"/>
        <v>0</v>
      </c>
      <c r="BF169" s="143">
        <f t="shared" si="25"/>
        <v>0</v>
      </c>
      <c r="BG169" s="143">
        <f t="shared" si="26"/>
        <v>0</v>
      </c>
      <c r="BH169" s="143">
        <f t="shared" si="27"/>
        <v>0</v>
      </c>
      <c r="BI169" s="143">
        <f t="shared" si="28"/>
        <v>0</v>
      </c>
      <c r="BJ169" s="13" t="s">
        <v>82</v>
      </c>
      <c r="BK169" s="143">
        <f t="shared" si="29"/>
        <v>0</v>
      </c>
      <c r="BL169" s="13" t="s">
        <v>135</v>
      </c>
      <c r="BM169" s="142" t="s">
        <v>1814</v>
      </c>
    </row>
    <row r="170" spans="2:65" s="1" customFormat="1" ht="6.95" customHeight="1">
      <c r="B170" s="40"/>
      <c r="C170" s="41"/>
      <c r="D170" s="41"/>
      <c r="E170" s="41"/>
      <c r="F170" s="41"/>
      <c r="G170" s="41"/>
      <c r="H170" s="41"/>
      <c r="I170" s="41"/>
      <c r="J170" s="41"/>
      <c r="K170" s="41"/>
      <c r="L170" s="28"/>
    </row>
  </sheetData>
  <autoFilter ref="C125:K169" xr:uid="{00000000-0009-0000-0000-000007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DS_Kaplice_stavebni - DS_...</vt:lpstr>
      <vt:lpstr>DS_Kaplice - DS_Kaplice_z...</vt:lpstr>
      <vt:lpstr>DS_Kaplice_elektroin - DS...</vt:lpstr>
      <vt:lpstr>DS_Kaplice_UT - DS_Kaplic...</vt:lpstr>
      <vt:lpstr>DS_Kaplice_VRN - DS_Kapli...</vt:lpstr>
      <vt:lpstr>DS_Kaplice_VZT - DS_Kapli...</vt:lpstr>
      <vt:lpstr>DS_Kaplice_zp.plochy - DS...</vt:lpstr>
      <vt:lpstr>'DS_Kaplice - DS_Kaplice_z...'!Názvy_tisku</vt:lpstr>
      <vt:lpstr>'DS_Kaplice_elektroin - DS...'!Názvy_tisku</vt:lpstr>
      <vt:lpstr>'DS_Kaplice_stavebni - DS_...'!Názvy_tisku</vt:lpstr>
      <vt:lpstr>'DS_Kaplice_UT - DS_Kaplic...'!Názvy_tisku</vt:lpstr>
      <vt:lpstr>'DS_Kaplice_VRN - DS_Kapli...'!Názvy_tisku</vt:lpstr>
      <vt:lpstr>'DS_Kaplice_VZT - DS_Kapli...'!Názvy_tisku</vt:lpstr>
      <vt:lpstr>'DS_Kaplice_zp.plochy - DS...'!Názvy_tisku</vt:lpstr>
      <vt:lpstr>'Rekapitulace stavby'!Názvy_tisku</vt:lpstr>
      <vt:lpstr>'DS_Kaplice - DS_Kaplice_z...'!Oblast_tisku</vt:lpstr>
      <vt:lpstr>'DS_Kaplice_elektroin - DS...'!Oblast_tisku</vt:lpstr>
      <vt:lpstr>'DS_Kaplice_stavebni - DS_...'!Oblast_tisku</vt:lpstr>
      <vt:lpstr>'DS_Kaplice_UT - DS_Kaplic...'!Oblast_tisku</vt:lpstr>
      <vt:lpstr>'DS_Kaplice_VRN - DS_Kapli...'!Oblast_tisku</vt:lpstr>
      <vt:lpstr>'DS_Kaplice_VZT - DS_Kapli...'!Oblast_tisku</vt:lpstr>
      <vt:lpstr>'DS_Kaplice_zp.plochy - DS...'!Oblast_tisku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POHODA\sirhalovat</dc:creator>
  <cp:lastModifiedBy>Tereza Širhalová</cp:lastModifiedBy>
  <dcterms:created xsi:type="dcterms:W3CDTF">2025-03-19T14:01:58Z</dcterms:created>
  <dcterms:modified xsi:type="dcterms:W3CDTF">2025-03-19T14:04:15Z</dcterms:modified>
</cp:coreProperties>
</file>