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PRACOVNÍ SOUBORY\VR\VR_2021\Křižovatka Na VyhlxČB\"/>
    </mc:Choice>
  </mc:AlternateContent>
  <bookViews>
    <workbookView xWindow="0" yWindow="0" windowWidth="28800" windowHeight="11835"/>
  </bookViews>
  <sheets>
    <sheet name="Rekapitulace" sheetId="1" r:id="rId1"/>
    <sheet name="SO 101_SO 101.1" sheetId="2" r:id="rId2"/>
    <sheet name="SO 101_SO 101.2" sheetId="3" r:id="rId3"/>
    <sheet name="SO 401" sheetId="4" r:id="rId4"/>
    <sheet name="VON" sheetId="5" r:id="rId5"/>
  </sheets>
  <calcPr calcId="152511"/>
  <webPublishing codePage="0"/>
</workbook>
</file>

<file path=xl/calcChain.xml><?xml version="1.0" encoding="utf-8"?>
<calcChain xmlns="http://schemas.openxmlformats.org/spreadsheetml/2006/main">
  <c r="I159" i="3" l="1"/>
  <c r="O159" i="3" s="1"/>
  <c r="I156" i="3"/>
  <c r="O156" i="3" s="1"/>
  <c r="I153" i="3"/>
  <c r="O153" i="3" s="1"/>
  <c r="I150" i="3"/>
  <c r="O150" i="3" s="1"/>
  <c r="I147" i="3"/>
  <c r="O147" i="3" s="1"/>
  <c r="I144" i="3"/>
  <c r="O144" i="3" s="1"/>
  <c r="I141" i="3"/>
  <c r="O141" i="3" s="1"/>
  <c r="I138" i="3"/>
  <c r="O138" i="3" s="1"/>
  <c r="I135" i="3"/>
  <c r="O135" i="3" s="1"/>
  <c r="I94" i="3"/>
  <c r="O94" i="3" s="1"/>
  <c r="I91" i="3"/>
  <c r="O91" i="3" s="1"/>
  <c r="I88" i="3"/>
  <c r="O88" i="3" s="1"/>
  <c r="I85" i="3"/>
  <c r="O85" i="3" s="1"/>
  <c r="I82" i="3"/>
  <c r="O82" i="3" s="1"/>
  <c r="I79" i="3"/>
  <c r="O79" i="3" s="1"/>
  <c r="I18" i="3"/>
  <c r="O18" i="3" s="1"/>
  <c r="I30" i="5" l="1"/>
  <c r="O30" i="5" s="1"/>
  <c r="I27" i="5"/>
  <c r="O27" i="5" s="1"/>
  <c r="I24" i="5"/>
  <c r="O24" i="5" s="1"/>
  <c r="I21" i="5"/>
  <c r="O21" i="5" s="1"/>
  <c r="I18" i="5"/>
  <c r="O18" i="5" s="1"/>
  <c r="I15" i="5"/>
  <c r="O15" i="5" s="1"/>
  <c r="I12" i="5"/>
  <c r="O12" i="5" s="1"/>
  <c r="I9" i="5"/>
  <c r="I9" i="4"/>
  <c r="Q8" i="4" s="1"/>
  <c r="I8" i="4" s="1"/>
  <c r="I3" i="4" s="1"/>
  <c r="C12" i="1" s="1"/>
  <c r="I132" i="3"/>
  <c r="O132" i="3" s="1"/>
  <c r="I129" i="3"/>
  <c r="O129" i="3" s="1"/>
  <c r="I126" i="3"/>
  <c r="O126" i="3" s="1"/>
  <c r="I123" i="3"/>
  <c r="O123" i="3" s="1"/>
  <c r="I120" i="3"/>
  <c r="O120" i="3" s="1"/>
  <c r="I117" i="3"/>
  <c r="O117" i="3" s="1"/>
  <c r="I114" i="3"/>
  <c r="I110" i="3"/>
  <c r="O110" i="3" s="1"/>
  <c r="I107" i="3"/>
  <c r="O107" i="3" s="1"/>
  <c r="I104" i="3"/>
  <c r="O104" i="3" s="1"/>
  <c r="I101" i="3"/>
  <c r="O101" i="3" s="1"/>
  <c r="I98" i="3"/>
  <c r="O98" i="3" s="1"/>
  <c r="I77" i="3"/>
  <c r="O77" i="3" s="1"/>
  <c r="I74" i="3"/>
  <c r="O74" i="3" s="1"/>
  <c r="I71" i="3"/>
  <c r="O71" i="3" s="1"/>
  <c r="I68" i="3"/>
  <c r="O68" i="3" s="1"/>
  <c r="I65" i="3"/>
  <c r="O65" i="3" s="1"/>
  <c r="I62" i="3"/>
  <c r="O62" i="3" s="1"/>
  <c r="I59" i="3"/>
  <c r="O59" i="3" s="1"/>
  <c r="I56" i="3"/>
  <c r="I53" i="3"/>
  <c r="O53" i="3" s="1"/>
  <c r="I50" i="3"/>
  <c r="O50" i="3" s="1"/>
  <c r="I47" i="3"/>
  <c r="O47" i="3" s="1"/>
  <c r="I44" i="3"/>
  <c r="O44" i="3" s="1"/>
  <c r="I41" i="3"/>
  <c r="O41" i="3" s="1"/>
  <c r="I38" i="3"/>
  <c r="O38" i="3" s="1"/>
  <c r="I35" i="3"/>
  <c r="O35" i="3" s="1"/>
  <c r="I32" i="3"/>
  <c r="O32" i="3" s="1"/>
  <c r="I29" i="3"/>
  <c r="O29" i="3" s="1"/>
  <c r="I26" i="3"/>
  <c r="I22" i="3"/>
  <c r="O22" i="3" s="1"/>
  <c r="I16" i="3"/>
  <c r="O16" i="3" s="1"/>
  <c r="I13" i="3"/>
  <c r="O13" i="3" s="1"/>
  <c r="I10" i="3"/>
  <c r="I135" i="2"/>
  <c r="O135" i="2" s="1"/>
  <c r="I132" i="2"/>
  <c r="O132" i="2" s="1"/>
  <c r="I129" i="2"/>
  <c r="O129" i="2" s="1"/>
  <c r="I126" i="2"/>
  <c r="O126" i="2" s="1"/>
  <c r="I123" i="2"/>
  <c r="O123" i="2" s="1"/>
  <c r="I120" i="2"/>
  <c r="O120" i="2" s="1"/>
  <c r="I117" i="2"/>
  <c r="O117" i="2" s="1"/>
  <c r="I114" i="2"/>
  <c r="O114" i="2" s="1"/>
  <c r="I111" i="2"/>
  <c r="O111" i="2" s="1"/>
  <c r="I108" i="2"/>
  <c r="I104" i="2"/>
  <c r="O104" i="2" s="1"/>
  <c r="I101" i="2"/>
  <c r="O101" i="2" s="1"/>
  <c r="I98" i="2"/>
  <c r="O98" i="2" s="1"/>
  <c r="I95" i="2"/>
  <c r="O95" i="2" s="1"/>
  <c r="I92" i="2"/>
  <c r="I88" i="2"/>
  <c r="O88" i="2" s="1"/>
  <c r="I85" i="2"/>
  <c r="O85" i="2" s="1"/>
  <c r="I82" i="2"/>
  <c r="O82" i="2" s="1"/>
  <c r="I79" i="2"/>
  <c r="O79" i="2" s="1"/>
  <c r="I76" i="2"/>
  <c r="O76" i="2" s="1"/>
  <c r="I73" i="2"/>
  <c r="O73" i="2" s="1"/>
  <c r="I70" i="2"/>
  <c r="O70" i="2" s="1"/>
  <c r="I67" i="2"/>
  <c r="O67" i="2" s="1"/>
  <c r="I64" i="2"/>
  <c r="O64" i="2" s="1"/>
  <c r="I61" i="2"/>
  <c r="I57" i="2"/>
  <c r="O57" i="2" s="1"/>
  <c r="R56" i="2" s="1"/>
  <c r="O56" i="2" s="1"/>
  <c r="I53" i="2"/>
  <c r="O53" i="2" s="1"/>
  <c r="I50" i="2"/>
  <c r="O50" i="2" s="1"/>
  <c r="I47" i="2"/>
  <c r="O47" i="2" s="1"/>
  <c r="I44" i="2"/>
  <c r="O44" i="2" s="1"/>
  <c r="I41" i="2"/>
  <c r="O41" i="2" s="1"/>
  <c r="I38" i="2"/>
  <c r="O38" i="2" s="1"/>
  <c r="I35" i="2"/>
  <c r="O35" i="2" s="1"/>
  <c r="I32" i="2"/>
  <c r="O32" i="2" s="1"/>
  <c r="I29" i="2"/>
  <c r="O29" i="2" s="1"/>
  <c r="I26" i="2"/>
  <c r="O26" i="2" s="1"/>
  <c r="I23" i="2"/>
  <c r="O23" i="2" s="1"/>
  <c r="I20" i="2"/>
  <c r="O20" i="2" s="1"/>
  <c r="I17" i="2"/>
  <c r="I13" i="2"/>
  <c r="O13" i="2" s="1"/>
  <c r="I10" i="2"/>
  <c r="Q113" i="3" l="1"/>
  <c r="I113" i="3" s="1"/>
  <c r="Q8" i="5"/>
  <c r="I8" i="5" s="1"/>
  <c r="I3" i="5" s="1"/>
  <c r="C13" i="1" s="1"/>
  <c r="O56" i="3"/>
  <c r="Q25" i="3"/>
  <c r="I25" i="3" s="1"/>
  <c r="Q16" i="2"/>
  <c r="I16" i="2" s="1"/>
  <c r="Q9" i="2"/>
  <c r="I9" i="2" s="1"/>
  <c r="O108" i="2"/>
  <c r="R107" i="2" s="1"/>
  <c r="O107" i="2" s="1"/>
  <c r="Q107" i="2"/>
  <c r="I107" i="2" s="1"/>
  <c r="O26" i="3"/>
  <c r="O10" i="3"/>
  <c r="R9" i="3" s="1"/>
  <c r="O9" i="3" s="1"/>
  <c r="Q9" i="3"/>
  <c r="I9" i="3" s="1"/>
  <c r="Q56" i="2"/>
  <c r="I56" i="2" s="1"/>
  <c r="Q91" i="2"/>
  <c r="I91" i="2" s="1"/>
  <c r="Q60" i="2"/>
  <c r="I60" i="2" s="1"/>
  <c r="R97" i="3"/>
  <c r="O97" i="3" s="1"/>
  <c r="Q97" i="3"/>
  <c r="I97" i="3" s="1"/>
  <c r="O10" i="2"/>
  <c r="O17" i="2"/>
  <c r="R16" i="2" s="1"/>
  <c r="O61" i="2"/>
  <c r="R60" i="2" s="1"/>
  <c r="O60" i="2" s="1"/>
  <c r="O92" i="2"/>
  <c r="R91" i="2" s="1"/>
  <c r="O91" i="2" s="1"/>
  <c r="O114" i="3"/>
  <c r="R113" i="3" s="1"/>
  <c r="O113" i="3" s="1"/>
  <c r="O9" i="4"/>
  <c r="R8" i="4" s="1"/>
  <c r="O8" i="4" s="1"/>
  <c r="O2" i="4" s="1"/>
  <c r="D12" i="1" s="1"/>
  <c r="E12" i="1" s="1"/>
  <c r="O9" i="5"/>
  <c r="R8" i="5" s="1"/>
  <c r="O8" i="5" s="1"/>
  <c r="O2" i="5" s="1"/>
  <c r="D13" i="1" s="1"/>
  <c r="E13" i="1" s="1"/>
  <c r="R25" i="3" l="1"/>
  <c r="O25" i="3" s="1"/>
  <c r="O2" i="3" s="1"/>
  <c r="D11" i="1" s="1"/>
  <c r="R9" i="2"/>
  <c r="O9" i="2" s="1"/>
  <c r="O16" i="2"/>
  <c r="I3" i="2"/>
  <c r="C10" i="1" s="1"/>
  <c r="C15" i="1" s="1"/>
  <c r="I3" i="3"/>
  <c r="C11" i="1" s="1"/>
  <c r="C16" i="1" s="1"/>
  <c r="O2" i="2" l="1"/>
  <c r="D10" i="1" s="1"/>
  <c r="E10" i="1" s="1"/>
  <c r="E15" i="1" s="1"/>
  <c r="E11" i="1"/>
  <c r="E16" i="1" s="1"/>
  <c r="C6" i="1"/>
  <c r="C7" i="1" l="1"/>
</calcChain>
</file>

<file path=xl/sharedStrings.xml><?xml version="1.0" encoding="utf-8"?>
<sst xmlns="http://schemas.openxmlformats.org/spreadsheetml/2006/main" count="1242" uniqueCount="394">
  <si>
    <t>Firma: Ing. František Stráský - Ateliér SIS</t>
  </si>
  <si>
    <t>Rekapitulace ceny</t>
  </si>
  <si>
    <t>Stavba: 18024 - Stavební úpravy křižovatky ul. Na Vyhlídce a ul. Českobudějovická - Kaplice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</si>
  <si>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</si>
  <si>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</si>
  <si>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</si>
  <si>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</si>
  <si>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</si>
  <si>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</si>
  <si>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</si>
  <si>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</si>
  <si>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</si>
  <si>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</si>
  <si>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</si>
  <si>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</si>
  <si>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18024</t>
  </si>
  <si>
    <t>Stavební úpravy křižovatky ul. Na Vyhlídce a ul. Českobudějovická - Kaplice</t>
  </si>
  <si>
    <t>O</t>
  </si>
  <si>
    <t>Objekt:</t>
  </si>
  <si>
    <t>SO 101</t>
  </si>
  <si>
    <t>Komunikace a zpevněné plochy</t>
  </si>
  <si>
    <t>O1</t>
  </si>
  <si>
    <t>Rozpočet:</t>
  </si>
  <si>
    <t>0,00</t>
  </si>
  <si>
    <t>15,00</t>
  </si>
  <si>
    <t>21,00</t>
  </si>
  <si>
    <t>3</t>
  </si>
  <si>
    <t>2</t>
  </si>
  <si>
    <t>SO 101.1</t>
  </si>
  <si>
    <t>Komunikace a zpevněné plochy - způsobilé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</si>
  <si>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</si>
  <si>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</si>
  <si>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</si>
  <si>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</si>
  <si>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</si>
  <si>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</si>
  <si>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</si>
  <si>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</si>
  <si>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</si>
  <si>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</si>
  <si>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</si>
  <si>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</si>
  <si>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</si>
  <si>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</si>
  <si>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</si>
  <si>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</si>
  <si>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</si>
  <si>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</si>
  <si>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</si>
  <si>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</si>
  <si>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</si>
  <si>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</si>
  <si>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</si>
  <si>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</si>
  <si>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</si>
  <si>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zemina, nestmelené vrstvy, kamen</t>
  </si>
  <si>
    <t>VV</t>
  </si>
  <si>
    <t>dle pol. 113478: 3,2*2,6=8,320 [A] 
dle pol. 11353: 56*0,25=14,000 [B] 
dle pol. 121108: 20,5*1,8=36,900 [C] 
dle pol. 122738: 28,64*1,8=51,552 [D] 
dle pol. 131738: 4,0*1,8=7,200 [E] 
Celkem: A+B+C+D+E=117,972 [F]</t>
  </si>
  <si>
    <t>b</t>
  </si>
  <si>
    <t>beton prostý</t>
  </si>
  <si>
    <t>dle pol. 11352: 25*0,205=5,125 [A] 
dle pol. 96687: 4*0,6*2,4=5,760 [B] 
Celkem: A+B=10,885 [C]</t>
  </si>
  <si>
    <t>014132</t>
  </si>
  <si>
    <t/>
  </si>
  <si>
    <t>asfalt, podkladní znečištěné vrstvy</t>
  </si>
  <si>
    <t>dle pol. 113138: 44,965*2,3=103,420 [A] 
dle pol. 113328: 80,81*2,1=169,701 [B] 
dle pol. 113338: 23,38*2,2=51,436 [C] 
dle pol. 113728: 53,79*2,3=123,717 [D] 
Celkem: A+B+C+D=448,274 [E]</t>
  </si>
  <si>
    <t>014212</t>
  </si>
  <si>
    <t>POPLATKY ZA ZEMNÍK - ORNICE</t>
  </si>
  <si>
    <t>pořízení ornice / zeminy schopné zúrodnění dle dispozic zhotovitele</t>
  </si>
  <si>
    <t>Zemní práce</t>
  </si>
  <si>
    <t>113138</t>
  </si>
  <si>
    <t>ODSTRANĚNÍ KRYTU ZPEVNĚNÝCH PLOCH S ASFALT POJIVEM, ODVOZ DO 20KM</t>
  </si>
  <si>
    <t>M3</t>
  </si>
  <si>
    <t>vč. odvozu a uložení na skládku nebezpečného odpadu dle dispozic zhotovitele, vzdálenost uvedena orientačně</t>
  </si>
  <si>
    <t>113328</t>
  </si>
  <si>
    <t>ODSTRAN PODKL ZPEVNĚNÝCH PLOCH Z KAMENIVA NESTMEL, ODVOZ DO 20KM</t>
  </si>
  <si>
    <t>7</t>
  </si>
  <si>
    <t>113338</t>
  </si>
  <si>
    <t>ODSTRAN PODKL ZPEVNĚNÝCH PLOCH S ASFALT POJIVEM, ODVOZ DO 20KM</t>
  </si>
  <si>
    <t>Demolice stávající vozovky ul. Na Vyhlídce (v místě zřízení parkoviště a zatravnění) - penetrační makadam vč. nátěru tl. 70mm: 23,38=23,380 [A]</t>
  </si>
  <si>
    <t>8</t>
  </si>
  <si>
    <t>113478</t>
  </si>
  <si>
    <t>ODSTRAN KRYTU ZPEVNĚNÝCH PLOCH Z DLAŽEB KOSTEK VČET PODKL, ODVOZ DO 20KM</t>
  </si>
  <si>
    <t>vč. odvozu a uložení na recyklační středisko / trvalou skládku dle dispozic zhotovitele, vzdálenost uvedena orientačně</t>
  </si>
  <si>
    <t>Vybourání kamenné přídlažby š. 0,25m (drobné kostky) včetně demolice betonového lože, celk. tl. cca 0,2m: 16*0,2=3,200 [A]</t>
  </si>
  <si>
    <t>11352</t>
  </si>
  <si>
    <t>M</t>
  </si>
  <si>
    <t>vč. odvozu a uložení na recyklační středisko / trvalou skládku dle dispozic zhotovitele</t>
  </si>
  <si>
    <t>Vybourání silničního betonového obrubníku včetně demolice betonového lože: 25=25,000 [A]</t>
  </si>
  <si>
    <t>11353</t>
  </si>
  <si>
    <t>Vybourání silničního kamenného ležatého obrubníku OP3 (250x200mm) včetně demolice betonového lože: 56=56,000 [A]</t>
  </si>
  <si>
    <t>113728</t>
  </si>
  <si>
    <t>FRÉZOVÁNÍ ZPEVNĚNÝCH PLOCH ASFALTOVÝCH, ODVOZ DO 20KM</t>
  </si>
  <si>
    <t>Frézování stávající vozovky v proměnné tl. - 
- ul. Na Vyhlídce: 4,65=4,650 [A] 
- ul. Budějovická: 49,14=49,140 [B] 
Celkem: A+B=53,790 [C]</t>
  </si>
  <si>
    <t>121108</t>
  </si>
  <si>
    <t>SEJMUTÍ ORNICE NEBO LESNÍ PŮDY S ODVOZEM DO 20KM</t>
  </si>
  <si>
    <t>vč. odvozu na recyklační středisko / trvalou skládku dle dispozic zhotovitele, vzdálenost uvedena orientačně 
Předpokl. drn, degradovaná ornice nevhodná pro další použití.</t>
  </si>
  <si>
    <t>122734</t>
  </si>
  <si>
    <t>ODKOPÁVKY A PROKOPÁVKY OBECNÉ TŘ. I, ODVOZ DO 5KM</t>
  </si>
  <si>
    <t>vč. odvozu na dočasnou skládku dle dispozic zhotovitele, vzdálenost uvedena orientačně</t>
  </si>
  <si>
    <t>materiál pro zpětné použití (celkové výkopy viz. pol. 122768): 15,13=15,130 [A]</t>
  </si>
  <si>
    <t>122738</t>
  </si>
  <si>
    <t>ODKOPÁVKY A PROKOPÁVKY OBECNÉ TŘ. I, ODVOZ DO 20KM</t>
  </si>
  <si>
    <t>vč. odvozu na recyklační středisko / trvalou skládku dle dispozic zhotovitele, vzdálenost uvedena orientačně</t>
  </si>
  <si>
    <t>Výkopy celkem: 43,77=43,770 [A] 
odpočet materiálu pro zpětné použití: -15,13=-15,130 [B] 
Celkem: A+B=28,640 [C]</t>
  </si>
  <si>
    <t>125734</t>
  </si>
  <si>
    <t>VYKOPÁVKY ZE ZEMNÍKŮ A SKLÁDEK TŘ. I, ODVOZ DO 5KM</t>
  </si>
  <si>
    <t>vč. dovozu z dočasné skládky dle dispozic zhotovitele, vzdálenost uvedena orientačně</t>
  </si>
  <si>
    <t>Násyp: 11,13=11,130 [A] 
Zásyp jam po stávajících UV (4 ks): 4,0=4,000 [B] 
Celkem: A+B=15,130 [C]</t>
  </si>
  <si>
    <t>125738</t>
  </si>
  <si>
    <t>VYKOPÁVKY ZE ZEMNÍKŮ A SKLÁDEK TŘ. I, ODVOZ DO 20KM</t>
  </si>
  <si>
    <t>vč. dopravy ornice / zeminy schopné zúrodnění dle dispozic zhotovitele, vzdálenost uvedena orientačně</t>
  </si>
  <si>
    <t>131738</t>
  </si>
  <si>
    <t>HLOUBENÍ JAM ZAPAŽ I NEPAŽ TŘ. I, ODVOZ DO 20KM</t>
  </si>
  <si>
    <t>Výkop jámy pro uliční vpusti (4 ks): 4,0=4,000 [A]</t>
  </si>
  <si>
    <t>17110</t>
  </si>
  <si>
    <t>ULOŽENÍ SYPANINY DO NÁSYPŮ SE ZHUTNĚNÍM</t>
  </si>
  <si>
    <t>materiál z výkopů</t>
  </si>
  <si>
    <t>Násyp: 11,13=11,130 [A]</t>
  </si>
  <si>
    <t>17120</t>
  </si>
  <si>
    <t>ULOŽENÍ SYPANINY DO NÁSYPŮ A NA SKLÁDKY BEZ ZHUTNĚNÍ</t>
  </si>
  <si>
    <t>dle pol. 121108: 20,5=20,500 [A] 
dle pol. 122734: 15,13=15,130 [B] 
dle pol. 122738: 28,64=28,640 [C] 
dle pol. 131738: 4,0=4,000 [D] 
Celkem: A+B+C+D=68,270 [E]</t>
  </si>
  <si>
    <t>17180</t>
  </si>
  <si>
    <t>ULOŽENÍ SYPANINY DO NÁSYPŮ Z NAKUPOVANÝCH MATERIÁLŮ</t>
  </si>
  <si>
    <t>Dodatečný násyp (nenamrzavý materiál): 4,28=4,280 [A]</t>
  </si>
  <si>
    <t>17411</t>
  </si>
  <si>
    <t>ZÁSYP JAM A RÝH ZEMINOU SE ZHUTNĚNÍM</t>
  </si>
  <si>
    <t>Zásyp jam po stávajících UV (4 ks): 4,0=4,000 [A]</t>
  </si>
  <si>
    <t>18130</t>
  </si>
  <si>
    <t>ÚPRAVA PLÁNĚ BEZ ZHUTNĚNÍ</t>
  </si>
  <si>
    <t>M2</t>
  </si>
  <si>
    <t>Ohumusování tl. 0,1m - příprava: 199,0=199,000 [A]</t>
  </si>
  <si>
    <t>18231</t>
  </si>
  <si>
    <t>ROZPROSTŘENÍ ORNICE V ROVINĚ V TL DO 0,10M</t>
  </si>
  <si>
    <t>Ohumusování tl. 0,1m: 199,0=199,000 [A]</t>
  </si>
  <si>
    <t>18241</t>
  </si>
  <si>
    <t>ZALOŽENÍ TRÁVNÍKU RUČNÍM VÝSEVEM</t>
  </si>
  <si>
    <t>Zatravnění ohumusovaných ploch: 199,0=199,000 [A]</t>
  </si>
  <si>
    <t>18247</t>
  </si>
  <si>
    <t>OŠETŘOVÁNÍ TRÁVNÍKU</t>
  </si>
  <si>
    <t>Údržba zatravněných ploch do předání správci: 199,0=199,000 [A]</t>
  </si>
  <si>
    <t>Základy</t>
  </si>
  <si>
    <t>21262</t>
  </si>
  <si>
    <t>TRATIVODY KOMPLET Z TRUB Z PLAST HMOT DN DO 100MM</t>
  </si>
  <si>
    <t>DN 100mm 
vč. výplně (lože a obsypu) rýhy ŠD v množství do 0,15 m3/m, výkop rýhy vykázán v rámci celkových výkopů</t>
  </si>
  <si>
    <t>Podélná drenáž: 69=69,000 [A]</t>
  </si>
  <si>
    <t>Komunikace</t>
  </si>
  <si>
    <t>561432</t>
  </si>
  <si>
    <t>KAMENIVO ZPEVNĚNÉ CEMENTEM TŘ. II TL. DO 150MM</t>
  </si>
  <si>
    <t>SC 5/6 (KSC II) ; tl. 130mm</t>
  </si>
  <si>
    <t>Konstrukce místní komunikace - v místech rozšíření stáv. vozovky: 85=85,000 [A]</t>
  </si>
  <si>
    <t>56330</t>
  </si>
  <si>
    <t>VOZOVKOVÉ VRSTVY ZE ŠTĚRKODRTI</t>
  </si>
  <si>
    <t>ŠDA 0/63</t>
  </si>
  <si>
    <t>Konstrukce místní komunikace - v místech rozšíření stáv. vozovky (tl. 200mm): 25=25,000 [A] 
Konstrukce parkoviště ze zatravňovacích tvárnic (tl. min. 250mm): 94,16=94,160 [B] 
Celkem: A+B=119,160 [C]</t>
  </si>
  <si>
    <t>572113</t>
  </si>
  <si>
    <t>INFILTRAČNÍ POSTŘIK Z EMULZE DO 0,5KG/M2</t>
  </si>
  <si>
    <t>Postřik infiltrační 0,5 kg/m2</t>
  </si>
  <si>
    <t>572213</t>
  </si>
  <si>
    <t>SPOJOVACÍ POSTŘIK Z EMULZE DO 0,5KG/M2</t>
  </si>
  <si>
    <t>Postřik spojovací emulzní 0,35 kg/m2 ; resp. 0,5 kg/m2 (dle VŘ)</t>
  </si>
  <si>
    <t>Konstrukce místní komunikace - 
- dobalení asf. vrstev: 2*1165=2 330,000 [A] 
 - v místech rozšíření stáv. vozovky: 85=85,000 [B] 
Celkem: A+B=2 415,000 [C]</t>
  </si>
  <si>
    <t>574A44</t>
  </si>
  <si>
    <t>ASFALTOVÝ BETON PRO OBRUSNÉ VRSTVY ACO 11+, 11S TL. 50MM</t>
  </si>
  <si>
    <t>ACO 11+ ; tl. 50mm</t>
  </si>
  <si>
    <t>Konstrukce místní komunikace - 
- dobalení asf. vrstev: 1165=1 165,000 [A] 
 - v místech rozšíření stáv. vozovky: 85=85,000 [B] 
Celkem: A+B=1 250,000 [C]</t>
  </si>
  <si>
    <t>574E66</t>
  </si>
  <si>
    <t>ASFALTOVÝ BETON PRO PODKLADNÍ VRSTVY ACP 16+, 16S TL. 70MM</t>
  </si>
  <si>
    <t>ACP 16+ ; tl. 70mm</t>
  </si>
  <si>
    <t>Konstrukce místní komunikace - dobalení asf. vrstev: 1165=1 165,000 [A]</t>
  </si>
  <si>
    <t>574E76</t>
  </si>
  <si>
    <t>ASFALTOVÝ BETON PRO PODKLADNÍ VRSTVY ACP 16+, 16S TL. 80MM</t>
  </si>
  <si>
    <t>ACP 16+ ; tl. 80mm</t>
  </si>
  <si>
    <t>58222</t>
  </si>
  <si>
    <t>DLÁŽDĚNÉ KRYTY Z DROBNÝCH KOSTEK DO LOŽE Z MC</t>
  </si>
  <si>
    <t>Drobné kamenné kostky (tl. 100mm), ložní vrstva z betonu C 20/25 n XF4</t>
  </si>
  <si>
    <t>Přídlažba z kamenné dlažby drobné š.0,25m: 4,0=4,000 [A]</t>
  </si>
  <si>
    <t>58401</t>
  </si>
  <si>
    <t>VOZOVKOVÉ KRYTY Z VEGETAČNÍCH DÍLCŮ DO LOŽE Z KAM TL DO 100MM</t>
  </si>
  <si>
    <t>Zatravňovací tvárnice DL tl. 80mm, ložní vrstva drť frakce 4/8 mm tl. 40mm</t>
  </si>
  <si>
    <t>Konstrukce parkoviště ze zatravňovacích tvárnic: 238=238,000 [A]</t>
  </si>
  <si>
    <t>58910</t>
  </si>
  <si>
    <t>VÝPLŇ SPAR ASFALTEM</t>
  </si>
  <si>
    <t>Asfaltová zálivka (na začátku a konci v místech napojení na současnou vozovku)</t>
  </si>
  <si>
    <t>Potrubí</t>
  </si>
  <si>
    <t>87433</t>
  </si>
  <si>
    <t>POTRUBÍ Z TRUB PLASTOVÝCH ODPADNÍCH DN DO 150MM</t>
  </si>
  <si>
    <t>DN 150mm 
kompletní provedení vč. příp. zemních prací, napojení přípojek vykázáno zvlášť</t>
  </si>
  <si>
    <t>Přípojky nových UV: 18,5=18,500 [A]</t>
  </si>
  <si>
    <t>89712</t>
  </si>
  <si>
    <t>VPUSŤ KANALIZAČNÍ ULIČNÍ KOMPLETNÍ Z BETONOVÝCH DÍLCŮ</t>
  </si>
  <si>
    <t>KUS</t>
  </si>
  <si>
    <t>kompletní provedení (zahrnuje mříž D400 + lapač nečistot + střední část + zápachová uzávěrka + kaliště)</t>
  </si>
  <si>
    <t>Nová UV: 6=6,000 [A]</t>
  </si>
  <si>
    <t>89921</t>
  </si>
  <si>
    <t>VÝŠKOVÁ ÚPRAVA POKLOPŮ</t>
  </si>
  <si>
    <t>Výšková úprava poklopů stávajících kanalizačních šachet</t>
  </si>
  <si>
    <t>89923</t>
  </si>
  <si>
    <t>VÝŠKOVÁ ÚPRAVA KRYCÍCH HRNCŮ</t>
  </si>
  <si>
    <t>Výšková úprava poklopů stávajících šoupat</t>
  </si>
  <si>
    <t>899901</t>
  </si>
  <si>
    <t>PŘEPOJENÍ PŘÍPOJEK</t>
  </si>
  <si>
    <t>Napojení nových UV a drenáže</t>
  </si>
  <si>
    <t>navrtávky na kan. sběrač: 5=5,000 [A] 
navrtávky do UV pro UV: 1=1,000 [B] 
navrtávky do UV pro drenáž: 2=2,000 [C] 
Celkem: A+B+C=8,000 [D]</t>
  </si>
  <si>
    <t>Ostatní konstrukce a práce</t>
  </si>
  <si>
    <t>42</t>
  </si>
  <si>
    <t>9111B1</t>
  </si>
  <si>
    <t>R</t>
  </si>
  <si>
    <t>ZÁBRADLÍ SILNIČNÍ Z DÍLCŮ SE SVISLOU VÝPLNÍ - DODÁVKA A MONTÁŽ</t>
  </si>
  <si>
    <t>Z ocelových trubek. Viz příloha "D.1.7. Zábradlí" - celkem 32 dílů. 
Zábradlí bude opatřeno nátěrem základovou barvou a dvojnásobným nátěrem barvou olejovou. 
Do bet. patek C 25/30 XC1 (celk. 2 m3)</t>
  </si>
  <si>
    <t>Ochranné zábradlí (v místě podél silnice a větve D): 61,5=61,500 [A]</t>
  </si>
  <si>
    <t>43</t>
  </si>
  <si>
    <t>914131</t>
  </si>
  <si>
    <t>DOPRAVNÍ ZNAČKY ZÁKLADNÍ VELIKOSTI OCELOVÉ FÓLIE TŘ 2 - DODÁVKA A MONTÁŽ</t>
  </si>
  <si>
    <t>nové SDZ 
IP 11b: 2=2,000 [A] 
IP 11c: 1=1,000 [B] 
IP 12: 1=1,000 [C] 
P4 + E 2b: 1+1=2,000 [D] 
Celkem: A+B+C+D=6,000 [E]</t>
  </si>
  <si>
    <t>44</t>
  </si>
  <si>
    <t>914132</t>
  </si>
  <si>
    <t>DOPRAVNÍ ZNAČKY ZÁKLADNÍ VELIKOSTI OCELOVÉ FÓLIE TŘ 2 - MONTÁŽ S PŘEMÍSTĚNÍM</t>
  </si>
  <si>
    <t>vč. vyzvednutí ze skladu</t>
  </si>
  <si>
    <t>Stávající SDZ 
P2+E2b: 2=2,000 [A] 
P4: 1=1,000 [B] 
Celkem: A+B=3,000 [C]</t>
  </si>
  <si>
    <t>45</t>
  </si>
  <si>
    <t>914133</t>
  </si>
  <si>
    <t>DOPRAVNÍ ZNAČKY ZÁKLADNÍ VELIKOSTI OCELOVÉ FÓLIE TŘ 2 - DEMONTÁŽ</t>
  </si>
  <si>
    <t>vč. uskladnění</t>
  </si>
  <si>
    <t>46</t>
  </si>
  <si>
    <t>914432</t>
  </si>
  <si>
    <t>DOPRAVNÍ ZNAČKY 100X150CM OCELOVÉ FÓLIE TŘ 2 - MONTÁŽ S PŘEMÍSTĚNÍM</t>
  </si>
  <si>
    <t>Stávající SDZ 
IP22: 1=1,000 [A]</t>
  </si>
  <si>
    <t>47</t>
  </si>
  <si>
    <t>914433</t>
  </si>
  <si>
    <t>DOPRAVNÍ ZNAČKY 100X150CM OCELOVÉ FÓLIE TŘ 2 - DEMONTÁŽ</t>
  </si>
  <si>
    <t>48</t>
  </si>
  <si>
    <t>914921</t>
  </si>
  <si>
    <t>SLOUPKY A STOJKY DOPRAVNÍCH ZNAČEK Z OCEL TRUBEK DO PATKY - DODÁVKA A MONTÁŽ</t>
  </si>
  <si>
    <t>nové SDZ 
IP 11b: 2=2,000 [A] 
IP 11c: 1=1,000 [B] 
IP 12: 1=1,000 [C] 
P4 + E 2b: 1=1,000 [D] 
Celkem: A+B+C+D=5,000 [E]</t>
  </si>
  <si>
    <t>49</t>
  </si>
  <si>
    <t>914922</t>
  </si>
  <si>
    <t>SLOUPKY A STOJKY DZ Z OCEL TRUBEK DO PATKY MONTÁŽ S PŘESUNEM</t>
  </si>
  <si>
    <t>Stávající SDZ 
P2+E2b: 1=1,000 [A] 
P4: 1=1,000 [B] 
IP22: 2=2,000 [C] 
Celkem: A+B+C=4,000 [D]</t>
  </si>
  <si>
    <t>50</t>
  </si>
  <si>
    <t>914923</t>
  </si>
  <si>
    <t>SLOUPKY A STOJKY DZ Z OCEL TRUBEK DO PATKY DEMONTÁŽ</t>
  </si>
  <si>
    <t>vč. očištění a uskladnění</t>
  </si>
  <si>
    <t>915111</t>
  </si>
  <si>
    <t>VODOROVNÉ DOPRAVNÍ ZNAČENÍ BARVOU HLADKÉ - DODÁVKA A POKLÁDKA</t>
  </si>
  <si>
    <t>1. fáze VDZ vč. předzančení</t>
  </si>
  <si>
    <t>1 x symbol vozíčkáře (bílá): 1,3=1,300 [A] 
V 10b (bílá): 69*0,125=8,625 [B] 
V 12a (žlutá): 22*0,125=2,750 [C] 
Celkem: A+B+C=12,675 [D]</t>
  </si>
  <si>
    <t>915211</t>
  </si>
  <si>
    <t>VODOROVNÉ DOPRAVNÍ ZNAČENÍ PLASTEM HLADKÉ - DODÁVKA A POKLÁDKA</t>
  </si>
  <si>
    <t>2. fáze VDZ vč. zametení (malé množství)</t>
  </si>
  <si>
    <t>91710</t>
  </si>
  <si>
    <t>OBRUBY Z BETONOVÝCH PALISÁD</t>
  </si>
  <si>
    <t>včetně uložení do betonu C 20/25 n XF4 (celk. 3 m3)</t>
  </si>
  <si>
    <t>Betonové palisády š. 160mm (průřez 160/160mm) v. 600mm: 50*0,6*0,16=4,800 [A]</t>
  </si>
  <si>
    <t>917212</t>
  </si>
  <si>
    <t>ZÁHONOVÉ OBRUBY Z BETONOVÝCH OBRUBNÍKŮ ŠÍŘ 80MM</t>
  </si>
  <si>
    <t>včetně uložení do betonu C 20/25 n XF4 v množství 0,05m3/bm 
Přímé i obloukové prvky</t>
  </si>
  <si>
    <t>917224</t>
  </si>
  <si>
    <t>včetně uložení do betonu C 20/25 n XF4 v množství 0,05m3/bm a vyspárování cementovou maltou 
Přímé i obloukové prvky</t>
  </si>
  <si>
    <t>Betonový obrubník silniční 150x250x1000 mm: 46=46,000 [A] 
Betonový obrubník silniční nájezdový 150x150x1000 mm: 24=24,000 [B] 
Betonový obrubník silniční přechodový 150x150-250x1000 mm: 3=3,000 [C] 
Celkem: A+B+C=73,000 [D]</t>
  </si>
  <si>
    <t>917426</t>
  </si>
  <si>
    <t>Kamenný obrubník OP3 250x200x800-2000 mm: 56=56,000 [A]</t>
  </si>
  <si>
    <t>91782</t>
  </si>
  <si>
    <t>VÝŠKOVÁ ÚPRAVA OBRUBNÍKŮ KAMENNÝCH</t>
  </si>
  <si>
    <t>Část obrub podél oplocení vlevo ul. Budějovická, bude zpět použito.</t>
  </si>
  <si>
    <t>Vybourání silničního kamenného ležatého obrubníku OP3 (250x200mm) včetně demolice betonového lože, očištění a zpětná ukládka do betonu C 20/25 n XF4 v množství 0,05m3/bm a vyspárování cementovou maltou: 90,0=90,000 [A]</t>
  </si>
  <si>
    <t>919112</t>
  </si>
  <si>
    <t>ŘEZÁNÍ ASFALTOVÉHO KRYTU VOZOVEK TL DO 100MM</t>
  </si>
  <si>
    <t>Zaříznutí hrany asf. vozovky v tl. 90mm</t>
  </si>
  <si>
    <t>919114</t>
  </si>
  <si>
    <t>ŘEZÁNÍ ASFALTOVÉHO KRYTU VOZOVEK TL DO 200MM</t>
  </si>
  <si>
    <t>Zaříznutí hrany asf. vozovky v tl. 165mm</t>
  </si>
  <si>
    <t>96687</t>
  </si>
  <si>
    <t>VYBOURÁNÍ ULIČNÍCH VPUSTÍ KOMPLETNÍCH</t>
  </si>
  <si>
    <t>stávající UV: 4=4,000 [A]</t>
  </si>
  <si>
    <t>SO 101.2</t>
  </si>
  <si>
    <t>Komunikace a zpevněné plochy - nezpůsobilé náklady</t>
  </si>
  <si>
    <t>dle pol. 113328.a: 15,9*2,1=33,390 [A] 
dle pol. 11354: 40*0,2=8,000 [B] 
dle pol. 121108: 19*1,8=34,200 [C] 
dle pol. 966138: 3,5*2,6=9,100 [D] 
Celkem: A+B+C+D=84,690 [E]</t>
  </si>
  <si>
    <t>dle pol. 113188: 6,08*2,4=14,592 [A] 
dle pol. 11351: 23*0,15=3,450 [B] 
Celkem: A+B=18,042 [C]</t>
  </si>
  <si>
    <t>c</t>
  </si>
  <si>
    <t>beton železový (předpoklad)</t>
  </si>
  <si>
    <t>dle pol. 113168: 1,05*2,5=2,625 [A]</t>
  </si>
  <si>
    <t>11120</t>
  </si>
  <si>
    <t>ODSTRANĚNÍ KŘOVIN</t>
  </si>
  <si>
    <t>vč. likvidace dřevní hmoty dle dispozic zhotovitele</t>
  </si>
  <si>
    <t>Odstranění křoví (živého plotu) v pásu š. do 2m: 17*2=34,000 [A]</t>
  </si>
  <si>
    <t>11201</t>
  </si>
  <si>
    <t>KÁCENÍ STROMŮ D KMENE DO 0,5M S ODSTRANĚNÍM PAŘEZŮ</t>
  </si>
  <si>
    <t>Pokácení stáv. lípy D kmene 150mm: 1=1,000 [A]</t>
  </si>
  <si>
    <t>113168</t>
  </si>
  <si>
    <t>ODSTRANĚNÍ KRYTU ZPEVNĚNÝCH PLOCH ZE SILNIČNÍCH DÍLCŮ, ODVOZ DO 20KM</t>
  </si>
  <si>
    <t>Demolice chodníku z betonových panelů beton tl. 150mm: 7*0,15=1,050 [A]</t>
  </si>
  <si>
    <t>113188</t>
  </si>
  <si>
    <t>ODSTRANĚNÍ KRYTU ZPEVNĚNÝCH PLOCH Z DLAŽDIC, ODVOZ DO 20KM</t>
  </si>
  <si>
    <t>Demolice chodníku z betonové dlažby - dl. tl. 80mm: 76*0,08=6,080 [A]</t>
  </si>
  <si>
    <t>Demolice chodníku z betonové dlažby - lože tl. 40-50mm a štěrk / štěrkodrť tl. 150mm: 76*0,2=15,200 [A] 
Demolice chodníku z betonových panelů - štěrk / štěrkodrť tl. 100mm: 7*0,1=0,700 [B] 
Celkem: A+B=15,900 [C]</t>
  </si>
  <si>
    <t>11351</t>
  </si>
  <si>
    <t>ODSTRANĚNÍ ZÁHONOVÝCH OBRUBNÍKŮ</t>
  </si>
  <si>
    <t>Vybourání záhonových betonového obrubníku včetně demolice betonového lože: 23=23,000 [A]</t>
  </si>
  <si>
    <t>11354</t>
  </si>
  <si>
    <t>ODSTRANĚNÍ OBRUB Z KRAJNÍKŮ</t>
  </si>
  <si>
    <t>Vybourání silničního kamenného krajníku KS3 (130x200mm) včetně demolice betonového lože: 40=40,000 [A]</t>
  </si>
  <si>
    <t>Výkop (materiál pro zpětné použití): 26,05=26,050 [A]</t>
  </si>
  <si>
    <t>Násyp: 26,05=26,050 [A]</t>
  </si>
  <si>
    <t>dle pol. 121108: 19,0=19,000 [A] 
dle pol. 122734: 26,05=26,050 [B] 
Celkem: A+B=45,050 [C]</t>
  </si>
  <si>
    <t>Dodatečný násyp (nenamrzavý materiál): 1,9=1,900 [A]</t>
  </si>
  <si>
    <t>Ohumusování tl. 0,1m - příprava: 11,0=11,000 [A]</t>
  </si>
  <si>
    <t>Ohumusování tl. 0,1m: 11,0=11,000 [A]</t>
  </si>
  <si>
    <t>Zatravnění ohumusovaných ploch: 11,0=11,000 [A]</t>
  </si>
  <si>
    <t>Údržba zatravněných ploch do předání správci: 11,0=11,000 [A]</t>
  </si>
  <si>
    <t>ŠD 0/63</t>
  </si>
  <si>
    <t>Konstrukce chodníku (tl. min. 200mm): 44,5=44,500 [A]</t>
  </si>
  <si>
    <t>58221</t>
  </si>
  <si>
    <t>DLÁŽDĚNÉ KRYTY Z DROBNÝCH KOSTEK DO LOŽE Z KAMENIVA LEMOVACÍ</t>
  </si>
  <si>
    <t>Drobné kamenné kostky (tl. 100mm), ložní vrstva drť frakce 4/8 mm tl. (do) 40mm 
Jedná se o lemovací a dělící pruhy pro útvary z betonové skladebné dlažby</t>
  </si>
  <si>
    <t>Konstrukce chodníku: 23=23,000 [A]</t>
  </si>
  <si>
    <t>582611</t>
  </si>
  <si>
    <t>KRYTY Z BETON DLAŽDIC SE ZÁMKEM ŠEDÝCH TL 60MM DO LOŽE Z KAM</t>
  </si>
  <si>
    <t>DL 200/100mm přírodní tl. 60mm, ložní vrstva drť frakce 4/8 mm tl. 40mm</t>
  </si>
  <si>
    <t>Konstrukce chodníku: 204=204,000 [A]</t>
  </si>
  <si>
    <t>58261A</t>
  </si>
  <si>
    <t>KRYTY Z BETON DLAŽDIC SE ZÁMKEM BAREV RELIÉF TL 60MM DO LOŽE Z KAM</t>
  </si>
  <si>
    <t>DL 200/100mm reliéfní červená tl. 60mm, ložní vrstva drť frakce 4/8 mm tl. 40mm</t>
  </si>
  <si>
    <t>Konstrukce chodníku: 11=11,000 [A]</t>
  </si>
  <si>
    <t>587206</t>
  </si>
  <si>
    <t>PŘEDLÁŽDĚNÍ KRYTU Z BETONOVÝCH DLAŽDIC SE ZÁMKEM VČETNĚ PODKLADU</t>
  </si>
  <si>
    <t>Předláždění stávajícího chodníku ve složení dlažba tl. 80mm, lože tl. 40mm a štěrk / štěrkodrť tl. cca 150mm: 31=31,000 [A]</t>
  </si>
  <si>
    <t>9111A1</t>
  </si>
  <si>
    <t>ZÁBRADLÍ SILNIČNÍ S VODOR MADLY - DODÁVKA A MONTÁŽ</t>
  </si>
  <si>
    <t>Ocelové, trojmadlové, žárově pozinkované. 
Do bet. patek C 25/30 XC1 (celk. 0,5m3)</t>
  </si>
  <si>
    <t>Schodišťové zábradlí (v místě schodiště z palisád): 5=5,000 [A]</t>
  </si>
  <si>
    <t>Betonové palisády š. 180mm (průřez 120/180mm) - 
- v. 800mm: 12*0,8*0,18=1,728 [A] 
- v. 600mm: 12*0,6*0,18=1,296 [B] 
- v. 400mm: 12*0,4*0,18=0,864 [C] 
Celkem: A+B+C=3,888 [D]</t>
  </si>
  <si>
    <t>917211</t>
  </si>
  <si>
    <t>ZÁHONOVÉ OBRUBY Z BETONOVÝCH OBRUBNÍKŮ ŠÍŘ 50MM</t>
  </si>
  <si>
    <t>včetně uložení do betonu C 20/25 n XF4 v množství 0,05m3/bm</t>
  </si>
  <si>
    <t>Betonový obrubník záhonový 50x200x500/1000 mm: 43=43,000 [A]</t>
  </si>
  <si>
    <t>91743</t>
  </si>
  <si>
    <t>CHODNÍKOVÉ OBRUBY Z KAMENNÝCH KRAJNÍKŮ</t>
  </si>
  <si>
    <t>Kamenný krajník KS3 130x200x300-800mm: 55=55,000 [A]</t>
  </si>
  <si>
    <t>91783</t>
  </si>
  <si>
    <t>VÝŠKOVÁ ÚPRAVA OBRUB Z KRAJNÍKŮ</t>
  </si>
  <si>
    <t>Stávající krajníky u upravovaného chodníku</t>
  </si>
  <si>
    <t>Vybourání kamenného krajníku KS3 (130x200mm) včetně demolice betonového lože, očištění a zpětná ukládka do betonu C 20/25 n XF4 v množství 0,05m3/bm a vyspárování cementovou maltou: 12=12,000 [A]</t>
  </si>
  <si>
    <t>966138</t>
  </si>
  <si>
    <t>BOURÁNÍ KONSTRUKCÍ Z KAMENE NA MC S ODVOZEM DO 20KM</t>
  </si>
  <si>
    <t>Demolice kamenné zídky: 3,5=3,500 [A]</t>
  </si>
  <si>
    <t>966842</t>
  </si>
  <si>
    <t>ODSTRANĚNÍ OPLOCENÍ Z DRÁT PLETIVA</t>
  </si>
  <si>
    <t>vč. likvidace odpadu (malé množství)</t>
  </si>
  <si>
    <t>Odstranění oplocení (v místě pro přecházení): 4=4,000 [A]</t>
  </si>
  <si>
    <t>SO 401</t>
  </si>
  <si>
    <t>Veřejné osvětlení</t>
  </si>
  <si>
    <t>02730</t>
  </si>
  <si>
    <t>POMOC PRÁCE ZŘÍZ NEBO ZAJIŠŤ OCHRANU INŽENÝRSKÝCH SÍTÍ</t>
  </si>
  <si>
    <t>KPL</t>
  </si>
  <si>
    <t>Provedení SO 401 dle přiložené dokumentace a soupisu prací 
Ocenění dle přílohy "SO 401_příloha_SP.xls" 
- položky přiloženého soupisu k nacenění označeny žlutě 
- celková cena k doplnění do rozpočtu označena zeleně - pole Celkem bez DPH (Kč)</t>
  </si>
  <si>
    <t>VON</t>
  </si>
  <si>
    <t>Vedlejší a ostatní náklady</t>
  </si>
  <si>
    <t>02520</t>
  </si>
  <si>
    <t>ZKOUŠENÍ MATERIÁLŮ NEZÁVISLOU ZKUŠEBNOU</t>
  </si>
  <si>
    <t>zajištění zkoušek asfaltů (PAU)</t>
  </si>
  <si>
    <t>02710</t>
  </si>
  <si>
    <t>POMOC PRÁCE ZŘÍZ NEBO ZAJIŠŤ OBJÍŽĎKY A PŘÍSTUP CESTY</t>
  </si>
  <si>
    <t>opatření pro zajištění BOZP na stavbě</t>
  </si>
  <si>
    <t>02720</t>
  </si>
  <si>
    <t>POMOC PRÁCE ZŘÍZ NEBO ZAJIŠŤ REGULACI A OCHRANU DOPRAVY</t>
  </si>
  <si>
    <t>projednání DIO, zajištění DIR, realizace DIO vč. pronájmu DZ,případné řízení provozu proškolenými pracovníky a dočasné zneplatnění stávajícího DZ v rozporu s DIO.</t>
  </si>
  <si>
    <t>02910</t>
  </si>
  <si>
    <t>OSTATNÍ POŽADAVKY - ZEMĚMĚŘIČSKÁ MĚŘENÍ</t>
  </si>
  <si>
    <t>zaměření skutečného provedení stavby</t>
  </si>
  <si>
    <t>02943</t>
  </si>
  <si>
    <t>OSTATNÍ POŽADAVKY - VYPRACOVÁNÍ RDS</t>
  </si>
  <si>
    <t>02944</t>
  </si>
  <si>
    <t>OSTAT POŽADAVKY - DOKUMENTACE SKUTEČ PROVEDENÍ V DIGIT FORMĚ</t>
  </si>
  <si>
    <t>vč. příp. tištěné formy, dle SOD</t>
  </si>
  <si>
    <t>02990</t>
  </si>
  <si>
    <t>OSTATNÍ POŽADAVKY - INFORMAČNÍ TABULE</t>
  </si>
  <si>
    <t>Označení stavby dle zásad BOZP</t>
  </si>
  <si>
    <t>03100</t>
  </si>
  <si>
    <t>ZAŘÍZENÍ STAVENIŠTĚ - ZŘÍZENÍ, PROVOZ, DEMONTÁŽ</t>
  </si>
  <si>
    <t>projednání, zřízení ploch ZS, jejich napojení na sítě, provoz, údržba, příp. přesuny a likvidace, uvedení ploch ZS do původního, resp. dohodnutého stavu  
zahrnuje veškeré zázemí zhotovitele k vypracování díla, vč. např. ostrahy staveniště a vybavení.</t>
  </si>
  <si>
    <t xml:space="preserve"> 
Demolice stávající vozovky na asfaltové kry - 
- ul. Na Vyhlídce (v místě zřízení parkoviště a zatravnění) tl. 90mm: 337,5*0,09=30,375 [B] 
- ul. Budějovická (v místech zúžení stáv. silnice) tl. 165mm: 61,15*0,165=10,090 [C] 
Celkem: A+B+C=44,965 [D]</t>
  </si>
  <si>
    <t xml:space="preserve"> 
Demolice stávající vozovky ul. Na Vyhlídce (v místě zřízení parkoviště a zatravnění) - 
- KŠ (kalený štěrk) tl. 100 mm: 33,4=33,400 [B] 
- štěrkodrť tl. 90 mm: 35,91=35,910 [C] 
Demolice stávající vozovky ul. Budějovická (v místech zúžení stáv. silnice) - 
- štěrkodrť tl. 90 mm: 5,5=5,500 [D] 
Celkem: A+B+C+D=80,810 [E]</t>
  </si>
  <si>
    <t>ODSTRANĚNÍ KAMENNÝCH OBRUBNÍKŮ</t>
  </si>
  <si>
    <t>Odhumusování tl. 0,1m: 190+205*0,1=39,500 [A]</t>
  </si>
  <si>
    <t>OBRUBY Z KAMENNÝCH OBRUBNÍKŮ ŠÍŘ 250MM</t>
  </si>
  <si>
    <t>ODSTRANĚNÍ SILNIČNÍCH OBRUBNÍKŮ BETONOVÝCH</t>
  </si>
  <si>
    <t>Betonový obrubník 80x250x1000 mm: 133=133,000 [A]</t>
  </si>
  <si>
    <t>SILNIČNÍ OBRUBY Z BETONOVÝCH OBRUBNÍKŮ ŠÍŘ 150MM</t>
  </si>
  <si>
    <t>Ohumusování tl. 0,1m: (11,0+199,0)*0,1*1,8=37,800 [A]</t>
  </si>
  <si>
    <t>Ohumusování tl. 0,1m: (11,0+199,0)*0,1=21,000 [A]</t>
  </si>
  <si>
    <t>Veřejné osvětlení - nezpůsobilé náklady</t>
  </si>
  <si>
    <t>Vedlejší a ostatní náklady - způsobilé náklady</t>
  </si>
  <si>
    <t>celkem způsobilé</t>
  </si>
  <si>
    <t>celkem nezpůsobilé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</si>
</sst>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8" x14ac:knownFonts="1">
    <font>
      <sz val="10"/>
      <name val="Arial"/>
    </font>
    <font>
      <b/>
      <sz val="16"/>
      <color rgb="FF000000"/>
      <name val="Arial"/>
    </font>
    <font>
      <b/>
      <sz val="16"/>
      <name val="Arial"/>
    </font>
    <font>
      <b/>
      <sz val="10"/>
      <name val="Arial"/>
    </font>
    <font>
      <sz val="10"/>
      <color rgb="FFFFFFFF"/>
      <name val="Arial"/>
    </font>
    <font>
      <b/>
      <sz val="11"/>
      <name val="Arial"/>
    </font>
    <font>
      <i/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57">
    <xf numFmtId="0" fontId="0" fillId="0" borderId="0" xfId="0"/>
    <xf numFmtId="0" fontId="0" fillId="2" borderId="0" xfId="6" applyFont="1" applyFill="1"/>
    <xf numFmtId="0" fontId="1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right"/>
    </xf>
    <xf numFmtId="0" fontId="4" fillId="3" borderId="1" xfId="6" applyFont="1" applyFill="1" applyBorder="1" applyAlignment="1">
      <alignment horizontal="center"/>
    </xf>
    <xf numFmtId="0" fontId="0" fillId="2" borderId="2" xfId="6" applyFont="1" applyFill="1" applyBorder="1"/>
    <xf numFmtId="4" fontId="3" fillId="2" borderId="0" xfId="6" applyNumberFormat="1" applyFont="1" applyFill="1" applyAlignment="1">
      <alignment horizontal="right"/>
    </xf>
    <xf numFmtId="0" fontId="0" fillId="2" borderId="1" xfId="6" applyFont="1" applyFill="1" applyBorder="1" applyAlignment="1">
      <alignment horizontal="center"/>
    </xf>
    <xf numFmtId="0" fontId="0" fillId="2" borderId="3" xfId="6" applyFont="1" applyFill="1" applyBorder="1"/>
    <xf numFmtId="0" fontId="0" fillId="2" borderId="4" xfId="6" applyFont="1" applyFill="1" applyBorder="1"/>
    <xf numFmtId="0" fontId="5" fillId="2" borderId="0" xfId="6" applyFont="1" applyFill="1"/>
    <xf numFmtId="0" fontId="5" fillId="2" borderId="0" xfId="6" applyFont="1" applyFill="1" applyAlignment="1">
      <alignment horizontal="left"/>
    </xf>
    <xf numFmtId="0" fontId="4" fillId="3" borderId="1" xfId="6" applyFont="1" applyFill="1" applyBorder="1" applyAlignment="1">
      <alignment horizontal="center" vertical="center" wrapText="1"/>
    </xf>
    <xf numFmtId="0" fontId="5" fillId="2" borderId="2" xfId="6" applyFont="1" applyFill="1" applyBorder="1"/>
    <xf numFmtId="0" fontId="5" fillId="2" borderId="2" xfId="6" applyFont="1" applyFill="1" applyBorder="1" applyAlignment="1">
      <alignment horizontal="left"/>
    </xf>
    <xf numFmtId="0" fontId="0" fillId="0" borderId="1" xfId="6" applyFont="1" applyBorder="1" applyAlignment="1">
      <alignment horizontal="left"/>
    </xf>
    <xf numFmtId="4" fontId="0" fillId="0" borderId="1" xfId="6" applyNumberFormat="1" applyFont="1" applyBorder="1" applyAlignment="1">
      <alignment horizontal="right"/>
    </xf>
    <xf numFmtId="0" fontId="0" fillId="0" borderId="1" xfId="6" applyFont="1" applyBorder="1"/>
    <xf numFmtId="0" fontId="0" fillId="2" borderId="5" xfId="6" applyFont="1" applyFill="1" applyBorder="1"/>
    <xf numFmtId="0" fontId="3" fillId="2" borderId="5" xfId="6" applyFont="1" applyFill="1" applyBorder="1" applyAlignment="1">
      <alignment horizontal="right"/>
    </xf>
    <xf numFmtId="0" fontId="3" fillId="2" borderId="5" xfId="6" applyFont="1" applyFill="1" applyBorder="1" applyAlignment="1">
      <alignment wrapText="1"/>
    </xf>
    <xf numFmtId="4" fontId="3" fillId="2" borderId="5" xfId="6" applyNumberFormat="1" applyFont="1" applyFill="1" applyBorder="1" applyAlignment="1">
      <alignment horizontal="center"/>
    </xf>
    <xf numFmtId="0" fontId="0" fillId="0" borderId="1" xfId="6" applyFont="1" applyBorder="1" applyAlignment="1">
      <alignment horizontal="right"/>
    </xf>
    <xf numFmtId="0" fontId="0" fillId="0" borderId="1" xfId="6" applyFont="1" applyBorder="1" applyAlignment="1">
      <alignment wrapText="1"/>
    </xf>
    <xf numFmtId="0" fontId="0" fillId="0" borderId="1" xfId="6" applyFont="1" applyBorder="1" applyAlignment="1">
      <alignment horizontal="center"/>
    </xf>
    <xf numFmtId="164" fontId="0" fillId="0" borderId="1" xfId="6" applyNumberFormat="1" applyFont="1" applyBorder="1" applyAlignment="1">
      <alignment horizontal="center"/>
    </xf>
    <xf numFmtId="4" fontId="0" fillId="0" borderId="1" xfId="6" applyNumberFormat="1" applyFont="1" applyBorder="1" applyAlignment="1">
      <alignment horizontal="center"/>
    </xf>
    <xf numFmtId="0" fontId="0" fillId="0" borderId="4" xfId="6" applyFont="1" applyBorder="1" applyAlignment="1">
      <alignment vertical="top"/>
    </xf>
    <xf numFmtId="0" fontId="0" fillId="0" borderId="1" xfId="6" applyFont="1" applyBorder="1" applyAlignment="1">
      <alignment horizontal="left" vertical="center" wrapText="1"/>
    </xf>
    <xf numFmtId="0" fontId="0" fillId="0" borderId="0" xfId="6" applyFont="1" applyAlignment="1">
      <alignment vertical="top"/>
    </xf>
    <xf numFmtId="0" fontId="6" fillId="0" borderId="1" xfId="6" applyFont="1" applyBorder="1" applyAlignment="1">
      <alignment horizontal="left" vertical="center" wrapText="1"/>
    </xf>
    <xf numFmtId="0" fontId="0" fillId="0" borderId="2" xfId="6" applyFont="1" applyBorder="1" applyAlignment="1">
      <alignment vertical="top"/>
    </xf>
    <xf numFmtId="0" fontId="3" fillId="2" borderId="2" xfId="6" applyFont="1" applyFill="1" applyBorder="1" applyAlignment="1">
      <alignment horizontal="right"/>
    </xf>
    <xf numFmtId="4" fontId="3" fillId="2" borderId="2" xfId="6" applyNumberFormat="1" applyFont="1" applyFill="1" applyBorder="1" applyAlignment="1">
      <alignment horizontal="center"/>
    </xf>
    <xf numFmtId="4" fontId="0" fillId="2" borderId="1" xfId="6" applyNumberFormat="1" applyFont="1" applyFill="1" applyBorder="1" applyAlignment="1">
      <alignment horizontal="center"/>
    </xf>
    <xf numFmtId="0" fontId="0" fillId="0" borderId="1" xfId="6" applyFont="1" applyFill="1" applyBorder="1" applyAlignment="1">
      <alignment horizontal="right"/>
    </xf>
    <xf numFmtId="0" fontId="0" fillId="0" borderId="1" xfId="6" applyFont="1" applyFill="1" applyBorder="1"/>
    <xf numFmtId="0" fontId="0" fillId="0" borderId="1" xfId="6" applyFont="1" applyFill="1" applyBorder="1" applyAlignment="1">
      <alignment wrapText="1"/>
    </xf>
    <xf numFmtId="4" fontId="0" fillId="0" borderId="0" xfId="0" applyNumberFormat="1"/>
    <xf numFmtId="0" fontId="0" fillId="0" borderId="0" xfId="0" applyFill="1"/>
    <xf numFmtId="0" fontId="0" fillId="0" borderId="1" xfId="6" applyFont="1" applyFill="1" applyBorder="1" applyAlignment="1">
      <alignment horizontal="left" vertical="center" wrapText="1"/>
    </xf>
    <xf numFmtId="0" fontId="0" fillId="0" borderId="1" xfId="6" applyFont="1" applyFill="1" applyBorder="1" applyAlignment="1">
      <alignment horizontal="center"/>
    </xf>
    <xf numFmtId="164" fontId="0" fillId="0" borderId="1" xfId="6" applyNumberFormat="1" applyFont="1" applyFill="1" applyBorder="1" applyAlignment="1">
      <alignment horizontal="center"/>
    </xf>
    <xf numFmtId="4" fontId="0" fillId="0" borderId="1" xfId="6" applyNumberFormat="1" applyFont="1" applyFill="1" applyBorder="1" applyAlignment="1">
      <alignment horizontal="center"/>
    </xf>
    <xf numFmtId="0" fontId="6" fillId="0" borderId="1" xfId="6" applyFont="1" applyFill="1" applyBorder="1" applyAlignment="1">
      <alignment horizontal="left" vertical="center" wrapText="1"/>
    </xf>
    <xf numFmtId="0" fontId="0" fillId="0" borderId="2" xfId="6" applyFont="1" applyFill="1" applyBorder="1"/>
    <xf numFmtId="0" fontId="3" fillId="0" borderId="2" xfId="6" applyFont="1" applyFill="1" applyBorder="1" applyAlignment="1">
      <alignment horizontal="right"/>
    </xf>
    <xf numFmtId="0" fontId="3" fillId="0" borderId="5" xfId="6" applyFont="1" applyFill="1" applyBorder="1" applyAlignment="1">
      <alignment wrapText="1"/>
    </xf>
    <xf numFmtId="4" fontId="3" fillId="0" borderId="2" xfId="6" applyNumberFormat="1" applyFont="1" applyFill="1" applyBorder="1" applyAlignment="1">
      <alignment horizontal="center"/>
    </xf>
    <xf numFmtId="0" fontId="0" fillId="0" borderId="0" xfId="6" applyFont="1" applyFill="1" applyBorder="1" applyAlignment="1">
      <alignment horizontal="left"/>
    </xf>
    <xf numFmtId="0" fontId="0" fillId="2" borderId="0" xfId="6" applyFont="1" applyFill="1"/>
    <xf numFmtId="0" fontId="1" fillId="2" borderId="0" xfId="6" applyFont="1" applyFill="1" applyAlignment="1">
      <alignment horizontal="center" vertical="center"/>
    </xf>
    <xf numFmtId="0" fontId="2" fillId="2" borderId="0" xfId="6" applyFont="1" applyFill="1"/>
    <xf numFmtId="0" fontId="4" fillId="3" borderId="1" xfId="6" applyFont="1" applyFill="1" applyBorder="1" applyAlignment="1">
      <alignment horizontal="center" vertical="center" wrapText="1"/>
    </xf>
    <xf numFmtId="0" fontId="5" fillId="2" borderId="0" xfId="6" applyFont="1" applyFill="1" applyAlignment="1">
      <alignment horizontal="right"/>
    </xf>
    <xf numFmtId="0" fontId="5" fillId="2" borderId="2" xfId="6" applyFont="1" applyFill="1" applyBorder="1" applyAlignment="1">
      <alignment horizontal="right"/>
    </xf>
    <xf numFmtId="0" fontId="0" fillId="2" borderId="2" xfId="6" applyFont="1" applyFill="1" applyBorder="1"/>
  </cellXfs>
  <cellStyles count="7">
    <cellStyle name="Comma" xfId="4"/>
    <cellStyle name="Comma [0]" xfId="5"/>
    <cellStyle name="Currency" xfId="2"/>
    <cellStyle name="Currency [0]" xfId="3"/>
    <cellStyle name="Normal" xfId="6"/>
    <cellStyle name="Normální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workbookViewId="0">
      <selection activeCell="D22" sqref="D22"/>
    </sheetView>
  </sheetViews>
  <sheetFormatPr defaultColWidth="9.140625" defaultRowHeight="12.75" customHeight="1" x14ac:dyDescent="0.2"/>
  <cols>
    <col min="1" max="1" width="25.7109375" customWidth="1"/>
    <col min="2" max="2" width="66.7109375" customWidth="1"/>
    <col min="3" max="5" width="20.7109375" customWidth="1"/>
  </cols>
  <sheetData>
    <row r="1" spans="1:5" ht="12.75" customHeight="1" x14ac:dyDescent="0.2">
      <c r="A1" s="50"/>
      <c r="B1" s="1" t="s">
        <v>0</v>
      </c>
      <c r="C1" s="1"/>
      <c r="D1" s="1"/>
      <c r="E1" s="1"/>
    </row>
    <row r="2" spans="1:5" ht="12.75" customHeight="1" x14ac:dyDescent="0.2">
      <c r="A2" s="50"/>
      <c r="B2" s="51" t="s">
        <v>1</v>
      </c>
      <c r="C2" s="1"/>
      <c r="D2" s="1"/>
      <c r="E2" s="1"/>
    </row>
    <row r="3" spans="1:5" ht="20.100000000000001" customHeight="1" x14ac:dyDescent="0.2">
      <c r="A3" s="50"/>
      <c r="B3" s="50"/>
      <c r="C3" s="1"/>
      <c r="D3" s="1"/>
      <c r="E3" s="1"/>
    </row>
    <row r="4" spans="1:5" ht="20.100000000000001" customHeight="1" x14ac:dyDescent="0.3">
      <c r="A4" s="1"/>
      <c r="B4" s="52" t="s">
        <v>2</v>
      </c>
      <c r="C4" s="50"/>
      <c r="D4" s="50"/>
      <c r="E4" s="1"/>
    </row>
    <row r="5" spans="1:5" ht="12.75" customHeight="1" x14ac:dyDescent="0.2">
      <c r="A5" s="1"/>
      <c r="B5" s="50" t="s">
        <v>3</v>
      </c>
      <c r="C5" s="50"/>
      <c r="D5" s="50"/>
      <c r="E5" s="1"/>
    </row>
    <row r="6" spans="1:5" ht="12.75" customHeight="1" x14ac:dyDescent="0.2">
      <c r="A6" s="1"/>
      <c r="B6" s="3" t="s">
        <v>4</v>
      </c>
      <c r="C6" s="6">
        <f>SUM(C10:C13)</f>
        <v>0</v>
      </c>
      <c r="D6" s="1"/>
      <c r="E6" s="1"/>
    </row>
    <row r="7" spans="1:5" ht="12.75" customHeight="1" x14ac:dyDescent="0.2">
      <c r="A7" s="1"/>
      <c r="B7" s="3" t="s">
        <v>5</v>
      </c>
      <c r="C7" s="6">
        <f>SUM(E10:E13)</f>
        <v>0</v>
      </c>
      <c r="D7" s="1"/>
      <c r="E7" s="1"/>
    </row>
    <row r="8" spans="1:5" ht="12.75" customHeight="1" x14ac:dyDescent="0.2">
      <c r="A8" s="5"/>
      <c r="B8" s="5"/>
      <c r="C8" s="5"/>
      <c r="D8" s="5"/>
      <c r="E8" s="5"/>
    </row>
    <row r="9" spans="1:5" ht="12.75" customHeight="1" x14ac:dyDescent="0.2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 x14ac:dyDescent="0.2">
      <c r="A10" s="15" t="s">
        <v>28</v>
      </c>
      <c r="B10" s="15" t="s">
        <v>29</v>
      </c>
      <c r="C10" s="16">
        <f>'SO 101_SO 101.1'!I3</f>
        <v>0</v>
      </c>
      <c r="D10" s="16">
        <f>'SO 101_SO 101.1'!O2</f>
        <v>0</v>
      </c>
      <c r="E10" s="16">
        <f>C10+D10</f>
        <v>0</v>
      </c>
    </row>
    <row r="11" spans="1:5" ht="12.75" customHeight="1" x14ac:dyDescent="0.2">
      <c r="A11" s="15" t="s">
        <v>274</v>
      </c>
      <c r="B11" s="15" t="s">
        <v>275</v>
      </c>
      <c r="C11" s="16">
        <f>'SO 101_SO 101.2'!I3</f>
        <v>0</v>
      </c>
      <c r="D11" s="16">
        <f>'SO 101_SO 101.2'!O2</f>
        <v>0</v>
      </c>
      <c r="E11" s="16">
        <f>C11+D11</f>
        <v>0</v>
      </c>
    </row>
    <row r="12" spans="1:5" ht="12.75" customHeight="1" x14ac:dyDescent="0.2">
      <c r="A12" s="15" t="s">
        <v>349</v>
      </c>
      <c r="B12" s="15" t="s">
        <v>390</v>
      </c>
      <c r="C12" s="16">
        <f>'SO 401'!I3</f>
        <v>0</v>
      </c>
      <c r="D12" s="16">
        <f>'SO 401'!O2</f>
        <v>0</v>
      </c>
      <c r="E12" s="16">
        <f>C12+D12</f>
        <v>0</v>
      </c>
    </row>
    <row r="13" spans="1:5" ht="12.75" customHeight="1" x14ac:dyDescent="0.2">
      <c r="A13" s="15" t="s">
        <v>355</v>
      </c>
      <c r="B13" s="15" t="s">
        <v>391</v>
      </c>
      <c r="C13" s="16">
        <f>VON!I3</f>
        <v>0</v>
      </c>
      <c r="D13" s="16">
        <f>VON!O2</f>
        <v>0</v>
      </c>
      <c r="E13" s="16">
        <f>C13+D13</f>
        <v>0</v>
      </c>
    </row>
    <row r="15" spans="1:5" ht="12.75" customHeight="1" x14ac:dyDescent="0.2">
      <c r="A15" s="49" t="s">
        <v>392</v>
      </c>
      <c r="C15" s="38">
        <f>SUM(C10,C13)</f>
        <v>0</v>
      </c>
      <c r="E15" s="38">
        <f>SUM(E10,E13)</f>
        <v>0</v>
      </c>
    </row>
    <row r="16" spans="1:5" ht="12.75" customHeight="1" x14ac:dyDescent="0.2">
      <c r="A16" s="49" t="s">
        <v>393</v>
      </c>
      <c r="C16" s="38">
        <f>SUM(C11:C12)</f>
        <v>0</v>
      </c>
      <c r="E16" s="38">
        <f>SUM(E11:E12)</f>
        <v>0</v>
      </c>
    </row>
  </sheetData>
  <mergeCells count="4">
    <mergeCell ref="A1:A3"/>
    <mergeCell ref="B2:B3"/>
    <mergeCell ref="B4:D4"/>
    <mergeCell ref="B5:D5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7"/>
  <sheetViews>
    <sheetView topLeftCell="B1" workbookViewId="0">
      <pane ySplit="8" topLeftCell="A9" activePane="bottomLeft" state="frozen"/>
      <selection pane="bottomLeft" activeCell="H23" sqref="H23:H26"/>
    </sheetView>
  </sheetViews>
  <sheetFormatPr defaultColWidth="9.140625" defaultRowHeight="12.75" customHeight="1" x14ac:dyDescent="0.2"/>
  <cols>
    <col min="1" max="1" width="9.140625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9.42578125" customWidth="1"/>
    <col min="11" max="16" width="9.140625" hidden="1" customWidth="1"/>
    <col min="17" max="17" width="12.7109375" hidden="1" customWidth="1"/>
    <col min="18" max="18" width="9.140625" hidden="1" customWidth="1"/>
    <col min="19" max="20" width="9.140625" customWidth="1"/>
  </cols>
  <sheetData>
    <row r="1" spans="1:18" ht="12.75" customHeight="1" x14ac:dyDescent="0.2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1:18" ht="24.95" customHeight="1" x14ac:dyDescent="0.2">
      <c r="B2" s="1"/>
      <c r="C2" s="1"/>
      <c r="D2" s="1"/>
      <c r="E2" s="2" t="s">
        <v>13</v>
      </c>
      <c r="F2" s="1"/>
      <c r="G2" s="1"/>
      <c r="H2" s="5"/>
      <c r="I2" s="5"/>
      <c r="O2">
        <f>0+O9+O16+O56+O60+O91+O107</f>
        <v>0</v>
      </c>
      <c r="P2" t="s">
        <v>26</v>
      </c>
    </row>
    <row r="3" spans="1:18" ht="15" customHeight="1" x14ac:dyDescent="0.25">
      <c r="A3" t="s">
        <v>12</v>
      </c>
      <c r="B3" s="10" t="s">
        <v>14</v>
      </c>
      <c r="C3" s="54" t="s">
        <v>15</v>
      </c>
      <c r="D3" s="50"/>
      <c r="E3" s="11" t="s">
        <v>16</v>
      </c>
      <c r="F3" s="1"/>
      <c r="G3" s="8"/>
      <c r="H3" s="7" t="s">
        <v>28</v>
      </c>
      <c r="I3" s="34">
        <f>0+I9+I16+I56+I60+I91+I107</f>
        <v>0</v>
      </c>
      <c r="O3" t="s">
        <v>23</v>
      </c>
      <c r="P3" t="s">
        <v>27</v>
      </c>
    </row>
    <row r="4" spans="1:18" ht="15" customHeight="1" x14ac:dyDescent="0.25">
      <c r="A4" t="s">
        <v>17</v>
      </c>
      <c r="B4" s="10" t="s">
        <v>18</v>
      </c>
      <c r="C4" s="54" t="s">
        <v>19</v>
      </c>
      <c r="D4" s="50"/>
      <c r="E4" s="11" t="s">
        <v>20</v>
      </c>
      <c r="F4" s="1"/>
      <c r="G4" s="1"/>
      <c r="H4" s="9"/>
      <c r="I4" s="9"/>
      <c r="O4" t="s">
        <v>24</v>
      </c>
      <c r="P4" t="s">
        <v>27</v>
      </c>
    </row>
    <row r="5" spans="1:18" ht="12.75" customHeight="1" x14ac:dyDescent="0.25">
      <c r="A5" t="s">
        <v>21</v>
      </c>
      <c r="B5" s="13" t="s">
        <v>22</v>
      </c>
      <c r="C5" s="55" t="s">
        <v>28</v>
      </c>
      <c r="D5" s="56"/>
      <c r="E5" s="14" t="s">
        <v>29</v>
      </c>
      <c r="F5" s="5"/>
      <c r="G5" s="5"/>
      <c r="H5" s="5"/>
      <c r="I5" s="5"/>
      <c r="O5" t="s">
        <v>25</v>
      </c>
      <c r="P5" t="s">
        <v>27</v>
      </c>
    </row>
    <row r="6" spans="1:18" ht="12.75" customHeight="1" x14ac:dyDescent="0.2">
      <c r="A6" s="53" t="s">
        <v>30</v>
      </c>
      <c r="B6" s="53" t="s">
        <v>32</v>
      </c>
      <c r="C6" s="53" t="s">
        <v>34</v>
      </c>
      <c r="D6" s="53" t="s">
        <v>35</v>
      </c>
      <c r="E6" s="53" t="s">
        <v>36</v>
      </c>
      <c r="F6" s="53" t="s">
        <v>38</v>
      </c>
      <c r="G6" s="53" t="s">
        <v>40</v>
      </c>
      <c r="H6" s="53" t="s">
        <v>42</v>
      </c>
      <c r="I6" s="53"/>
    </row>
    <row r="7" spans="1:18" ht="12.75" customHeight="1" x14ac:dyDescent="0.2">
      <c r="A7" s="53"/>
      <c r="B7" s="53"/>
      <c r="C7" s="53"/>
      <c r="D7" s="53"/>
      <c r="E7" s="53"/>
      <c r="F7" s="53"/>
      <c r="G7" s="53"/>
      <c r="H7" s="12" t="s">
        <v>43</v>
      </c>
      <c r="I7" s="12" t="s">
        <v>45</v>
      </c>
    </row>
    <row r="8" spans="1:18" ht="12.75" customHeight="1" x14ac:dyDescent="0.2">
      <c r="A8" s="12" t="s">
        <v>31</v>
      </c>
      <c r="B8" s="12" t="s">
        <v>33</v>
      </c>
      <c r="C8" s="12" t="s">
        <v>27</v>
      </c>
      <c r="D8" s="12" t="s">
        <v>26</v>
      </c>
      <c r="E8" s="12" t="s">
        <v>37</v>
      </c>
      <c r="F8" s="12" t="s">
        <v>39</v>
      </c>
      <c r="G8" s="12" t="s">
        <v>41</v>
      </c>
      <c r="H8" s="12" t="s">
        <v>44</v>
      </c>
      <c r="I8" s="12" t="s">
        <v>46</v>
      </c>
    </row>
    <row r="9" spans="1:18" ht="12.75" customHeight="1" x14ac:dyDescent="0.2">
      <c r="A9" s="18" t="s">
        <v>47</v>
      </c>
      <c r="B9" s="18"/>
      <c r="C9" s="19" t="s">
        <v>31</v>
      </c>
      <c r="D9" s="18"/>
      <c r="E9" s="20" t="s">
        <v>48</v>
      </c>
      <c r="F9" s="18"/>
      <c r="G9" s="18"/>
      <c r="H9" s="18"/>
      <c r="I9" s="21">
        <f>0+Q9</f>
        <v>0</v>
      </c>
      <c r="O9">
        <f>0+R9</f>
        <v>0</v>
      </c>
      <c r="Q9" s="38">
        <f>0+I10+I13</f>
        <v>0</v>
      </c>
      <c r="R9">
        <f>0+O10+O13</f>
        <v>0</v>
      </c>
    </row>
    <row r="10" spans="1:18" x14ac:dyDescent="0.2">
      <c r="A10" s="17" t="s">
        <v>49</v>
      </c>
      <c r="B10" s="22" t="s">
        <v>33</v>
      </c>
      <c r="C10" s="22" t="s">
        <v>50</v>
      </c>
      <c r="D10" s="17" t="s">
        <v>51</v>
      </c>
      <c r="E10" s="23" t="s">
        <v>52</v>
      </c>
      <c r="F10" s="24" t="s">
        <v>53</v>
      </c>
      <c r="G10" s="25">
        <v>117.97199999999999</v>
      </c>
      <c r="H10" s="26"/>
      <c r="I10" s="26">
        <f>ROUND(ROUND(H10,2)*ROUND(G10,3),2)</f>
        <v>0</v>
      </c>
      <c r="O10">
        <f>(I10*21)/100</f>
        <v>0</v>
      </c>
      <c r="P10" t="s">
        <v>27</v>
      </c>
    </row>
    <row r="11" spans="1:18" x14ac:dyDescent="0.2">
      <c r="A11" s="27" t="s">
        <v>54</v>
      </c>
      <c r="E11" s="28" t="s">
        <v>55</v>
      </c>
    </row>
    <row r="12" spans="1:18" ht="76.5" x14ac:dyDescent="0.2">
      <c r="A12" s="31" t="s">
        <v>56</v>
      </c>
      <c r="E12" s="30" t="s">
        <v>57</v>
      </c>
    </row>
    <row r="13" spans="1:18" x14ac:dyDescent="0.2">
      <c r="A13" s="17" t="s">
        <v>49</v>
      </c>
      <c r="B13" s="22" t="s">
        <v>27</v>
      </c>
      <c r="C13" s="22" t="s">
        <v>50</v>
      </c>
      <c r="D13" s="17" t="s">
        <v>58</v>
      </c>
      <c r="E13" s="23" t="s">
        <v>52</v>
      </c>
      <c r="F13" s="24" t="s">
        <v>53</v>
      </c>
      <c r="G13" s="25">
        <v>10.885</v>
      </c>
      <c r="H13" s="26"/>
      <c r="I13" s="26">
        <f>ROUND(ROUND(H13,2)*ROUND(G13,3),2)</f>
        <v>0</v>
      </c>
      <c r="O13">
        <f>(I13*21)/100</f>
        <v>0</v>
      </c>
      <c r="P13" t="s">
        <v>27</v>
      </c>
    </row>
    <row r="14" spans="1:18" x14ac:dyDescent="0.2">
      <c r="A14" s="27" t="s">
        <v>54</v>
      </c>
      <c r="E14" s="28" t="s">
        <v>59</v>
      </c>
    </row>
    <row r="15" spans="1:18" ht="38.25" x14ac:dyDescent="0.2">
      <c r="A15" s="31" t="s">
        <v>56</v>
      </c>
      <c r="E15" s="30" t="s">
        <v>60</v>
      </c>
    </row>
    <row r="16" spans="1:18" ht="12.75" customHeight="1" x14ac:dyDescent="0.2">
      <c r="A16" s="5" t="s">
        <v>47</v>
      </c>
      <c r="B16" s="5"/>
      <c r="C16" s="32" t="s">
        <v>33</v>
      </c>
      <c r="D16" s="5"/>
      <c r="E16" s="20" t="s">
        <v>68</v>
      </c>
      <c r="F16" s="5"/>
      <c r="G16" s="5"/>
      <c r="H16" s="5"/>
      <c r="I16" s="33">
        <f>0+Q16</f>
        <v>0</v>
      </c>
      <c r="O16">
        <f>0+R16</f>
        <v>0</v>
      </c>
      <c r="Q16" s="38">
        <f>0+I17+I20+I23+I26+I29+I32+I35+I38+I41+I44+I47+I50+I53</f>
        <v>0</v>
      </c>
      <c r="R16">
        <f>0+O17+O20+O23+O26+O29+O32+O35+O38+O41+O44+O47+O50+O53</f>
        <v>0</v>
      </c>
    </row>
    <row r="17" spans="1:16" ht="25.5" x14ac:dyDescent="0.2">
      <c r="A17" s="17" t="s">
        <v>49</v>
      </c>
      <c r="B17" s="22">
        <v>3</v>
      </c>
      <c r="C17" s="22" t="s">
        <v>69</v>
      </c>
      <c r="D17" s="17" t="s">
        <v>62</v>
      </c>
      <c r="E17" s="23" t="s">
        <v>70</v>
      </c>
      <c r="F17" s="24" t="s">
        <v>71</v>
      </c>
      <c r="G17" s="25">
        <v>44.965000000000003</v>
      </c>
      <c r="H17" s="26"/>
      <c r="I17" s="26">
        <f>ROUND(ROUND(H17,2)*ROUND(G17,3),2)</f>
        <v>0</v>
      </c>
      <c r="O17">
        <f>(I17*21)/100</f>
        <v>0</v>
      </c>
      <c r="P17" t="s">
        <v>27</v>
      </c>
    </row>
    <row r="18" spans="1:16" ht="25.5" x14ac:dyDescent="0.2">
      <c r="A18" s="27" t="s">
        <v>54</v>
      </c>
      <c r="E18" s="28" t="s">
        <v>72</v>
      </c>
    </row>
    <row r="19" spans="1:16" ht="89.25" x14ac:dyDescent="0.2">
      <c r="A19" s="31" t="s">
        <v>56</v>
      </c>
      <c r="E19" s="30" t="s">
        <v>380</v>
      </c>
    </row>
    <row r="20" spans="1:16" ht="25.5" x14ac:dyDescent="0.2">
      <c r="A20" s="17" t="s">
        <v>49</v>
      </c>
      <c r="B20" s="22">
        <v>4</v>
      </c>
      <c r="C20" s="22" t="s">
        <v>73</v>
      </c>
      <c r="D20" s="17" t="s">
        <v>62</v>
      </c>
      <c r="E20" s="23" t="s">
        <v>74</v>
      </c>
      <c r="F20" s="24" t="s">
        <v>71</v>
      </c>
      <c r="G20" s="25">
        <v>80.81</v>
      </c>
      <c r="H20" s="26"/>
      <c r="I20" s="26">
        <f>ROUND(ROUND(H20,2)*ROUND(G20,3),2)</f>
        <v>0</v>
      </c>
      <c r="O20">
        <f>(I20*21)/100</f>
        <v>0</v>
      </c>
      <c r="P20" t="s">
        <v>27</v>
      </c>
    </row>
    <row r="21" spans="1:16" ht="25.5" x14ac:dyDescent="0.2">
      <c r="A21" s="27" t="s">
        <v>54</v>
      </c>
      <c r="E21" s="28" t="s">
        <v>72</v>
      </c>
    </row>
    <row r="22" spans="1:16" ht="102" x14ac:dyDescent="0.2">
      <c r="A22" s="31" t="s">
        <v>56</v>
      </c>
      <c r="E22" s="30" t="s">
        <v>381</v>
      </c>
    </row>
    <row r="23" spans="1:16" ht="25.5" x14ac:dyDescent="0.2">
      <c r="A23" s="17" t="s">
        <v>49</v>
      </c>
      <c r="B23" s="22">
        <v>5</v>
      </c>
      <c r="C23" s="22" t="s">
        <v>76</v>
      </c>
      <c r="D23" s="17" t="s">
        <v>62</v>
      </c>
      <c r="E23" s="23" t="s">
        <v>77</v>
      </c>
      <c r="F23" s="24" t="s">
        <v>71</v>
      </c>
      <c r="G23" s="25">
        <v>23.38</v>
      </c>
      <c r="H23" s="26"/>
      <c r="I23" s="26">
        <f>ROUND(ROUND(H23,2)*ROUND(G23,3),2)</f>
        <v>0</v>
      </c>
      <c r="O23">
        <f>(I23*21)/100</f>
        <v>0</v>
      </c>
      <c r="P23" t="s">
        <v>27</v>
      </c>
    </row>
    <row r="24" spans="1:16" ht="25.5" x14ac:dyDescent="0.2">
      <c r="A24" s="27" t="s">
        <v>54</v>
      </c>
      <c r="E24" s="28" t="s">
        <v>72</v>
      </c>
    </row>
    <row r="25" spans="1:16" ht="25.5" x14ac:dyDescent="0.2">
      <c r="A25" s="31" t="s">
        <v>56</v>
      </c>
      <c r="E25" s="30" t="s">
        <v>78</v>
      </c>
    </row>
    <row r="26" spans="1:16" ht="25.5" x14ac:dyDescent="0.2">
      <c r="A26" s="17" t="s">
        <v>49</v>
      </c>
      <c r="B26" s="22">
        <v>6</v>
      </c>
      <c r="C26" s="22" t="s">
        <v>80</v>
      </c>
      <c r="D26" s="17" t="s">
        <v>62</v>
      </c>
      <c r="E26" s="23" t="s">
        <v>81</v>
      </c>
      <c r="F26" s="24" t="s">
        <v>71</v>
      </c>
      <c r="G26" s="25">
        <v>3.2</v>
      </c>
      <c r="H26" s="26"/>
      <c r="I26" s="26">
        <f>ROUND(ROUND(H26,2)*ROUND(G26,3),2)</f>
        <v>0</v>
      </c>
      <c r="O26">
        <f>(I26*21)/100</f>
        <v>0</v>
      </c>
      <c r="P26" t="s">
        <v>27</v>
      </c>
    </row>
    <row r="27" spans="1:16" ht="25.5" x14ac:dyDescent="0.2">
      <c r="A27" s="27" t="s">
        <v>54</v>
      </c>
      <c r="E27" s="28" t="s">
        <v>82</v>
      </c>
    </row>
    <row r="28" spans="1:16" ht="25.5" x14ac:dyDescent="0.2">
      <c r="A28" s="31" t="s">
        <v>56</v>
      </c>
      <c r="E28" s="30" t="s">
        <v>83</v>
      </c>
    </row>
    <row r="29" spans="1:16" x14ac:dyDescent="0.2">
      <c r="A29" s="17" t="s">
        <v>49</v>
      </c>
      <c r="B29" s="22">
        <v>7</v>
      </c>
      <c r="C29" s="22" t="s">
        <v>84</v>
      </c>
      <c r="D29" s="17" t="s">
        <v>62</v>
      </c>
      <c r="E29" s="23" t="s">
        <v>385</v>
      </c>
      <c r="F29" s="24" t="s">
        <v>85</v>
      </c>
      <c r="G29" s="25">
        <v>25</v>
      </c>
      <c r="H29" s="26"/>
      <c r="I29" s="26">
        <f>ROUND(ROUND(H29,2)*ROUND(G29,3),2)</f>
        <v>0</v>
      </c>
      <c r="O29">
        <f>(I29*21)/100</f>
        <v>0</v>
      </c>
      <c r="P29" t="s">
        <v>27</v>
      </c>
    </row>
    <row r="30" spans="1:16" ht="25.5" x14ac:dyDescent="0.2">
      <c r="A30" s="27" t="s">
        <v>54</v>
      </c>
      <c r="E30" s="28" t="s">
        <v>86</v>
      </c>
    </row>
    <row r="31" spans="1:16" ht="25.5" x14ac:dyDescent="0.2">
      <c r="A31" s="31" t="s">
        <v>56</v>
      </c>
      <c r="E31" s="30" t="s">
        <v>87</v>
      </c>
    </row>
    <row r="32" spans="1:16" x14ac:dyDescent="0.2">
      <c r="A32" s="17" t="s">
        <v>49</v>
      </c>
      <c r="B32" s="22">
        <v>8</v>
      </c>
      <c r="C32" s="22" t="s">
        <v>88</v>
      </c>
      <c r="D32" s="36" t="s">
        <v>62</v>
      </c>
      <c r="E32" s="37" t="s">
        <v>382</v>
      </c>
      <c r="F32" s="24" t="s">
        <v>85</v>
      </c>
      <c r="G32" s="25">
        <v>56</v>
      </c>
      <c r="H32" s="26"/>
      <c r="I32" s="26">
        <f>ROUND(ROUND(H32,2)*ROUND(G32,3),2)</f>
        <v>0</v>
      </c>
      <c r="O32">
        <f>(I32*21)/100</f>
        <v>0</v>
      </c>
      <c r="P32" t="s">
        <v>27</v>
      </c>
    </row>
    <row r="33" spans="1:16" ht="25.5" x14ac:dyDescent="0.2">
      <c r="A33" s="27" t="s">
        <v>54</v>
      </c>
      <c r="E33" s="28" t="s">
        <v>86</v>
      </c>
    </row>
    <row r="34" spans="1:16" ht="25.5" x14ac:dyDescent="0.2">
      <c r="A34" s="31" t="s">
        <v>56</v>
      </c>
      <c r="E34" s="30" t="s">
        <v>89</v>
      </c>
    </row>
    <row r="35" spans="1:16" x14ac:dyDescent="0.2">
      <c r="A35" s="17" t="s">
        <v>49</v>
      </c>
      <c r="B35" s="22">
        <v>9</v>
      </c>
      <c r="C35" s="22" t="s">
        <v>90</v>
      </c>
      <c r="D35" s="17" t="s">
        <v>62</v>
      </c>
      <c r="E35" s="23" t="s">
        <v>91</v>
      </c>
      <c r="F35" s="24" t="s">
        <v>71</v>
      </c>
      <c r="G35" s="25">
        <v>53.79</v>
      </c>
      <c r="H35" s="26"/>
      <c r="I35" s="26">
        <f>ROUND(ROUND(H35,2)*ROUND(G35,3),2)</f>
        <v>0</v>
      </c>
      <c r="O35">
        <f>(I35*21)/100</f>
        <v>0</v>
      </c>
      <c r="P35" t="s">
        <v>27</v>
      </c>
    </row>
    <row r="36" spans="1:16" ht="25.5" x14ac:dyDescent="0.2">
      <c r="A36" s="27" t="s">
        <v>54</v>
      </c>
      <c r="E36" s="28" t="s">
        <v>72</v>
      </c>
    </row>
    <row r="37" spans="1:16" ht="51" x14ac:dyDescent="0.2">
      <c r="A37" s="31" t="s">
        <v>56</v>
      </c>
      <c r="E37" s="30" t="s">
        <v>92</v>
      </c>
    </row>
    <row r="38" spans="1:16" x14ac:dyDescent="0.2">
      <c r="A38" s="17" t="s">
        <v>49</v>
      </c>
      <c r="B38" s="22">
        <v>10</v>
      </c>
      <c r="C38" s="22" t="s">
        <v>96</v>
      </c>
      <c r="D38" s="17" t="s">
        <v>62</v>
      </c>
      <c r="E38" s="23" t="s">
        <v>97</v>
      </c>
      <c r="F38" s="24" t="s">
        <v>71</v>
      </c>
      <c r="G38" s="25">
        <v>15.13</v>
      </c>
      <c r="H38" s="26"/>
      <c r="I38" s="26">
        <f>ROUND(ROUND(H38,2)*ROUND(G38,3),2)</f>
        <v>0</v>
      </c>
      <c r="O38">
        <f>(I38*21)/100</f>
        <v>0</v>
      </c>
      <c r="P38" t="s">
        <v>27</v>
      </c>
    </row>
    <row r="39" spans="1:16" ht="25.5" x14ac:dyDescent="0.2">
      <c r="A39" s="27" t="s">
        <v>54</v>
      </c>
      <c r="E39" s="28" t="s">
        <v>98</v>
      </c>
    </row>
    <row r="40" spans="1:16" x14ac:dyDescent="0.2">
      <c r="A40" s="31" t="s">
        <v>56</v>
      </c>
      <c r="E40" s="30" t="s">
        <v>99</v>
      </c>
    </row>
    <row r="41" spans="1:16" x14ac:dyDescent="0.2">
      <c r="A41" s="17" t="s">
        <v>49</v>
      </c>
      <c r="B41" s="22">
        <v>11</v>
      </c>
      <c r="C41" s="22" t="s">
        <v>100</v>
      </c>
      <c r="D41" s="17" t="s">
        <v>62</v>
      </c>
      <c r="E41" s="23" t="s">
        <v>101</v>
      </c>
      <c r="F41" s="24" t="s">
        <v>71</v>
      </c>
      <c r="G41" s="25">
        <v>28.64</v>
      </c>
      <c r="H41" s="26"/>
      <c r="I41" s="26">
        <f>ROUND(ROUND(H41,2)*ROUND(G41,3),2)</f>
        <v>0</v>
      </c>
      <c r="O41">
        <f>(I41*21)/100</f>
        <v>0</v>
      </c>
      <c r="P41" t="s">
        <v>27</v>
      </c>
    </row>
    <row r="42" spans="1:16" ht="25.5" x14ac:dyDescent="0.2">
      <c r="A42" s="27" t="s">
        <v>54</v>
      </c>
      <c r="E42" s="28" t="s">
        <v>102</v>
      </c>
    </row>
    <row r="43" spans="1:16" ht="38.25" x14ac:dyDescent="0.2">
      <c r="A43" s="31" t="s">
        <v>56</v>
      </c>
      <c r="E43" s="30" t="s">
        <v>103</v>
      </c>
    </row>
    <row r="44" spans="1:16" x14ac:dyDescent="0.2">
      <c r="A44" s="17" t="s">
        <v>49</v>
      </c>
      <c r="B44" s="22">
        <v>12</v>
      </c>
      <c r="C44" s="22" t="s">
        <v>104</v>
      </c>
      <c r="D44" s="17" t="s">
        <v>62</v>
      </c>
      <c r="E44" s="23" t="s">
        <v>105</v>
      </c>
      <c r="F44" s="24" t="s">
        <v>71</v>
      </c>
      <c r="G44" s="25">
        <v>15.13</v>
      </c>
      <c r="H44" s="26"/>
      <c r="I44" s="26">
        <f>ROUND(ROUND(H44,2)*ROUND(G44,3),2)</f>
        <v>0</v>
      </c>
      <c r="O44">
        <f>(I44*21)/100</f>
        <v>0</v>
      </c>
      <c r="P44" t="s">
        <v>27</v>
      </c>
    </row>
    <row r="45" spans="1:16" ht="25.5" x14ac:dyDescent="0.2">
      <c r="A45" s="27" t="s">
        <v>54</v>
      </c>
      <c r="E45" s="28" t="s">
        <v>106</v>
      </c>
    </row>
    <row r="46" spans="1:16" ht="38.25" x14ac:dyDescent="0.2">
      <c r="A46" s="31" t="s">
        <v>56</v>
      </c>
      <c r="E46" s="30" t="s">
        <v>107</v>
      </c>
    </row>
    <row r="47" spans="1:16" x14ac:dyDescent="0.2">
      <c r="A47" s="17" t="s">
        <v>49</v>
      </c>
      <c r="B47" s="22">
        <v>13</v>
      </c>
      <c r="C47" s="22" t="s">
        <v>111</v>
      </c>
      <c r="D47" s="17" t="s">
        <v>62</v>
      </c>
      <c r="E47" s="23" t="s">
        <v>112</v>
      </c>
      <c r="F47" s="24" t="s">
        <v>71</v>
      </c>
      <c r="G47" s="25">
        <v>4</v>
      </c>
      <c r="H47" s="26"/>
      <c r="I47" s="26">
        <f>ROUND(ROUND(H47,2)*ROUND(G47,3),2)</f>
        <v>0</v>
      </c>
      <c r="O47">
        <f>(I47*21)/100</f>
        <v>0</v>
      </c>
      <c r="P47" t="s">
        <v>27</v>
      </c>
    </row>
    <row r="48" spans="1:16" ht="25.5" x14ac:dyDescent="0.2">
      <c r="A48" s="27" t="s">
        <v>54</v>
      </c>
      <c r="E48" s="28" t="s">
        <v>102</v>
      </c>
    </row>
    <row r="49" spans="1:18" x14ac:dyDescent="0.2">
      <c r="A49" s="31" t="s">
        <v>56</v>
      </c>
      <c r="E49" s="30" t="s">
        <v>113</v>
      </c>
    </row>
    <row r="50" spans="1:18" x14ac:dyDescent="0.2">
      <c r="A50" s="17" t="s">
        <v>49</v>
      </c>
      <c r="B50" s="22">
        <v>14</v>
      </c>
      <c r="C50" s="22" t="s">
        <v>121</v>
      </c>
      <c r="D50" s="17" t="s">
        <v>62</v>
      </c>
      <c r="E50" s="23" t="s">
        <v>122</v>
      </c>
      <c r="F50" s="24" t="s">
        <v>71</v>
      </c>
      <c r="G50" s="25">
        <v>4.28</v>
      </c>
      <c r="H50" s="26"/>
      <c r="I50" s="26">
        <f>ROUND(ROUND(H50,2)*ROUND(G50,3),2)</f>
        <v>0</v>
      </c>
      <c r="O50">
        <f>(I50*21)/100</f>
        <v>0</v>
      </c>
      <c r="P50" t="s">
        <v>27</v>
      </c>
    </row>
    <row r="51" spans="1:18" x14ac:dyDescent="0.2">
      <c r="A51" s="27" t="s">
        <v>54</v>
      </c>
      <c r="E51" s="28" t="s">
        <v>62</v>
      </c>
    </row>
    <row r="52" spans="1:18" x14ac:dyDescent="0.2">
      <c r="A52" s="31" t="s">
        <v>56</v>
      </c>
      <c r="E52" s="30" t="s">
        <v>123</v>
      </c>
    </row>
    <row r="53" spans="1:18" x14ac:dyDescent="0.2">
      <c r="A53" s="17" t="s">
        <v>49</v>
      </c>
      <c r="B53" s="35">
        <v>15</v>
      </c>
      <c r="C53" s="35" t="s">
        <v>124</v>
      </c>
      <c r="D53" s="36" t="s">
        <v>62</v>
      </c>
      <c r="E53" s="37" t="s">
        <v>125</v>
      </c>
      <c r="F53" s="24" t="s">
        <v>71</v>
      </c>
      <c r="G53" s="25">
        <v>4</v>
      </c>
      <c r="H53" s="26"/>
      <c r="I53" s="26">
        <f>ROUND(ROUND(H53,2)*ROUND(G53,3),2)</f>
        <v>0</v>
      </c>
      <c r="O53">
        <f>(I53*21)/100</f>
        <v>0</v>
      </c>
      <c r="P53" t="s">
        <v>27</v>
      </c>
    </row>
    <row r="54" spans="1:18" x14ac:dyDescent="0.2">
      <c r="A54" s="27" t="s">
        <v>54</v>
      </c>
      <c r="E54" s="28" t="s">
        <v>116</v>
      </c>
    </row>
    <row r="55" spans="1:18" x14ac:dyDescent="0.2">
      <c r="A55" s="31" t="s">
        <v>56</v>
      </c>
      <c r="E55" s="30" t="s">
        <v>126</v>
      </c>
    </row>
    <row r="56" spans="1:18" ht="12.75" customHeight="1" x14ac:dyDescent="0.2">
      <c r="A56" s="5" t="s">
        <v>47</v>
      </c>
      <c r="B56" s="5"/>
      <c r="C56" s="32" t="s">
        <v>27</v>
      </c>
      <c r="D56" s="5"/>
      <c r="E56" s="20" t="s">
        <v>140</v>
      </c>
      <c r="F56" s="5"/>
      <c r="G56" s="5"/>
      <c r="H56" s="5"/>
      <c r="I56" s="33">
        <f>0+Q56</f>
        <v>0</v>
      </c>
      <c r="O56">
        <f>0+R56</f>
        <v>0</v>
      </c>
      <c r="Q56">
        <f>0+I57</f>
        <v>0</v>
      </c>
      <c r="R56">
        <f>0+O57</f>
        <v>0</v>
      </c>
    </row>
    <row r="57" spans="1:18" x14ac:dyDescent="0.2">
      <c r="A57" s="17" t="s">
        <v>49</v>
      </c>
      <c r="B57" s="22">
        <v>16</v>
      </c>
      <c r="C57" s="22" t="s">
        <v>141</v>
      </c>
      <c r="D57" s="17" t="s">
        <v>62</v>
      </c>
      <c r="E57" s="23" t="s">
        <v>142</v>
      </c>
      <c r="F57" s="24" t="s">
        <v>85</v>
      </c>
      <c r="G57" s="25">
        <v>69</v>
      </c>
      <c r="H57" s="26"/>
      <c r="I57" s="26">
        <f>ROUND(ROUND(H57,2)*ROUND(G57,3),2)</f>
        <v>0</v>
      </c>
      <c r="O57">
        <f>(I57*21)/100</f>
        <v>0</v>
      </c>
      <c r="P57" t="s">
        <v>27</v>
      </c>
    </row>
    <row r="58" spans="1:18" ht="38.25" x14ac:dyDescent="0.2">
      <c r="A58" s="27" t="s">
        <v>54</v>
      </c>
      <c r="E58" s="28" t="s">
        <v>143</v>
      </c>
    </row>
    <row r="59" spans="1:18" x14ac:dyDescent="0.2">
      <c r="A59" s="29" t="s">
        <v>56</v>
      </c>
      <c r="E59" s="30" t="s">
        <v>144</v>
      </c>
    </row>
    <row r="60" spans="1:18" ht="12.75" customHeight="1" x14ac:dyDescent="0.2">
      <c r="A60" s="5" t="s">
        <v>47</v>
      </c>
      <c r="B60" s="5"/>
      <c r="C60" s="32" t="s">
        <v>39</v>
      </c>
      <c r="D60" s="5"/>
      <c r="E60" s="20" t="s">
        <v>145</v>
      </c>
      <c r="F60" s="5"/>
      <c r="G60" s="5"/>
      <c r="H60" s="5"/>
      <c r="I60" s="33">
        <f>0+Q60</f>
        <v>0</v>
      </c>
      <c r="O60">
        <f>0+R60</f>
        <v>0</v>
      </c>
      <c r="Q60">
        <f>0+I61+I64+I67+I70+I73+I76+I79+I82+I85+I88</f>
        <v>0</v>
      </c>
      <c r="R60">
        <f>0+O61+O64+O67+O70+O73+O76+O79+O82+O85+O88</f>
        <v>0</v>
      </c>
    </row>
    <row r="61" spans="1:18" x14ac:dyDescent="0.2">
      <c r="A61" s="17" t="s">
        <v>49</v>
      </c>
      <c r="B61" s="22">
        <v>17</v>
      </c>
      <c r="C61" s="22" t="s">
        <v>146</v>
      </c>
      <c r="D61" s="17" t="s">
        <v>62</v>
      </c>
      <c r="E61" s="23" t="s">
        <v>147</v>
      </c>
      <c r="F61" s="24" t="s">
        <v>129</v>
      </c>
      <c r="G61" s="25">
        <v>85</v>
      </c>
      <c r="H61" s="26"/>
      <c r="I61" s="26">
        <f>ROUND(ROUND(H61,2)*ROUND(G61,3),2)</f>
        <v>0</v>
      </c>
      <c r="O61">
        <f>(I61*21)/100</f>
        <v>0</v>
      </c>
      <c r="P61" t="s">
        <v>27</v>
      </c>
    </row>
    <row r="62" spans="1:18" x14ac:dyDescent="0.2">
      <c r="A62" s="27" t="s">
        <v>54</v>
      </c>
      <c r="E62" s="28" t="s">
        <v>148</v>
      </c>
    </row>
    <row r="63" spans="1:18" ht="25.5" x14ac:dyDescent="0.2">
      <c r="A63" s="31" t="s">
        <v>56</v>
      </c>
      <c r="E63" s="30" t="s">
        <v>149</v>
      </c>
    </row>
    <row r="64" spans="1:18" x14ac:dyDescent="0.2">
      <c r="A64" s="17" t="s">
        <v>49</v>
      </c>
      <c r="B64" s="22">
        <v>18</v>
      </c>
      <c r="C64" s="22" t="s">
        <v>150</v>
      </c>
      <c r="D64" s="17" t="s">
        <v>62</v>
      </c>
      <c r="E64" s="23" t="s">
        <v>151</v>
      </c>
      <c r="F64" s="24" t="s">
        <v>71</v>
      </c>
      <c r="G64" s="25">
        <v>119.16</v>
      </c>
      <c r="H64" s="26"/>
      <c r="I64" s="26">
        <f>ROUND(ROUND(H64,2)*ROUND(G64,3),2)</f>
        <v>0</v>
      </c>
      <c r="O64">
        <f>(I64*21)/100</f>
        <v>0</v>
      </c>
      <c r="P64" t="s">
        <v>27</v>
      </c>
    </row>
    <row r="65" spans="1:16" x14ac:dyDescent="0.2">
      <c r="A65" s="27" t="s">
        <v>54</v>
      </c>
      <c r="E65" s="28" t="s">
        <v>152</v>
      </c>
    </row>
    <row r="66" spans="1:16" ht="63.75" x14ac:dyDescent="0.2">
      <c r="A66" s="31" t="s">
        <v>56</v>
      </c>
      <c r="E66" s="30" t="s">
        <v>153</v>
      </c>
    </row>
    <row r="67" spans="1:16" x14ac:dyDescent="0.2">
      <c r="A67" s="17" t="s">
        <v>49</v>
      </c>
      <c r="B67" s="22">
        <v>19</v>
      </c>
      <c r="C67" s="22" t="s">
        <v>154</v>
      </c>
      <c r="D67" s="17" t="s">
        <v>62</v>
      </c>
      <c r="E67" s="23" t="s">
        <v>155</v>
      </c>
      <c r="F67" s="24" t="s">
        <v>129</v>
      </c>
      <c r="G67" s="25">
        <v>85</v>
      </c>
      <c r="H67" s="26"/>
      <c r="I67" s="26">
        <f>ROUND(ROUND(H67,2)*ROUND(G67,3),2)</f>
        <v>0</v>
      </c>
      <c r="O67">
        <f>(I67*21)/100</f>
        <v>0</v>
      </c>
      <c r="P67" t="s">
        <v>27</v>
      </c>
    </row>
    <row r="68" spans="1:16" x14ac:dyDescent="0.2">
      <c r="A68" s="27" t="s">
        <v>54</v>
      </c>
      <c r="E68" s="28" t="s">
        <v>156</v>
      </c>
    </row>
    <row r="69" spans="1:16" ht="25.5" x14ac:dyDescent="0.2">
      <c r="A69" s="31" t="s">
        <v>56</v>
      </c>
      <c r="E69" s="30" t="s">
        <v>149</v>
      </c>
    </row>
    <row r="70" spans="1:16" x14ac:dyDescent="0.2">
      <c r="A70" s="17" t="s">
        <v>49</v>
      </c>
      <c r="B70" s="22">
        <v>20</v>
      </c>
      <c r="C70" s="22" t="s">
        <v>157</v>
      </c>
      <c r="D70" s="17" t="s">
        <v>62</v>
      </c>
      <c r="E70" s="23" t="s">
        <v>158</v>
      </c>
      <c r="F70" s="24" t="s">
        <v>129</v>
      </c>
      <c r="G70" s="25">
        <v>2415</v>
      </c>
      <c r="H70" s="26"/>
      <c r="I70" s="26">
        <f>ROUND(ROUND(H70,2)*ROUND(G70,3),2)</f>
        <v>0</v>
      </c>
      <c r="O70">
        <f>(I70*21)/100</f>
        <v>0</v>
      </c>
      <c r="P70" t="s">
        <v>27</v>
      </c>
    </row>
    <row r="71" spans="1:16" x14ac:dyDescent="0.2">
      <c r="A71" s="27" t="s">
        <v>54</v>
      </c>
      <c r="E71" s="28" t="s">
        <v>159</v>
      </c>
    </row>
    <row r="72" spans="1:16" ht="51" x14ac:dyDescent="0.2">
      <c r="A72" s="31" t="s">
        <v>56</v>
      </c>
      <c r="E72" s="30" t="s">
        <v>160</v>
      </c>
    </row>
    <row r="73" spans="1:16" x14ac:dyDescent="0.2">
      <c r="A73" s="17" t="s">
        <v>49</v>
      </c>
      <c r="B73" s="22">
        <v>21</v>
      </c>
      <c r="C73" s="22" t="s">
        <v>161</v>
      </c>
      <c r="D73" s="17" t="s">
        <v>62</v>
      </c>
      <c r="E73" s="23" t="s">
        <v>162</v>
      </c>
      <c r="F73" s="24" t="s">
        <v>129</v>
      </c>
      <c r="G73" s="25">
        <v>1250</v>
      </c>
      <c r="H73" s="26"/>
      <c r="I73" s="26">
        <f>ROUND(ROUND(H73,2)*ROUND(G73,3),2)</f>
        <v>0</v>
      </c>
      <c r="O73">
        <f>(I73*21)/100</f>
        <v>0</v>
      </c>
      <c r="P73" t="s">
        <v>27</v>
      </c>
    </row>
    <row r="74" spans="1:16" x14ac:dyDescent="0.2">
      <c r="A74" s="27" t="s">
        <v>54</v>
      </c>
      <c r="E74" s="28" t="s">
        <v>163</v>
      </c>
    </row>
    <row r="75" spans="1:16" ht="51" x14ac:dyDescent="0.2">
      <c r="A75" s="31" t="s">
        <v>56</v>
      </c>
      <c r="E75" s="30" t="s">
        <v>164</v>
      </c>
    </row>
    <row r="76" spans="1:16" x14ac:dyDescent="0.2">
      <c r="A76" s="17" t="s">
        <v>49</v>
      </c>
      <c r="B76" s="22">
        <v>22</v>
      </c>
      <c r="C76" s="22" t="s">
        <v>165</v>
      </c>
      <c r="D76" s="17" t="s">
        <v>62</v>
      </c>
      <c r="E76" s="23" t="s">
        <v>166</v>
      </c>
      <c r="F76" s="24" t="s">
        <v>129</v>
      </c>
      <c r="G76" s="25">
        <v>1165</v>
      </c>
      <c r="H76" s="26"/>
      <c r="I76" s="26">
        <f>ROUND(ROUND(H76,2)*ROUND(G76,3),2)</f>
        <v>0</v>
      </c>
      <c r="O76">
        <f>(I76*21)/100</f>
        <v>0</v>
      </c>
      <c r="P76" t="s">
        <v>27</v>
      </c>
    </row>
    <row r="77" spans="1:16" x14ac:dyDescent="0.2">
      <c r="A77" s="27" t="s">
        <v>54</v>
      </c>
      <c r="E77" s="28" t="s">
        <v>167</v>
      </c>
    </row>
    <row r="78" spans="1:16" x14ac:dyDescent="0.2">
      <c r="A78" s="31" t="s">
        <v>56</v>
      </c>
      <c r="E78" s="30" t="s">
        <v>168</v>
      </c>
    </row>
    <row r="79" spans="1:16" x14ac:dyDescent="0.2">
      <c r="A79" s="17" t="s">
        <v>49</v>
      </c>
      <c r="B79" s="22">
        <v>23</v>
      </c>
      <c r="C79" s="22" t="s">
        <v>169</v>
      </c>
      <c r="D79" s="17" t="s">
        <v>62</v>
      </c>
      <c r="E79" s="23" t="s">
        <v>170</v>
      </c>
      <c r="F79" s="24" t="s">
        <v>129</v>
      </c>
      <c r="G79" s="25">
        <v>85</v>
      </c>
      <c r="H79" s="26"/>
      <c r="I79" s="26">
        <f>ROUND(ROUND(H79,2)*ROUND(G79,3),2)</f>
        <v>0</v>
      </c>
      <c r="O79">
        <f>(I79*21)/100</f>
        <v>0</v>
      </c>
      <c r="P79" t="s">
        <v>27</v>
      </c>
    </row>
    <row r="80" spans="1:16" x14ac:dyDescent="0.2">
      <c r="A80" s="27" t="s">
        <v>54</v>
      </c>
      <c r="E80" s="28" t="s">
        <v>171</v>
      </c>
    </row>
    <row r="81" spans="1:18" ht="25.5" x14ac:dyDescent="0.2">
      <c r="A81" s="31" t="s">
        <v>56</v>
      </c>
      <c r="E81" s="30" t="s">
        <v>149</v>
      </c>
    </row>
    <row r="82" spans="1:18" x14ac:dyDescent="0.2">
      <c r="A82" s="17" t="s">
        <v>49</v>
      </c>
      <c r="B82" s="22">
        <v>24</v>
      </c>
      <c r="C82" s="22" t="s">
        <v>172</v>
      </c>
      <c r="D82" s="17" t="s">
        <v>62</v>
      </c>
      <c r="E82" s="23" t="s">
        <v>173</v>
      </c>
      <c r="F82" s="24" t="s">
        <v>129</v>
      </c>
      <c r="G82" s="25">
        <v>4</v>
      </c>
      <c r="H82" s="26"/>
      <c r="I82" s="26">
        <f>ROUND(ROUND(H82,2)*ROUND(G82,3),2)</f>
        <v>0</v>
      </c>
      <c r="O82">
        <f>(I82*21)/100</f>
        <v>0</v>
      </c>
      <c r="P82" t="s">
        <v>27</v>
      </c>
    </row>
    <row r="83" spans="1:18" x14ac:dyDescent="0.2">
      <c r="A83" s="27" t="s">
        <v>54</v>
      </c>
      <c r="E83" s="28" t="s">
        <v>174</v>
      </c>
    </row>
    <row r="84" spans="1:18" x14ac:dyDescent="0.2">
      <c r="A84" s="31" t="s">
        <v>56</v>
      </c>
      <c r="E84" s="30" t="s">
        <v>175</v>
      </c>
    </row>
    <row r="85" spans="1:18" x14ac:dyDescent="0.2">
      <c r="A85" s="17" t="s">
        <v>49</v>
      </c>
      <c r="B85" s="22">
        <v>25</v>
      </c>
      <c r="C85" s="22" t="s">
        <v>176</v>
      </c>
      <c r="D85" s="17" t="s">
        <v>62</v>
      </c>
      <c r="E85" s="23" t="s">
        <v>177</v>
      </c>
      <c r="F85" s="24" t="s">
        <v>129</v>
      </c>
      <c r="G85" s="25">
        <v>238</v>
      </c>
      <c r="H85" s="26"/>
      <c r="I85" s="26">
        <f>ROUND(ROUND(H85,2)*ROUND(G85,3),2)</f>
        <v>0</v>
      </c>
      <c r="O85">
        <f>(I85*21)/100</f>
        <v>0</v>
      </c>
      <c r="P85" t="s">
        <v>27</v>
      </c>
    </row>
    <row r="86" spans="1:18" x14ac:dyDescent="0.2">
      <c r="A86" s="27" t="s">
        <v>54</v>
      </c>
      <c r="E86" s="28" t="s">
        <v>178</v>
      </c>
    </row>
    <row r="87" spans="1:18" x14ac:dyDescent="0.2">
      <c r="A87" s="31" t="s">
        <v>56</v>
      </c>
      <c r="E87" s="30" t="s">
        <v>179</v>
      </c>
    </row>
    <row r="88" spans="1:18" x14ac:dyDescent="0.2">
      <c r="A88" s="17" t="s">
        <v>49</v>
      </c>
      <c r="B88" s="22">
        <v>26</v>
      </c>
      <c r="C88" s="22" t="s">
        <v>180</v>
      </c>
      <c r="D88" s="17" t="s">
        <v>62</v>
      </c>
      <c r="E88" s="23" t="s">
        <v>181</v>
      </c>
      <c r="F88" s="24" t="s">
        <v>85</v>
      </c>
      <c r="G88" s="25">
        <v>20</v>
      </c>
      <c r="H88" s="26"/>
      <c r="I88" s="26">
        <f>ROUND(ROUND(H88,2)*ROUND(G88,3),2)</f>
        <v>0</v>
      </c>
      <c r="O88">
        <f>(I88*21)/100</f>
        <v>0</v>
      </c>
      <c r="P88" t="s">
        <v>27</v>
      </c>
    </row>
    <row r="89" spans="1:18" x14ac:dyDescent="0.2">
      <c r="A89" s="27" t="s">
        <v>54</v>
      </c>
      <c r="E89" s="28" t="s">
        <v>182</v>
      </c>
    </row>
    <row r="90" spans="1:18" x14ac:dyDescent="0.2">
      <c r="A90" s="29" t="s">
        <v>56</v>
      </c>
      <c r="E90" s="30" t="s">
        <v>62</v>
      </c>
    </row>
    <row r="91" spans="1:18" ht="12.75" customHeight="1" x14ac:dyDescent="0.2">
      <c r="A91" s="5" t="s">
        <v>47</v>
      </c>
      <c r="B91" s="5"/>
      <c r="C91" s="32" t="s">
        <v>79</v>
      </c>
      <c r="D91" s="5"/>
      <c r="E91" s="20" t="s">
        <v>183</v>
      </c>
      <c r="F91" s="5"/>
      <c r="G91" s="5"/>
      <c r="H91" s="5"/>
      <c r="I91" s="33">
        <f>0+Q91</f>
        <v>0</v>
      </c>
      <c r="O91">
        <f>0+R91</f>
        <v>0</v>
      </c>
      <c r="Q91">
        <f>0+I92+I95+I98+I101+I104</f>
        <v>0</v>
      </c>
      <c r="R91">
        <f>0+O92+O95+O98+O101+O104</f>
        <v>0</v>
      </c>
    </row>
    <row r="92" spans="1:18" x14ac:dyDescent="0.2">
      <c r="A92" s="17" t="s">
        <v>49</v>
      </c>
      <c r="B92" s="22">
        <v>27</v>
      </c>
      <c r="C92" s="22" t="s">
        <v>184</v>
      </c>
      <c r="D92" s="17" t="s">
        <v>62</v>
      </c>
      <c r="E92" s="23" t="s">
        <v>185</v>
      </c>
      <c r="F92" s="24" t="s">
        <v>85</v>
      </c>
      <c r="G92" s="25">
        <v>18.5</v>
      </c>
      <c r="H92" s="26"/>
      <c r="I92" s="26">
        <f>ROUND(ROUND(H92,2)*ROUND(G92,3),2)</f>
        <v>0</v>
      </c>
      <c r="O92">
        <f>(I92*21)/100</f>
        <v>0</v>
      </c>
      <c r="P92" t="s">
        <v>27</v>
      </c>
    </row>
    <row r="93" spans="1:18" ht="25.5" x14ac:dyDescent="0.2">
      <c r="A93" s="27" t="s">
        <v>54</v>
      </c>
      <c r="E93" s="28" t="s">
        <v>186</v>
      </c>
    </row>
    <row r="94" spans="1:18" x14ac:dyDescent="0.2">
      <c r="A94" s="31" t="s">
        <v>56</v>
      </c>
      <c r="E94" s="30" t="s">
        <v>187</v>
      </c>
    </row>
    <row r="95" spans="1:18" x14ac:dyDescent="0.2">
      <c r="A95" s="17" t="s">
        <v>49</v>
      </c>
      <c r="B95" s="22">
        <v>28</v>
      </c>
      <c r="C95" s="22" t="s">
        <v>188</v>
      </c>
      <c r="D95" s="17" t="s">
        <v>62</v>
      </c>
      <c r="E95" s="23" t="s">
        <v>189</v>
      </c>
      <c r="F95" s="24" t="s">
        <v>190</v>
      </c>
      <c r="G95" s="25">
        <v>6</v>
      </c>
      <c r="H95" s="26"/>
      <c r="I95" s="26">
        <f>ROUND(ROUND(H95,2)*ROUND(G95,3),2)</f>
        <v>0</v>
      </c>
      <c r="O95">
        <f>(I95*21)/100</f>
        <v>0</v>
      </c>
      <c r="P95" t="s">
        <v>27</v>
      </c>
    </row>
    <row r="96" spans="1:18" ht="25.5" x14ac:dyDescent="0.2">
      <c r="A96" s="27" t="s">
        <v>54</v>
      </c>
      <c r="E96" s="28" t="s">
        <v>191</v>
      </c>
    </row>
    <row r="97" spans="1:18" x14ac:dyDescent="0.2">
      <c r="A97" s="31" t="s">
        <v>56</v>
      </c>
      <c r="E97" s="30" t="s">
        <v>192</v>
      </c>
    </row>
    <row r="98" spans="1:18" x14ac:dyDescent="0.2">
      <c r="A98" s="17" t="s">
        <v>49</v>
      </c>
      <c r="B98" s="22">
        <v>29</v>
      </c>
      <c r="C98" s="22" t="s">
        <v>193</v>
      </c>
      <c r="D98" s="17" t="s">
        <v>62</v>
      </c>
      <c r="E98" s="23" t="s">
        <v>194</v>
      </c>
      <c r="F98" s="24" t="s">
        <v>190</v>
      </c>
      <c r="G98" s="25">
        <v>6</v>
      </c>
      <c r="H98" s="26"/>
      <c r="I98" s="26">
        <f>ROUND(ROUND(H98,2)*ROUND(G98,3),2)</f>
        <v>0</v>
      </c>
      <c r="O98">
        <f>(I98*21)/100</f>
        <v>0</v>
      </c>
      <c r="P98" t="s">
        <v>27</v>
      </c>
    </row>
    <row r="99" spans="1:18" x14ac:dyDescent="0.2">
      <c r="A99" s="27" t="s">
        <v>54</v>
      </c>
      <c r="E99" s="28" t="s">
        <v>195</v>
      </c>
    </row>
    <row r="100" spans="1:18" x14ac:dyDescent="0.2">
      <c r="A100" s="31" t="s">
        <v>56</v>
      </c>
      <c r="E100" s="30" t="s">
        <v>62</v>
      </c>
    </row>
    <row r="101" spans="1:18" x14ac:dyDescent="0.2">
      <c r="A101" s="17" t="s">
        <v>49</v>
      </c>
      <c r="B101" s="22">
        <v>30</v>
      </c>
      <c r="C101" s="22" t="s">
        <v>196</v>
      </c>
      <c r="D101" s="17" t="s">
        <v>62</v>
      </c>
      <c r="E101" s="23" t="s">
        <v>197</v>
      </c>
      <c r="F101" s="24" t="s">
        <v>190</v>
      </c>
      <c r="G101" s="25">
        <v>5</v>
      </c>
      <c r="H101" s="26"/>
      <c r="I101" s="26">
        <f>ROUND(ROUND(H101,2)*ROUND(G101,3),2)</f>
        <v>0</v>
      </c>
      <c r="O101">
        <f>(I101*21)/100</f>
        <v>0</v>
      </c>
      <c r="P101" t="s">
        <v>27</v>
      </c>
    </row>
    <row r="102" spans="1:18" x14ac:dyDescent="0.2">
      <c r="A102" s="27" t="s">
        <v>54</v>
      </c>
      <c r="E102" s="28" t="s">
        <v>198</v>
      </c>
    </row>
    <row r="103" spans="1:18" x14ac:dyDescent="0.2">
      <c r="A103" s="31" t="s">
        <v>56</v>
      </c>
      <c r="E103" s="30" t="s">
        <v>62</v>
      </c>
    </row>
    <row r="104" spans="1:18" x14ac:dyDescent="0.2">
      <c r="A104" s="17" t="s">
        <v>49</v>
      </c>
      <c r="B104" s="22">
        <v>31</v>
      </c>
      <c r="C104" s="22" t="s">
        <v>199</v>
      </c>
      <c r="D104" s="17" t="s">
        <v>62</v>
      </c>
      <c r="E104" s="23" t="s">
        <v>200</v>
      </c>
      <c r="F104" s="24" t="s">
        <v>190</v>
      </c>
      <c r="G104" s="25">
        <v>8</v>
      </c>
      <c r="H104" s="26"/>
      <c r="I104" s="26">
        <f>ROUND(ROUND(H104,2)*ROUND(G104,3),2)</f>
        <v>0</v>
      </c>
      <c r="O104">
        <f>(I104*21)/100</f>
        <v>0</v>
      </c>
      <c r="P104" t="s">
        <v>27</v>
      </c>
    </row>
    <row r="105" spans="1:18" x14ac:dyDescent="0.2">
      <c r="A105" s="27" t="s">
        <v>54</v>
      </c>
      <c r="E105" s="28" t="s">
        <v>201</v>
      </c>
    </row>
    <row r="106" spans="1:18" ht="51" x14ac:dyDescent="0.2">
      <c r="A106" s="29" t="s">
        <v>56</v>
      </c>
      <c r="E106" s="30" t="s">
        <v>202</v>
      </c>
    </row>
    <row r="107" spans="1:18" ht="12.75" customHeight="1" x14ac:dyDescent="0.2">
      <c r="A107" s="5" t="s">
        <v>47</v>
      </c>
      <c r="B107" s="5"/>
      <c r="C107" s="32" t="s">
        <v>44</v>
      </c>
      <c r="D107" s="5"/>
      <c r="E107" s="20" t="s">
        <v>203</v>
      </c>
      <c r="F107" s="5"/>
      <c r="G107" s="5"/>
      <c r="H107" s="5"/>
      <c r="I107" s="33">
        <f>0+Q107</f>
        <v>0</v>
      </c>
      <c r="O107">
        <f>0+R107</f>
        <v>0</v>
      </c>
      <c r="Q107" s="38">
        <f>0+I108+I111+I114+I117+I120+I126+I129+I132+I135+I123</f>
        <v>0</v>
      </c>
      <c r="R107">
        <f>0+O108+O111+O114+O117+O120+O126+O129+O132+O135+O123</f>
        <v>0</v>
      </c>
    </row>
    <row r="108" spans="1:18" ht="25.5" x14ac:dyDescent="0.2">
      <c r="A108" s="17" t="s">
        <v>49</v>
      </c>
      <c r="B108" s="22">
        <v>32</v>
      </c>
      <c r="C108" s="22" t="s">
        <v>242</v>
      </c>
      <c r="D108" s="17" t="s">
        <v>62</v>
      </c>
      <c r="E108" s="23" t="s">
        <v>243</v>
      </c>
      <c r="F108" s="24" t="s">
        <v>129</v>
      </c>
      <c r="G108" s="25">
        <v>12.675000000000001</v>
      </c>
      <c r="H108" s="26"/>
      <c r="I108" s="26">
        <f>ROUND(ROUND(H108,2)*ROUND(G108,3),2)</f>
        <v>0</v>
      </c>
      <c r="O108">
        <f>(I108*21)/100</f>
        <v>0</v>
      </c>
      <c r="P108" t="s">
        <v>27</v>
      </c>
    </row>
    <row r="109" spans="1:18" x14ac:dyDescent="0.2">
      <c r="A109" s="27" t="s">
        <v>54</v>
      </c>
      <c r="E109" s="28" t="s">
        <v>244</v>
      </c>
    </row>
    <row r="110" spans="1:18" ht="51" x14ac:dyDescent="0.2">
      <c r="A110" s="31" t="s">
        <v>56</v>
      </c>
      <c r="E110" s="30" t="s">
        <v>245</v>
      </c>
    </row>
    <row r="111" spans="1:18" ht="25.5" x14ac:dyDescent="0.2">
      <c r="A111" s="17" t="s">
        <v>49</v>
      </c>
      <c r="B111" s="22">
        <v>33</v>
      </c>
      <c r="C111" s="22" t="s">
        <v>246</v>
      </c>
      <c r="D111" s="17" t="s">
        <v>62</v>
      </c>
      <c r="E111" s="23" t="s">
        <v>247</v>
      </c>
      <c r="F111" s="24" t="s">
        <v>129</v>
      </c>
      <c r="G111" s="25">
        <v>12.675000000000001</v>
      </c>
      <c r="H111" s="26"/>
      <c r="I111" s="26">
        <f>ROUND(ROUND(H111,2)*ROUND(G111,3),2)</f>
        <v>0</v>
      </c>
      <c r="O111">
        <f>(I111*21)/100</f>
        <v>0</v>
      </c>
      <c r="P111" t="s">
        <v>27</v>
      </c>
    </row>
    <row r="112" spans="1:18" x14ac:dyDescent="0.2">
      <c r="A112" s="27" t="s">
        <v>54</v>
      </c>
      <c r="E112" s="28" t="s">
        <v>248</v>
      </c>
    </row>
    <row r="113" spans="1:16" ht="51" x14ac:dyDescent="0.2">
      <c r="A113" s="31" t="s">
        <v>56</v>
      </c>
      <c r="E113" s="30" t="s">
        <v>245</v>
      </c>
    </row>
    <row r="114" spans="1:16" x14ac:dyDescent="0.2">
      <c r="A114" s="17" t="s">
        <v>49</v>
      </c>
      <c r="B114" s="22">
        <v>34</v>
      </c>
      <c r="C114" s="22" t="s">
        <v>249</v>
      </c>
      <c r="D114" s="17" t="s">
        <v>62</v>
      </c>
      <c r="E114" s="23" t="s">
        <v>250</v>
      </c>
      <c r="F114" s="24" t="s">
        <v>71</v>
      </c>
      <c r="G114" s="25">
        <v>4.8</v>
      </c>
      <c r="H114" s="26"/>
      <c r="I114" s="26">
        <f>ROUND(ROUND(H114,2)*ROUND(G114,3),2)</f>
        <v>0</v>
      </c>
      <c r="O114">
        <f>(I114*21)/100</f>
        <v>0</v>
      </c>
      <c r="P114" t="s">
        <v>27</v>
      </c>
    </row>
    <row r="115" spans="1:16" x14ac:dyDescent="0.2">
      <c r="A115" s="27" t="s">
        <v>54</v>
      </c>
      <c r="E115" s="28" t="s">
        <v>251</v>
      </c>
    </row>
    <row r="116" spans="1:16" ht="25.5" x14ac:dyDescent="0.2">
      <c r="A116" s="31" t="s">
        <v>56</v>
      </c>
      <c r="E116" s="30" t="s">
        <v>252</v>
      </c>
    </row>
    <row r="117" spans="1:16" x14ac:dyDescent="0.2">
      <c r="A117" s="17" t="s">
        <v>49</v>
      </c>
      <c r="B117" s="22">
        <v>35</v>
      </c>
      <c r="C117" s="22" t="s">
        <v>253</v>
      </c>
      <c r="D117" s="17" t="s">
        <v>62</v>
      </c>
      <c r="E117" s="23" t="s">
        <v>254</v>
      </c>
      <c r="F117" s="24" t="s">
        <v>85</v>
      </c>
      <c r="G117" s="25">
        <v>133</v>
      </c>
      <c r="H117" s="26"/>
      <c r="I117" s="26">
        <f>ROUND(ROUND(H117,2)*ROUND(G117,3),2)</f>
        <v>0</v>
      </c>
      <c r="O117">
        <f>(I117*21)/100</f>
        <v>0</v>
      </c>
      <c r="P117" t="s">
        <v>27</v>
      </c>
    </row>
    <row r="118" spans="1:16" ht="25.5" x14ac:dyDescent="0.2">
      <c r="A118" s="27" t="s">
        <v>54</v>
      </c>
      <c r="E118" s="28" t="s">
        <v>255</v>
      </c>
    </row>
    <row r="119" spans="1:16" x14ac:dyDescent="0.2">
      <c r="A119" s="31" t="s">
        <v>56</v>
      </c>
      <c r="E119" s="30" t="s">
        <v>386</v>
      </c>
    </row>
    <row r="120" spans="1:16" x14ac:dyDescent="0.2">
      <c r="A120" s="17" t="s">
        <v>49</v>
      </c>
      <c r="B120" s="22">
        <v>36</v>
      </c>
      <c r="C120" s="22" t="s">
        <v>256</v>
      </c>
      <c r="D120" s="17" t="s">
        <v>62</v>
      </c>
      <c r="E120" s="23" t="s">
        <v>387</v>
      </c>
      <c r="F120" s="24" t="s">
        <v>85</v>
      </c>
      <c r="G120" s="25">
        <v>73</v>
      </c>
      <c r="H120" s="26"/>
      <c r="I120" s="26">
        <f>ROUND(ROUND(H120,2)*ROUND(G120,3),2)</f>
        <v>0</v>
      </c>
      <c r="O120">
        <f>(I120*21)/100</f>
        <v>0</v>
      </c>
      <c r="P120" t="s">
        <v>27</v>
      </c>
    </row>
    <row r="121" spans="1:16" ht="38.25" x14ac:dyDescent="0.2">
      <c r="A121" s="27" t="s">
        <v>54</v>
      </c>
      <c r="E121" s="28" t="s">
        <v>257</v>
      </c>
    </row>
    <row r="122" spans="1:16" ht="51" x14ac:dyDescent="0.2">
      <c r="A122" s="31" t="s">
        <v>56</v>
      </c>
      <c r="E122" s="30" t="s">
        <v>258</v>
      </c>
    </row>
    <row r="123" spans="1:16" x14ac:dyDescent="0.2">
      <c r="A123" s="17" t="s">
        <v>49</v>
      </c>
      <c r="B123" s="22">
        <v>37</v>
      </c>
      <c r="C123" s="22" t="s">
        <v>259</v>
      </c>
      <c r="D123" s="36" t="s">
        <v>62</v>
      </c>
      <c r="E123" s="37" t="s">
        <v>384</v>
      </c>
      <c r="F123" s="41" t="s">
        <v>85</v>
      </c>
      <c r="G123" s="25">
        <v>56</v>
      </c>
      <c r="H123" s="26"/>
      <c r="I123" s="26">
        <f>ROUND(ROUND(H123,2)*ROUND(G123,3),2)</f>
        <v>0</v>
      </c>
      <c r="O123">
        <f>(I123*21)/100</f>
        <v>0</v>
      </c>
      <c r="P123" t="s">
        <v>27</v>
      </c>
    </row>
    <row r="124" spans="1:16" ht="38.25" x14ac:dyDescent="0.2">
      <c r="A124" s="27" t="s">
        <v>54</v>
      </c>
      <c r="E124" s="28" t="s">
        <v>257</v>
      </c>
    </row>
    <row r="125" spans="1:16" x14ac:dyDescent="0.2">
      <c r="A125" s="31" t="s">
        <v>56</v>
      </c>
      <c r="E125" s="30" t="s">
        <v>260</v>
      </c>
    </row>
    <row r="126" spans="1:16" x14ac:dyDescent="0.2">
      <c r="A126" s="17" t="s">
        <v>49</v>
      </c>
      <c r="B126" s="22">
        <v>38</v>
      </c>
      <c r="C126" s="22" t="s">
        <v>261</v>
      </c>
      <c r="D126" s="17" t="s">
        <v>62</v>
      </c>
      <c r="E126" s="23" t="s">
        <v>262</v>
      </c>
      <c r="F126" s="24" t="s">
        <v>85</v>
      </c>
      <c r="G126" s="25">
        <v>90</v>
      </c>
      <c r="H126" s="26"/>
      <c r="I126" s="26">
        <f>ROUND(ROUND(H126,2)*ROUND(G126,3),2)</f>
        <v>0</v>
      </c>
      <c r="O126">
        <f>(I126*21)/100</f>
        <v>0</v>
      </c>
      <c r="P126" t="s">
        <v>27</v>
      </c>
    </row>
    <row r="127" spans="1:16" x14ac:dyDescent="0.2">
      <c r="A127" s="27" t="s">
        <v>54</v>
      </c>
      <c r="E127" s="28" t="s">
        <v>263</v>
      </c>
    </row>
    <row r="128" spans="1:16" ht="38.25" x14ac:dyDescent="0.2">
      <c r="A128" s="31" t="s">
        <v>56</v>
      </c>
      <c r="E128" s="30" t="s">
        <v>264</v>
      </c>
    </row>
    <row r="129" spans="1:16" x14ac:dyDescent="0.2">
      <c r="A129" s="17" t="s">
        <v>49</v>
      </c>
      <c r="B129" s="22">
        <v>39</v>
      </c>
      <c r="C129" s="22" t="s">
        <v>265</v>
      </c>
      <c r="D129" s="17" t="s">
        <v>62</v>
      </c>
      <c r="E129" s="23" t="s">
        <v>266</v>
      </c>
      <c r="F129" s="24" t="s">
        <v>85</v>
      </c>
      <c r="G129" s="25">
        <v>118</v>
      </c>
      <c r="H129" s="26"/>
      <c r="I129" s="26">
        <f>ROUND(ROUND(H129,2)*ROUND(G129,3),2)</f>
        <v>0</v>
      </c>
      <c r="O129">
        <f>(I129*21)/100</f>
        <v>0</v>
      </c>
      <c r="P129" t="s">
        <v>27</v>
      </c>
    </row>
    <row r="130" spans="1:16" x14ac:dyDescent="0.2">
      <c r="A130" s="27" t="s">
        <v>54</v>
      </c>
      <c r="E130" s="28" t="s">
        <v>267</v>
      </c>
    </row>
    <row r="131" spans="1:16" x14ac:dyDescent="0.2">
      <c r="A131" s="31" t="s">
        <v>56</v>
      </c>
      <c r="E131" s="30" t="s">
        <v>62</v>
      </c>
    </row>
    <row r="132" spans="1:16" x14ac:dyDescent="0.2">
      <c r="A132" s="17" t="s">
        <v>49</v>
      </c>
      <c r="B132" s="22">
        <v>40</v>
      </c>
      <c r="C132" s="22" t="s">
        <v>268</v>
      </c>
      <c r="D132" s="17" t="s">
        <v>62</v>
      </c>
      <c r="E132" s="23" t="s">
        <v>269</v>
      </c>
      <c r="F132" s="24" t="s">
        <v>85</v>
      </c>
      <c r="G132" s="25">
        <v>141</v>
      </c>
      <c r="H132" s="26"/>
      <c r="I132" s="26">
        <f>ROUND(ROUND(H132,2)*ROUND(G132,3),2)</f>
        <v>0</v>
      </c>
      <c r="O132">
        <f>(I132*21)/100</f>
        <v>0</v>
      </c>
      <c r="P132" t="s">
        <v>27</v>
      </c>
    </row>
    <row r="133" spans="1:16" x14ac:dyDescent="0.2">
      <c r="A133" s="27" t="s">
        <v>54</v>
      </c>
      <c r="E133" s="28" t="s">
        <v>270</v>
      </c>
    </row>
    <row r="134" spans="1:16" x14ac:dyDescent="0.2">
      <c r="A134" s="31" t="s">
        <v>56</v>
      </c>
      <c r="E134" s="30" t="s">
        <v>62</v>
      </c>
    </row>
    <row r="135" spans="1:16" x14ac:dyDescent="0.2">
      <c r="A135" s="17" t="s">
        <v>49</v>
      </c>
      <c r="B135" s="22">
        <v>41</v>
      </c>
      <c r="C135" s="22" t="s">
        <v>271</v>
      </c>
      <c r="D135" s="17" t="s">
        <v>62</v>
      </c>
      <c r="E135" s="23" t="s">
        <v>272</v>
      </c>
      <c r="F135" s="24" t="s">
        <v>190</v>
      </c>
      <c r="G135" s="25">
        <v>4</v>
      </c>
      <c r="H135" s="26"/>
      <c r="I135" s="26">
        <f>ROUND(ROUND(H135,2)*ROUND(G135,3),2)</f>
        <v>0</v>
      </c>
      <c r="O135">
        <f>(I135*21)/100</f>
        <v>0</v>
      </c>
      <c r="P135" t="s">
        <v>27</v>
      </c>
    </row>
    <row r="136" spans="1:16" ht="25.5" x14ac:dyDescent="0.2">
      <c r="A136" s="27" t="s">
        <v>54</v>
      </c>
      <c r="E136" s="28" t="s">
        <v>86</v>
      </c>
    </row>
    <row r="137" spans="1:16" x14ac:dyDescent="0.2">
      <c r="A137" s="29" t="s">
        <v>56</v>
      </c>
      <c r="E137" s="30" t="s">
        <v>273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ageMargins left="0.75" right="0.75" top="1" bottom="1" header="0.5" footer="0.5"/>
  <pageSetup paperSize="9" scale="49" fitToHeight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0"/>
  <sheetViews>
    <sheetView workbookViewId="0">
      <pane ySplit="8" topLeftCell="A144" activePane="bottomLeft" state="frozen"/>
      <selection pane="bottomLeft" activeCell="H153" sqref="H153"/>
    </sheetView>
  </sheetViews>
  <sheetFormatPr defaultColWidth="9.140625" defaultRowHeight="12.75" customHeight="1" x14ac:dyDescent="0.2"/>
  <cols>
    <col min="1" max="1" width="9.140625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1" max="16" width="9.140625" hidden="1" customWidth="1"/>
    <col min="17" max="17" width="15" hidden="1" customWidth="1"/>
    <col min="18" max="18" width="9.140625" hidden="1" customWidth="1"/>
    <col min="19" max="20" width="9.140625" customWidth="1"/>
  </cols>
  <sheetData>
    <row r="1" spans="1:18" ht="12.75" customHeight="1" x14ac:dyDescent="0.2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1:18" ht="24.95" customHeight="1" x14ac:dyDescent="0.2">
      <c r="B2" s="1"/>
      <c r="C2" s="1"/>
      <c r="D2" s="1"/>
      <c r="E2" s="2" t="s">
        <v>13</v>
      </c>
      <c r="F2" s="1"/>
      <c r="G2" s="1"/>
      <c r="H2" s="5"/>
      <c r="I2" s="5"/>
      <c r="O2">
        <f>0+O9+O25+O97+O113</f>
        <v>0</v>
      </c>
      <c r="P2" t="s">
        <v>26</v>
      </c>
    </row>
    <row r="3" spans="1:18" ht="15" customHeight="1" x14ac:dyDescent="0.25">
      <c r="A3" t="s">
        <v>12</v>
      </c>
      <c r="B3" s="10" t="s">
        <v>14</v>
      </c>
      <c r="C3" s="54" t="s">
        <v>15</v>
      </c>
      <c r="D3" s="50"/>
      <c r="E3" s="11" t="s">
        <v>16</v>
      </c>
      <c r="F3" s="1"/>
      <c r="G3" s="8"/>
      <c r="H3" s="7" t="s">
        <v>274</v>
      </c>
      <c r="I3" s="34">
        <f>0+I9+I25+I97+I113</f>
        <v>0</v>
      </c>
      <c r="O3" t="s">
        <v>23</v>
      </c>
      <c r="P3" t="s">
        <v>27</v>
      </c>
    </row>
    <row r="4" spans="1:18" ht="15" customHeight="1" x14ac:dyDescent="0.25">
      <c r="A4" t="s">
        <v>17</v>
      </c>
      <c r="B4" s="10" t="s">
        <v>18</v>
      </c>
      <c r="C4" s="54" t="s">
        <v>19</v>
      </c>
      <c r="D4" s="50"/>
      <c r="E4" s="11" t="s">
        <v>20</v>
      </c>
      <c r="F4" s="1"/>
      <c r="G4" s="1"/>
      <c r="H4" s="9"/>
      <c r="I4" s="9"/>
      <c r="O4" t="s">
        <v>24</v>
      </c>
      <c r="P4" t="s">
        <v>27</v>
      </c>
    </row>
    <row r="5" spans="1:18" ht="12.75" customHeight="1" x14ac:dyDescent="0.25">
      <c r="A5" t="s">
        <v>21</v>
      </c>
      <c r="B5" s="13" t="s">
        <v>22</v>
      </c>
      <c r="C5" s="55" t="s">
        <v>274</v>
      </c>
      <c r="D5" s="56"/>
      <c r="E5" s="14" t="s">
        <v>275</v>
      </c>
      <c r="F5" s="5"/>
      <c r="G5" s="5"/>
      <c r="H5" s="5"/>
      <c r="I5" s="5"/>
      <c r="O5" t="s">
        <v>25</v>
      </c>
      <c r="P5" t="s">
        <v>27</v>
      </c>
    </row>
    <row r="6" spans="1:18" ht="12.75" customHeight="1" x14ac:dyDescent="0.2">
      <c r="A6" s="53" t="s">
        <v>30</v>
      </c>
      <c r="B6" s="53" t="s">
        <v>32</v>
      </c>
      <c r="C6" s="53" t="s">
        <v>34</v>
      </c>
      <c r="D6" s="53" t="s">
        <v>35</v>
      </c>
      <c r="E6" s="53" t="s">
        <v>36</v>
      </c>
      <c r="F6" s="53" t="s">
        <v>38</v>
      </c>
      <c r="G6" s="53" t="s">
        <v>40</v>
      </c>
      <c r="H6" s="53" t="s">
        <v>42</v>
      </c>
      <c r="I6" s="53"/>
    </row>
    <row r="7" spans="1:18" ht="12.75" customHeight="1" x14ac:dyDescent="0.2">
      <c r="A7" s="53"/>
      <c r="B7" s="53"/>
      <c r="C7" s="53"/>
      <c r="D7" s="53"/>
      <c r="E7" s="53"/>
      <c r="F7" s="53"/>
      <c r="G7" s="53"/>
      <c r="H7" s="12" t="s">
        <v>43</v>
      </c>
      <c r="I7" s="12" t="s">
        <v>45</v>
      </c>
    </row>
    <row r="8" spans="1:18" ht="12.75" customHeight="1" x14ac:dyDescent="0.2">
      <c r="A8" s="12" t="s">
        <v>31</v>
      </c>
      <c r="B8" s="12" t="s">
        <v>33</v>
      </c>
      <c r="C8" s="12" t="s">
        <v>27</v>
      </c>
      <c r="D8" s="12" t="s">
        <v>26</v>
      </c>
      <c r="E8" s="12" t="s">
        <v>37</v>
      </c>
      <c r="F8" s="12" t="s">
        <v>39</v>
      </c>
      <c r="G8" s="12" t="s">
        <v>41</v>
      </c>
      <c r="H8" s="12" t="s">
        <v>44</v>
      </c>
      <c r="I8" s="12" t="s">
        <v>46</v>
      </c>
    </row>
    <row r="9" spans="1:18" ht="12.75" customHeight="1" x14ac:dyDescent="0.2">
      <c r="A9" s="18" t="s">
        <v>47</v>
      </c>
      <c r="B9" s="18"/>
      <c r="C9" s="19" t="s">
        <v>31</v>
      </c>
      <c r="D9" s="18"/>
      <c r="E9" s="20" t="s">
        <v>48</v>
      </c>
      <c r="F9" s="18"/>
      <c r="G9" s="18"/>
      <c r="H9" s="18"/>
      <c r="I9" s="21">
        <f>0+Q9</f>
        <v>0</v>
      </c>
      <c r="O9">
        <f>0+R9</f>
        <v>0</v>
      </c>
      <c r="Q9" s="38">
        <f>0+I10+I13+I16+I18+I22</f>
        <v>0</v>
      </c>
      <c r="R9">
        <f>0+O10+O13+O16+O18+O22</f>
        <v>0</v>
      </c>
    </row>
    <row r="10" spans="1:18" x14ac:dyDescent="0.2">
      <c r="A10" s="17" t="s">
        <v>49</v>
      </c>
      <c r="B10" s="22" t="s">
        <v>33</v>
      </c>
      <c r="C10" s="22" t="s">
        <v>50</v>
      </c>
      <c r="D10" s="17" t="s">
        <v>51</v>
      </c>
      <c r="E10" s="23" t="s">
        <v>52</v>
      </c>
      <c r="F10" s="24" t="s">
        <v>53</v>
      </c>
      <c r="G10" s="25">
        <v>84.69</v>
      </c>
      <c r="H10" s="26"/>
      <c r="I10" s="26">
        <f>ROUND(ROUND(H10,2)*ROUND(G10,3),2)</f>
        <v>0</v>
      </c>
      <c r="O10">
        <f>(I10*21)/100</f>
        <v>0</v>
      </c>
      <c r="P10" t="s">
        <v>27</v>
      </c>
    </row>
    <row r="11" spans="1:18" x14ac:dyDescent="0.2">
      <c r="A11" s="27" t="s">
        <v>54</v>
      </c>
      <c r="E11" s="28" t="s">
        <v>55</v>
      </c>
    </row>
    <row r="12" spans="1:18" ht="63.75" x14ac:dyDescent="0.2">
      <c r="A12" s="31" t="s">
        <v>56</v>
      </c>
      <c r="E12" s="30" t="s">
        <v>276</v>
      </c>
    </row>
    <row r="13" spans="1:18" x14ac:dyDescent="0.2">
      <c r="A13" s="17" t="s">
        <v>49</v>
      </c>
      <c r="B13" s="22" t="s">
        <v>27</v>
      </c>
      <c r="C13" s="22" t="s">
        <v>50</v>
      </c>
      <c r="D13" s="17" t="s">
        <v>58</v>
      </c>
      <c r="E13" s="23" t="s">
        <v>52</v>
      </c>
      <c r="F13" s="24" t="s">
        <v>53</v>
      </c>
      <c r="G13" s="25">
        <v>18.042000000000002</v>
      </c>
      <c r="H13" s="26"/>
      <c r="I13" s="26">
        <f>ROUND(ROUND(H13,2)*ROUND(G13,3),2)</f>
        <v>0</v>
      </c>
      <c r="O13">
        <f>(I13*21)/100</f>
        <v>0</v>
      </c>
      <c r="P13" t="s">
        <v>27</v>
      </c>
    </row>
    <row r="14" spans="1:18" x14ac:dyDescent="0.2">
      <c r="A14" s="27" t="s">
        <v>54</v>
      </c>
      <c r="E14" s="28" t="s">
        <v>59</v>
      </c>
    </row>
    <row r="15" spans="1:18" ht="38.25" x14ac:dyDescent="0.2">
      <c r="A15" s="31" t="s">
        <v>56</v>
      </c>
      <c r="E15" s="30" t="s">
        <v>277</v>
      </c>
    </row>
    <row r="16" spans="1:18" x14ac:dyDescent="0.2">
      <c r="A16" s="17" t="s">
        <v>49</v>
      </c>
      <c r="B16" s="22" t="s">
        <v>26</v>
      </c>
      <c r="C16" s="22" t="s">
        <v>50</v>
      </c>
      <c r="D16" s="17" t="s">
        <v>278</v>
      </c>
      <c r="E16" s="23" t="s">
        <v>52</v>
      </c>
      <c r="F16" s="24" t="s">
        <v>53</v>
      </c>
      <c r="G16" s="25">
        <v>2.625</v>
      </c>
      <c r="H16" s="26"/>
      <c r="I16" s="26">
        <f>ROUND(ROUND(H16,2)*ROUND(G16,3),2)</f>
        <v>0</v>
      </c>
      <c r="O16">
        <f>(I16*21)/100</f>
        <v>0</v>
      </c>
      <c r="P16" t="s">
        <v>27</v>
      </c>
    </row>
    <row r="17" spans="1:18" x14ac:dyDescent="0.2">
      <c r="A17" s="27" t="s">
        <v>54</v>
      </c>
      <c r="B17" s="39"/>
      <c r="C17" s="39"/>
      <c r="D17" s="39"/>
      <c r="E17" s="40" t="s">
        <v>279</v>
      </c>
      <c r="F17" s="39"/>
      <c r="G17" s="39"/>
      <c r="H17" s="39"/>
      <c r="I17" s="39"/>
    </row>
    <row r="18" spans="1:18" x14ac:dyDescent="0.2">
      <c r="A18" s="17" t="s">
        <v>49</v>
      </c>
      <c r="B18" s="35">
        <v>4</v>
      </c>
      <c r="C18" s="35" t="s">
        <v>61</v>
      </c>
      <c r="D18" s="36" t="s">
        <v>62</v>
      </c>
      <c r="E18" s="37" t="s">
        <v>52</v>
      </c>
      <c r="F18" s="41" t="s">
        <v>53</v>
      </c>
      <c r="G18" s="42">
        <v>448.274</v>
      </c>
      <c r="H18" s="43"/>
      <c r="I18" s="43">
        <f>ROUND(ROUND(H18,2)*ROUND(G18,3),2)</f>
        <v>0</v>
      </c>
      <c r="O18">
        <f>(I18*21)/100</f>
        <v>0</v>
      </c>
      <c r="P18" t="s">
        <v>27</v>
      </c>
    </row>
    <row r="19" spans="1:18" x14ac:dyDescent="0.2">
      <c r="A19" s="27" t="s">
        <v>54</v>
      </c>
      <c r="B19" s="39"/>
      <c r="C19" s="39"/>
      <c r="D19" s="39"/>
      <c r="E19" s="40" t="s">
        <v>63</v>
      </c>
      <c r="F19" s="39"/>
      <c r="G19" s="39"/>
      <c r="H19" s="39"/>
      <c r="I19" s="39"/>
    </row>
    <row r="20" spans="1:18" ht="63.75" x14ac:dyDescent="0.2">
      <c r="A20" s="31" t="s">
        <v>56</v>
      </c>
      <c r="B20" s="39"/>
      <c r="C20" s="39"/>
      <c r="D20" s="39"/>
      <c r="E20" s="44" t="s">
        <v>64</v>
      </c>
      <c r="F20" s="39"/>
      <c r="G20" s="39"/>
      <c r="H20" s="39"/>
      <c r="I20" s="39"/>
    </row>
    <row r="21" spans="1:18" x14ac:dyDescent="0.2">
      <c r="A21" s="31" t="s">
        <v>56</v>
      </c>
      <c r="B21" s="39"/>
      <c r="C21" s="39"/>
      <c r="D21" s="39"/>
      <c r="E21" s="44" t="s">
        <v>280</v>
      </c>
      <c r="F21" s="39"/>
      <c r="G21" s="39"/>
      <c r="H21" s="39"/>
      <c r="I21" s="39"/>
    </row>
    <row r="22" spans="1:18" x14ac:dyDescent="0.2">
      <c r="A22" s="17" t="s">
        <v>49</v>
      </c>
      <c r="B22" s="35">
        <v>5</v>
      </c>
      <c r="C22" s="35" t="s">
        <v>65</v>
      </c>
      <c r="D22" s="36" t="s">
        <v>62</v>
      </c>
      <c r="E22" s="37" t="s">
        <v>66</v>
      </c>
      <c r="F22" s="41" t="s">
        <v>53</v>
      </c>
      <c r="G22" s="42">
        <v>37.799999999999997</v>
      </c>
      <c r="H22" s="43"/>
      <c r="I22" s="43">
        <f>ROUND(ROUND(H22,2)*ROUND(G22,3),2)</f>
        <v>0</v>
      </c>
      <c r="O22">
        <f>(I22*21)/100</f>
        <v>0</v>
      </c>
      <c r="P22" t="s">
        <v>27</v>
      </c>
    </row>
    <row r="23" spans="1:18" x14ac:dyDescent="0.2">
      <c r="A23" s="27" t="s">
        <v>54</v>
      </c>
      <c r="B23" s="39"/>
      <c r="C23" s="39"/>
      <c r="D23" s="39"/>
      <c r="E23" s="40" t="s">
        <v>67</v>
      </c>
      <c r="F23" s="39"/>
      <c r="G23" s="39"/>
      <c r="H23" s="39"/>
      <c r="I23" s="39"/>
    </row>
    <row r="24" spans="1:18" x14ac:dyDescent="0.2">
      <c r="A24" s="29" t="s">
        <v>56</v>
      </c>
      <c r="B24" s="39"/>
      <c r="C24" s="39"/>
      <c r="D24" s="39"/>
      <c r="E24" s="44" t="s">
        <v>388</v>
      </c>
      <c r="F24" s="39"/>
      <c r="G24" s="39"/>
      <c r="H24" s="39"/>
      <c r="I24" s="39"/>
    </row>
    <row r="25" spans="1:18" ht="12.75" customHeight="1" x14ac:dyDescent="0.2">
      <c r="A25" s="5" t="s">
        <v>47</v>
      </c>
      <c r="B25" s="45"/>
      <c r="C25" s="46" t="s">
        <v>33</v>
      </c>
      <c r="D25" s="45"/>
      <c r="E25" s="47" t="s">
        <v>68</v>
      </c>
      <c r="F25" s="45"/>
      <c r="G25" s="45"/>
      <c r="H25" s="45"/>
      <c r="I25" s="48">
        <f>0+Q25</f>
        <v>0</v>
      </c>
      <c r="O25">
        <f>0+R25</f>
        <v>0</v>
      </c>
      <c r="Q25" s="38">
        <f>0+I26+I29+I32+I35+I38+I41+I44+I47+I50+I53+I56+I59+I62+I65+I68+I71+I74+I77+I79+I82+I85+I88+I91+I94</f>
        <v>0</v>
      </c>
      <c r="R25">
        <f>0+O26+O29+O32+O35+O38+O41+O44+O47+O50+O53+O56+O59+O62+O65+O68+O71+O74+O77+O79+O82+O85+O88+O91+O94</f>
        <v>0</v>
      </c>
    </row>
    <row r="26" spans="1:18" x14ac:dyDescent="0.2">
      <c r="A26" s="17" t="s">
        <v>49</v>
      </c>
      <c r="B26" s="35">
        <v>6</v>
      </c>
      <c r="C26" s="35" t="s">
        <v>281</v>
      </c>
      <c r="D26" s="36" t="s">
        <v>62</v>
      </c>
      <c r="E26" s="37" t="s">
        <v>282</v>
      </c>
      <c r="F26" s="41" t="s">
        <v>129</v>
      </c>
      <c r="G26" s="42">
        <v>34</v>
      </c>
      <c r="H26" s="43"/>
      <c r="I26" s="43">
        <f>ROUND(ROUND(H26,2)*ROUND(G26,3),2)</f>
        <v>0</v>
      </c>
      <c r="O26">
        <f>(I26*21)/100</f>
        <v>0</v>
      </c>
      <c r="P26" t="s">
        <v>27</v>
      </c>
    </row>
    <row r="27" spans="1:18" x14ac:dyDescent="0.2">
      <c r="A27" s="27" t="s">
        <v>54</v>
      </c>
      <c r="B27" s="39"/>
      <c r="C27" s="39"/>
      <c r="D27" s="39"/>
      <c r="E27" s="40" t="s">
        <v>283</v>
      </c>
      <c r="F27" s="39"/>
      <c r="G27" s="39"/>
      <c r="H27" s="39"/>
      <c r="I27" s="39"/>
    </row>
    <row r="28" spans="1:18" x14ac:dyDescent="0.2">
      <c r="A28" s="31" t="s">
        <v>56</v>
      </c>
      <c r="B28" s="39"/>
      <c r="C28" s="39"/>
      <c r="D28" s="39"/>
      <c r="E28" s="44" t="s">
        <v>284</v>
      </c>
      <c r="F28" s="39"/>
      <c r="G28" s="39"/>
      <c r="H28" s="39"/>
      <c r="I28" s="39"/>
    </row>
    <row r="29" spans="1:18" x14ac:dyDescent="0.2">
      <c r="A29" s="17" t="s">
        <v>49</v>
      </c>
      <c r="B29" s="35">
        <v>7</v>
      </c>
      <c r="C29" s="35" t="s">
        <v>285</v>
      </c>
      <c r="D29" s="36" t="s">
        <v>62</v>
      </c>
      <c r="E29" s="37" t="s">
        <v>286</v>
      </c>
      <c r="F29" s="41" t="s">
        <v>190</v>
      </c>
      <c r="G29" s="42">
        <v>1</v>
      </c>
      <c r="H29" s="43"/>
      <c r="I29" s="43">
        <f>ROUND(ROUND(H29,2)*ROUND(G29,3),2)</f>
        <v>0</v>
      </c>
      <c r="O29">
        <f>(I29*21)/100</f>
        <v>0</v>
      </c>
      <c r="P29" t="s">
        <v>27</v>
      </c>
    </row>
    <row r="30" spans="1:18" x14ac:dyDescent="0.2">
      <c r="A30" s="27" t="s">
        <v>54</v>
      </c>
      <c r="B30" s="39"/>
      <c r="C30" s="39"/>
      <c r="D30" s="39"/>
      <c r="E30" s="40" t="s">
        <v>283</v>
      </c>
      <c r="F30" s="39"/>
      <c r="G30" s="39"/>
      <c r="H30" s="39"/>
      <c r="I30" s="39"/>
    </row>
    <row r="31" spans="1:18" x14ac:dyDescent="0.2">
      <c r="A31" s="31" t="s">
        <v>56</v>
      </c>
      <c r="B31" s="39"/>
      <c r="C31" s="39"/>
      <c r="D31" s="39"/>
      <c r="E31" s="44" t="s">
        <v>287</v>
      </c>
      <c r="F31" s="39"/>
      <c r="G31" s="39"/>
      <c r="H31" s="39"/>
      <c r="I31" s="39"/>
    </row>
    <row r="32" spans="1:18" ht="25.5" x14ac:dyDescent="0.2">
      <c r="A32" s="17" t="s">
        <v>49</v>
      </c>
      <c r="B32" s="35">
        <v>8</v>
      </c>
      <c r="C32" s="35" t="s">
        <v>288</v>
      </c>
      <c r="D32" s="36" t="s">
        <v>62</v>
      </c>
      <c r="E32" s="37" t="s">
        <v>289</v>
      </c>
      <c r="F32" s="41" t="s">
        <v>71</v>
      </c>
      <c r="G32" s="42">
        <v>1.05</v>
      </c>
      <c r="H32" s="43"/>
      <c r="I32" s="43">
        <f>ROUND(ROUND(H32,2)*ROUND(G32,3),2)</f>
        <v>0</v>
      </c>
      <c r="O32">
        <f>(I32*21)/100</f>
        <v>0</v>
      </c>
      <c r="P32" t="s">
        <v>27</v>
      </c>
    </row>
    <row r="33" spans="1:16" ht="25.5" x14ac:dyDescent="0.2">
      <c r="A33" s="27" t="s">
        <v>54</v>
      </c>
      <c r="B33" s="39"/>
      <c r="C33" s="39"/>
      <c r="D33" s="39"/>
      <c r="E33" s="40" t="s">
        <v>82</v>
      </c>
      <c r="F33" s="39"/>
      <c r="G33" s="39"/>
      <c r="H33" s="39"/>
      <c r="I33" s="39"/>
    </row>
    <row r="34" spans="1:16" x14ac:dyDescent="0.2">
      <c r="A34" s="31" t="s">
        <v>56</v>
      </c>
      <c r="B34" s="39"/>
      <c r="C34" s="39"/>
      <c r="D34" s="39"/>
      <c r="E34" s="44" t="s">
        <v>290</v>
      </c>
      <c r="F34" s="39"/>
      <c r="G34" s="39"/>
      <c r="H34" s="39"/>
      <c r="I34" s="39"/>
    </row>
    <row r="35" spans="1:16" x14ac:dyDescent="0.2">
      <c r="A35" s="17" t="s">
        <v>49</v>
      </c>
      <c r="B35" s="35">
        <v>9</v>
      </c>
      <c r="C35" s="35" t="s">
        <v>291</v>
      </c>
      <c r="D35" s="36" t="s">
        <v>62</v>
      </c>
      <c r="E35" s="37" t="s">
        <v>292</v>
      </c>
      <c r="F35" s="41" t="s">
        <v>71</v>
      </c>
      <c r="G35" s="42">
        <v>6.08</v>
      </c>
      <c r="H35" s="43"/>
      <c r="I35" s="43">
        <f>ROUND(ROUND(H35,2)*ROUND(G35,3),2)</f>
        <v>0</v>
      </c>
      <c r="O35">
        <f>(I35*21)/100</f>
        <v>0</v>
      </c>
      <c r="P35" t="s">
        <v>27</v>
      </c>
    </row>
    <row r="36" spans="1:16" ht="25.5" x14ac:dyDescent="0.2">
      <c r="A36" s="27" t="s">
        <v>54</v>
      </c>
      <c r="B36" s="39"/>
      <c r="C36" s="39"/>
      <c r="D36" s="39"/>
      <c r="E36" s="40" t="s">
        <v>82</v>
      </c>
      <c r="F36" s="39"/>
      <c r="G36" s="39"/>
      <c r="H36" s="39"/>
      <c r="I36" s="39"/>
    </row>
    <row r="37" spans="1:16" x14ac:dyDescent="0.2">
      <c r="A37" s="31" t="s">
        <v>56</v>
      </c>
      <c r="B37" s="39"/>
      <c r="C37" s="39"/>
      <c r="D37" s="39"/>
      <c r="E37" s="44" t="s">
        <v>293</v>
      </c>
      <c r="F37" s="39"/>
      <c r="G37" s="39"/>
      <c r="H37" s="39"/>
      <c r="I37" s="39"/>
    </row>
    <row r="38" spans="1:16" ht="25.5" x14ac:dyDescent="0.2">
      <c r="A38" s="17" t="s">
        <v>49</v>
      </c>
      <c r="B38" s="35">
        <v>10</v>
      </c>
      <c r="C38" s="35" t="s">
        <v>73</v>
      </c>
      <c r="D38" s="36" t="s">
        <v>62</v>
      </c>
      <c r="E38" s="37" t="s">
        <v>74</v>
      </c>
      <c r="F38" s="41" t="s">
        <v>71</v>
      </c>
      <c r="G38" s="42">
        <v>15.9</v>
      </c>
      <c r="H38" s="43"/>
      <c r="I38" s="43">
        <f>ROUND(ROUND(H38,2)*ROUND(G38,3),2)</f>
        <v>0</v>
      </c>
      <c r="O38">
        <f>(I38*21)/100</f>
        <v>0</v>
      </c>
      <c r="P38" t="s">
        <v>27</v>
      </c>
    </row>
    <row r="39" spans="1:16" ht="25.5" x14ac:dyDescent="0.2">
      <c r="A39" s="27" t="s">
        <v>54</v>
      </c>
      <c r="B39" s="39"/>
      <c r="C39" s="39"/>
      <c r="D39" s="39"/>
      <c r="E39" s="40" t="s">
        <v>82</v>
      </c>
      <c r="F39" s="39"/>
      <c r="G39" s="39"/>
      <c r="H39" s="39"/>
      <c r="I39" s="39"/>
    </row>
    <row r="40" spans="1:16" ht="63.75" x14ac:dyDescent="0.2">
      <c r="A40" s="31" t="s">
        <v>56</v>
      </c>
      <c r="B40" s="39"/>
      <c r="C40" s="39"/>
      <c r="D40" s="39"/>
      <c r="E40" s="44" t="s">
        <v>294</v>
      </c>
      <c r="F40" s="39"/>
      <c r="G40" s="39"/>
      <c r="H40" s="39"/>
      <c r="I40" s="39"/>
    </row>
    <row r="41" spans="1:16" x14ac:dyDescent="0.2">
      <c r="A41" s="17" t="s">
        <v>49</v>
      </c>
      <c r="B41" s="35">
        <v>11</v>
      </c>
      <c r="C41" s="35" t="s">
        <v>295</v>
      </c>
      <c r="D41" s="36" t="s">
        <v>62</v>
      </c>
      <c r="E41" s="37" t="s">
        <v>296</v>
      </c>
      <c r="F41" s="41" t="s">
        <v>85</v>
      </c>
      <c r="G41" s="42">
        <v>23</v>
      </c>
      <c r="H41" s="43"/>
      <c r="I41" s="43">
        <f>ROUND(ROUND(H41,2)*ROUND(G41,3),2)</f>
        <v>0</v>
      </c>
      <c r="O41">
        <f>(I41*21)/100</f>
        <v>0</v>
      </c>
      <c r="P41" t="s">
        <v>27</v>
      </c>
    </row>
    <row r="42" spans="1:16" ht="25.5" x14ac:dyDescent="0.2">
      <c r="A42" s="27" t="s">
        <v>54</v>
      </c>
      <c r="B42" s="39"/>
      <c r="C42" s="39"/>
      <c r="D42" s="39"/>
      <c r="E42" s="40" t="s">
        <v>86</v>
      </c>
      <c r="F42" s="39"/>
      <c r="G42" s="39"/>
      <c r="H42" s="39"/>
      <c r="I42" s="39"/>
    </row>
    <row r="43" spans="1:16" ht="25.5" x14ac:dyDescent="0.2">
      <c r="A43" s="31" t="s">
        <v>56</v>
      </c>
      <c r="B43" s="39"/>
      <c r="C43" s="39"/>
      <c r="D43" s="39"/>
      <c r="E43" s="44" t="s">
        <v>297</v>
      </c>
      <c r="F43" s="39"/>
      <c r="G43" s="39"/>
      <c r="H43" s="39"/>
      <c r="I43" s="39"/>
    </row>
    <row r="44" spans="1:16" x14ac:dyDescent="0.2">
      <c r="A44" s="17" t="s">
        <v>49</v>
      </c>
      <c r="B44" s="35">
        <v>12</v>
      </c>
      <c r="C44" s="35" t="s">
        <v>298</v>
      </c>
      <c r="D44" s="36" t="s">
        <v>62</v>
      </c>
      <c r="E44" s="37" t="s">
        <v>299</v>
      </c>
      <c r="F44" s="41" t="s">
        <v>85</v>
      </c>
      <c r="G44" s="42">
        <v>40</v>
      </c>
      <c r="H44" s="43"/>
      <c r="I44" s="43">
        <f>ROUND(ROUND(H44,2)*ROUND(G44,3),2)</f>
        <v>0</v>
      </c>
      <c r="O44">
        <f>(I44*21)/100</f>
        <v>0</v>
      </c>
      <c r="P44" t="s">
        <v>27</v>
      </c>
    </row>
    <row r="45" spans="1:16" ht="25.5" x14ac:dyDescent="0.2">
      <c r="A45" s="27" t="s">
        <v>54</v>
      </c>
      <c r="B45" s="39"/>
      <c r="C45" s="39"/>
      <c r="D45" s="39"/>
      <c r="E45" s="40" t="s">
        <v>86</v>
      </c>
      <c r="F45" s="39"/>
      <c r="G45" s="39"/>
      <c r="H45" s="39"/>
      <c r="I45" s="39"/>
    </row>
    <row r="46" spans="1:16" ht="25.5" x14ac:dyDescent="0.2">
      <c r="A46" s="31" t="s">
        <v>56</v>
      </c>
      <c r="B46" s="39"/>
      <c r="C46" s="39"/>
      <c r="D46" s="39"/>
      <c r="E46" s="44" t="s">
        <v>300</v>
      </c>
      <c r="F46" s="39"/>
      <c r="G46" s="39"/>
      <c r="H46" s="39"/>
      <c r="I46" s="39"/>
    </row>
    <row r="47" spans="1:16" x14ac:dyDescent="0.2">
      <c r="A47" s="17" t="s">
        <v>49</v>
      </c>
      <c r="B47" s="35">
        <v>13</v>
      </c>
      <c r="C47" s="35" t="s">
        <v>93</v>
      </c>
      <c r="D47" s="36" t="s">
        <v>62</v>
      </c>
      <c r="E47" s="37" t="s">
        <v>94</v>
      </c>
      <c r="F47" s="41" t="s">
        <v>71</v>
      </c>
      <c r="G47" s="42">
        <v>39.5</v>
      </c>
      <c r="H47" s="43"/>
      <c r="I47" s="43">
        <f>ROUND(ROUND(H47,2)*ROUND(G47,3),2)</f>
        <v>0</v>
      </c>
      <c r="O47">
        <f>(I47*21)/100</f>
        <v>0</v>
      </c>
      <c r="P47" t="s">
        <v>27</v>
      </c>
    </row>
    <row r="48" spans="1:16" ht="38.25" x14ac:dyDescent="0.2">
      <c r="A48" s="27" t="s">
        <v>54</v>
      </c>
      <c r="B48" s="39"/>
      <c r="C48" s="39"/>
      <c r="D48" s="39"/>
      <c r="E48" s="40" t="s">
        <v>95</v>
      </c>
      <c r="F48" s="39"/>
      <c r="G48" s="39"/>
      <c r="H48" s="39"/>
      <c r="I48" s="39"/>
    </row>
    <row r="49" spans="1:16" x14ac:dyDescent="0.2">
      <c r="A49" s="31" t="s">
        <v>56</v>
      </c>
      <c r="B49" s="39"/>
      <c r="C49" s="39"/>
      <c r="D49" s="39"/>
      <c r="E49" s="44" t="s">
        <v>383</v>
      </c>
      <c r="F49" s="39"/>
      <c r="G49" s="39"/>
      <c r="H49" s="39"/>
      <c r="I49" s="39"/>
    </row>
    <row r="50" spans="1:16" x14ac:dyDescent="0.2">
      <c r="A50" s="17" t="s">
        <v>49</v>
      </c>
      <c r="B50" s="35">
        <v>14</v>
      </c>
      <c r="C50" s="35" t="s">
        <v>96</v>
      </c>
      <c r="D50" s="36" t="s">
        <v>62</v>
      </c>
      <c r="E50" s="37" t="s">
        <v>97</v>
      </c>
      <c r="F50" s="41" t="s">
        <v>71</v>
      </c>
      <c r="G50" s="42">
        <v>26.05</v>
      </c>
      <c r="H50" s="43"/>
      <c r="I50" s="43">
        <f>ROUND(ROUND(H50,2)*ROUND(G50,3),2)</f>
        <v>0</v>
      </c>
      <c r="O50">
        <f>(I50*21)/100</f>
        <v>0</v>
      </c>
      <c r="P50" t="s">
        <v>27</v>
      </c>
    </row>
    <row r="51" spans="1:16" ht="25.5" x14ac:dyDescent="0.2">
      <c r="A51" s="27" t="s">
        <v>54</v>
      </c>
      <c r="B51" s="39"/>
      <c r="C51" s="39"/>
      <c r="D51" s="39"/>
      <c r="E51" s="40" t="s">
        <v>98</v>
      </c>
      <c r="F51" s="39"/>
      <c r="G51" s="39"/>
      <c r="H51" s="39"/>
      <c r="I51" s="39"/>
    </row>
    <row r="52" spans="1:16" x14ac:dyDescent="0.2">
      <c r="A52" s="31" t="s">
        <v>56</v>
      </c>
      <c r="B52" s="39"/>
      <c r="C52" s="39"/>
      <c r="D52" s="39"/>
      <c r="E52" s="44" t="s">
        <v>301</v>
      </c>
      <c r="F52" s="39"/>
      <c r="G52" s="39"/>
      <c r="H52" s="39"/>
      <c r="I52" s="39"/>
    </row>
    <row r="53" spans="1:16" x14ac:dyDescent="0.2">
      <c r="A53" s="17" t="s">
        <v>49</v>
      </c>
      <c r="B53" s="35">
        <v>15</v>
      </c>
      <c r="C53" s="35" t="s">
        <v>104</v>
      </c>
      <c r="D53" s="36" t="s">
        <v>62</v>
      </c>
      <c r="E53" s="37" t="s">
        <v>105</v>
      </c>
      <c r="F53" s="41" t="s">
        <v>71</v>
      </c>
      <c r="G53" s="42">
        <v>26.05</v>
      </c>
      <c r="H53" s="43"/>
      <c r="I53" s="43">
        <f>ROUND(ROUND(H53,2)*ROUND(G53,3),2)</f>
        <v>0</v>
      </c>
      <c r="O53">
        <f>(I53*21)/100</f>
        <v>0</v>
      </c>
      <c r="P53" t="s">
        <v>27</v>
      </c>
    </row>
    <row r="54" spans="1:16" ht="25.5" x14ac:dyDescent="0.2">
      <c r="A54" s="27" t="s">
        <v>54</v>
      </c>
      <c r="B54" s="39"/>
      <c r="C54" s="39"/>
      <c r="D54" s="39"/>
      <c r="E54" s="40" t="s">
        <v>106</v>
      </c>
      <c r="F54" s="39"/>
      <c r="G54" s="39"/>
      <c r="H54" s="39"/>
      <c r="I54" s="39"/>
    </row>
    <row r="55" spans="1:16" x14ac:dyDescent="0.2">
      <c r="A55" s="31" t="s">
        <v>56</v>
      </c>
      <c r="B55" s="39"/>
      <c r="C55" s="39"/>
      <c r="D55" s="39"/>
      <c r="E55" s="44" t="s">
        <v>302</v>
      </c>
      <c r="F55" s="39"/>
      <c r="G55" s="39"/>
      <c r="H55" s="39"/>
      <c r="I55" s="39"/>
    </row>
    <row r="56" spans="1:16" x14ac:dyDescent="0.2">
      <c r="A56" s="17" t="s">
        <v>49</v>
      </c>
      <c r="B56" s="35">
        <v>16</v>
      </c>
      <c r="C56" s="35" t="s">
        <v>108</v>
      </c>
      <c r="D56" s="36" t="s">
        <v>62</v>
      </c>
      <c r="E56" s="37" t="s">
        <v>109</v>
      </c>
      <c r="F56" s="41" t="s">
        <v>71</v>
      </c>
      <c r="G56" s="42">
        <v>21.1</v>
      </c>
      <c r="H56" s="43"/>
      <c r="I56" s="43">
        <f>ROUND(ROUND(H56,2)*ROUND(G56,3),2)</f>
        <v>0</v>
      </c>
      <c r="O56">
        <f>(I56*21)/100</f>
        <v>0</v>
      </c>
      <c r="P56" t="s">
        <v>27</v>
      </c>
    </row>
    <row r="57" spans="1:16" ht="25.5" x14ac:dyDescent="0.2">
      <c r="A57" s="27" t="s">
        <v>54</v>
      </c>
      <c r="B57" s="39"/>
      <c r="C57" s="39"/>
      <c r="D57" s="39"/>
      <c r="E57" s="40" t="s">
        <v>110</v>
      </c>
      <c r="F57" s="39"/>
      <c r="G57" s="39"/>
      <c r="H57" s="39"/>
      <c r="I57" s="39"/>
    </row>
    <row r="58" spans="1:16" x14ac:dyDescent="0.2">
      <c r="A58" s="31" t="s">
        <v>56</v>
      </c>
      <c r="B58" s="39"/>
      <c r="C58" s="39"/>
      <c r="D58" s="39"/>
      <c r="E58" s="44" t="s">
        <v>389</v>
      </c>
      <c r="F58" s="39"/>
      <c r="G58" s="39"/>
      <c r="H58" s="39"/>
      <c r="I58" s="39"/>
    </row>
    <row r="59" spans="1:16" x14ac:dyDescent="0.2">
      <c r="A59" s="17" t="s">
        <v>49</v>
      </c>
      <c r="B59" s="35">
        <v>17</v>
      </c>
      <c r="C59" s="35" t="s">
        <v>114</v>
      </c>
      <c r="D59" s="36" t="s">
        <v>62</v>
      </c>
      <c r="E59" s="37" t="s">
        <v>115</v>
      </c>
      <c r="F59" s="41" t="s">
        <v>71</v>
      </c>
      <c r="G59" s="42">
        <v>26.05</v>
      </c>
      <c r="H59" s="43"/>
      <c r="I59" s="43">
        <f>ROUND(ROUND(H59,2)*ROUND(G59,3),2)</f>
        <v>0</v>
      </c>
      <c r="O59">
        <f>(I59*21)/100</f>
        <v>0</v>
      </c>
      <c r="P59" t="s">
        <v>27</v>
      </c>
    </row>
    <row r="60" spans="1:16" x14ac:dyDescent="0.2">
      <c r="A60" s="27" t="s">
        <v>54</v>
      </c>
      <c r="B60" s="39"/>
      <c r="C60" s="39"/>
      <c r="D60" s="39"/>
      <c r="E60" s="40" t="s">
        <v>116</v>
      </c>
      <c r="F60" s="39"/>
      <c r="G60" s="39"/>
      <c r="H60" s="39"/>
      <c r="I60" s="39"/>
    </row>
    <row r="61" spans="1:16" x14ac:dyDescent="0.2">
      <c r="A61" s="31" t="s">
        <v>56</v>
      </c>
      <c r="B61" s="39"/>
      <c r="C61" s="39"/>
      <c r="D61" s="39"/>
      <c r="E61" s="44" t="s">
        <v>302</v>
      </c>
      <c r="F61" s="39"/>
      <c r="G61" s="39"/>
      <c r="H61" s="39"/>
      <c r="I61" s="39"/>
    </row>
    <row r="62" spans="1:16" x14ac:dyDescent="0.2">
      <c r="A62" s="17" t="s">
        <v>49</v>
      </c>
      <c r="B62" s="35">
        <v>18</v>
      </c>
      <c r="C62" s="35" t="s">
        <v>118</v>
      </c>
      <c r="D62" s="36" t="s">
        <v>62</v>
      </c>
      <c r="E62" s="37" t="s">
        <v>119</v>
      </c>
      <c r="F62" s="41" t="s">
        <v>71</v>
      </c>
      <c r="G62" s="42">
        <v>45.05</v>
      </c>
      <c r="H62" s="43"/>
      <c r="I62" s="43">
        <f>ROUND(ROUND(H62,2)*ROUND(G62,3),2)</f>
        <v>0</v>
      </c>
      <c r="O62">
        <f>(I62*21)/100</f>
        <v>0</v>
      </c>
      <c r="P62" t="s">
        <v>27</v>
      </c>
    </row>
    <row r="63" spans="1:16" x14ac:dyDescent="0.2">
      <c r="A63" s="27" t="s">
        <v>54</v>
      </c>
      <c r="B63" s="39"/>
      <c r="C63" s="39"/>
      <c r="D63" s="39"/>
      <c r="E63" s="40" t="s">
        <v>62</v>
      </c>
      <c r="F63" s="39"/>
      <c r="G63" s="39"/>
      <c r="H63" s="39"/>
      <c r="I63" s="39"/>
    </row>
    <row r="64" spans="1:16" ht="38.25" x14ac:dyDescent="0.2">
      <c r="A64" s="31" t="s">
        <v>56</v>
      </c>
      <c r="B64" s="39"/>
      <c r="C64" s="39"/>
      <c r="D64" s="39"/>
      <c r="E64" s="44" t="s">
        <v>303</v>
      </c>
      <c r="F64" s="39"/>
      <c r="G64" s="39"/>
      <c r="H64" s="39"/>
      <c r="I64" s="39"/>
    </row>
    <row r="65" spans="1:16" x14ac:dyDescent="0.2">
      <c r="A65" s="17" t="s">
        <v>49</v>
      </c>
      <c r="B65" s="35">
        <v>19</v>
      </c>
      <c r="C65" s="35" t="s">
        <v>121</v>
      </c>
      <c r="D65" s="36" t="s">
        <v>62</v>
      </c>
      <c r="E65" s="37" t="s">
        <v>122</v>
      </c>
      <c r="F65" s="41" t="s">
        <v>71</v>
      </c>
      <c r="G65" s="42">
        <v>1.9</v>
      </c>
      <c r="H65" s="43"/>
      <c r="I65" s="43">
        <f>ROUND(ROUND(H65,2)*ROUND(G65,3),2)</f>
        <v>0</v>
      </c>
      <c r="O65">
        <f>(I65*21)/100</f>
        <v>0</v>
      </c>
      <c r="P65" t="s">
        <v>27</v>
      </c>
    </row>
    <row r="66" spans="1:16" x14ac:dyDescent="0.2">
      <c r="A66" s="27" t="s">
        <v>54</v>
      </c>
      <c r="B66" s="39"/>
      <c r="C66" s="39"/>
      <c r="D66" s="39"/>
      <c r="E66" s="40" t="s">
        <v>62</v>
      </c>
      <c r="F66" s="39"/>
      <c r="G66" s="39"/>
      <c r="H66" s="39"/>
      <c r="I66" s="39"/>
    </row>
    <row r="67" spans="1:16" x14ac:dyDescent="0.2">
      <c r="A67" s="31" t="s">
        <v>56</v>
      </c>
      <c r="B67" s="39"/>
      <c r="C67" s="39"/>
      <c r="D67" s="39"/>
      <c r="E67" s="44" t="s">
        <v>304</v>
      </c>
      <c r="F67" s="39"/>
      <c r="G67" s="39"/>
      <c r="H67" s="39"/>
      <c r="I67" s="39"/>
    </row>
    <row r="68" spans="1:16" x14ac:dyDescent="0.2">
      <c r="A68" s="17" t="s">
        <v>49</v>
      </c>
      <c r="B68" s="35">
        <v>20</v>
      </c>
      <c r="C68" s="35" t="s">
        <v>127</v>
      </c>
      <c r="D68" s="36" t="s">
        <v>62</v>
      </c>
      <c r="E68" s="37" t="s">
        <v>128</v>
      </c>
      <c r="F68" s="41" t="s">
        <v>129</v>
      </c>
      <c r="G68" s="42">
        <v>11</v>
      </c>
      <c r="H68" s="43"/>
      <c r="I68" s="43">
        <f>ROUND(ROUND(H68,2)*ROUND(G68,3),2)</f>
        <v>0</v>
      </c>
      <c r="O68">
        <f>(I68*21)/100</f>
        <v>0</v>
      </c>
      <c r="P68" t="s">
        <v>27</v>
      </c>
    </row>
    <row r="69" spans="1:16" x14ac:dyDescent="0.2">
      <c r="A69" s="27" t="s">
        <v>54</v>
      </c>
      <c r="B69" s="39"/>
      <c r="C69" s="39"/>
      <c r="D69" s="39"/>
      <c r="E69" s="40" t="s">
        <v>62</v>
      </c>
      <c r="F69" s="39"/>
      <c r="G69" s="39"/>
      <c r="H69" s="39"/>
      <c r="I69" s="39"/>
    </row>
    <row r="70" spans="1:16" x14ac:dyDescent="0.2">
      <c r="A70" s="31" t="s">
        <v>56</v>
      </c>
      <c r="B70" s="39"/>
      <c r="C70" s="39"/>
      <c r="D70" s="39"/>
      <c r="E70" s="44" t="s">
        <v>305</v>
      </c>
      <c r="F70" s="39"/>
      <c r="G70" s="39"/>
      <c r="H70" s="39"/>
      <c r="I70" s="39"/>
    </row>
    <row r="71" spans="1:16" x14ac:dyDescent="0.2">
      <c r="A71" s="17" t="s">
        <v>49</v>
      </c>
      <c r="B71" s="35">
        <v>21</v>
      </c>
      <c r="C71" s="35" t="s">
        <v>131</v>
      </c>
      <c r="D71" s="36" t="s">
        <v>62</v>
      </c>
      <c r="E71" s="37" t="s">
        <v>132</v>
      </c>
      <c r="F71" s="41" t="s">
        <v>129</v>
      </c>
      <c r="G71" s="42">
        <v>11</v>
      </c>
      <c r="H71" s="43"/>
      <c r="I71" s="43">
        <f>ROUND(ROUND(H71,2)*ROUND(G71,3),2)</f>
        <v>0</v>
      </c>
      <c r="O71">
        <f>(I71*21)/100</f>
        <v>0</v>
      </c>
      <c r="P71" t="s">
        <v>27</v>
      </c>
    </row>
    <row r="72" spans="1:16" x14ac:dyDescent="0.2">
      <c r="A72" s="27" t="s">
        <v>54</v>
      </c>
      <c r="B72" s="39"/>
      <c r="C72" s="39"/>
      <c r="D72" s="39"/>
      <c r="E72" s="40" t="s">
        <v>62</v>
      </c>
      <c r="F72" s="39"/>
      <c r="G72" s="39"/>
      <c r="H72" s="39"/>
      <c r="I72" s="39"/>
    </row>
    <row r="73" spans="1:16" x14ac:dyDescent="0.2">
      <c r="A73" s="31" t="s">
        <v>56</v>
      </c>
      <c r="B73" s="39"/>
      <c r="C73" s="39"/>
      <c r="D73" s="39"/>
      <c r="E73" s="44" t="s">
        <v>306</v>
      </c>
      <c r="F73" s="39"/>
      <c r="G73" s="39"/>
      <c r="H73" s="39"/>
      <c r="I73" s="39"/>
    </row>
    <row r="74" spans="1:16" x14ac:dyDescent="0.2">
      <c r="A74" s="17" t="s">
        <v>49</v>
      </c>
      <c r="B74" s="35">
        <v>22</v>
      </c>
      <c r="C74" s="35" t="s">
        <v>134</v>
      </c>
      <c r="D74" s="36" t="s">
        <v>62</v>
      </c>
      <c r="E74" s="37" t="s">
        <v>135</v>
      </c>
      <c r="F74" s="41" t="s">
        <v>129</v>
      </c>
      <c r="G74" s="42">
        <v>11</v>
      </c>
      <c r="H74" s="43"/>
      <c r="I74" s="43">
        <f>ROUND(ROUND(H74,2)*ROUND(G74,3),2)</f>
        <v>0</v>
      </c>
      <c r="O74">
        <f>(I74*21)/100</f>
        <v>0</v>
      </c>
      <c r="P74" t="s">
        <v>27</v>
      </c>
    </row>
    <row r="75" spans="1:16" x14ac:dyDescent="0.2">
      <c r="A75" s="27" t="s">
        <v>54</v>
      </c>
      <c r="B75" s="39"/>
      <c r="C75" s="39"/>
      <c r="D75" s="39"/>
      <c r="E75" s="40" t="s">
        <v>62</v>
      </c>
      <c r="F75" s="39"/>
      <c r="G75" s="39"/>
      <c r="H75" s="39"/>
      <c r="I75" s="39"/>
    </row>
    <row r="76" spans="1:16" x14ac:dyDescent="0.2">
      <c r="A76" s="31" t="s">
        <v>56</v>
      </c>
      <c r="B76" s="39"/>
      <c r="C76" s="39"/>
      <c r="D76" s="39"/>
      <c r="E76" s="44" t="s">
        <v>307</v>
      </c>
      <c r="F76" s="39"/>
      <c r="G76" s="39"/>
      <c r="H76" s="39"/>
      <c r="I76" s="39"/>
    </row>
    <row r="77" spans="1:16" x14ac:dyDescent="0.2">
      <c r="A77" s="17" t="s">
        <v>49</v>
      </c>
      <c r="B77" s="35">
        <v>23</v>
      </c>
      <c r="C77" s="35" t="s">
        <v>137</v>
      </c>
      <c r="D77" s="36" t="s">
        <v>62</v>
      </c>
      <c r="E77" s="37" t="s">
        <v>138</v>
      </c>
      <c r="F77" s="41" t="s">
        <v>129</v>
      </c>
      <c r="G77" s="42">
        <v>11</v>
      </c>
      <c r="H77" s="43"/>
      <c r="I77" s="43">
        <f>ROUND(ROUND(H77,2)*ROUND(G77,3),2)</f>
        <v>0</v>
      </c>
      <c r="O77">
        <f>(I77*21)/100</f>
        <v>0</v>
      </c>
      <c r="P77" t="s">
        <v>27</v>
      </c>
    </row>
    <row r="78" spans="1:16" x14ac:dyDescent="0.2">
      <c r="A78" s="27" t="s">
        <v>54</v>
      </c>
      <c r="B78" s="39"/>
      <c r="C78" s="39"/>
      <c r="D78" s="39"/>
      <c r="E78" s="44" t="s">
        <v>308</v>
      </c>
      <c r="F78" s="39"/>
      <c r="G78" s="39"/>
      <c r="H78" s="39"/>
      <c r="I78" s="39"/>
    </row>
    <row r="79" spans="1:16" x14ac:dyDescent="0.2">
      <c r="A79" s="17" t="s">
        <v>49</v>
      </c>
      <c r="B79" s="35">
        <v>24</v>
      </c>
      <c r="C79" s="35" t="s">
        <v>114</v>
      </c>
      <c r="D79" s="36" t="s">
        <v>62</v>
      </c>
      <c r="E79" s="37" t="s">
        <v>115</v>
      </c>
      <c r="F79" s="41" t="s">
        <v>71</v>
      </c>
      <c r="G79" s="42">
        <v>11.13</v>
      </c>
      <c r="H79" s="43"/>
      <c r="I79" s="43">
        <f>ROUND(ROUND(H79,2)*ROUND(G79,3),2)</f>
        <v>0</v>
      </c>
      <c r="O79">
        <f>(I79*21)/100</f>
        <v>0</v>
      </c>
      <c r="P79" t="s">
        <v>27</v>
      </c>
    </row>
    <row r="80" spans="1:16" x14ac:dyDescent="0.2">
      <c r="A80" s="27" t="s">
        <v>54</v>
      </c>
      <c r="B80" s="39"/>
      <c r="C80" s="39"/>
      <c r="D80" s="39"/>
      <c r="E80" s="40" t="s">
        <v>116</v>
      </c>
      <c r="F80" s="39"/>
      <c r="G80" s="39"/>
      <c r="H80" s="39"/>
      <c r="I80" s="39"/>
    </row>
    <row r="81" spans="1:16" x14ac:dyDescent="0.2">
      <c r="A81" s="31" t="s">
        <v>56</v>
      </c>
      <c r="B81" s="39"/>
      <c r="C81" s="39"/>
      <c r="D81" s="39"/>
      <c r="E81" s="44" t="s">
        <v>117</v>
      </c>
      <c r="F81" s="39"/>
      <c r="G81" s="39"/>
      <c r="H81" s="39"/>
      <c r="I81" s="39"/>
    </row>
    <row r="82" spans="1:16" x14ac:dyDescent="0.2">
      <c r="A82" s="17" t="s">
        <v>49</v>
      </c>
      <c r="B82" s="35">
        <v>25</v>
      </c>
      <c r="C82" s="35" t="s">
        <v>118</v>
      </c>
      <c r="D82" s="36" t="s">
        <v>62</v>
      </c>
      <c r="E82" s="37" t="s">
        <v>119</v>
      </c>
      <c r="F82" s="41" t="s">
        <v>71</v>
      </c>
      <c r="G82" s="42">
        <v>68.27</v>
      </c>
      <c r="H82" s="43"/>
      <c r="I82" s="43">
        <f>ROUND(ROUND(H82,2)*ROUND(G82,3),2)</f>
        <v>0</v>
      </c>
      <c r="O82">
        <f>(I82*21)/100</f>
        <v>0</v>
      </c>
      <c r="P82" t="s">
        <v>27</v>
      </c>
    </row>
    <row r="83" spans="1:16" x14ac:dyDescent="0.2">
      <c r="A83" s="27" t="s">
        <v>54</v>
      </c>
      <c r="B83" s="39"/>
      <c r="C83" s="39"/>
      <c r="D83" s="39"/>
      <c r="E83" s="40" t="s">
        <v>62</v>
      </c>
      <c r="F83" s="39"/>
      <c r="G83" s="39"/>
      <c r="H83" s="39"/>
      <c r="I83" s="39"/>
    </row>
    <row r="84" spans="1:16" ht="63.75" x14ac:dyDescent="0.2">
      <c r="A84" s="31" t="s">
        <v>56</v>
      </c>
      <c r="B84" s="39"/>
      <c r="C84" s="39"/>
      <c r="D84" s="39"/>
      <c r="E84" s="44" t="s">
        <v>120</v>
      </c>
      <c r="F84" s="39"/>
      <c r="G84" s="39"/>
      <c r="H84" s="39"/>
      <c r="I84" s="39"/>
    </row>
    <row r="85" spans="1:16" x14ac:dyDescent="0.2">
      <c r="A85" s="17" t="s">
        <v>49</v>
      </c>
      <c r="B85" s="35">
        <v>26</v>
      </c>
      <c r="C85" s="35" t="s">
        <v>127</v>
      </c>
      <c r="D85" s="36" t="s">
        <v>62</v>
      </c>
      <c r="E85" s="37" t="s">
        <v>128</v>
      </c>
      <c r="F85" s="41" t="s">
        <v>129</v>
      </c>
      <c r="G85" s="42">
        <v>199</v>
      </c>
      <c r="H85" s="43"/>
      <c r="I85" s="43">
        <f>ROUND(ROUND(H85,2)*ROUND(G85,3),2)</f>
        <v>0</v>
      </c>
      <c r="O85">
        <f>(I85*21)/100</f>
        <v>0</v>
      </c>
      <c r="P85" t="s">
        <v>27</v>
      </c>
    </row>
    <row r="86" spans="1:16" x14ac:dyDescent="0.2">
      <c r="A86" s="27" t="s">
        <v>54</v>
      </c>
      <c r="B86" s="39"/>
      <c r="C86" s="39"/>
      <c r="D86" s="39"/>
      <c r="E86" s="40" t="s">
        <v>62</v>
      </c>
      <c r="F86" s="39"/>
      <c r="G86" s="39"/>
      <c r="H86" s="39"/>
      <c r="I86" s="39"/>
    </row>
    <row r="87" spans="1:16" x14ac:dyDescent="0.2">
      <c r="A87" s="31" t="s">
        <v>56</v>
      </c>
      <c r="B87" s="39"/>
      <c r="C87" s="39"/>
      <c r="D87" s="39"/>
      <c r="E87" s="44" t="s">
        <v>130</v>
      </c>
      <c r="F87" s="39"/>
      <c r="G87" s="39"/>
      <c r="H87" s="39"/>
      <c r="I87" s="39"/>
    </row>
    <row r="88" spans="1:16" x14ac:dyDescent="0.2">
      <c r="A88" s="17" t="s">
        <v>49</v>
      </c>
      <c r="B88" s="35">
        <v>27</v>
      </c>
      <c r="C88" s="35" t="s">
        <v>131</v>
      </c>
      <c r="D88" s="36" t="s">
        <v>62</v>
      </c>
      <c r="E88" s="37" t="s">
        <v>132</v>
      </c>
      <c r="F88" s="41" t="s">
        <v>129</v>
      </c>
      <c r="G88" s="42">
        <v>199</v>
      </c>
      <c r="H88" s="43"/>
      <c r="I88" s="43">
        <f>ROUND(ROUND(H88,2)*ROUND(G88,3),2)</f>
        <v>0</v>
      </c>
      <c r="O88">
        <f>(I88*21)/100</f>
        <v>0</v>
      </c>
      <c r="P88" t="s">
        <v>27</v>
      </c>
    </row>
    <row r="89" spans="1:16" x14ac:dyDescent="0.2">
      <c r="A89" s="27" t="s">
        <v>54</v>
      </c>
      <c r="B89" s="39"/>
      <c r="C89" s="39"/>
      <c r="D89" s="39"/>
      <c r="E89" s="40" t="s">
        <v>62</v>
      </c>
      <c r="F89" s="39"/>
      <c r="G89" s="39"/>
      <c r="H89" s="39"/>
      <c r="I89" s="39"/>
    </row>
    <row r="90" spans="1:16" x14ac:dyDescent="0.2">
      <c r="A90" s="31" t="s">
        <v>56</v>
      </c>
      <c r="B90" s="39"/>
      <c r="C90" s="39"/>
      <c r="D90" s="39"/>
      <c r="E90" s="44" t="s">
        <v>133</v>
      </c>
      <c r="F90" s="39"/>
      <c r="G90" s="39"/>
      <c r="H90" s="39"/>
      <c r="I90" s="39"/>
    </row>
    <row r="91" spans="1:16" x14ac:dyDescent="0.2">
      <c r="A91" s="17" t="s">
        <v>49</v>
      </c>
      <c r="B91" s="35">
        <v>28</v>
      </c>
      <c r="C91" s="35" t="s">
        <v>134</v>
      </c>
      <c r="D91" s="36" t="s">
        <v>62</v>
      </c>
      <c r="E91" s="37" t="s">
        <v>135</v>
      </c>
      <c r="F91" s="41" t="s">
        <v>129</v>
      </c>
      <c r="G91" s="42">
        <v>199</v>
      </c>
      <c r="H91" s="43"/>
      <c r="I91" s="43">
        <f>ROUND(ROUND(H91,2)*ROUND(G91,3),2)</f>
        <v>0</v>
      </c>
      <c r="O91">
        <f>(I91*21)/100</f>
        <v>0</v>
      </c>
      <c r="P91" t="s">
        <v>27</v>
      </c>
    </row>
    <row r="92" spans="1:16" x14ac:dyDescent="0.2">
      <c r="A92" s="27" t="s">
        <v>54</v>
      </c>
      <c r="B92" s="39"/>
      <c r="C92" s="39"/>
      <c r="D92" s="39"/>
      <c r="E92" s="40" t="s">
        <v>62</v>
      </c>
      <c r="F92" s="39"/>
      <c r="G92" s="39"/>
      <c r="H92" s="39"/>
      <c r="I92" s="39"/>
    </row>
    <row r="93" spans="1:16" x14ac:dyDescent="0.2">
      <c r="A93" s="31" t="s">
        <v>56</v>
      </c>
      <c r="B93" s="39"/>
      <c r="C93" s="39"/>
      <c r="D93" s="39"/>
      <c r="E93" s="44" t="s">
        <v>136</v>
      </c>
      <c r="F93" s="39"/>
      <c r="G93" s="39"/>
      <c r="H93" s="39"/>
      <c r="I93" s="39"/>
    </row>
    <row r="94" spans="1:16" x14ac:dyDescent="0.2">
      <c r="A94" s="17" t="s">
        <v>49</v>
      </c>
      <c r="B94" s="35">
        <v>29</v>
      </c>
      <c r="C94" s="35" t="s">
        <v>137</v>
      </c>
      <c r="D94" s="36" t="s">
        <v>62</v>
      </c>
      <c r="E94" s="37" t="s">
        <v>138</v>
      </c>
      <c r="F94" s="41" t="s">
        <v>129</v>
      </c>
      <c r="G94" s="42">
        <v>199</v>
      </c>
      <c r="H94" s="43"/>
      <c r="I94" s="43">
        <f>ROUND(ROUND(H94,2)*ROUND(G94,3),2)</f>
        <v>0</v>
      </c>
      <c r="O94">
        <f>(I94*21)/100</f>
        <v>0</v>
      </c>
      <c r="P94" t="s">
        <v>27</v>
      </c>
    </row>
    <row r="95" spans="1:16" x14ac:dyDescent="0.2">
      <c r="A95" s="27" t="s">
        <v>54</v>
      </c>
      <c r="B95" s="39"/>
      <c r="C95" s="39"/>
      <c r="D95" s="39"/>
      <c r="E95" s="40" t="s">
        <v>62</v>
      </c>
      <c r="F95" s="39"/>
      <c r="G95" s="39"/>
      <c r="H95" s="39"/>
      <c r="I95" s="39"/>
    </row>
    <row r="96" spans="1:16" x14ac:dyDescent="0.2">
      <c r="A96" s="29" t="s">
        <v>56</v>
      </c>
      <c r="B96" s="39"/>
      <c r="C96" s="39"/>
      <c r="D96" s="39"/>
      <c r="E96" s="44" t="s">
        <v>139</v>
      </c>
      <c r="F96" s="39"/>
      <c r="G96" s="39"/>
      <c r="H96" s="39"/>
      <c r="I96" s="39"/>
    </row>
    <row r="97" spans="1:18" ht="12.75" customHeight="1" x14ac:dyDescent="0.2">
      <c r="A97" s="5" t="s">
        <v>47</v>
      </c>
      <c r="B97" s="45"/>
      <c r="C97" s="46" t="s">
        <v>39</v>
      </c>
      <c r="D97" s="45"/>
      <c r="E97" s="47" t="s">
        <v>145</v>
      </c>
      <c r="F97" s="45"/>
      <c r="G97" s="45"/>
      <c r="H97" s="45"/>
      <c r="I97" s="48">
        <f>0+Q97</f>
        <v>0</v>
      </c>
      <c r="O97">
        <f>0+R97</f>
        <v>0</v>
      </c>
      <c r="Q97">
        <f>0+I98+I101+I104+I107+I110</f>
        <v>0</v>
      </c>
      <c r="R97">
        <f>0+O98+O101+O104+O107+O110</f>
        <v>0</v>
      </c>
    </row>
    <row r="98" spans="1:18" x14ac:dyDescent="0.2">
      <c r="A98" s="17" t="s">
        <v>49</v>
      </c>
      <c r="B98" s="35">
        <v>30</v>
      </c>
      <c r="C98" s="35" t="s">
        <v>150</v>
      </c>
      <c r="D98" s="36" t="s">
        <v>62</v>
      </c>
      <c r="E98" s="37" t="s">
        <v>151</v>
      </c>
      <c r="F98" s="41" t="s">
        <v>71</v>
      </c>
      <c r="G98" s="42">
        <v>44.5</v>
      </c>
      <c r="H98" s="43"/>
      <c r="I98" s="43">
        <f>ROUND(ROUND(H98,2)*ROUND(G98,3),2)</f>
        <v>0</v>
      </c>
      <c r="O98">
        <f>(I98*21)/100</f>
        <v>0</v>
      </c>
      <c r="P98" t="s">
        <v>27</v>
      </c>
    </row>
    <row r="99" spans="1:18" x14ac:dyDescent="0.2">
      <c r="A99" s="27" t="s">
        <v>54</v>
      </c>
      <c r="B99" s="39"/>
      <c r="C99" s="39"/>
      <c r="D99" s="39"/>
      <c r="E99" s="40" t="s">
        <v>309</v>
      </c>
      <c r="F99" s="39"/>
      <c r="G99" s="39"/>
      <c r="H99" s="39"/>
      <c r="I99" s="39"/>
    </row>
    <row r="100" spans="1:18" x14ac:dyDescent="0.2">
      <c r="A100" s="31" t="s">
        <v>56</v>
      </c>
      <c r="B100" s="39"/>
      <c r="C100" s="39"/>
      <c r="D100" s="39"/>
      <c r="E100" s="44" t="s">
        <v>310</v>
      </c>
      <c r="F100" s="39"/>
      <c r="G100" s="39"/>
      <c r="H100" s="39"/>
      <c r="I100" s="39"/>
    </row>
    <row r="101" spans="1:18" x14ac:dyDescent="0.2">
      <c r="A101" s="17" t="s">
        <v>49</v>
      </c>
      <c r="B101" s="35">
        <v>31</v>
      </c>
      <c r="C101" s="35" t="s">
        <v>311</v>
      </c>
      <c r="D101" s="36" t="s">
        <v>206</v>
      </c>
      <c r="E101" s="37" t="s">
        <v>312</v>
      </c>
      <c r="F101" s="41" t="s">
        <v>129</v>
      </c>
      <c r="G101" s="42">
        <v>23</v>
      </c>
      <c r="H101" s="43"/>
      <c r="I101" s="43">
        <f>ROUND(ROUND(H101,2)*ROUND(G101,3),2)</f>
        <v>0</v>
      </c>
      <c r="O101">
        <f>(I101*21)/100</f>
        <v>0</v>
      </c>
      <c r="P101" t="s">
        <v>27</v>
      </c>
    </row>
    <row r="102" spans="1:18" ht="25.5" x14ac:dyDescent="0.2">
      <c r="A102" s="27" t="s">
        <v>54</v>
      </c>
      <c r="B102" s="39"/>
      <c r="C102" s="39"/>
      <c r="D102" s="39"/>
      <c r="E102" s="40" t="s">
        <v>313</v>
      </c>
      <c r="F102" s="39"/>
      <c r="G102" s="39"/>
      <c r="H102" s="39"/>
      <c r="I102" s="39"/>
    </row>
    <row r="103" spans="1:18" x14ac:dyDescent="0.2">
      <c r="A103" s="31" t="s">
        <v>56</v>
      </c>
      <c r="B103" s="39"/>
      <c r="C103" s="39"/>
      <c r="D103" s="39"/>
      <c r="E103" s="44" t="s">
        <v>314</v>
      </c>
      <c r="F103" s="39"/>
      <c r="G103" s="39"/>
      <c r="H103" s="39"/>
      <c r="I103" s="39"/>
    </row>
    <row r="104" spans="1:18" x14ac:dyDescent="0.2">
      <c r="A104" s="17" t="s">
        <v>49</v>
      </c>
      <c r="B104" s="35">
        <v>32</v>
      </c>
      <c r="C104" s="35" t="s">
        <v>315</v>
      </c>
      <c r="D104" s="36" t="s">
        <v>62</v>
      </c>
      <c r="E104" s="37" t="s">
        <v>316</v>
      </c>
      <c r="F104" s="41" t="s">
        <v>129</v>
      </c>
      <c r="G104" s="42">
        <v>204</v>
      </c>
      <c r="H104" s="43"/>
      <c r="I104" s="43">
        <f>ROUND(ROUND(H104,2)*ROUND(G104,3),2)</f>
        <v>0</v>
      </c>
      <c r="O104">
        <f>(I104*21)/100</f>
        <v>0</v>
      </c>
      <c r="P104" t="s">
        <v>27</v>
      </c>
    </row>
    <row r="105" spans="1:18" x14ac:dyDescent="0.2">
      <c r="A105" s="27" t="s">
        <v>54</v>
      </c>
      <c r="B105" s="39"/>
      <c r="C105" s="39"/>
      <c r="D105" s="39"/>
      <c r="E105" s="40" t="s">
        <v>317</v>
      </c>
      <c r="F105" s="39"/>
      <c r="G105" s="39"/>
      <c r="H105" s="39"/>
      <c r="I105" s="39"/>
    </row>
    <row r="106" spans="1:18" x14ac:dyDescent="0.2">
      <c r="A106" s="31" t="s">
        <v>56</v>
      </c>
      <c r="B106" s="39"/>
      <c r="C106" s="39"/>
      <c r="D106" s="39"/>
      <c r="E106" s="44" t="s">
        <v>318</v>
      </c>
      <c r="F106" s="39"/>
      <c r="G106" s="39"/>
      <c r="H106" s="39"/>
      <c r="I106" s="39"/>
    </row>
    <row r="107" spans="1:18" ht="25.5" x14ac:dyDescent="0.2">
      <c r="A107" s="17" t="s">
        <v>49</v>
      </c>
      <c r="B107" s="35">
        <v>33</v>
      </c>
      <c r="C107" s="35" t="s">
        <v>319</v>
      </c>
      <c r="D107" s="36" t="s">
        <v>62</v>
      </c>
      <c r="E107" s="37" t="s">
        <v>320</v>
      </c>
      <c r="F107" s="41" t="s">
        <v>129</v>
      </c>
      <c r="G107" s="42">
        <v>11</v>
      </c>
      <c r="H107" s="43"/>
      <c r="I107" s="43">
        <f>ROUND(ROUND(H107,2)*ROUND(G107,3),2)</f>
        <v>0</v>
      </c>
      <c r="O107">
        <f>(I107*21)/100</f>
        <v>0</v>
      </c>
      <c r="P107" t="s">
        <v>27</v>
      </c>
    </row>
    <row r="108" spans="1:18" x14ac:dyDescent="0.2">
      <c r="A108" s="27" t="s">
        <v>54</v>
      </c>
      <c r="B108" s="39"/>
      <c r="C108" s="39"/>
      <c r="D108" s="39"/>
      <c r="E108" s="40" t="s">
        <v>321</v>
      </c>
      <c r="F108" s="39"/>
      <c r="G108" s="39"/>
      <c r="H108" s="39"/>
      <c r="I108" s="39"/>
    </row>
    <row r="109" spans="1:18" x14ac:dyDescent="0.2">
      <c r="A109" s="31" t="s">
        <v>56</v>
      </c>
      <c r="B109" s="39"/>
      <c r="C109" s="39"/>
      <c r="D109" s="39"/>
      <c r="E109" s="44" t="s">
        <v>322</v>
      </c>
      <c r="F109" s="39"/>
      <c r="G109" s="39"/>
      <c r="H109" s="39"/>
      <c r="I109" s="39"/>
    </row>
    <row r="110" spans="1:18" ht="25.5" x14ac:dyDescent="0.2">
      <c r="A110" s="17" t="s">
        <v>49</v>
      </c>
      <c r="B110" s="35">
        <v>34</v>
      </c>
      <c r="C110" s="35" t="s">
        <v>323</v>
      </c>
      <c r="D110" s="36" t="s">
        <v>206</v>
      </c>
      <c r="E110" s="37" t="s">
        <v>324</v>
      </c>
      <c r="F110" s="41" t="s">
        <v>129</v>
      </c>
      <c r="G110" s="42">
        <v>31</v>
      </c>
      <c r="H110" s="43"/>
      <c r="I110" s="43">
        <f>ROUND(ROUND(H110,2)*ROUND(G110,3),2)</f>
        <v>0</v>
      </c>
      <c r="O110">
        <f>(I110*21)/100</f>
        <v>0</v>
      </c>
      <c r="P110" t="s">
        <v>27</v>
      </c>
    </row>
    <row r="111" spans="1:18" x14ac:dyDescent="0.2">
      <c r="A111" s="27" t="s">
        <v>54</v>
      </c>
      <c r="B111" s="39"/>
      <c r="C111" s="39"/>
      <c r="D111" s="39"/>
      <c r="E111" s="40" t="s">
        <v>62</v>
      </c>
      <c r="F111" s="39"/>
      <c r="G111" s="39"/>
      <c r="H111" s="39"/>
      <c r="I111" s="39"/>
    </row>
    <row r="112" spans="1:18" ht="25.5" x14ac:dyDescent="0.2">
      <c r="A112" s="29" t="s">
        <v>56</v>
      </c>
      <c r="B112" s="39"/>
      <c r="C112" s="39"/>
      <c r="D112" s="39"/>
      <c r="E112" s="44" t="s">
        <v>325</v>
      </c>
      <c r="F112" s="39"/>
      <c r="G112" s="39"/>
      <c r="H112" s="39"/>
      <c r="I112" s="39"/>
    </row>
    <row r="113" spans="1:18" ht="12.75" customHeight="1" x14ac:dyDescent="0.2">
      <c r="A113" s="5" t="s">
        <v>47</v>
      </c>
      <c r="B113" s="45"/>
      <c r="C113" s="46" t="s">
        <v>44</v>
      </c>
      <c r="D113" s="45"/>
      <c r="E113" s="47" t="s">
        <v>203</v>
      </c>
      <c r="F113" s="45"/>
      <c r="G113" s="45"/>
      <c r="H113" s="45"/>
      <c r="I113" s="48">
        <f>0+Q113</f>
        <v>0</v>
      </c>
      <c r="O113">
        <f>0+R113</f>
        <v>0</v>
      </c>
      <c r="Q113" s="38">
        <f>0+I114+I117+I120+I123+I126+I129+I132+I135+I138+I141+I144+I147+I150+I153+I156+I159</f>
        <v>0</v>
      </c>
      <c r="R113">
        <f>0+O114+O117+O120+O123+O126+O129+O132+O135+O138+O141+O144+O147+O150+O153+O156+O159</f>
        <v>0</v>
      </c>
    </row>
    <row r="114" spans="1:18" x14ac:dyDescent="0.2">
      <c r="A114" s="17" t="s">
        <v>49</v>
      </c>
      <c r="B114" s="35">
        <v>35</v>
      </c>
      <c r="C114" s="35" t="s">
        <v>326</v>
      </c>
      <c r="D114" s="36" t="s">
        <v>62</v>
      </c>
      <c r="E114" s="37" t="s">
        <v>327</v>
      </c>
      <c r="F114" s="41" t="s">
        <v>85</v>
      </c>
      <c r="G114" s="42">
        <v>5</v>
      </c>
      <c r="H114" s="43"/>
      <c r="I114" s="43">
        <f>ROUND(ROUND(H114,2)*ROUND(G114,3),2)</f>
        <v>0</v>
      </c>
      <c r="O114">
        <f>(I114*21)/100</f>
        <v>0</v>
      </c>
      <c r="P114" t="s">
        <v>27</v>
      </c>
    </row>
    <row r="115" spans="1:18" ht="25.5" x14ac:dyDescent="0.2">
      <c r="A115" s="27" t="s">
        <v>54</v>
      </c>
      <c r="B115" s="39"/>
      <c r="C115" s="39"/>
      <c r="D115" s="39"/>
      <c r="E115" s="40" t="s">
        <v>328</v>
      </c>
      <c r="F115" s="39"/>
      <c r="G115" s="39"/>
      <c r="H115" s="39"/>
      <c r="I115" s="39"/>
    </row>
    <row r="116" spans="1:18" x14ac:dyDescent="0.2">
      <c r="A116" s="31" t="s">
        <v>56</v>
      </c>
      <c r="B116" s="39"/>
      <c r="C116" s="39"/>
      <c r="D116" s="39"/>
      <c r="E116" s="44" t="s">
        <v>329</v>
      </c>
      <c r="F116" s="39"/>
      <c r="G116" s="39"/>
      <c r="H116" s="39"/>
      <c r="I116" s="39"/>
    </row>
    <row r="117" spans="1:18" x14ac:dyDescent="0.2">
      <c r="A117" s="17" t="s">
        <v>49</v>
      </c>
      <c r="B117" s="35">
        <v>36</v>
      </c>
      <c r="C117" s="35" t="s">
        <v>249</v>
      </c>
      <c r="D117" s="36" t="s">
        <v>62</v>
      </c>
      <c r="E117" s="37" t="s">
        <v>250</v>
      </c>
      <c r="F117" s="41" t="s">
        <v>71</v>
      </c>
      <c r="G117" s="42">
        <v>3.8879999999999999</v>
      </c>
      <c r="H117" s="43"/>
      <c r="I117" s="43">
        <f>ROUND(ROUND(H117,2)*ROUND(G117,3),2)</f>
        <v>0</v>
      </c>
      <c r="O117">
        <f>(I117*21)/100</f>
        <v>0</v>
      </c>
      <c r="P117" t="s">
        <v>27</v>
      </c>
    </row>
    <row r="118" spans="1:18" x14ac:dyDescent="0.2">
      <c r="A118" s="27" t="s">
        <v>54</v>
      </c>
      <c r="B118" s="39"/>
      <c r="C118" s="39"/>
      <c r="D118" s="39"/>
      <c r="E118" s="40" t="s">
        <v>251</v>
      </c>
      <c r="F118" s="39"/>
      <c r="G118" s="39"/>
      <c r="H118" s="39"/>
      <c r="I118" s="39"/>
    </row>
    <row r="119" spans="1:18" ht="63.75" x14ac:dyDescent="0.2">
      <c r="A119" s="31" t="s">
        <v>56</v>
      </c>
      <c r="B119" s="39"/>
      <c r="C119" s="39"/>
      <c r="D119" s="39"/>
      <c r="E119" s="44" t="s">
        <v>330</v>
      </c>
      <c r="F119" s="39"/>
      <c r="G119" s="39"/>
      <c r="H119" s="39"/>
      <c r="I119" s="39"/>
    </row>
    <row r="120" spans="1:18" x14ac:dyDescent="0.2">
      <c r="A120" s="17" t="s">
        <v>49</v>
      </c>
      <c r="B120" s="35">
        <v>37</v>
      </c>
      <c r="C120" s="35" t="s">
        <v>331</v>
      </c>
      <c r="D120" s="36" t="s">
        <v>62</v>
      </c>
      <c r="E120" s="37" t="s">
        <v>332</v>
      </c>
      <c r="F120" s="41" t="s">
        <v>85</v>
      </c>
      <c r="G120" s="42">
        <v>43</v>
      </c>
      <c r="H120" s="43"/>
      <c r="I120" s="43">
        <f>ROUND(ROUND(H120,2)*ROUND(G120,3),2)</f>
        <v>0</v>
      </c>
      <c r="O120">
        <f>(I120*21)/100</f>
        <v>0</v>
      </c>
      <c r="P120" t="s">
        <v>27</v>
      </c>
    </row>
    <row r="121" spans="1:18" x14ac:dyDescent="0.2">
      <c r="A121" s="27" t="s">
        <v>54</v>
      </c>
      <c r="B121" s="39"/>
      <c r="C121" s="39"/>
      <c r="D121" s="39"/>
      <c r="E121" s="40" t="s">
        <v>333</v>
      </c>
      <c r="F121" s="39"/>
      <c r="G121" s="39"/>
      <c r="H121" s="39"/>
      <c r="I121" s="39"/>
    </row>
    <row r="122" spans="1:18" x14ac:dyDescent="0.2">
      <c r="A122" s="31" t="s">
        <v>56</v>
      </c>
      <c r="B122" s="39"/>
      <c r="C122" s="39"/>
      <c r="D122" s="39"/>
      <c r="E122" s="44" t="s">
        <v>334</v>
      </c>
      <c r="F122" s="39"/>
      <c r="G122" s="39"/>
      <c r="H122" s="39"/>
      <c r="I122" s="39"/>
    </row>
    <row r="123" spans="1:18" x14ac:dyDescent="0.2">
      <c r="A123" s="17" t="s">
        <v>49</v>
      </c>
      <c r="B123" s="35">
        <v>38</v>
      </c>
      <c r="C123" s="35" t="s">
        <v>335</v>
      </c>
      <c r="D123" s="36" t="s">
        <v>62</v>
      </c>
      <c r="E123" s="37" t="s">
        <v>336</v>
      </c>
      <c r="F123" s="41" t="s">
        <v>85</v>
      </c>
      <c r="G123" s="42">
        <v>55</v>
      </c>
      <c r="H123" s="43"/>
      <c r="I123" s="43">
        <f>ROUND(ROUND(H123,2)*ROUND(G123,3),2)</f>
        <v>0</v>
      </c>
      <c r="O123">
        <f>(I123*21)/100</f>
        <v>0</v>
      </c>
      <c r="P123" t="s">
        <v>27</v>
      </c>
    </row>
    <row r="124" spans="1:18" ht="38.25" x14ac:dyDescent="0.2">
      <c r="A124" s="27" t="s">
        <v>54</v>
      </c>
      <c r="B124" s="39"/>
      <c r="C124" s="39"/>
      <c r="D124" s="39"/>
      <c r="E124" s="40" t="s">
        <v>257</v>
      </c>
      <c r="F124" s="39"/>
      <c r="G124" s="39"/>
      <c r="H124" s="39"/>
      <c r="I124" s="39"/>
    </row>
    <row r="125" spans="1:18" x14ac:dyDescent="0.2">
      <c r="A125" s="31" t="s">
        <v>56</v>
      </c>
      <c r="B125" s="39"/>
      <c r="C125" s="39"/>
      <c r="D125" s="39"/>
      <c r="E125" s="44" t="s">
        <v>337</v>
      </c>
      <c r="F125" s="39"/>
      <c r="G125" s="39"/>
      <c r="H125" s="39"/>
      <c r="I125" s="39"/>
    </row>
    <row r="126" spans="1:18" x14ac:dyDescent="0.2">
      <c r="A126" s="17" t="s">
        <v>49</v>
      </c>
      <c r="B126" s="35">
        <v>39</v>
      </c>
      <c r="C126" s="35" t="s">
        <v>338</v>
      </c>
      <c r="D126" s="36" t="s">
        <v>62</v>
      </c>
      <c r="E126" s="37" t="s">
        <v>339</v>
      </c>
      <c r="F126" s="41" t="s">
        <v>85</v>
      </c>
      <c r="G126" s="42">
        <v>12</v>
      </c>
      <c r="H126" s="43"/>
      <c r="I126" s="43">
        <f>ROUND(ROUND(H126,2)*ROUND(G126,3),2)</f>
        <v>0</v>
      </c>
      <c r="O126">
        <f>(I126*21)/100</f>
        <v>0</v>
      </c>
      <c r="P126" t="s">
        <v>27</v>
      </c>
    </row>
    <row r="127" spans="1:18" x14ac:dyDescent="0.2">
      <c r="A127" s="27" t="s">
        <v>54</v>
      </c>
      <c r="B127" s="39"/>
      <c r="C127" s="39"/>
      <c r="D127" s="39"/>
      <c r="E127" s="40" t="s">
        <v>340</v>
      </c>
      <c r="F127" s="39"/>
      <c r="G127" s="39"/>
      <c r="H127" s="39"/>
      <c r="I127" s="39"/>
    </row>
    <row r="128" spans="1:18" ht="38.25" x14ac:dyDescent="0.2">
      <c r="A128" s="31" t="s">
        <v>56</v>
      </c>
      <c r="B128" s="39"/>
      <c r="C128" s="39"/>
      <c r="D128" s="39"/>
      <c r="E128" s="44" t="s">
        <v>341</v>
      </c>
      <c r="F128" s="39"/>
      <c r="G128" s="39"/>
      <c r="H128" s="39"/>
      <c r="I128" s="39"/>
    </row>
    <row r="129" spans="1:16" x14ac:dyDescent="0.2">
      <c r="A129" s="17" t="s">
        <v>49</v>
      </c>
      <c r="B129" s="35">
        <v>40</v>
      </c>
      <c r="C129" s="35" t="s">
        <v>342</v>
      </c>
      <c r="D129" s="36" t="s">
        <v>62</v>
      </c>
      <c r="E129" s="37" t="s">
        <v>343</v>
      </c>
      <c r="F129" s="41" t="s">
        <v>71</v>
      </c>
      <c r="G129" s="42">
        <v>3.5</v>
      </c>
      <c r="H129" s="43"/>
      <c r="I129" s="43">
        <f>ROUND(ROUND(H129,2)*ROUND(G129,3),2)</f>
        <v>0</v>
      </c>
      <c r="O129">
        <f>(I129*21)/100</f>
        <v>0</v>
      </c>
      <c r="P129" t="s">
        <v>27</v>
      </c>
    </row>
    <row r="130" spans="1:16" ht="25.5" x14ac:dyDescent="0.2">
      <c r="A130" s="27" t="s">
        <v>54</v>
      </c>
      <c r="B130" s="39"/>
      <c r="C130" s="39"/>
      <c r="D130" s="39"/>
      <c r="E130" s="40" t="s">
        <v>102</v>
      </c>
      <c r="F130" s="39"/>
      <c r="G130" s="39"/>
      <c r="H130" s="39"/>
      <c r="I130" s="39"/>
    </row>
    <row r="131" spans="1:16" x14ac:dyDescent="0.2">
      <c r="A131" s="31" t="s">
        <v>56</v>
      </c>
      <c r="B131" s="39"/>
      <c r="C131" s="39"/>
      <c r="D131" s="39"/>
      <c r="E131" s="44" t="s">
        <v>344</v>
      </c>
      <c r="F131" s="39"/>
      <c r="G131" s="39"/>
      <c r="H131" s="39"/>
      <c r="I131" s="39"/>
    </row>
    <row r="132" spans="1:16" x14ac:dyDescent="0.2">
      <c r="A132" s="17" t="s">
        <v>49</v>
      </c>
      <c r="B132" s="35">
        <v>41</v>
      </c>
      <c r="C132" s="35" t="s">
        <v>345</v>
      </c>
      <c r="D132" s="36" t="s">
        <v>62</v>
      </c>
      <c r="E132" s="37" t="s">
        <v>346</v>
      </c>
      <c r="F132" s="41" t="s">
        <v>85</v>
      </c>
      <c r="G132" s="42">
        <v>4</v>
      </c>
      <c r="H132" s="43"/>
      <c r="I132" s="43">
        <f>ROUND(ROUND(H132,2)*ROUND(G132,3),2)</f>
        <v>0</v>
      </c>
      <c r="O132">
        <f>(I132*21)/100</f>
        <v>0</v>
      </c>
      <c r="P132" t="s">
        <v>27</v>
      </c>
    </row>
    <row r="133" spans="1:16" x14ac:dyDescent="0.2">
      <c r="A133" s="27" t="s">
        <v>54</v>
      </c>
      <c r="B133" s="39"/>
      <c r="C133" s="39"/>
      <c r="D133" s="39"/>
      <c r="E133" s="40" t="s">
        <v>347</v>
      </c>
      <c r="F133" s="39"/>
      <c r="G133" s="39"/>
      <c r="H133" s="39"/>
      <c r="I133" s="39"/>
    </row>
    <row r="134" spans="1:16" ht="12" customHeight="1" x14ac:dyDescent="0.2">
      <c r="A134" s="29" t="s">
        <v>56</v>
      </c>
      <c r="B134" s="39"/>
      <c r="C134" s="39"/>
      <c r="D134" s="39"/>
      <c r="E134" s="44" t="s">
        <v>348</v>
      </c>
      <c r="F134" s="39"/>
      <c r="G134" s="39"/>
      <c r="H134" s="39"/>
      <c r="I134" s="39"/>
    </row>
    <row r="135" spans="1:16" x14ac:dyDescent="0.2">
      <c r="A135" s="17" t="s">
        <v>49</v>
      </c>
      <c r="B135" s="35" t="s">
        <v>204</v>
      </c>
      <c r="C135" s="35" t="s">
        <v>205</v>
      </c>
      <c r="D135" s="36" t="s">
        <v>206</v>
      </c>
      <c r="E135" s="37" t="s">
        <v>207</v>
      </c>
      <c r="F135" s="41" t="s">
        <v>85</v>
      </c>
      <c r="G135" s="42">
        <v>61.5</v>
      </c>
      <c r="H135" s="43"/>
      <c r="I135" s="43">
        <f>ROUND(ROUND(H135,2)*ROUND(G135,3),2)</f>
        <v>0</v>
      </c>
      <c r="O135">
        <f>(I135*21)/100</f>
        <v>0</v>
      </c>
      <c r="P135" t="s">
        <v>27</v>
      </c>
    </row>
    <row r="136" spans="1:16" ht="51" x14ac:dyDescent="0.2">
      <c r="A136" s="27" t="s">
        <v>54</v>
      </c>
      <c r="B136" s="39"/>
      <c r="C136" s="39"/>
      <c r="D136" s="39"/>
      <c r="E136" s="40" t="s">
        <v>208</v>
      </c>
      <c r="F136" s="39"/>
      <c r="G136" s="39"/>
      <c r="H136" s="39"/>
      <c r="I136" s="39"/>
    </row>
    <row r="137" spans="1:16" x14ac:dyDescent="0.2">
      <c r="A137" s="31" t="s">
        <v>56</v>
      </c>
      <c r="B137" s="39"/>
      <c r="C137" s="39"/>
      <c r="D137" s="39"/>
      <c r="E137" s="44" t="s">
        <v>209</v>
      </c>
      <c r="F137" s="39"/>
      <c r="G137" s="39"/>
      <c r="H137" s="39"/>
      <c r="I137" s="39"/>
    </row>
    <row r="138" spans="1:16" ht="25.5" x14ac:dyDescent="0.2">
      <c r="A138" s="17" t="s">
        <v>49</v>
      </c>
      <c r="B138" s="35" t="s">
        <v>210</v>
      </c>
      <c r="C138" s="35" t="s">
        <v>211</v>
      </c>
      <c r="D138" s="36" t="s">
        <v>62</v>
      </c>
      <c r="E138" s="37" t="s">
        <v>212</v>
      </c>
      <c r="F138" s="41" t="s">
        <v>190</v>
      </c>
      <c r="G138" s="42">
        <v>6</v>
      </c>
      <c r="H138" s="43"/>
      <c r="I138" s="43">
        <f>ROUND(ROUND(H138,2)*ROUND(G138,3),2)</f>
        <v>0</v>
      </c>
      <c r="O138">
        <f>(I138*21)/100</f>
        <v>0</v>
      </c>
      <c r="P138" t="s">
        <v>27</v>
      </c>
    </row>
    <row r="139" spans="1:16" x14ac:dyDescent="0.2">
      <c r="A139" s="27" t="s">
        <v>54</v>
      </c>
      <c r="B139" s="39"/>
      <c r="C139" s="39"/>
      <c r="D139" s="39"/>
      <c r="E139" s="40" t="s">
        <v>62</v>
      </c>
      <c r="F139" s="39"/>
      <c r="G139" s="39"/>
      <c r="H139" s="39"/>
      <c r="I139" s="39"/>
    </row>
    <row r="140" spans="1:16" ht="76.5" x14ac:dyDescent="0.2">
      <c r="A140" s="31" t="s">
        <v>56</v>
      </c>
      <c r="B140" s="39"/>
      <c r="C140" s="39"/>
      <c r="D140" s="39"/>
      <c r="E140" s="44" t="s">
        <v>213</v>
      </c>
      <c r="F140" s="39"/>
      <c r="G140" s="39"/>
      <c r="H140" s="39"/>
      <c r="I140" s="39"/>
    </row>
    <row r="141" spans="1:16" ht="25.5" x14ac:dyDescent="0.2">
      <c r="A141" s="17" t="s">
        <v>49</v>
      </c>
      <c r="B141" s="35" t="s">
        <v>214</v>
      </c>
      <c r="C141" s="35" t="s">
        <v>215</v>
      </c>
      <c r="D141" s="36" t="s">
        <v>62</v>
      </c>
      <c r="E141" s="37" t="s">
        <v>216</v>
      </c>
      <c r="F141" s="41" t="s">
        <v>190</v>
      </c>
      <c r="G141" s="42">
        <v>3</v>
      </c>
      <c r="H141" s="43"/>
      <c r="I141" s="43">
        <f>ROUND(ROUND(H141,2)*ROUND(G141,3),2)</f>
        <v>0</v>
      </c>
      <c r="O141">
        <f>(I141*21)/100</f>
        <v>0</v>
      </c>
      <c r="P141" t="s">
        <v>27</v>
      </c>
    </row>
    <row r="142" spans="1:16" x14ac:dyDescent="0.2">
      <c r="A142" s="27" t="s">
        <v>54</v>
      </c>
      <c r="B142" s="39"/>
      <c r="C142" s="39"/>
      <c r="D142" s="39"/>
      <c r="E142" s="40" t="s">
        <v>217</v>
      </c>
      <c r="F142" s="39"/>
      <c r="G142" s="39"/>
      <c r="H142" s="39"/>
      <c r="I142" s="39"/>
    </row>
    <row r="143" spans="1:16" ht="51" x14ac:dyDescent="0.2">
      <c r="A143" s="31" t="s">
        <v>56</v>
      </c>
      <c r="B143" s="39"/>
      <c r="C143" s="39"/>
      <c r="D143" s="39"/>
      <c r="E143" s="44" t="s">
        <v>218</v>
      </c>
      <c r="F143" s="39"/>
      <c r="G143" s="39"/>
      <c r="H143" s="39"/>
      <c r="I143" s="39"/>
    </row>
    <row r="144" spans="1:16" ht="25.5" x14ac:dyDescent="0.2">
      <c r="A144" s="17" t="s">
        <v>49</v>
      </c>
      <c r="B144" s="35" t="s">
        <v>219</v>
      </c>
      <c r="C144" s="35" t="s">
        <v>220</v>
      </c>
      <c r="D144" s="36" t="s">
        <v>62</v>
      </c>
      <c r="E144" s="37" t="s">
        <v>221</v>
      </c>
      <c r="F144" s="41" t="s">
        <v>190</v>
      </c>
      <c r="G144" s="42">
        <v>3</v>
      </c>
      <c r="H144" s="43"/>
      <c r="I144" s="43">
        <f>ROUND(ROUND(H144,2)*ROUND(G144,3),2)</f>
        <v>0</v>
      </c>
      <c r="O144">
        <f>(I144*21)/100</f>
        <v>0</v>
      </c>
      <c r="P144" t="s">
        <v>27</v>
      </c>
    </row>
    <row r="145" spans="1:16" x14ac:dyDescent="0.2">
      <c r="A145" s="27" t="s">
        <v>54</v>
      </c>
      <c r="B145" s="39"/>
      <c r="C145" s="39"/>
      <c r="D145" s="39"/>
      <c r="E145" s="40" t="s">
        <v>222</v>
      </c>
      <c r="F145" s="39"/>
      <c r="G145" s="39"/>
      <c r="H145" s="39"/>
      <c r="I145" s="39"/>
    </row>
    <row r="146" spans="1:16" ht="51" x14ac:dyDescent="0.2">
      <c r="A146" s="31" t="s">
        <v>56</v>
      </c>
      <c r="B146" s="39"/>
      <c r="C146" s="39"/>
      <c r="D146" s="39"/>
      <c r="E146" s="44" t="s">
        <v>218</v>
      </c>
      <c r="F146" s="39"/>
      <c r="G146" s="39"/>
      <c r="H146" s="39"/>
      <c r="I146" s="39"/>
    </row>
    <row r="147" spans="1:16" ht="25.5" x14ac:dyDescent="0.2">
      <c r="A147" s="17" t="s">
        <v>49</v>
      </c>
      <c r="B147" s="35" t="s">
        <v>223</v>
      </c>
      <c r="C147" s="35" t="s">
        <v>224</v>
      </c>
      <c r="D147" s="36" t="s">
        <v>62</v>
      </c>
      <c r="E147" s="37" t="s">
        <v>225</v>
      </c>
      <c r="F147" s="41" t="s">
        <v>190</v>
      </c>
      <c r="G147" s="42">
        <v>1</v>
      </c>
      <c r="H147" s="43"/>
      <c r="I147" s="43">
        <f>ROUND(ROUND(H147,2)*ROUND(G147,3),2)</f>
        <v>0</v>
      </c>
      <c r="O147">
        <f>(I147*21)/100</f>
        <v>0</v>
      </c>
      <c r="P147" t="s">
        <v>27</v>
      </c>
    </row>
    <row r="148" spans="1:16" x14ac:dyDescent="0.2">
      <c r="A148" s="27" t="s">
        <v>54</v>
      </c>
      <c r="B148" s="39"/>
      <c r="C148" s="39"/>
      <c r="D148" s="39"/>
      <c r="E148" s="40" t="s">
        <v>217</v>
      </c>
      <c r="F148" s="39"/>
      <c r="G148" s="39"/>
      <c r="H148" s="39"/>
      <c r="I148" s="39"/>
    </row>
    <row r="149" spans="1:16" ht="25.5" x14ac:dyDescent="0.2">
      <c r="A149" s="31" t="s">
        <v>56</v>
      </c>
      <c r="B149" s="39"/>
      <c r="C149" s="39"/>
      <c r="D149" s="39"/>
      <c r="E149" s="44" t="s">
        <v>226</v>
      </c>
      <c r="F149" s="39"/>
      <c r="G149" s="39"/>
      <c r="H149" s="39"/>
      <c r="I149" s="39"/>
    </row>
    <row r="150" spans="1:16" x14ac:dyDescent="0.2">
      <c r="A150" s="17" t="s">
        <v>49</v>
      </c>
      <c r="B150" s="35" t="s">
        <v>227</v>
      </c>
      <c r="C150" s="35" t="s">
        <v>228</v>
      </c>
      <c r="D150" s="36" t="s">
        <v>62</v>
      </c>
      <c r="E150" s="37" t="s">
        <v>229</v>
      </c>
      <c r="F150" s="41" t="s">
        <v>190</v>
      </c>
      <c r="G150" s="42">
        <v>1</v>
      </c>
      <c r="H150" s="43"/>
      <c r="I150" s="43">
        <f>ROUND(ROUND(H150,2)*ROUND(G150,3),2)</f>
        <v>0</v>
      </c>
      <c r="O150">
        <f>(I150*21)/100</f>
        <v>0</v>
      </c>
      <c r="P150" t="s">
        <v>27</v>
      </c>
    </row>
    <row r="151" spans="1:16" x14ac:dyDescent="0.2">
      <c r="A151" s="27" t="s">
        <v>54</v>
      </c>
      <c r="B151" s="39"/>
      <c r="C151" s="39"/>
      <c r="D151" s="39"/>
      <c r="E151" s="40" t="s">
        <v>222</v>
      </c>
      <c r="F151" s="39"/>
      <c r="G151" s="39"/>
      <c r="H151" s="39"/>
      <c r="I151" s="39"/>
    </row>
    <row r="152" spans="1:16" ht="25.5" x14ac:dyDescent="0.2">
      <c r="A152" s="31" t="s">
        <v>56</v>
      </c>
      <c r="B152" s="39"/>
      <c r="C152" s="39"/>
      <c r="D152" s="39"/>
      <c r="E152" s="44" t="s">
        <v>226</v>
      </c>
      <c r="F152" s="39"/>
      <c r="G152" s="39"/>
      <c r="H152" s="39"/>
      <c r="I152" s="39"/>
    </row>
    <row r="153" spans="1:16" ht="25.5" x14ac:dyDescent="0.2">
      <c r="A153" s="17" t="s">
        <v>49</v>
      </c>
      <c r="B153" s="35" t="s">
        <v>230</v>
      </c>
      <c r="C153" s="35" t="s">
        <v>231</v>
      </c>
      <c r="D153" s="36" t="s">
        <v>62</v>
      </c>
      <c r="E153" s="37" t="s">
        <v>232</v>
      </c>
      <c r="F153" s="41" t="s">
        <v>190</v>
      </c>
      <c r="G153" s="42">
        <v>5</v>
      </c>
      <c r="H153" s="43"/>
      <c r="I153" s="43">
        <f>ROUND(ROUND(H153,2)*ROUND(G153,3),2)</f>
        <v>0</v>
      </c>
      <c r="O153">
        <f>(I153*21)/100</f>
        <v>0</v>
      </c>
      <c r="P153" t="s">
        <v>27</v>
      </c>
    </row>
    <row r="154" spans="1:16" x14ac:dyDescent="0.2">
      <c r="A154" s="27" t="s">
        <v>54</v>
      </c>
      <c r="B154" s="39"/>
      <c r="C154" s="39"/>
      <c r="D154" s="39"/>
      <c r="E154" s="40" t="s">
        <v>62</v>
      </c>
      <c r="F154" s="39"/>
      <c r="G154" s="39"/>
      <c r="H154" s="39"/>
      <c r="I154" s="39"/>
    </row>
    <row r="155" spans="1:16" ht="76.5" x14ac:dyDescent="0.2">
      <c r="A155" s="31" t="s">
        <v>56</v>
      </c>
      <c r="B155" s="39"/>
      <c r="C155" s="39"/>
      <c r="D155" s="39"/>
      <c r="E155" s="44" t="s">
        <v>233</v>
      </c>
      <c r="F155" s="39"/>
      <c r="G155" s="39"/>
      <c r="H155" s="39"/>
      <c r="I155" s="39"/>
    </row>
    <row r="156" spans="1:16" x14ac:dyDescent="0.2">
      <c r="A156" s="17" t="s">
        <v>49</v>
      </c>
      <c r="B156" s="35" t="s">
        <v>234</v>
      </c>
      <c r="C156" s="35" t="s">
        <v>235</v>
      </c>
      <c r="D156" s="36" t="s">
        <v>62</v>
      </c>
      <c r="E156" s="37" t="s">
        <v>236</v>
      </c>
      <c r="F156" s="41" t="s">
        <v>190</v>
      </c>
      <c r="G156" s="42">
        <v>4</v>
      </c>
      <c r="H156" s="43"/>
      <c r="I156" s="43">
        <f>ROUND(ROUND(H156,2)*ROUND(G156,3),2)</f>
        <v>0</v>
      </c>
      <c r="O156">
        <f>(I156*21)/100</f>
        <v>0</v>
      </c>
      <c r="P156" t="s">
        <v>27</v>
      </c>
    </row>
    <row r="157" spans="1:16" x14ac:dyDescent="0.2">
      <c r="A157" s="27" t="s">
        <v>54</v>
      </c>
      <c r="B157" s="39"/>
      <c r="C157" s="39"/>
      <c r="D157" s="39"/>
      <c r="E157" s="40" t="s">
        <v>217</v>
      </c>
      <c r="F157" s="39"/>
      <c r="G157" s="39"/>
      <c r="H157" s="39"/>
      <c r="I157" s="39"/>
    </row>
    <row r="158" spans="1:16" ht="63.75" x14ac:dyDescent="0.2">
      <c r="A158" s="31" t="s">
        <v>56</v>
      </c>
      <c r="B158" s="39"/>
      <c r="C158" s="39"/>
      <c r="D158" s="39"/>
      <c r="E158" s="44" t="s">
        <v>237</v>
      </c>
      <c r="F158" s="39"/>
      <c r="G158" s="39"/>
      <c r="H158" s="39"/>
      <c r="I158" s="39"/>
    </row>
    <row r="159" spans="1:16" x14ac:dyDescent="0.2">
      <c r="A159" s="17" t="s">
        <v>49</v>
      </c>
      <c r="B159" s="35" t="s">
        <v>238</v>
      </c>
      <c r="C159" s="35" t="s">
        <v>239</v>
      </c>
      <c r="D159" s="36" t="s">
        <v>62</v>
      </c>
      <c r="E159" s="37" t="s">
        <v>240</v>
      </c>
      <c r="F159" s="41" t="s">
        <v>190</v>
      </c>
      <c r="G159" s="42">
        <v>4</v>
      </c>
      <c r="H159" s="43"/>
      <c r="I159" s="43">
        <f>ROUND(ROUND(H159,2)*ROUND(G159,3),2)</f>
        <v>0</v>
      </c>
      <c r="O159">
        <f>(I159*21)/100</f>
        <v>0</v>
      </c>
      <c r="P159" t="s">
        <v>27</v>
      </c>
    </row>
    <row r="160" spans="1:16" x14ac:dyDescent="0.2">
      <c r="A160" s="27" t="s">
        <v>54</v>
      </c>
      <c r="B160" s="39"/>
      <c r="C160" s="39"/>
      <c r="D160" s="39"/>
      <c r="E160" s="40" t="s">
        <v>241</v>
      </c>
      <c r="F160" s="39"/>
      <c r="G160" s="39"/>
      <c r="H160" s="39"/>
      <c r="I160" s="39"/>
    </row>
    <row r="161" spans="1:9" ht="63.75" x14ac:dyDescent="0.2">
      <c r="A161" s="31" t="s">
        <v>56</v>
      </c>
      <c r="B161" s="39"/>
      <c r="C161" s="39"/>
      <c r="D161" s="39"/>
      <c r="E161" s="44" t="s">
        <v>237</v>
      </c>
      <c r="F161" s="39"/>
      <c r="G161" s="39"/>
      <c r="H161" s="39"/>
      <c r="I161" s="39"/>
    </row>
    <row r="162" spans="1:9" ht="12.75" customHeight="1" x14ac:dyDescent="0.2">
      <c r="B162" s="39"/>
      <c r="C162" s="39"/>
      <c r="D162" s="39"/>
      <c r="E162" s="39"/>
      <c r="F162" s="39"/>
      <c r="G162" s="39"/>
      <c r="H162" s="39"/>
      <c r="I162" s="39"/>
    </row>
    <row r="163" spans="1:9" ht="12.75" customHeight="1" x14ac:dyDescent="0.2">
      <c r="B163" s="39"/>
      <c r="C163" s="39"/>
      <c r="D163" s="39"/>
      <c r="E163" s="39"/>
      <c r="F163" s="39"/>
      <c r="G163" s="39"/>
      <c r="H163" s="39"/>
      <c r="I163" s="39"/>
    </row>
    <row r="164" spans="1:9" ht="12.75" customHeight="1" x14ac:dyDescent="0.2">
      <c r="B164" s="39"/>
      <c r="C164" s="39"/>
      <c r="D164" s="39"/>
      <c r="E164" s="39"/>
      <c r="F164" s="39"/>
      <c r="G164" s="39"/>
      <c r="H164" s="39"/>
      <c r="I164" s="39"/>
    </row>
    <row r="165" spans="1:9" ht="12.75" customHeight="1" x14ac:dyDescent="0.2">
      <c r="B165" s="39"/>
      <c r="C165" s="39"/>
      <c r="D165" s="39"/>
      <c r="E165" s="39"/>
      <c r="F165" s="39"/>
      <c r="G165" s="39"/>
      <c r="H165" s="39"/>
      <c r="I165" s="39"/>
    </row>
    <row r="166" spans="1:9" ht="12.75" customHeight="1" x14ac:dyDescent="0.2">
      <c r="B166" s="39"/>
      <c r="C166" s="39"/>
      <c r="D166" s="39"/>
      <c r="E166" s="39"/>
      <c r="F166" s="39"/>
      <c r="G166" s="39"/>
      <c r="H166" s="39"/>
      <c r="I166" s="39"/>
    </row>
    <row r="167" spans="1:9" ht="12.75" customHeight="1" x14ac:dyDescent="0.2">
      <c r="B167" s="39"/>
      <c r="C167" s="39"/>
      <c r="D167" s="39"/>
      <c r="E167" s="39"/>
      <c r="F167" s="39"/>
      <c r="G167" s="39"/>
      <c r="H167" s="39"/>
      <c r="I167" s="39"/>
    </row>
    <row r="168" spans="1:9" ht="12.75" customHeight="1" x14ac:dyDescent="0.2">
      <c r="B168" s="39"/>
      <c r="C168" s="39"/>
      <c r="D168" s="39"/>
      <c r="E168" s="39"/>
      <c r="F168" s="39"/>
      <c r="G168" s="39"/>
      <c r="H168" s="39"/>
      <c r="I168" s="39"/>
    </row>
    <row r="169" spans="1:9" ht="12.75" customHeight="1" x14ac:dyDescent="0.2">
      <c r="B169" s="39"/>
      <c r="C169" s="39"/>
      <c r="D169" s="39"/>
      <c r="E169" s="39"/>
      <c r="F169" s="39"/>
      <c r="G169" s="39"/>
      <c r="H169" s="39"/>
      <c r="I169" s="39"/>
    </row>
    <row r="170" spans="1:9" ht="12.75" customHeight="1" x14ac:dyDescent="0.2">
      <c r="B170" s="39"/>
      <c r="C170" s="39"/>
      <c r="D170" s="39"/>
      <c r="E170" s="39"/>
      <c r="F170" s="39"/>
      <c r="G170" s="39"/>
      <c r="H170" s="39"/>
      <c r="I170" s="39"/>
    </row>
    <row r="171" spans="1:9" ht="12.75" customHeight="1" x14ac:dyDescent="0.2">
      <c r="B171" s="39"/>
      <c r="C171" s="39"/>
      <c r="D171" s="39"/>
      <c r="E171" s="39"/>
      <c r="F171" s="39"/>
      <c r="G171" s="39"/>
      <c r="H171" s="39"/>
      <c r="I171" s="39"/>
    </row>
    <row r="172" spans="1:9" ht="12.75" customHeight="1" x14ac:dyDescent="0.2">
      <c r="B172" s="39"/>
      <c r="C172" s="39"/>
      <c r="D172" s="39"/>
      <c r="E172" s="39"/>
      <c r="F172" s="39"/>
      <c r="G172" s="39"/>
      <c r="H172" s="39"/>
      <c r="I172" s="39"/>
    </row>
    <row r="173" spans="1:9" ht="12.75" customHeight="1" x14ac:dyDescent="0.2">
      <c r="B173" s="39"/>
      <c r="C173" s="39"/>
      <c r="D173" s="39"/>
      <c r="E173" s="39"/>
      <c r="F173" s="39"/>
      <c r="G173" s="39"/>
      <c r="H173" s="39"/>
      <c r="I173" s="39"/>
    </row>
    <row r="174" spans="1:9" ht="12.75" customHeight="1" x14ac:dyDescent="0.2">
      <c r="B174" s="39"/>
      <c r="C174" s="39"/>
      <c r="D174" s="39"/>
      <c r="E174" s="39"/>
      <c r="F174" s="39"/>
      <c r="G174" s="39"/>
      <c r="H174" s="39"/>
      <c r="I174" s="39"/>
    </row>
    <row r="175" spans="1:9" ht="12.75" customHeight="1" x14ac:dyDescent="0.2">
      <c r="B175" s="39"/>
      <c r="C175" s="39"/>
      <c r="D175" s="39"/>
      <c r="E175" s="39"/>
      <c r="F175" s="39"/>
      <c r="G175" s="39"/>
      <c r="H175" s="39"/>
      <c r="I175" s="39"/>
    </row>
    <row r="176" spans="1:9" ht="12.75" customHeight="1" x14ac:dyDescent="0.2">
      <c r="B176" s="39"/>
      <c r="C176" s="39"/>
      <c r="D176" s="39"/>
      <c r="E176" s="39"/>
      <c r="F176" s="39"/>
      <c r="G176" s="39"/>
      <c r="H176" s="39"/>
      <c r="I176" s="39"/>
    </row>
    <row r="177" spans="2:9" ht="12.75" customHeight="1" x14ac:dyDescent="0.2">
      <c r="B177" s="39"/>
      <c r="C177" s="39"/>
      <c r="D177" s="39"/>
      <c r="E177" s="39"/>
      <c r="F177" s="39"/>
      <c r="G177" s="39"/>
      <c r="H177" s="39"/>
      <c r="I177" s="39"/>
    </row>
    <row r="178" spans="2:9" ht="12.75" customHeight="1" x14ac:dyDescent="0.2">
      <c r="B178" s="39"/>
      <c r="C178" s="39"/>
      <c r="D178" s="39"/>
      <c r="E178" s="39"/>
      <c r="F178" s="39"/>
      <c r="G178" s="39"/>
      <c r="H178" s="39"/>
      <c r="I178" s="39"/>
    </row>
    <row r="179" spans="2:9" ht="12.75" customHeight="1" x14ac:dyDescent="0.2">
      <c r="B179" s="39"/>
      <c r="C179" s="39"/>
      <c r="D179" s="39"/>
      <c r="E179" s="39"/>
      <c r="F179" s="39"/>
      <c r="G179" s="39"/>
      <c r="H179" s="39"/>
      <c r="I179" s="39"/>
    </row>
    <row r="180" spans="2:9" ht="12.75" customHeight="1" x14ac:dyDescent="0.2">
      <c r="B180" s="39"/>
      <c r="C180" s="39"/>
      <c r="D180" s="39"/>
      <c r="E180" s="39"/>
      <c r="F180" s="39"/>
      <c r="G180" s="39"/>
      <c r="H180" s="39"/>
      <c r="I180" s="39"/>
    </row>
    <row r="181" spans="2:9" ht="12.75" customHeight="1" x14ac:dyDescent="0.2">
      <c r="B181" s="39"/>
      <c r="C181" s="39"/>
      <c r="D181" s="39"/>
      <c r="E181" s="39"/>
      <c r="F181" s="39"/>
      <c r="G181" s="39"/>
      <c r="H181" s="39"/>
      <c r="I181" s="39"/>
    </row>
    <row r="182" spans="2:9" ht="12.75" customHeight="1" x14ac:dyDescent="0.2">
      <c r="B182" s="39"/>
      <c r="C182" s="39"/>
      <c r="D182" s="39"/>
      <c r="E182" s="39"/>
      <c r="F182" s="39"/>
      <c r="G182" s="39"/>
      <c r="H182" s="39"/>
      <c r="I182" s="39"/>
    </row>
    <row r="183" spans="2:9" ht="12.75" customHeight="1" x14ac:dyDescent="0.2">
      <c r="B183" s="39"/>
      <c r="C183" s="39"/>
      <c r="D183" s="39"/>
      <c r="E183" s="39"/>
      <c r="F183" s="39"/>
      <c r="G183" s="39"/>
      <c r="H183" s="39"/>
      <c r="I183" s="39"/>
    </row>
    <row r="184" spans="2:9" ht="12.75" customHeight="1" x14ac:dyDescent="0.2">
      <c r="B184" s="39"/>
      <c r="C184" s="39"/>
      <c r="D184" s="39"/>
      <c r="E184" s="39"/>
      <c r="F184" s="39"/>
      <c r="G184" s="39"/>
      <c r="H184" s="39"/>
      <c r="I184" s="39"/>
    </row>
    <row r="185" spans="2:9" ht="12.75" customHeight="1" x14ac:dyDescent="0.2">
      <c r="B185" s="39"/>
      <c r="C185" s="39"/>
      <c r="D185" s="39"/>
      <c r="E185" s="39"/>
      <c r="F185" s="39"/>
      <c r="G185" s="39"/>
      <c r="H185" s="39"/>
      <c r="I185" s="39"/>
    </row>
    <row r="186" spans="2:9" ht="12.75" customHeight="1" x14ac:dyDescent="0.2">
      <c r="B186" s="39"/>
      <c r="C186" s="39"/>
      <c r="D186" s="39"/>
      <c r="E186" s="39"/>
      <c r="F186" s="39"/>
      <c r="G186" s="39"/>
      <c r="H186" s="39"/>
      <c r="I186" s="39"/>
    </row>
    <row r="187" spans="2:9" ht="12.75" customHeight="1" x14ac:dyDescent="0.2">
      <c r="B187" s="39"/>
      <c r="C187" s="39"/>
      <c r="D187" s="39"/>
      <c r="E187" s="39"/>
      <c r="F187" s="39"/>
      <c r="G187" s="39"/>
      <c r="H187" s="39"/>
      <c r="I187" s="39"/>
    </row>
    <row r="188" spans="2:9" ht="12.75" customHeight="1" x14ac:dyDescent="0.2">
      <c r="B188" s="39"/>
      <c r="C188" s="39"/>
      <c r="D188" s="39"/>
      <c r="E188" s="39"/>
      <c r="F188" s="39"/>
      <c r="G188" s="39"/>
      <c r="H188" s="39"/>
      <c r="I188" s="39"/>
    </row>
    <row r="189" spans="2:9" ht="12.75" customHeight="1" x14ac:dyDescent="0.2">
      <c r="B189" s="39"/>
      <c r="C189" s="39"/>
      <c r="D189" s="39"/>
      <c r="E189" s="39"/>
      <c r="F189" s="39"/>
      <c r="G189" s="39"/>
      <c r="H189" s="39"/>
      <c r="I189" s="39"/>
    </row>
    <row r="190" spans="2:9" ht="12.75" customHeight="1" x14ac:dyDescent="0.2">
      <c r="B190" s="39"/>
      <c r="C190" s="39"/>
      <c r="D190" s="39"/>
      <c r="E190" s="39"/>
      <c r="F190" s="39"/>
      <c r="G190" s="39"/>
      <c r="H190" s="39"/>
      <c r="I190" s="39"/>
    </row>
    <row r="191" spans="2:9" ht="12.75" customHeight="1" x14ac:dyDescent="0.2">
      <c r="B191" s="39"/>
      <c r="C191" s="39"/>
      <c r="D191" s="39"/>
      <c r="E191" s="39"/>
      <c r="F191" s="39"/>
      <c r="G191" s="39"/>
      <c r="H191" s="39"/>
      <c r="I191" s="39"/>
    </row>
    <row r="192" spans="2:9" ht="12.75" customHeight="1" x14ac:dyDescent="0.2">
      <c r="B192" s="39"/>
      <c r="C192" s="39"/>
      <c r="D192" s="39"/>
      <c r="E192" s="39"/>
      <c r="F192" s="39"/>
      <c r="G192" s="39"/>
      <c r="H192" s="39"/>
      <c r="I192" s="39"/>
    </row>
    <row r="193" spans="2:9" ht="12.75" customHeight="1" x14ac:dyDescent="0.2">
      <c r="B193" s="39"/>
      <c r="C193" s="39"/>
      <c r="D193" s="39"/>
      <c r="E193" s="39"/>
      <c r="F193" s="39"/>
      <c r="G193" s="39"/>
      <c r="H193" s="39"/>
      <c r="I193" s="39"/>
    </row>
    <row r="194" spans="2:9" ht="12.75" customHeight="1" x14ac:dyDescent="0.2">
      <c r="B194" s="39"/>
      <c r="C194" s="39"/>
      <c r="D194" s="39"/>
      <c r="E194" s="39"/>
      <c r="F194" s="39"/>
      <c r="G194" s="39"/>
      <c r="H194" s="39"/>
      <c r="I194" s="39"/>
    </row>
    <row r="195" spans="2:9" ht="12.75" customHeight="1" x14ac:dyDescent="0.2">
      <c r="B195" s="39"/>
      <c r="C195" s="39"/>
      <c r="D195" s="39"/>
      <c r="E195" s="39"/>
      <c r="F195" s="39"/>
      <c r="G195" s="39"/>
      <c r="H195" s="39"/>
      <c r="I195" s="39"/>
    </row>
    <row r="196" spans="2:9" ht="12.75" customHeight="1" x14ac:dyDescent="0.2">
      <c r="B196" s="39"/>
      <c r="C196" s="39"/>
      <c r="D196" s="39"/>
      <c r="E196" s="39"/>
      <c r="F196" s="39"/>
      <c r="G196" s="39"/>
      <c r="H196" s="39"/>
      <c r="I196" s="39"/>
    </row>
    <row r="197" spans="2:9" ht="12.75" customHeight="1" x14ac:dyDescent="0.2">
      <c r="B197" s="39"/>
      <c r="C197" s="39"/>
      <c r="D197" s="39"/>
      <c r="E197" s="39"/>
      <c r="F197" s="39"/>
      <c r="G197" s="39"/>
      <c r="H197" s="39"/>
      <c r="I197" s="39"/>
    </row>
    <row r="198" spans="2:9" ht="12.75" customHeight="1" x14ac:dyDescent="0.2">
      <c r="B198" s="39"/>
      <c r="C198" s="39"/>
      <c r="D198" s="39"/>
      <c r="E198" s="39"/>
      <c r="F198" s="39"/>
      <c r="G198" s="39"/>
      <c r="H198" s="39"/>
      <c r="I198" s="39"/>
    </row>
    <row r="199" spans="2:9" ht="12.75" customHeight="1" x14ac:dyDescent="0.2">
      <c r="B199" s="39"/>
      <c r="C199" s="39"/>
      <c r="D199" s="39"/>
      <c r="E199" s="39"/>
      <c r="F199" s="39"/>
      <c r="G199" s="39"/>
      <c r="H199" s="39"/>
      <c r="I199" s="39"/>
    </row>
    <row r="200" spans="2:9" ht="12.75" customHeight="1" x14ac:dyDescent="0.2">
      <c r="B200" s="39"/>
      <c r="C200" s="39"/>
      <c r="D200" s="39"/>
      <c r="E200" s="39"/>
      <c r="F200" s="39"/>
      <c r="G200" s="39"/>
      <c r="H200" s="39"/>
      <c r="I200" s="39"/>
    </row>
    <row r="201" spans="2:9" ht="12.75" customHeight="1" x14ac:dyDescent="0.2">
      <c r="B201" s="39"/>
      <c r="C201" s="39"/>
      <c r="D201" s="39"/>
      <c r="E201" s="39"/>
      <c r="F201" s="39"/>
      <c r="G201" s="39"/>
      <c r="H201" s="39"/>
      <c r="I201" s="39"/>
    </row>
    <row r="202" spans="2:9" ht="12.75" customHeight="1" x14ac:dyDescent="0.2">
      <c r="B202" s="39"/>
      <c r="C202" s="39"/>
      <c r="D202" s="39"/>
      <c r="E202" s="39"/>
      <c r="F202" s="39"/>
      <c r="G202" s="39"/>
      <c r="H202" s="39"/>
      <c r="I202" s="39"/>
    </row>
    <row r="203" spans="2:9" ht="12.75" customHeight="1" x14ac:dyDescent="0.2">
      <c r="B203" s="39"/>
      <c r="C203" s="39"/>
      <c r="D203" s="39"/>
      <c r="E203" s="39"/>
      <c r="F203" s="39"/>
      <c r="G203" s="39"/>
      <c r="H203" s="39"/>
      <c r="I203" s="39"/>
    </row>
    <row r="204" spans="2:9" ht="12.75" customHeight="1" x14ac:dyDescent="0.2">
      <c r="B204" s="39"/>
      <c r="C204" s="39"/>
      <c r="D204" s="39"/>
      <c r="E204" s="39"/>
      <c r="F204" s="39"/>
      <c r="G204" s="39"/>
      <c r="H204" s="39"/>
      <c r="I204" s="39"/>
    </row>
    <row r="205" spans="2:9" ht="12.75" customHeight="1" x14ac:dyDescent="0.2">
      <c r="B205" s="39"/>
      <c r="C205" s="39"/>
      <c r="D205" s="39"/>
      <c r="E205" s="39"/>
      <c r="F205" s="39"/>
      <c r="G205" s="39"/>
      <c r="H205" s="39"/>
      <c r="I205" s="39"/>
    </row>
    <row r="206" spans="2:9" ht="12.75" customHeight="1" x14ac:dyDescent="0.2">
      <c r="B206" s="39"/>
      <c r="C206" s="39"/>
      <c r="D206" s="39"/>
      <c r="E206" s="39"/>
      <c r="F206" s="39"/>
      <c r="G206" s="39"/>
      <c r="H206" s="39"/>
      <c r="I206" s="39"/>
    </row>
    <row r="207" spans="2:9" ht="12.75" customHeight="1" x14ac:dyDescent="0.2">
      <c r="B207" s="39"/>
      <c r="C207" s="39"/>
      <c r="D207" s="39"/>
      <c r="E207" s="39"/>
      <c r="F207" s="39"/>
      <c r="G207" s="39"/>
      <c r="H207" s="39"/>
      <c r="I207" s="39"/>
    </row>
    <row r="208" spans="2:9" ht="12.75" customHeight="1" x14ac:dyDescent="0.2">
      <c r="B208" s="39"/>
      <c r="C208" s="39"/>
      <c r="D208" s="39"/>
      <c r="E208" s="39"/>
      <c r="F208" s="39"/>
      <c r="G208" s="39"/>
      <c r="H208" s="39"/>
      <c r="I208" s="39"/>
    </row>
    <row r="209" spans="2:9" ht="12.75" customHeight="1" x14ac:dyDescent="0.2">
      <c r="B209" s="39"/>
      <c r="C209" s="39"/>
      <c r="D209" s="39"/>
      <c r="E209" s="39"/>
      <c r="F209" s="39"/>
      <c r="G209" s="39"/>
      <c r="H209" s="39"/>
      <c r="I209" s="39"/>
    </row>
    <row r="210" spans="2:9" ht="12.75" customHeight="1" x14ac:dyDescent="0.2">
      <c r="B210" s="39"/>
      <c r="C210" s="39"/>
      <c r="D210" s="39"/>
      <c r="E210" s="39"/>
      <c r="F210" s="39"/>
      <c r="G210" s="39"/>
      <c r="H210" s="39"/>
      <c r="I210" s="39"/>
    </row>
    <row r="211" spans="2:9" ht="12.75" customHeight="1" x14ac:dyDescent="0.2">
      <c r="B211" s="39"/>
      <c r="C211" s="39"/>
      <c r="D211" s="39"/>
      <c r="E211" s="39"/>
      <c r="F211" s="39"/>
      <c r="G211" s="39"/>
      <c r="H211" s="39"/>
      <c r="I211" s="39"/>
    </row>
    <row r="212" spans="2:9" ht="12.75" customHeight="1" x14ac:dyDescent="0.2">
      <c r="B212" s="39"/>
      <c r="C212" s="39"/>
      <c r="D212" s="39"/>
      <c r="E212" s="39"/>
      <c r="F212" s="39"/>
      <c r="G212" s="39"/>
      <c r="H212" s="39"/>
      <c r="I212" s="39"/>
    </row>
    <row r="213" spans="2:9" ht="12.75" customHeight="1" x14ac:dyDescent="0.2">
      <c r="B213" s="39"/>
      <c r="C213" s="39"/>
      <c r="D213" s="39"/>
      <c r="E213" s="39"/>
      <c r="F213" s="39"/>
      <c r="G213" s="39"/>
      <c r="H213" s="39"/>
      <c r="I213" s="39"/>
    </row>
    <row r="214" spans="2:9" ht="12.75" customHeight="1" x14ac:dyDescent="0.2">
      <c r="B214" s="39"/>
      <c r="C214" s="39"/>
      <c r="D214" s="39"/>
      <c r="E214" s="39"/>
      <c r="F214" s="39"/>
      <c r="G214" s="39"/>
      <c r="H214" s="39"/>
      <c r="I214" s="39"/>
    </row>
    <row r="215" spans="2:9" ht="12.75" customHeight="1" x14ac:dyDescent="0.2">
      <c r="B215" s="39"/>
      <c r="C215" s="39"/>
      <c r="D215" s="39"/>
      <c r="E215" s="39"/>
      <c r="F215" s="39"/>
      <c r="G215" s="39"/>
      <c r="H215" s="39"/>
      <c r="I215" s="39"/>
    </row>
    <row r="216" spans="2:9" ht="12.75" customHeight="1" x14ac:dyDescent="0.2">
      <c r="B216" s="39"/>
      <c r="C216" s="39"/>
      <c r="D216" s="39"/>
      <c r="E216" s="39"/>
      <c r="F216" s="39"/>
      <c r="G216" s="39"/>
      <c r="H216" s="39"/>
      <c r="I216" s="39"/>
    </row>
    <row r="217" spans="2:9" ht="12.75" customHeight="1" x14ac:dyDescent="0.2">
      <c r="B217" s="39"/>
      <c r="C217" s="39"/>
      <c r="D217" s="39"/>
      <c r="E217" s="39"/>
      <c r="F217" s="39"/>
      <c r="G217" s="39"/>
      <c r="H217" s="39"/>
      <c r="I217" s="39"/>
    </row>
    <row r="218" spans="2:9" ht="12.75" customHeight="1" x14ac:dyDescent="0.2">
      <c r="B218" s="39"/>
      <c r="C218" s="39"/>
      <c r="D218" s="39"/>
      <c r="E218" s="39"/>
      <c r="F218" s="39"/>
      <c r="G218" s="39"/>
      <c r="H218" s="39"/>
      <c r="I218" s="39"/>
    </row>
    <row r="219" spans="2:9" ht="12.75" customHeight="1" x14ac:dyDescent="0.2">
      <c r="B219" s="39"/>
      <c r="C219" s="39"/>
      <c r="D219" s="39"/>
      <c r="E219" s="39"/>
      <c r="F219" s="39"/>
      <c r="G219" s="39"/>
      <c r="H219" s="39"/>
      <c r="I219" s="39"/>
    </row>
    <row r="220" spans="2:9" ht="12.75" customHeight="1" x14ac:dyDescent="0.2">
      <c r="B220" s="39"/>
      <c r="C220" s="39"/>
      <c r="D220" s="39"/>
      <c r="E220" s="39"/>
      <c r="F220" s="39"/>
      <c r="G220" s="39"/>
      <c r="H220" s="39"/>
      <c r="I220" s="39"/>
    </row>
    <row r="221" spans="2:9" ht="12.75" customHeight="1" x14ac:dyDescent="0.2">
      <c r="B221" s="39"/>
      <c r="C221" s="39"/>
      <c r="D221" s="39"/>
      <c r="E221" s="39"/>
      <c r="F221" s="39"/>
      <c r="G221" s="39"/>
      <c r="H221" s="39"/>
      <c r="I221" s="39"/>
    </row>
    <row r="222" spans="2:9" ht="12.75" customHeight="1" x14ac:dyDescent="0.2">
      <c r="B222" s="39"/>
      <c r="C222" s="39"/>
      <c r="D222" s="39"/>
      <c r="E222" s="39"/>
      <c r="F222" s="39"/>
      <c r="G222" s="39"/>
      <c r="H222" s="39"/>
      <c r="I222" s="39"/>
    </row>
    <row r="223" spans="2:9" ht="12.75" customHeight="1" x14ac:dyDescent="0.2">
      <c r="B223" s="39"/>
      <c r="C223" s="39"/>
      <c r="D223" s="39"/>
      <c r="E223" s="39"/>
      <c r="F223" s="39"/>
      <c r="G223" s="39"/>
      <c r="H223" s="39"/>
      <c r="I223" s="39"/>
    </row>
    <row r="224" spans="2:9" ht="12.75" customHeight="1" x14ac:dyDescent="0.2">
      <c r="B224" s="39"/>
      <c r="C224" s="39"/>
      <c r="D224" s="39"/>
      <c r="E224" s="39"/>
      <c r="F224" s="39"/>
      <c r="G224" s="39"/>
      <c r="H224" s="39"/>
      <c r="I224" s="39"/>
    </row>
    <row r="225" spans="2:9" ht="12.75" customHeight="1" x14ac:dyDescent="0.2">
      <c r="B225" s="39"/>
      <c r="C225" s="39"/>
      <c r="D225" s="39"/>
      <c r="E225" s="39"/>
      <c r="F225" s="39"/>
      <c r="G225" s="39"/>
      <c r="H225" s="39"/>
      <c r="I225" s="39"/>
    </row>
    <row r="226" spans="2:9" ht="12.75" customHeight="1" x14ac:dyDescent="0.2">
      <c r="B226" s="39"/>
      <c r="C226" s="39"/>
      <c r="D226" s="39"/>
      <c r="E226" s="39"/>
      <c r="F226" s="39"/>
      <c r="G226" s="39"/>
      <c r="H226" s="39"/>
      <c r="I226" s="39"/>
    </row>
    <row r="227" spans="2:9" ht="12.75" customHeight="1" x14ac:dyDescent="0.2">
      <c r="B227" s="39"/>
      <c r="C227" s="39"/>
      <c r="D227" s="39"/>
      <c r="E227" s="39"/>
      <c r="F227" s="39"/>
      <c r="G227" s="39"/>
      <c r="H227" s="39"/>
      <c r="I227" s="39"/>
    </row>
    <row r="228" spans="2:9" ht="12.75" customHeight="1" x14ac:dyDescent="0.2">
      <c r="B228" s="39"/>
      <c r="C228" s="39"/>
      <c r="D228" s="39"/>
      <c r="E228" s="39"/>
      <c r="F228" s="39"/>
      <c r="G228" s="39"/>
      <c r="H228" s="39"/>
      <c r="I228" s="39"/>
    </row>
    <row r="229" spans="2:9" ht="12.75" customHeight="1" x14ac:dyDescent="0.2">
      <c r="B229" s="39"/>
      <c r="C229" s="39"/>
      <c r="D229" s="39"/>
      <c r="E229" s="39"/>
      <c r="F229" s="39"/>
      <c r="G229" s="39"/>
      <c r="H229" s="39"/>
      <c r="I229" s="39"/>
    </row>
    <row r="230" spans="2:9" ht="12.75" customHeight="1" x14ac:dyDescent="0.2">
      <c r="B230" s="39"/>
      <c r="C230" s="39"/>
      <c r="D230" s="39"/>
      <c r="E230" s="39"/>
      <c r="F230" s="39"/>
      <c r="G230" s="39"/>
      <c r="H230" s="39"/>
      <c r="I230" s="39"/>
    </row>
    <row r="231" spans="2:9" ht="12.75" customHeight="1" x14ac:dyDescent="0.2">
      <c r="B231" s="39"/>
      <c r="C231" s="39"/>
      <c r="D231" s="39"/>
      <c r="E231" s="39"/>
      <c r="F231" s="39"/>
      <c r="G231" s="39"/>
      <c r="H231" s="39"/>
      <c r="I231" s="39"/>
    </row>
    <row r="232" spans="2:9" ht="12.75" customHeight="1" x14ac:dyDescent="0.2">
      <c r="B232" s="39"/>
      <c r="C232" s="39"/>
      <c r="D232" s="39"/>
      <c r="E232" s="39"/>
      <c r="F232" s="39"/>
      <c r="G232" s="39"/>
      <c r="H232" s="39"/>
      <c r="I232" s="39"/>
    </row>
    <row r="233" spans="2:9" ht="12.75" customHeight="1" x14ac:dyDescent="0.2">
      <c r="B233" s="39"/>
      <c r="C233" s="39"/>
      <c r="D233" s="39"/>
      <c r="E233" s="39"/>
      <c r="F233" s="39"/>
      <c r="G233" s="39"/>
      <c r="H233" s="39"/>
      <c r="I233" s="39"/>
    </row>
    <row r="234" spans="2:9" ht="12.75" customHeight="1" x14ac:dyDescent="0.2">
      <c r="B234" s="39"/>
      <c r="C234" s="39"/>
      <c r="D234" s="39"/>
      <c r="E234" s="39"/>
      <c r="F234" s="39"/>
      <c r="G234" s="39"/>
      <c r="H234" s="39"/>
      <c r="I234" s="39"/>
    </row>
    <row r="235" spans="2:9" ht="12.75" customHeight="1" x14ac:dyDescent="0.2">
      <c r="B235" s="39"/>
      <c r="C235" s="39"/>
      <c r="D235" s="39"/>
      <c r="E235" s="39"/>
      <c r="F235" s="39"/>
      <c r="G235" s="39"/>
      <c r="H235" s="39"/>
      <c r="I235" s="39"/>
    </row>
    <row r="236" spans="2:9" ht="12.75" customHeight="1" x14ac:dyDescent="0.2">
      <c r="B236" s="39"/>
      <c r="C236" s="39"/>
      <c r="D236" s="39"/>
      <c r="E236" s="39"/>
      <c r="F236" s="39"/>
      <c r="G236" s="39"/>
      <c r="H236" s="39"/>
      <c r="I236" s="39"/>
    </row>
    <row r="237" spans="2:9" ht="12.75" customHeight="1" x14ac:dyDescent="0.2">
      <c r="B237" s="39"/>
      <c r="C237" s="39"/>
      <c r="D237" s="39"/>
      <c r="E237" s="39"/>
      <c r="F237" s="39"/>
      <c r="G237" s="39"/>
      <c r="H237" s="39"/>
      <c r="I237" s="39"/>
    </row>
    <row r="238" spans="2:9" ht="12.75" customHeight="1" x14ac:dyDescent="0.2">
      <c r="B238" s="39"/>
      <c r="C238" s="39"/>
      <c r="D238" s="39"/>
      <c r="E238" s="39"/>
      <c r="F238" s="39"/>
      <c r="G238" s="39"/>
      <c r="H238" s="39"/>
      <c r="I238" s="39"/>
    </row>
    <row r="239" spans="2:9" ht="12.75" customHeight="1" x14ac:dyDescent="0.2">
      <c r="B239" s="39"/>
      <c r="C239" s="39"/>
      <c r="D239" s="39"/>
      <c r="E239" s="39"/>
      <c r="F239" s="39"/>
      <c r="G239" s="39"/>
      <c r="H239" s="39"/>
      <c r="I239" s="39"/>
    </row>
    <row r="240" spans="2:9" ht="12.75" customHeight="1" x14ac:dyDescent="0.2">
      <c r="B240" s="39"/>
      <c r="C240" s="39"/>
      <c r="D240" s="39"/>
      <c r="E240" s="39"/>
      <c r="F240" s="39"/>
      <c r="G240" s="39"/>
      <c r="H240" s="39"/>
      <c r="I240" s="39"/>
    </row>
    <row r="241" spans="2:9" ht="12.75" customHeight="1" x14ac:dyDescent="0.2">
      <c r="B241" s="39"/>
      <c r="C241" s="39"/>
      <c r="D241" s="39"/>
      <c r="E241" s="39"/>
      <c r="F241" s="39"/>
      <c r="G241" s="39"/>
      <c r="H241" s="39"/>
      <c r="I241" s="39"/>
    </row>
    <row r="242" spans="2:9" ht="12.75" customHeight="1" x14ac:dyDescent="0.2">
      <c r="B242" s="39"/>
      <c r="C242" s="39"/>
      <c r="D242" s="39"/>
      <c r="E242" s="39"/>
      <c r="F242" s="39"/>
      <c r="G242" s="39"/>
      <c r="H242" s="39"/>
      <c r="I242" s="39"/>
    </row>
    <row r="243" spans="2:9" ht="12.75" customHeight="1" x14ac:dyDescent="0.2">
      <c r="B243" s="39"/>
      <c r="C243" s="39"/>
      <c r="D243" s="39"/>
      <c r="E243" s="39"/>
      <c r="F243" s="39"/>
      <c r="G243" s="39"/>
      <c r="H243" s="39"/>
      <c r="I243" s="39"/>
    </row>
    <row r="244" spans="2:9" ht="12.75" customHeight="1" x14ac:dyDescent="0.2">
      <c r="B244" s="39"/>
      <c r="C244" s="39"/>
      <c r="D244" s="39"/>
      <c r="E244" s="39"/>
      <c r="F244" s="39"/>
      <c r="G244" s="39"/>
      <c r="H244" s="39"/>
      <c r="I244" s="39"/>
    </row>
    <row r="245" spans="2:9" ht="12.75" customHeight="1" x14ac:dyDescent="0.2">
      <c r="B245" s="39"/>
      <c r="C245" s="39"/>
      <c r="D245" s="39"/>
      <c r="E245" s="39"/>
      <c r="F245" s="39"/>
      <c r="G245" s="39"/>
      <c r="H245" s="39"/>
      <c r="I245" s="39"/>
    </row>
    <row r="246" spans="2:9" ht="12.75" customHeight="1" x14ac:dyDescent="0.2">
      <c r="B246" s="39"/>
      <c r="C246" s="39"/>
      <c r="D246" s="39"/>
      <c r="E246" s="39"/>
      <c r="F246" s="39"/>
      <c r="G246" s="39"/>
      <c r="H246" s="39"/>
      <c r="I246" s="39"/>
    </row>
    <row r="247" spans="2:9" ht="12.75" customHeight="1" x14ac:dyDescent="0.2">
      <c r="B247" s="39"/>
      <c r="C247" s="39"/>
      <c r="D247" s="39"/>
      <c r="E247" s="39"/>
      <c r="F247" s="39"/>
      <c r="G247" s="39"/>
      <c r="H247" s="39"/>
      <c r="I247" s="39"/>
    </row>
    <row r="248" spans="2:9" ht="12.75" customHeight="1" x14ac:dyDescent="0.2">
      <c r="B248" s="39"/>
      <c r="C248" s="39"/>
      <c r="D248" s="39"/>
      <c r="E248" s="39"/>
      <c r="F248" s="39"/>
      <c r="G248" s="39"/>
      <c r="H248" s="39"/>
      <c r="I248" s="39"/>
    </row>
    <row r="249" spans="2:9" ht="12.75" customHeight="1" x14ac:dyDescent="0.2">
      <c r="B249" s="39"/>
      <c r="C249" s="39"/>
      <c r="D249" s="39"/>
      <c r="E249" s="39"/>
      <c r="F249" s="39"/>
      <c r="G249" s="39"/>
      <c r="H249" s="39"/>
      <c r="I249" s="39"/>
    </row>
    <row r="250" spans="2:9" ht="12.75" customHeight="1" x14ac:dyDescent="0.2">
      <c r="B250" s="39"/>
      <c r="C250" s="39"/>
      <c r="D250" s="39"/>
      <c r="E250" s="39"/>
      <c r="F250" s="39"/>
      <c r="G250" s="39"/>
      <c r="H250" s="39"/>
      <c r="I250" s="39"/>
    </row>
    <row r="251" spans="2:9" ht="12.75" customHeight="1" x14ac:dyDescent="0.2">
      <c r="B251" s="39"/>
      <c r="C251" s="39"/>
      <c r="D251" s="39"/>
      <c r="E251" s="39"/>
      <c r="F251" s="39"/>
      <c r="G251" s="39"/>
      <c r="H251" s="39"/>
      <c r="I251" s="39"/>
    </row>
    <row r="252" spans="2:9" ht="12.75" customHeight="1" x14ac:dyDescent="0.2">
      <c r="B252" s="39"/>
      <c r="C252" s="39"/>
      <c r="D252" s="39"/>
      <c r="E252" s="39"/>
      <c r="F252" s="39"/>
      <c r="G252" s="39"/>
      <c r="H252" s="39"/>
      <c r="I252" s="39"/>
    </row>
    <row r="253" spans="2:9" ht="12.75" customHeight="1" x14ac:dyDescent="0.2">
      <c r="B253" s="39"/>
      <c r="C253" s="39"/>
      <c r="D253" s="39"/>
      <c r="E253" s="39"/>
      <c r="F253" s="39"/>
      <c r="G253" s="39"/>
      <c r="H253" s="39"/>
      <c r="I253" s="39"/>
    </row>
    <row r="254" spans="2:9" ht="12.75" customHeight="1" x14ac:dyDescent="0.2">
      <c r="B254" s="39"/>
      <c r="C254" s="39"/>
      <c r="D254" s="39"/>
      <c r="E254" s="39"/>
      <c r="F254" s="39"/>
      <c r="G254" s="39"/>
      <c r="H254" s="39"/>
      <c r="I254" s="39"/>
    </row>
    <row r="255" spans="2:9" ht="12.75" customHeight="1" x14ac:dyDescent="0.2">
      <c r="B255" s="39"/>
      <c r="C255" s="39"/>
      <c r="D255" s="39"/>
      <c r="E255" s="39"/>
      <c r="F255" s="39"/>
      <c r="G255" s="39"/>
      <c r="H255" s="39"/>
      <c r="I255" s="39"/>
    </row>
    <row r="256" spans="2:9" ht="12.75" customHeight="1" x14ac:dyDescent="0.2">
      <c r="B256" s="39"/>
      <c r="C256" s="39"/>
      <c r="D256" s="39"/>
      <c r="E256" s="39"/>
      <c r="F256" s="39"/>
      <c r="G256" s="39"/>
      <c r="H256" s="39"/>
      <c r="I256" s="39"/>
    </row>
    <row r="257" spans="2:9" ht="12.75" customHeight="1" x14ac:dyDescent="0.2">
      <c r="B257" s="39"/>
      <c r="C257" s="39"/>
      <c r="D257" s="39"/>
      <c r="E257" s="39"/>
      <c r="F257" s="39"/>
      <c r="G257" s="39"/>
      <c r="H257" s="39"/>
      <c r="I257" s="39"/>
    </row>
    <row r="258" spans="2:9" ht="12.75" customHeight="1" x14ac:dyDescent="0.2">
      <c r="B258" s="39"/>
      <c r="C258" s="39"/>
      <c r="D258" s="39"/>
      <c r="E258" s="39"/>
      <c r="F258" s="39"/>
      <c r="G258" s="39"/>
      <c r="H258" s="39"/>
      <c r="I258" s="39"/>
    </row>
    <row r="259" spans="2:9" ht="12.75" customHeight="1" x14ac:dyDescent="0.2">
      <c r="B259" s="39"/>
      <c r="C259" s="39"/>
      <c r="D259" s="39"/>
      <c r="E259" s="39"/>
      <c r="F259" s="39"/>
      <c r="G259" s="39"/>
      <c r="H259" s="39"/>
      <c r="I259" s="39"/>
    </row>
    <row r="260" spans="2:9" ht="12.75" customHeight="1" x14ac:dyDescent="0.2">
      <c r="B260" s="39"/>
      <c r="C260" s="39"/>
      <c r="D260" s="39"/>
      <c r="E260" s="39"/>
      <c r="F260" s="39"/>
      <c r="G260" s="39"/>
      <c r="H260" s="39"/>
      <c r="I260" s="39"/>
    </row>
    <row r="261" spans="2:9" ht="12.75" customHeight="1" x14ac:dyDescent="0.2">
      <c r="B261" s="39"/>
      <c r="C261" s="39"/>
      <c r="D261" s="39"/>
      <c r="E261" s="39"/>
      <c r="F261" s="39"/>
      <c r="G261" s="39"/>
      <c r="H261" s="39"/>
      <c r="I261" s="39"/>
    </row>
    <row r="262" spans="2:9" ht="12.75" customHeight="1" x14ac:dyDescent="0.2">
      <c r="B262" s="39"/>
      <c r="C262" s="39"/>
      <c r="D262" s="39"/>
      <c r="E262" s="39"/>
      <c r="F262" s="39"/>
      <c r="G262" s="39"/>
      <c r="H262" s="39"/>
      <c r="I262" s="39"/>
    </row>
    <row r="263" spans="2:9" ht="12.75" customHeight="1" x14ac:dyDescent="0.2">
      <c r="B263" s="39"/>
      <c r="C263" s="39"/>
      <c r="D263" s="39"/>
      <c r="E263" s="39"/>
      <c r="F263" s="39"/>
      <c r="G263" s="39"/>
      <c r="H263" s="39"/>
      <c r="I263" s="39"/>
    </row>
    <row r="264" spans="2:9" ht="12.75" customHeight="1" x14ac:dyDescent="0.2">
      <c r="B264" s="39"/>
      <c r="C264" s="39"/>
      <c r="D264" s="39"/>
      <c r="E264" s="39"/>
      <c r="F264" s="39"/>
      <c r="G264" s="39"/>
      <c r="H264" s="39"/>
      <c r="I264" s="39"/>
    </row>
    <row r="265" spans="2:9" ht="12.75" customHeight="1" x14ac:dyDescent="0.2">
      <c r="B265" s="39"/>
      <c r="C265" s="39"/>
      <c r="D265" s="39"/>
      <c r="E265" s="39"/>
      <c r="F265" s="39"/>
      <c r="G265" s="39"/>
      <c r="H265" s="39"/>
      <c r="I265" s="39"/>
    </row>
    <row r="266" spans="2:9" ht="12.75" customHeight="1" x14ac:dyDescent="0.2">
      <c r="B266" s="39"/>
      <c r="C266" s="39"/>
      <c r="D266" s="39"/>
      <c r="E266" s="39"/>
      <c r="F266" s="39"/>
      <c r="G266" s="39"/>
      <c r="H266" s="39"/>
      <c r="I266" s="39"/>
    </row>
    <row r="267" spans="2:9" ht="12.75" customHeight="1" x14ac:dyDescent="0.2">
      <c r="B267" s="39"/>
      <c r="C267" s="39"/>
      <c r="D267" s="39"/>
      <c r="E267" s="39"/>
      <c r="F267" s="39"/>
      <c r="G267" s="39"/>
      <c r="H267" s="39"/>
      <c r="I267" s="39"/>
    </row>
    <row r="268" spans="2:9" ht="12.75" customHeight="1" x14ac:dyDescent="0.2">
      <c r="B268" s="39"/>
      <c r="C268" s="39"/>
      <c r="D268" s="39"/>
      <c r="E268" s="39"/>
      <c r="F268" s="39"/>
      <c r="G268" s="39"/>
      <c r="H268" s="39"/>
      <c r="I268" s="39"/>
    </row>
    <row r="269" spans="2:9" ht="12.75" customHeight="1" x14ac:dyDescent="0.2">
      <c r="B269" s="39"/>
      <c r="C269" s="39"/>
      <c r="D269" s="39"/>
      <c r="E269" s="39"/>
      <c r="F269" s="39"/>
      <c r="G269" s="39"/>
      <c r="H269" s="39"/>
      <c r="I269" s="39"/>
    </row>
    <row r="270" spans="2:9" ht="12.75" customHeight="1" x14ac:dyDescent="0.2">
      <c r="B270" s="39"/>
      <c r="C270" s="39"/>
      <c r="D270" s="39"/>
      <c r="E270" s="39"/>
      <c r="F270" s="39"/>
      <c r="G270" s="39"/>
      <c r="H270" s="39"/>
      <c r="I270" s="39"/>
    </row>
    <row r="271" spans="2:9" ht="12.75" customHeight="1" x14ac:dyDescent="0.2">
      <c r="B271" s="39"/>
      <c r="C271" s="39"/>
      <c r="D271" s="39"/>
      <c r="E271" s="39"/>
      <c r="F271" s="39"/>
      <c r="G271" s="39"/>
      <c r="H271" s="39"/>
      <c r="I271" s="39"/>
    </row>
    <row r="272" spans="2:9" ht="12.75" customHeight="1" x14ac:dyDescent="0.2">
      <c r="B272" s="39"/>
      <c r="C272" s="39"/>
      <c r="D272" s="39"/>
      <c r="E272" s="39"/>
      <c r="F272" s="39"/>
      <c r="G272" s="39"/>
      <c r="H272" s="39"/>
      <c r="I272" s="39"/>
    </row>
    <row r="273" spans="2:9" ht="12.75" customHeight="1" x14ac:dyDescent="0.2">
      <c r="B273" s="39"/>
      <c r="C273" s="39"/>
      <c r="D273" s="39"/>
      <c r="E273" s="39"/>
      <c r="F273" s="39"/>
      <c r="G273" s="39"/>
      <c r="H273" s="39"/>
      <c r="I273" s="39"/>
    </row>
    <row r="274" spans="2:9" ht="12.75" customHeight="1" x14ac:dyDescent="0.2">
      <c r="B274" s="39"/>
      <c r="C274" s="39"/>
      <c r="D274" s="39"/>
      <c r="E274" s="39"/>
      <c r="F274" s="39"/>
      <c r="G274" s="39"/>
      <c r="H274" s="39"/>
      <c r="I274" s="39"/>
    </row>
    <row r="275" spans="2:9" ht="12.75" customHeight="1" x14ac:dyDescent="0.2">
      <c r="B275" s="39"/>
      <c r="C275" s="39"/>
      <c r="D275" s="39"/>
      <c r="E275" s="39"/>
      <c r="F275" s="39"/>
      <c r="G275" s="39"/>
      <c r="H275" s="39"/>
      <c r="I275" s="39"/>
    </row>
    <row r="276" spans="2:9" ht="12.75" customHeight="1" x14ac:dyDescent="0.2">
      <c r="B276" s="39"/>
      <c r="C276" s="39"/>
      <c r="D276" s="39"/>
      <c r="E276" s="39"/>
      <c r="F276" s="39"/>
      <c r="G276" s="39"/>
      <c r="H276" s="39"/>
      <c r="I276" s="39"/>
    </row>
    <row r="277" spans="2:9" ht="12.75" customHeight="1" x14ac:dyDescent="0.2">
      <c r="B277" s="39"/>
      <c r="C277" s="39"/>
      <c r="D277" s="39"/>
      <c r="E277" s="39"/>
      <c r="F277" s="39"/>
      <c r="G277" s="39"/>
      <c r="H277" s="39"/>
      <c r="I277" s="39"/>
    </row>
    <row r="278" spans="2:9" ht="12.75" customHeight="1" x14ac:dyDescent="0.2">
      <c r="B278" s="39"/>
      <c r="C278" s="39"/>
      <c r="D278" s="39"/>
      <c r="E278" s="39"/>
      <c r="F278" s="39"/>
      <c r="G278" s="39"/>
      <c r="H278" s="39"/>
      <c r="I278" s="39"/>
    </row>
    <row r="279" spans="2:9" ht="12.75" customHeight="1" x14ac:dyDescent="0.2">
      <c r="B279" s="39"/>
      <c r="C279" s="39"/>
      <c r="D279" s="39"/>
      <c r="E279" s="39"/>
      <c r="F279" s="39"/>
      <c r="G279" s="39"/>
      <c r="H279" s="39"/>
      <c r="I279" s="39"/>
    </row>
    <row r="280" spans="2:9" ht="12.75" customHeight="1" x14ac:dyDescent="0.2">
      <c r="B280" s="39"/>
      <c r="C280" s="39"/>
      <c r="D280" s="39"/>
      <c r="E280" s="39"/>
      <c r="F280" s="39"/>
      <c r="G280" s="39"/>
      <c r="H280" s="39"/>
      <c r="I280" s="39"/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pane ySplit="7" topLeftCell="A8" activePane="bottomLeft" state="frozen"/>
      <selection pane="bottomLeft" activeCell="H9" sqref="H9"/>
    </sheetView>
  </sheetViews>
  <sheetFormatPr defaultColWidth="9.140625" defaultRowHeight="12.75" customHeight="1" x14ac:dyDescent="0.2"/>
  <cols>
    <col min="1" max="1" width="9.140625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1" max="14" width="0" hidden="1" customWidth="1"/>
    <col min="15" max="18" width="9.140625" hidden="1" customWidth="1"/>
    <col min="19" max="19" width="0" hidden="1" customWidth="1"/>
  </cols>
  <sheetData>
    <row r="1" spans="1:18" ht="12.75" customHeight="1" x14ac:dyDescent="0.2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1:18" ht="24.95" customHeight="1" x14ac:dyDescent="0.2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26</v>
      </c>
    </row>
    <row r="3" spans="1:18" ht="15" customHeight="1" x14ac:dyDescent="0.25">
      <c r="A3" t="s">
        <v>12</v>
      </c>
      <c r="B3" s="10" t="s">
        <v>14</v>
      </c>
      <c r="C3" s="54" t="s">
        <v>15</v>
      </c>
      <c r="D3" s="50"/>
      <c r="E3" s="11" t="s">
        <v>16</v>
      </c>
      <c r="F3" s="1"/>
      <c r="G3" s="8"/>
      <c r="H3" s="7" t="s">
        <v>349</v>
      </c>
      <c r="I3" s="34">
        <f>0+I8</f>
        <v>0</v>
      </c>
      <c r="O3" t="s">
        <v>23</v>
      </c>
      <c r="P3" t="s">
        <v>27</v>
      </c>
    </row>
    <row r="4" spans="1:18" ht="15" customHeight="1" x14ac:dyDescent="0.25">
      <c r="A4" t="s">
        <v>17</v>
      </c>
      <c r="B4" s="13" t="s">
        <v>22</v>
      </c>
      <c r="C4" s="55" t="s">
        <v>349</v>
      </c>
      <c r="D4" s="56"/>
      <c r="E4" s="14" t="s">
        <v>350</v>
      </c>
      <c r="F4" s="5"/>
      <c r="G4" s="5"/>
      <c r="H4" s="18"/>
      <c r="I4" s="18"/>
      <c r="O4" t="s">
        <v>24</v>
      </c>
      <c r="P4" t="s">
        <v>27</v>
      </c>
    </row>
    <row r="5" spans="1:18" ht="12.75" customHeight="1" x14ac:dyDescent="0.2">
      <c r="A5" s="53" t="s">
        <v>30</v>
      </c>
      <c r="B5" s="53" t="s">
        <v>32</v>
      </c>
      <c r="C5" s="53" t="s">
        <v>34</v>
      </c>
      <c r="D5" s="53" t="s">
        <v>35</v>
      </c>
      <c r="E5" s="53" t="s">
        <v>36</v>
      </c>
      <c r="F5" s="53" t="s">
        <v>38</v>
      </c>
      <c r="G5" s="53" t="s">
        <v>40</v>
      </c>
      <c r="H5" s="53" t="s">
        <v>42</v>
      </c>
      <c r="I5" s="53"/>
      <c r="O5" t="s">
        <v>25</v>
      </c>
      <c r="P5" t="s">
        <v>27</v>
      </c>
    </row>
    <row r="6" spans="1:18" ht="12.75" customHeight="1" x14ac:dyDescent="0.2">
      <c r="A6" s="53"/>
      <c r="B6" s="53"/>
      <c r="C6" s="53"/>
      <c r="D6" s="53"/>
      <c r="E6" s="53"/>
      <c r="F6" s="53"/>
      <c r="G6" s="53"/>
      <c r="H6" s="12" t="s">
        <v>43</v>
      </c>
      <c r="I6" s="12" t="s">
        <v>45</v>
      </c>
    </row>
    <row r="7" spans="1:18" ht="12.75" customHeight="1" x14ac:dyDescent="0.2">
      <c r="A7" s="12" t="s">
        <v>31</v>
      </c>
      <c r="B7" s="12" t="s">
        <v>33</v>
      </c>
      <c r="C7" s="12" t="s">
        <v>27</v>
      </c>
      <c r="D7" s="12" t="s">
        <v>26</v>
      </c>
      <c r="E7" s="12" t="s">
        <v>37</v>
      </c>
      <c r="F7" s="12" t="s">
        <v>39</v>
      </c>
      <c r="G7" s="12" t="s">
        <v>41</v>
      </c>
      <c r="H7" s="12" t="s">
        <v>44</v>
      </c>
      <c r="I7" s="12" t="s">
        <v>46</v>
      </c>
    </row>
    <row r="8" spans="1:18" ht="12.75" customHeight="1" x14ac:dyDescent="0.2">
      <c r="A8" s="18" t="s">
        <v>47</v>
      </c>
      <c r="B8" s="18"/>
      <c r="C8" s="19" t="s">
        <v>31</v>
      </c>
      <c r="D8" s="18"/>
      <c r="E8" s="20" t="s">
        <v>48</v>
      </c>
      <c r="F8" s="18"/>
      <c r="G8" s="18"/>
      <c r="H8" s="18"/>
      <c r="I8" s="21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8" x14ac:dyDescent="0.2">
      <c r="A9" s="17" t="s">
        <v>49</v>
      </c>
      <c r="B9" s="22" t="s">
        <v>33</v>
      </c>
      <c r="C9" s="22" t="s">
        <v>351</v>
      </c>
      <c r="D9" s="17" t="s">
        <v>62</v>
      </c>
      <c r="E9" s="23" t="s">
        <v>352</v>
      </c>
      <c r="F9" s="24" t="s">
        <v>353</v>
      </c>
      <c r="G9" s="25">
        <v>1</v>
      </c>
      <c r="H9" s="26"/>
      <c r="I9" s="26">
        <f>ROUND(ROUND(H9,2)*ROUND(G9,3),2)</f>
        <v>0</v>
      </c>
      <c r="O9">
        <f>(I9*21)/100</f>
        <v>0</v>
      </c>
      <c r="P9" t="s">
        <v>27</v>
      </c>
    </row>
    <row r="10" spans="1:18" ht="63.75" x14ac:dyDescent="0.2">
      <c r="A10" s="27" t="s">
        <v>54</v>
      </c>
      <c r="E10" s="28" t="s">
        <v>354</v>
      </c>
    </row>
    <row r="11" spans="1:18" x14ac:dyDescent="0.2">
      <c r="A11" s="29" t="s">
        <v>56</v>
      </c>
      <c r="E11" s="30" t="s">
        <v>62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workbookViewId="0">
      <pane ySplit="7" topLeftCell="A8" activePane="bottomLeft" state="frozen"/>
      <selection pane="bottomLeft" activeCell="H9" sqref="H9:H30"/>
    </sheetView>
  </sheetViews>
  <sheetFormatPr defaultColWidth="9.140625" defaultRowHeight="12.75" customHeight="1" x14ac:dyDescent="0.2"/>
  <cols>
    <col min="1" max="1" width="9.140625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1" max="14" width="0" hidden="1" customWidth="1"/>
    <col min="15" max="18" width="9.140625" hidden="1" customWidth="1"/>
    <col min="19" max="19" width="0" hidden="1" customWidth="1"/>
  </cols>
  <sheetData>
    <row r="1" spans="1:18" ht="12.75" customHeight="1" x14ac:dyDescent="0.2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1:18" ht="24.95" customHeight="1" x14ac:dyDescent="0.2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26</v>
      </c>
    </row>
    <row r="3" spans="1:18" ht="15" customHeight="1" x14ac:dyDescent="0.25">
      <c r="A3" t="s">
        <v>12</v>
      </c>
      <c r="B3" s="10" t="s">
        <v>14</v>
      </c>
      <c r="C3" s="54" t="s">
        <v>15</v>
      </c>
      <c r="D3" s="50"/>
      <c r="E3" s="11" t="s">
        <v>16</v>
      </c>
      <c r="F3" s="1"/>
      <c r="G3" s="8"/>
      <c r="H3" s="7" t="s">
        <v>355</v>
      </c>
      <c r="I3" s="34">
        <f>0+I8</f>
        <v>0</v>
      </c>
      <c r="O3" t="s">
        <v>23</v>
      </c>
      <c r="P3" t="s">
        <v>27</v>
      </c>
    </row>
    <row r="4" spans="1:18" ht="15" customHeight="1" x14ac:dyDescent="0.25">
      <c r="A4" t="s">
        <v>17</v>
      </c>
      <c r="B4" s="13" t="s">
        <v>22</v>
      </c>
      <c r="C4" s="55" t="s">
        <v>355</v>
      </c>
      <c r="D4" s="56"/>
      <c r="E4" s="14" t="s">
        <v>356</v>
      </c>
      <c r="F4" s="5"/>
      <c r="G4" s="5"/>
      <c r="H4" s="18"/>
      <c r="I4" s="18"/>
      <c r="O4" t="s">
        <v>24</v>
      </c>
      <c r="P4" t="s">
        <v>27</v>
      </c>
    </row>
    <row r="5" spans="1:18" ht="12.75" customHeight="1" x14ac:dyDescent="0.2">
      <c r="A5" s="53" t="s">
        <v>30</v>
      </c>
      <c r="B5" s="53" t="s">
        <v>32</v>
      </c>
      <c r="C5" s="53" t="s">
        <v>34</v>
      </c>
      <c r="D5" s="53" t="s">
        <v>35</v>
      </c>
      <c r="E5" s="53" t="s">
        <v>36</v>
      </c>
      <c r="F5" s="53" t="s">
        <v>38</v>
      </c>
      <c r="G5" s="53" t="s">
        <v>40</v>
      </c>
      <c r="H5" s="53" t="s">
        <v>42</v>
      </c>
      <c r="I5" s="53"/>
      <c r="O5" t="s">
        <v>25</v>
      </c>
      <c r="P5" t="s">
        <v>27</v>
      </c>
    </row>
    <row r="6" spans="1:18" ht="12.75" customHeight="1" x14ac:dyDescent="0.2">
      <c r="A6" s="53"/>
      <c r="B6" s="53"/>
      <c r="C6" s="53"/>
      <c r="D6" s="53"/>
      <c r="E6" s="53"/>
      <c r="F6" s="53"/>
      <c r="G6" s="53"/>
      <c r="H6" s="12" t="s">
        <v>43</v>
      </c>
      <c r="I6" s="12" t="s">
        <v>45</v>
      </c>
    </row>
    <row r="7" spans="1:18" ht="12.75" customHeight="1" x14ac:dyDescent="0.2">
      <c r="A7" s="12" t="s">
        <v>31</v>
      </c>
      <c r="B7" s="12" t="s">
        <v>33</v>
      </c>
      <c r="C7" s="12" t="s">
        <v>27</v>
      </c>
      <c r="D7" s="12" t="s">
        <v>26</v>
      </c>
      <c r="E7" s="12" t="s">
        <v>37</v>
      </c>
      <c r="F7" s="12" t="s">
        <v>39</v>
      </c>
      <c r="G7" s="12" t="s">
        <v>41</v>
      </c>
      <c r="H7" s="12" t="s">
        <v>44</v>
      </c>
      <c r="I7" s="12" t="s">
        <v>46</v>
      </c>
    </row>
    <row r="8" spans="1:18" ht="12.75" customHeight="1" x14ac:dyDescent="0.2">
      <c r="A8" s="18" t="s">
        <v>47</v>
      </c>
      <c r="B8" s="18"/>
      <c r="C8" s="19" t="s">
        <v>31</v>
      </c>
      <c r="D8" s="18"/>
      <c r="E8" s="20" t="s">
        <v>48</v>
      </c>
      <c r="F8" s="18"/>
      <c r="G8" s="18"/>
      <c r="H8" s="18"/>
      <c r="I8" s="21">
        <f>0+Q8</f>
        <v>0</v>
      </c>
      <c r="O8">
        <f>0+R8</f>
        <v>0</v>
      </c>
      <c r="Q8">
        <f>0+I9+I12+I15+I18+I21+I24+I27+I30</f>
        <v>0</v>
      </c>
      <c r="R8">
        <f>0+O9+O12+O15+O18+O21+O24+O27+O30</f>
        <v>0</v>
      </c>
    </row>
    <row r="9" spans="1:18" x14ac:dyDescent="0.2">
      <c r="A9" s="17" t="s">
        <v>49</v>
      </c>
      <c r="B9" s="22" t="s">
        <v>33</v>
      </c>
      <c r="C9" s="22" t="s">
        <v>357</v>
      </c>
      <c r="D9" s="17" t="s">
        <v>62</v>
      </c>
      <c r="E9" s="23" t="s">
        <v>358</v>
      </c>
      <c r="F9" s="24" t="s">
        <v>353</v>
      </c>
      <c r="G9" s="25">
        <v>1</v>
      </c>
      <c r="H9" s="26"/>
      <c r="I9" s="26">
        <f>ROUND(ROUND(H9,2)*ROUND(G9,3),2)</f>
        <v>0</v>
      </c>
      <c r="O9">
        <f>(I9*21)/100</f>
        <v>0</v>
      </c>
      <c r="P9" t="s">
        <v>27</v>
      </c>
    </row>
    <row r="10" spans="1:18" x14ac:dyDescent="0.2">
      <c r="A10" s="27" t="s">
        <v>54</v>
      </c>
      <c r="E10" s="28" t="s">
        <v>359</v>
      </c>
    </row>
    <row r="11" spans="1:18" x14ac:dyDescent="0.2">
      <c r="A11" s="31" t="s">
        <v>56</v>
      </c>
      <c r="E11" s="30" t="s">
        <v>62</v>
      </c>
    </row>
    <row r="12" spans="1:18" x14ac:dyDescent="0.2">
      <c r="A12" s="17" t="s">
        <v>49</v>
      </c>
      <c r="B12" s="22" t="s">
        <v>27</v>
      </c>
      <c r="C12" s="22" t="s">
        <v>360</v>
      </c>
      <c r="D12" s="17" t="s">
        <v>62</v>
      </c>
      <c r="E12" s="23" t="s">
        <v>361</v>
      </c>
      <c r="F12" s="24" t="s">
        <v>353</v>
      </c>
      <c r="G12" s="25">
        <v>1</v>
      </c>
      <c r="H12" s="26"/>
      <c r="I12" s="26">
        <f>ROUND(ROUND(H12,2)*ROUND(G12,3),2)</f>
        <v>0</v>
      </c>
      <c r="O12">
        <f>(I12*21)/100</f>
        <v>0</v>
      </c>
      <c r="P12" t="s">
        <v>27</v>
      </c>
    </row>
    <row r="13" spans="1:18" x14ac:dyDescent="0.2">
      <c r="A13" s="27" t="s">
        <v>54</v>
      </c>
      <c r="E13" s="28" t="s">
        <v>362</v>
      </c>
    </row>
    <row r="14" spans="1:18" x14ac:dyDescent="0.2">
      <c r="A14" s="31" t="s">
        <v>56</v>
      </c>
      <c r="E14" s="30" t="s">
        <v>62</v>
      </c>
    </row>
    <row r="15" spans="1:18" x14ac:dyDescent="0.2">
      <c r="A15" s="17" t="s">
        <v>49</v>
      </c>
      <c r="B15" s="22" t="s">
        <v>26</v>
      </c>
      <c r="C15" s="22" t="s">
        <v>363</v>
      </c>
      <c r="D15" s="17" t="s">
        <v>62</v>
      </c>
      <c r="E15" s="23" t="s">
        <v>364</v>
      </c>
      <c r="F15" s="24" t="s">
        <v>353</v>
      </c>
      <c r="G15" s="25">
        <v>1</v>
      </c>
      <c r="H15" s="26"/>
      <c r="I15" s="26">
        <f>ROUND(ROUND(H15,2)*ROUND(G15,3),2)</f>
        <v>0</v>
      </c>
      <c r="O15">
        <f>(I15*21)/100</f>
        <v>0</v>
      </c>
      <c r="P15" t="s">
        <v>27</v>
      </c>
    </row>
    <row r="16" spans="1:18" ht="38.25" x14ac:dyDescent="0.2">
      <c r="A16" s="27" t="s">
        <v>54</v>
      </c>
      <c r="E16" s="28" t="s">
        <v>365</v>
      </c>
    </row>
    <row r="17" spans="1:16" x14ac:dyDescent="0.2">
      <c r="A17" s="31" t="s">
        <v>56</v>
      </c>
      <c r="E17" s="30" t="s">
        <v>62</v>
      </c>
    </row>
    <row r="18" spans="1:16" x14ac:dyDescent="0.2">
      <c r="A18" s="17" t="s">
        <v>49</v>
      </c>
      <c r="B18" s="22" t="s">
        <v>37</v>
      </c>
      <c r="C18" s="22" t="s">
        <v>366</v>
      </c>
      <c r="D18" s="17" t="s">
        <v>62</v>
      </c>
      <c r="E18" s="23" t="s">
        <v>367</v>
      </c>
      <c r="F18" s="24" t="s">
        <v>353</v>
      </c>
      <c r="G18" s="25">
        <v>1</v>
      </c>
      <c r="H18" s="26"/>
      <c r="I18" s="26">
        <f>ROUND(ROUND(H18,2)*ROUND(G18,3),2)</f>
        <v>0</v>
      </c>
      <c r="O18">
        <f>(I18*21)/100</f>
        <v>0</v>
      </c>
      <c r="P18" t="s">
        <v>27</v>
      </c>
    </row>
    <row r="19" spans="1:16" x14ac:dyDescent="0.2">
      <c r="A19" s="27" t="s">
        <v>54</v>
      </c>
      <c r="E19" s="28" t="s">
        <v>368</v>
      </c>
    </row>
    <row r="20" spans="1:16" x14ac:dyDescent="0.2">
      <c r="A20" s="31" t="s">
        <v>56</v>
      </c>
      <c r="E20" s="30" t="s">
        <v>62</v>
      </c>
    </row>
    <row r="21" spans="1:16" x14ac:dyDescent="0.2">
      <c r="A21" s="17" t="s">
        <v>49</v>
      </c>
      <c r="B21" s="22" t="s">
        <v>39</v>
      </c>
      <c r="C21" s="22" t="s">
        <v>369</v>
      </c>
      <c r="D21" s="17" t="s">
        <v>62</v>
      </c>
      <c r="E21" s="23" t="s">
        <v>370</v>
      </c>
      <c r="F21" s="24" t="s">
        <v>353</v>
      </c>
      <c r="G21" s="25">
        <v>1</v>
      </c>
      <c r="H21" s="26"/>
      <c r="I21" s="26">
        <f>ROUND(ROUND(H21,2)*ROUND(G21,3),2)</f>
        <v>0</v>
      </c>
      <c r="O21">
        <f>(I21*21)/100</f>
        <v>0</v>
      </c>
      <c r="P21" t="s">
        <v>27</v>
      </c>
    </row>
    <row r="22" spans="1:16" x14ac:dyDescent="0.2">
      <c r="A22" s="27" t="s">
        <v>54</v>
      </c>
      <c r="E22" s="28" t="s">
        <v>62</v>
      </c>
    </row>
    <row r="23" spans="1:16" x14ac:dyDescent="0.2">
      <c r="A23" s="31" t="s">
        <v>56</v>
      </c>
      <c r="E23" s="30" t="s">
        <v>62</v>
      </c>
    </row>
    <row r="24" spans="1:16" x14ac:dyDescent="0.2">
      <c r="A24" s="17" t="s">
        <v>49</v>
      </c>
      <c r="B24" s="22" t="s">
        <v>41</v>
      </c>
      <c r="C24" s="22" t="s">
        <v>371</v>
      </c>
      <c r="D24" s="17" t="s">
        <v>62</v>
      </c>
      <c r="E24" s="23" t="s">
        <v>372</v>
      </c>
      <c r="F24" s="24" t="s">
        <v>353</v>
      </c>
      <c r="G24" s="25">
        <v>1</v>
      </c>
      <c r="H24" s="26"/>
      <c r="I24" s="26">
        <f>ROUND(ROUND(H24,2)*ROUND(G24,3),2)</f>
        <v>0</v>
      </c>
      <c r="O24">
        <f>(I24*21)/100</f>
        <v>0</v>
      </c>
      <c r="P24" t="s">
        <v>27</v>
      </c>
    </row>
    <row r="25" spans="1:16" x14ac:dyDescent="0.2">
      <c r="A25" s="27" t="s">
        <v>54</v>
      </c>
      <c r="E25" s="28" t="s">
        <v>373</v>
      </c>
    </row>
    <row r="26" spans="1:16" x14ac:dyDescent="0.2">
      <c r="A26" s="31" t="s">
        <v>56</v>
      </c>
      <c r="E26" s="30" t="s">
        <v>62</v>
      </c>
    </row>
    <row r="27" spans="1:16" x14ac:dyDescent="0.2">
      <c r="A27" s="17" t="s">
        <v>49</v>
      </c>
      <c r="B27" s="22" t="s">
        <v>75</v>
      </c>
      <c r="C27" s="22" t="s">
        <v>374</v>
      </c>
      <c r="D27" s="17" t="s">
        <v>62</v>
      </c>
      <c r="E27" s="23" t="s">
        <v>375</v>
      </c>
      <c r="F27" s="24" t="s">
        <v>353</v>
      </c>
      <c r="G27" s="25">
        <v>1</v>
      </c>
      <c r="H27" s="26"/>
      <c r="I27" s="26">
        <f>ROUND(ROUND(H27,2)*ROUND(G27,3),2)</f>
        <v>0</v>
      </c>
      <c r="O27">
        <f>(I27*21)/100</f>
        <v>0</v>
      </c>
      <c r="P27" t="s">
        <v>27</v>
      </c>
    </row>
    <row r="28" spans="1:16" x14ac:dyDescent="0.2">
      <c r="A28" s="27" t="s">
        <v>54</v>
      </c>
      <c r="E28" s="28" t="s">
        <v>376</v>
      </c>
    </row>
    <row r="29" spans="1:16" x14ac:dyDescent="0.2">
      <c r="A29" s="31" t="s">
        <v>56</v>
      </c>
      <c r="E29" s="30" t="s">
        <v>62</v>
      </c>
    </row>
    <row r="30" spans="1:16" x14ac:dyDescent="0.2">
      <c r="A30" s="17" t="s">
        <v>49</v>
      </c>
      <c r="B30" s="22" t="s">
        <v>79</v>
      </c>
      <c r="C30" s="22" t="s">
        <v>377</v>
      </c>
      <c r="D30" s="17" t="s">
        <v>62</v>
      </c>
      <c r="E30" s="23" t="s">
        <v>378</v>
      </c>
      <c r="F30" s="24" t="s">
        <v>353</v>
      </c>
      <c r="G30" s="25">
        <v>1</v>
      </c>
      <c r="H30" s="26"/>
      <c r="I30" s="26">
        <f>ROUND(ROUND(H30,2)*ROUND(G30,3),2)</f>
        <v>0</v>
      </c>
      <c r="O30">
        <f>(I30*21)/100</f>
        <v>0</v>
      </c>
      <c r="P30" t="s">
        <v>27</v>
      </c>
    </row>
    <row r="31" spans="1:16" ht="51" x14ac:dyDescent="0.2">
      <c r="A31" s="27" t="s">
        <v>54</v>
      </c>
      <c r="E31" s="28" t="s">
        <v>379</v>
      </c>
    </row>
    <row r="32" spans="1:16" x14ac:dyDescent="0.2">
      <c r="A32" s="29" t="s">
        <v>56</v>
      </c>
      <c r="E32" s="30" t="s">
        <v>62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ageMargins left="0.75" right="0.75" top="1" bottom="1" header="0.5" footer="0.5"/>
  <pageSetup paperSize="9" fitToHeight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Rekapitulace</vt:lpstr>
      <vt:lpstr>SO 101_SO 101.1</vt:lpstr>
      <vt:lpstr>SO 101_SO 101.2</vt:lpstr>
      <vt:lpstr>SO 401</vt:lpstr>
      <vt:lpstr>VON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Putzerová</dc:creator>
  <cp:keywords/>
  <dc:description/>
  <cp:lastModifiedBy>Putzerová Ivana</cp:lastModifiedBy>
  <cp:lastPrinted>2020-12-08T14:52:55Z</cp:lastPrinted>
  <dcterms:created xsi:type="dcterms:W3CDTF">2020-12-08T13:16:06Z</dcterms:created>
  <dcterms:modified xsi:type="dcterms:W3CDTF">2021-04-06T08:34:45Z</dcterms:modified>
  <cp:category/>
  <cp:contentStatus/>
</cp:coreProperties>
</file>