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Rekapitulace" sheetId="1" r:id="rId4"/>
    <sheet name="ARC" sheetId="2" r:id="rId5"/>
    <sheet name="ZTI" sheetId="3" r:id="rId6"/>
    <sheet name="UT" sheetId="4" r:id="rId7"/>
    <sheet name="VZD" sheetId="5" r:id="rId8"/>
    <sheet name="EI" sheetId="6" r:id="rId9"/>
  </sheets>
</workbook>
</file>

<file path=xl/comments1.xml><?xml version="1.0" encoding="utf-8"?>
<comments xmlns="http://schemas.openxmlformats.org/spreadsheetml/2006/main">
  <authors>
    <author>Autor</author>
  </authors>
  <commentList>
    <comment ref="D72" authorId="0">
      <text>
        <r>
          <rPr>
            <sz val="11"/>
            <color indexed="8"/>
            <rFont val="Helvetica Neue"/>
          </rPr>
          <t>Autor:
skryté</t>
        </r>
      </text>
    </comment>
    <comment ref="D84" authorId="0">
      <text>
        <r>
          <rPr>
            <sz val="11"/>
            <color indexed="8"/>
            <rFont val="Helvetica Neue"/>
          </rPr>
          <t>Autor:
skryté</t>
        </r>
      </text>
    </comment>
    <comment ref="D97" authorId="0">
      <text>
        <r>
          <rPr>
            <sz val="11"/>
            <color indexed="8"/>
            <rFont val="Helvetica Neue"/>
          </rPr>
          <t>Autor:
skryté</t>
        </r>
      </text>
    </comment>
    <comment ref="D109" authorId="0">
      <text>
        <r>
          <rPr>
            <sz val="11"/>
            <color indexed="8"/>
            <rFont val="Helvetica Neue"/>
          </rPr>
          <t>Autor:
skryté</t>
        </r>
      </text>
    </comment>
    <comment ref="D123" authorId="0">
      <text>
        <r>
          <rPr>
            <sz val="11"/>
            <color indexed="8"/>
            <rFont val="Helvetica Neue"/>
          </rPr>
          <t>Autor:
skryté</t>
        </r>
      </text>
    </comment>
    <comment ref="D140" authorId="0">
      <text>
        <r>
          <rPr>
            <sz val="11"/>
            <color indexed="8"/>
            <rFont val="Helvetica Neue"/>
          </rPr>
          <t>Autor:
skryté</t>
        </r>
      </text>
    </comment>
    <comment ref="D154" authorId="0">
      <text>
        <r>
          <rPr>
            <sz val="11"/>
            <color indexed="8"/>
            <rFont val="Helvetica Neue"/>
          </rPr>
          <t>Autor:
skryté</t>
        </r>
      </text>
    </comment>
    <comment ref="D177" authorId="0">
      <text>
        <r>
          <rPr>
            <sz val="11"/>
            <color indexed="8"/>
            <rFont val="Helvetica Neue"/>
          </rPr>
          <t>Autor:
skryté</t>
        </r>
      </text>
    </comment>
  </commentList>
</comments>
</file>

<file path=xl/sharedStrings.xml><?xml version="1.0" encoding="utf-8"?>
<sst xmlns="http://schemas.openxmlformats.org/spreadsheetml/2006/main" uniqueCount="2929">
  <si>
    <t xml:space="preserve">REKAPITULACE CELKOVÝCH NÁKLADŮ STAVBY </t>
  </si>
  <si>
    <t>Rekonstrukce kuchyně Základní škola Kaplice, Školní 226</t>
  </si>
  <si>
    <t>KUCHYNĚ</t>
  </si>
  <si>
    <t>Kuchyně</t>
  </si>
  <si>
    <t>Sazba DPH</t>
  </si>
  <si>
    <t>projektová část</t>
  </si>
  <si>
    <t>Označení listu</t>
  </si>
  <si>
    <t>cena</t>
  </si>
  <si>
    <t>Architektonicko stavební řešení</t>
  </si>
  <si>
    <t>ARC</t>
  </si>
  <si>
    <t>Zdravotně technické instalace</t>
  </si>
  <si>
    <t>ZTI</t>
  </si>
  <si>
    <t>Vytápění</t>
  </si>
  <si>
    <t>UT</t>
  </si>
  <si>
    <t>Vzduchotechnika</t>
  </si>
  <si>
    <t>VZD</t>
  </si>
  <si>
    <t>Elektroinstalace</t>
  </si>
  <si>
    <t>EI</t>
  </si>
  <si>
    <t>CENA CELKEM bez DPH</t>
  </si>
  <si>
    <t>CENA CELKEM včetně DPH</t>
  </si>
  <si>
    <t>tyto buňky nutné vyplnit</t>
  </si>
  <si>
    <r>
      <rPr>
        <b val="1"/>
        <u val="single"/>
        <sz val="9"/>
        <color indexed="8"/>
        <rFont val="Arial CE"/>
      </rPr>
      <t>Poznámka:</t>
    </r>
    <r>
      <rPr>
        <sz val="9"/>
        <color indexed="8"/>
        <rFont val="Arial CE"/>
      </rPr>
      <t xml:space="preserve">  Účastníkem výběrového řízení se předpokládá odborně způsobilá firma s plnou zodpovědností za stanovení rozsahu prací prostřednictvím prozkoumání a prodiskutování veškeré dokumentace s příslušnými stranami a za provedení kompletního funkčního díla.
</t>
    </r>
    <r>
      <rPr>
        <sz val="9"/>
        <color indexed="8"/>
        <rFont val="Arial CE"/>
      </rPr>
      <t xml:space="preserve">Povinností účastníka výběrového řízení je seznámit se všemi částmi projektové dokumentace, tj. technickou zprávou, výkresy, výkazy výměr atd. Upozornit na případné nedostatky a chyby, v případě nejasností vznést dotazy k dokumentaci. Nebude-li tak učiněno, předpokládá se, že cena účastníka zahrnuje veškeré součásti k zajištění kompletnosti.
</t>
    </r>
    <r>
      <rPr>
        <sz val="9"/>
        <color indexed="8"/>
        <rFont val="Arial CE"/>
      </rPr>
      <t xml:space="preserve">Součástí cenové nabídky musí být veškeré náklady, aby cena byla kompletní, konečná a zahrnovala celou dodávku a montáž. Cenová nabídka musí být včetně veškerého souvisejícího doplňkového, podružného a montážního materiálu.
</t>
    </r>
    <r>
      <rPr>
        <sz val="9"/>
        <color indexed="8"/>
        <rFont val="Arial CE"/>
      </rPr>
      <t xml:space="preserve">Označení výrobků konkrétním výrobcem v realizační dokumentaci stavby vyjadřuje standard požadované kvality. Pokud účastník nabídne jiný produkt je povinen dodržet standard a zároveň, přejímá odpovědnost za správnost náhrady, tj. splnění všech parametrů a koordinaci se všemi navazujícími profesemi. Případná úprava projektu pro provádění stavby bude na náklady účastníka (vybraného dodavatele).
</t>
    </r>
    <r>
      <rPr>
        <sz val="9"/>
        <color indexed="8"/>
        <rFont val="Arial CE"/>
      </rPr>
      <t>Při realizaci je dodavatel povinen koordinovat postup prací se stavbou a ostatními profesemi, postupovat v souladu příslušnými předpisy a návody pro montáž jednotlivých zařízení, dodržovat bezpečnostní a protipožární předpisy.</t>
    </r>
  </si>
  <si>
    <t>&gt;&gt;  skryté sloupce  &lt;&lt;</t>
  </si>
  <si>
    <t>{bd04519e-81cc-4e72-aae7-dae9ca3ce462}</t>
  </si>
  <si>
    <t>2</t>
  </si>
  <si>
    <t>KRYCÍ LIST SOUPISU PRACÍ</t>
  </si>
  <si>
    <t>v ---  níže se nacházejí doplnkové a pomocné údaje k sestavám  --- v</t>
  </si>
  <si>
    <t>False</t>
  </si>
  <si>
    <t>Stavba:</t>
  </si>
  <si>
    <t>Rekonstrukce kuchyně ZŠ Kaplice,Školní 226</t>
  </si>
  <si>
    <t>KSO:</t>
  </si>
  <si>
    <t>CC-CZ:</t>
  </si>
  <si>
    <t>Místo:</t>
  </si>
  <si>
    <t xml:space="preserve"> </t>
  </si>
  <si>
    <t>Datum:</t>
  </si>
  <si>
    <t>26. 9. 2023</t>
  </si>
  <si>
    <t>Zadavatel:</t>
  </si>
  <si>
    <t>IČ:</t>
  </si>
  <si>
    <t>DIČ:</t>
  </si>
  <si>
    <t>Uchazeč:</t>
  </si>
  <si>
    <t>Vyplň údaj</t>
  </si>
  <si>
    <t>Projektant:</t>
  </si>
  <si>
    <t>Zpracovatel:</t>
  </si>
  <si>
    <t>Poznámka:</t>
  </si>
  <si>
    <t>Cena bez DPH</t>
  </si>
  <si>
    <t>Základ daně</t>
  </si>
  <si>
    <t>Sazba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</si>
  <si>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</si>
  <si>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</si>
  <si>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</si>
  <si>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</si>
  <si>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</si>
  <si>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</si>
  <si>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</si>
  <si>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</si>
  <si>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</si>
  <si>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</si>
  <si>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</si>
  <si>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</si>
  <si>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</si>
  <si>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</si>
  <si>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</si>
  <si>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</si>
  <si>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ČLENĚNÍ SOUPISU PRACÍ</t>
  </si>
  <si>
    <r>
      <rPr>
        <b val="1"/>
        <sz val="11"/>
        <color indexed="8"/>
        <rFont val="Arial CE"/>
      </rPr>
      <t>Rekonstrukce kuchyně ZŠ Kaplice,Školní 226</t>
    </r>
  </si>
  <si>
    <r>
      <rPr>
        <sz val="10"/>
        <color indexed="8"/>
        <rFont val="Arial CE"/>
      </rPr>
      <t xml:space="preserve"> </t>
    </r>
  </si>
  <si>
    <r>
      <rPr>
        <sz val="10"/>
        <color indexed="8"/>
        <rFont val="Arial CE"/>
      </rPr>
      <t>26. 9. 2023</t>
    </r>
  </si>
  <si>
    <r>
      <rPr>
        <sz val="10"/>
        <color indexed="8"/>
        <rFont val="Arial CE"/>
      </rPr>
      <t>Vyplň údaj</t>
    </r>
  </si>
  <si>
    <t>Kód dílu - Popis</t>
  </si>
  <si>
    <t>Cena celkem [CZK]</t>
  </si>
  <si>
    <t>Náklady ze soupisu prací</t>
  </si>
  <si>
    <t>-1</t>
  </si>
  <si>
    <t>HSV - Práce a dodávky HSVtech.parametry navrhovaných materiálů  viz výkresy a katalog. listy</t>
  </si>
  <si>
    <t xml:space="preserve">    1 - Zemní práce</t>
  </si>
  <si>
    <t xml:space="preserve">    2 - Zakládání</t>
  </si>
  <si>
    <t xml:space="preserve">    3 - Svislé a kompletní konstrukce</t>
  </si>
  <si>
    <t xml:space="preserve">    4 - Vodorovné konstrukce</t>
  </si>
  <si>
    <t xml:space="preserve">    5 - Komunikace pozemní</t>
  </si>
  <si>
    <t xml:space="preserve">    62 - Úprava povrchů vnějších</t>
  </si>
  <si>
    <t xml:space="preserve">    61 - Úprava povrchů vnitřních</t>
  </si>
  <si>
    <t xml:space="preserve">    63 - Podlahy a podlahové konstrukce</t>
  </si>
  <si>
    <t xml:space="preserve">    64 - Osazování výplní otvorů</t>
  </si>
  <si>
    <t xml:space="preserve">    94 - Lešení a stavební výtahy</t>
  </si>
  <si>
    <t xml:space="preserve">    95 - Různé dokončovací konstrukce a práce pozemních staveb</t>
  </si>
  <si>
    <t xml:space="preserve">    998 - Přesun hmot</t>
  </si>
  <si>
    <t xml:space="preserve">    96 - Bourání konstrukcí</t>
  </si>
  <si>
    <t xml:space="preserve">    997 - Přesun sutě</t>
  </si>
  <si>
    <t>PSV - Práce a dodávky PSV tech.parametry navrhovaných materiálů  viz výkresy a katalog. listy</t>
  </si>
  <si>
    <t xml:space="preserve">    711 - Izolace proti vodě, vlhkosti a plynům</t>
  </si>
  <si>
    <t xml:space="preserve">    712 - Povlakové krytiny</t>
  </si>
  <si>
    <t xml:space="preserve">    713 - Izolace tepelné</t>
  </si>
  <si>
    <t xml:space="preserve">    762 - Konstrukce tesařské</t>
  </si>
  <si>
    <t xml:space="preserve">    763 - Konstrukce suché výstavby</t>
  </si>
  <si>
    <t xml:space="preserve">    764 - Konstrukce klempířské</t>
  </si>
  <si>
    <t xml:space="preserve">    766 - Konstrukce truhlářské</t>
  </si>
  <si>
    <t xml:space="preserve">    767 - Konstrukce zámečnické</t>
  </si>
  <si>
    <t xml:space="preserve">    771 - Podlahy z dlaždic</t>
  </si>
  <si>
    <t xml:space="preserve">    776 - Podlahy povlakové</t>
  </si>
  <si>
    <t xml:space="preserve">    777 - Podlahy lité</t>
  </si>
  <si>
    <t xml:space="preserve">    781 - Dokončovací práce - obklady</t>
  </si>
  <si>
    <t xml:space="preserve">    783 - Dokončovací práce - nátěry</t>
  </si>
  <si>
    <t xml:space="preserve">    784 - Dokončovací práce - malby a tapety</t>
  </si>
  <si>
    <t xml:space="preserve">    786 - Dokončovací práce - čalounické úpravy</t>
  </si>
  <si>
    <t>HZS - Hodinové zúčtovací sazby</t>
  </si>
  <si>
    <t>N00 - Jinde neuvedené</t>
  </si>
  <si>
    <t xml:space="preserve">VRN - Vedlejší rozpočtové náklady objekt </t>
  </si>
  <si>
    <t xml:space="preserve">    VRN1 -  Projektové práce</t>
  </si>
  <si>
    <t xml:space="preserve">    VRN3 - Zařízení staveniště </t>
  </si>
  <si>
    <t xml:space="preserve">    VRN4 - Inženýrská činnost</t>
  </si>
  <si>
    <t xml:space="preserve">    VRN7 - Provozní vlivy</t>
  </si>
  <si>
    <t xml:space="preserve">    VRN9 - Ostatní náklady</t>
  </si>
  <si>
    <t>SOUPIS PRACÍ</t>
  </si>
  <si>
    <t>PČ</t>
  </si>
  <si>
    <t>Typ</t>
  </si>
  <si>
    <t>Kód</t>
  </si>
  <si>
    <t>Popis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</si>
  <si>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</si>
  <si>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</si>
  <si>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</si>
  <si>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</si>
  <si>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</si>
  <si>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</si>
  <si>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</si>
  <si>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</si>
  <si>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</si>
  <si>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</si>
  <si>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</si>
  <si>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D</t>
  </si>
  <si>
    <t>HSV</t>
  </si>
  <si>
    <t>Práce a dodávky HSVtech.parametry navrhovaných materiálů  viz výkresy a katalog. listy</t>
  </si>
  <si>
    <t>1</t>
  </si>
  <si>
    <t>0</t>
  </si>
  <si>
    <t>ROZPOCET</t>
  </si>
  <si>
    <t>Zemní práce</t>
  </si>
  <si>
    <t>K</t>
  </si>
  <si>
    <t>122211101</t>
  </si>
  <si>
    <t>Odkopávky a prokopávky v hornině třídy těžitelnosti I, skupiny 3 ručně</t>
  </si>
  <si>
    <t>m3</t>
  </si>
  <si>
    <t>4</t>
  </si>
  <si>
    <t>-502445807</t>
  </si>
  <si>
    <t>VV</t>
  </si>
  <si>
    <t>nová kce podlah 1np</t>
  </si>
  <si>
    <t>True</t>
  </si>
  <si>
    <t>115,0*0,2</t>
  </si>
  <si>
    <t>Součet</t>
  </si>
  <si>
    <t>132212121</t>
  </si>
  <si>
    <t>Hloubení zapažených rýh šířky do 800 mm v soudržných horninách třídy těžitelnosti I skupiny 3 ručně</t>
  </si>
  <si>
    <t>550969649</t>
  </si>
  <si>
    <t>"vnitřní kanalizace"61,84</t>
  </si>
  <si>
    <t>"základ vnitř.příčky"4,55</t>
  </si>
  <si>
    <t>"venk.ocel.schodiště"0,624</t>
  </si>
  <si>
    <t>3</t>
  </si>
  <si>
    <t>139711111</t>
  </si>
  <si>
    <t>Vykopávky v uzavřených prostorech v hornině třídy těžitelnosti I skupiny 1 až 3 ručně</t>
  </si>
  <si>
    <t>647382219</t>
  </si>
  <si>
    <t>"rampa"0,9*2</t>
  </si>
  <si>
    <t>451573111</t>
  </si>
  <si>
    <t>Lože pod potrubí otevřený výkop ze štěrkopísku</t>
  </si>
  <si>
    <t>1844207753</t>
  </si>
  <si>
    <t>"vnitřní kanalizace"8,36</t>
  </si>
  <si>
    <t>5</t>
  </si>
  <si>
    <t>175111101</t>
  </si>
  <si>
    <t>Obsypání potrubí ručně sypaninou bez prohození, uloženou do 3 m</t>
  </si>
  <si>
    <t>1621841035</t>
  </si>
  <si>
    <t>DN110 do výšky 0,3m nad povrch potrubí</t>
  </si>
  <si>
    <t>92,9*(0,125+0,3)*0,6</t>
  </si>
  <si>
    <t>-(0,055*0,055)*3,14*92,9</t>
  </si>
  <si>
    <t>6</t>
  </si>
  <si>
    <t>M</t>
  </si>
  <si>
    <t>58331351</t>
  </si>
  <si>
    <t>kamenivo těžené drobné frakce 0/4</t>
  </si>
  <si>
    <t>t</t>
  </si>
  <si>
    <t>8</t>
  </si>
  <si>
    <t>1554455175</t>
  </si>
  <si>
    <t>pro obsyp cca 2,0t/m3</t>
  </si>
  <si>
    <t>22,317*2,0</t>
  </si>
  <si>
    <t>44,634*2 'Přepočtené koeficientem množství</t>
  </si>
  <si>
    <t>7</t>
  </si>
  <si>
    <t>174151101</t>
  </si>
  <si>
    <t>Zásyp jam, šachet rýh nebo kolem objektů sypaninou se zhutněním</t>
  </si>
  <si>
    <t>-197811001</t>
  </si>
  <si>
    <t>67,0-(8,36+22,808)</t>
  </si>
  <si>
    <t>139911121</t>
  </si>
  <si>
    <t>Bourání kcí v hloubených vykopávkách ze zdiva z betonu prostého ručně</t>
  </si>
  <si>
    <t>14445329</t>
  </si>
  <si>
    <t>9</t>
  </si>
  <si>
    <t>181912112</t>
  </si>
  <si>
    <t xml:space="preserve">Úprava pláně/podloží/ v hornině třídy těžitelnosti I skupiny 3 se zhutněním ručně </t>
  </si>
  <si>
    <t>m2</t>
  </si>
  <si>
    <t>827963870</t>
  </si>
  <si>
    <t>115,0</t>
  </si>
  <si>
    <t>10</t>
  </si>
  <si>
    <t>162751117</t>
  </si>
  <si>
    <t>Vodorovné přemístění přes 9 000 do 10000 m výkopku/sypaniny z horniny třídy těžitelnosti I skupiny 1 až 3</t>
  </si>
  <si>
    <t>553885828</t>
  </si>
  <si>
    <t>23,0+8,36+22,808+2,4</t>
  </si>
  <si>
    <t>11</t>
  </si>
  <si>
    <t>162751119</t>
  </si>
  <si>
    <t>Příplatek k vodorovnému přemístění výkopku/sypaniny z horniny třídy těžitelnosti I skupiny 1 až 3 ZKD 1000 m přes 10000 m/ předběžně</t>
  </si>
  <si>
    <t>-269528129</t>
  </si>
  <si>
    <t>předběžně</t>
  </si>
  <si>
    <t>56,568*10</t>
  </si>
  <si>
    <t>12</t>
  </si>
  <si>
    <t>171251201</t>
  </si>
  <si>
    <t>Uložení sypaniny na skládky nebo meziskládky</t>
  </si>
  <si>
    <t>-230432256</t>
  </si>
  <si>
    <t>13</t>
  </si>
  <si>
    <t>171201231</t>
  </si>
  <si>
    <t>Poplatek za uložení zeminy a kamení na recyklační skládce (skládkovné) kód odpadu 17 05 04</t>
  </si>
  <si>
    <t>-514296197</t>
  </si>
  <si>
    <t>56,582*1,8</t>
  </si>
  <si>
    <t>Zakládání</t>
  </si>
  <si>
    <t>14</t>
  </si>
  <si>
    <t>274313711</t>
  </si>
  <si>
    <t>Základové pásy z betonu tř. C 20/25</t>
  </si>
  <si>
    <t>-1664276093</t>
  </si>
  <si>
    <t>"schodiště"1,3*0,4*1,2</t>
  </si>
  <si>
    <t>"pod nové příčky 1np"(3,0+1,6+2*2,75+3,2+2,0+1,45+1,45)*0,5*0,5</t>
  </si>
  <si>
    <t>15</t>
  </si>
  <si>
    <t>275313711</t>
  </si>
  <si>
    <t>Základové patky z betonu tř. C 20/25</t>
  </si>
  <si>
    <t>-1157833371</t>
  </si>
  <si>
    <t>16</t>
  </si>
  <si>
    <t>275351121</t>
  </si>
  <si>
    <t>Zřízení bednění základových patek</t>
  </si>
  <si>
    <t>566103903</t>
  </si>
  <si>
    <t>9,0</t>
  </si>
  <si>
    <t>17</t>
  </si>
  <si>
    <t>275351122</t>
  </si>
  <si>
    <t>Odstranění bednění základových patek</t>
  </si>
  <si>
    <t>-1572138067</t>
  </si>
  <si>
    <t>Svislé a kompletní konstrukce</t>
  </si>
  <si>
    <t>18</t>
  </si>
  <si>
    <t>311113155</t>
  </si>
  <si>
    <t>Nosná zeď tl přes 300 do 400 mm z hladkých tvárnic ztraceného bednění včetně výplně z betonu tř. C 25/30</t>
  </si>
  <si>
    <t>1784439250</t>
  </si>
  <si>
    <t>rampa</t>
  </si>
  <si>
    <t>(0,75*0,4*3,4)*2</t>
  </si>
  <si>
    <t>19</t>
  </si>
  <si>
    <t>311361821</t>
  </si>
  <si>
    <t>Výztuž nosných zdí betonářskou ocelí 10 505</t>
  </si>
  <si>
    <t>2079610552</t>
  </si>
  <si>
    <t>163,2/1000*1,1</t>
  </si>
  <si>
    <t>20</t>
  </si>
  <si>
    <t>310278842</t>
  </si>
  <si>
    <t>Zazdívka otvorů pl přes 0,25 do 1 m2 ve zdivu nadzákladovém z nepálených tvárnic /bude upřesněno</t>
  </si>
  <si>
    <t>-1003909799</t>
  </si>
  <si>
    <t>zazdívky po vzt vedeních</t>
  </si>
  <si>
    <t>"1np,2np"2,0</t>
  </si>
  <si>
    <t>21</t>
  </si>
  <si>
    <t>310279842</t>
  </si>
  <si>
    <t>Zazdívka otvorů pl přes 1 do 4 m2 ve zdivu nadzákladovém z nepálených tvárnic tl do 300 mm</t>
  </si>
  <si>
    <t>-1973713108</t>
  </si>
  <si>
    <t>okno</t>
  </si>
  <si>
    <t>1,2*2,2*0,4</t>
  </si>
  <si>
    <t>22</t>
  </si>
  <si>
    <t>310321111</t>
  </si>
  <si>
    <t>Zabetonování otvorů do pl 1 m2 ve zdivu nadzákladovém včetně bednění a výztuže</t>
  </si>
  <si>
    <t>-378161083</t>
  </si>
  <si>
    <t>"průchody v základech"1,8</t>
  </si>
  <si>
    <t>23</t>
  </si>
  <si>
    <t>311271126</t>
  </si>
  <si>
    <t>Zdivo z cihel betonových 290x140x65 mm na maltu M10</t>
  </si>
  <si>
    <t>-1125386721</t>
  </si>
  <si>
    <t>"sokly 1np"</t>
  </si>
  <si>
    <t>(0,7*4+1,64*4)*0,1*0,2</t>
  </si>
  <si>
    <t>(0,55+2,05)*2*0,1*0,2</t>
  </si>
  <si>
    <t>(0,8+1,3)*2*0,1*0,2</t>
  </si>
  <si>
    <t>Mezisoučet</t>
  </si>
  <si>
    <t>sokly 2np</t>
  </si>
  <si>
    <t>((5,4+0,7)*2+(0,7+0,5)+2*(1,65+0,55)+2*(1,8+0,75)+2*(1,25+0,65)+(4*1,8+2*1,1)+(2*2,75+0,65)+2*(4,3+0,65))*0,1*0,2</t>
  </si>
  <si>
    <t xml:space="preserve"> (3,7+0,65)*0,2+(2*(8,85+0,65))*0,1*0,2</t>
  </si>
  <si>
    <t>(1,25+1,7*2+0,55+2,5+2,1+0,65)*0,1*0,25</t>
  </si>
  <si>
    <t>(0,65+0,8)*0,15*0,25</t>
  </si>
  <si>
    <t>(0,8+2,0)*0,20*0,25</t>
  </si>
  <si>
    <t>24</t>
  </si>
  <si>
    <t>317142442</t>
  </si>
  <si>
    <t>Překlad nenosný pórobetonový š 150 mm v do 250 mm na tenkovrstvou maltu dl přes 1000 do 1250 mm</t>
  </si>
  <si>
    <t>kus</t>
  </si>
  <si>
    <t>-1878432402</t>
  </si>
  <si>
    <t>25</t>
  </si>
  <si>
    <t>317142444</t>
  </si>
  <si>
    <t>Překlad nenosný pórobetonový š 150 mm v do 250 mm na tenkovrstvou maltu dl přes 1250 do 1500 mm</t>
  </si>
  <si>
    <t>1167636213</t>
  </si>
  <si>
    <t>26</t>
  </si>
  <si>
    <t>317142446</t>
  </si>
  <si>
    <t>Překlad nenosný pórobetonový š 150 mm v do 250 mm na tenkovrstvou maltu dl přes 1500 do 2000 mm</t>
  </si>
  <si>
    <t>463582241</t>
  </si>
  <si>
    <t>27</t>
  </si>
  <si>
    <t>317142420</t>
  </si>
  <si>
    <t>Překlad nenosný pórobetonový š 100 mm v do 250 mm na tenkovrstvou maltu dl do 1000 mm</t>
  </si>
  <si>
    <t>-1914963438</t>
  </si>
  <si>
    <t>28</t>
  </si>
  <si>
    <t>317234410</t>
  </si>
  <si>
    <t>Vyzdívka mezi nosníky z cihel pálených na MC</t>
  </si>
  <si>
    <t>-1134286330</t>
  </si>
  <si>
    <t>29</t>
  </si>
  <si>
    <t>317944323</t>
  </si>
  <si>
    <t>Válcované nosníky č.14 až 22 dodatečně osazované do připravených otvorů</t>
  </si>
  <si>
    <t>-1906940570</t>
  </si>
  <si>
    <t>91,3*1,1/1000</t>
  </si>
  <si>
    <t>nosník X vč.kotvení k ŽB sloupu</t>
  </si>
  <si>
    <t>30</t>
  </si>
  <si>
    <t>319202331</t>
  </si>
  <si>
    <t>Vyrovnání nerovného povrchu zdiva tl přes 80 do 150 mm přizděním</t>
  </si>
  <si>
    <t>345618181</t>
  </si>
  <si>
    <t>1np</t>
  </si>
  <si>
    <t>4,29</t>
  </si>
  <si>
    <t>31</t>
  </si>
  <si>
    <t>340237212</t>
  </si>
  <si>
    <t>Zazdívka otvorů v příčkách nebo stěnách pl přes 0,09 do 0,25 m2 cihlami plnými tl přes 100 mm</t>
  </si>
  <si>
    <t>1327072843</t>
  </si>
  <si>
    <t>"zrušená vedení"21</t>
  </si>
  <si>
    <t>32</t>
  </si>
  <si>
    <t>340271045</t>
  </si>
  <si>
    <t>Zazdívka otvorů v příčkách nebo stěnách pl přes 1 do 4 m2 tvárnicemi pórobetonovými tl 150 mm</t>
  </si>
  <si>
    <t>-559777955</t>
  </si>
  <si>
    <t>2,0*5</t>
  </si>
  <si>
    <t>33</t>
  </si>
  <si>
    <t>310235241</t>
  </si>
  <si>
    <t>Zazdívka otvorů pl do 0,0225 m2 ve zdivu nadzákladovém cihlami pálenými tl do 300 mm</t>
  </si>
  <si>
    <t>1971350526</t>
  </si>
  <si>
    <t>34</t>
  </si>
  <si>
    <t>342272225</t>
  </si>
  <si>
    <t>Příčka z pórobetonových hladkých tvárnic na tenkovrstvou maltu tl 100 mm</t>
  </si>
  <si>
    <t>-1434734084</t>
  </si>
  <si>
    <t>(2,0+1,7+1,45)*3,35</t>
  </si>
  <si>
    <t>-0,6*1,97*2</t>
  </si>
  <si>
    <t>35</t>
  </si>
  <si>
    <t>342272245</t>
  </si>
  <si>
    <t>Příčka z pórobetonových hladkých tvárnic na tenkovrstvou maltu tl 150 mm</t>
  </si>
  <si>
    <t>629249274</t>
  </si>
  <si>
    <t>(3,0+3,8+2,9+2,75*2+3,2+2,95)*3,35</t>
  </si>
  <si>
    <t>-(0,8+0,9*2+1,3)*1,97</t>
  </si>
  <si>
    <t>1,9*1,2</t>
  </si>
  <si>
    <t>2np</t>
  </si>
  <si>
    <t>(5,6+6,9+2,0+0,55)*3,35</t>
  </si>
  <si>
    <t>(3,8+0,85+2,9+2,3+1,85+2,55+2,9)*3,35</t>
  </si>
  <si>
    <t>-(1,0*2,0*2+0,9*1,97*3)</t>
  </si>
  <si>
    <t>1,0*1,2</t>
  </si>
  <si>
    <t>36</t>
  </si>
  <si>
    <t>342291121</t>
  </si>
  <si>
    <t>Ukotvení příček k cihelným konstrukcím plochými kotvami</t>
  </si>
  <si>
    <t>m</t>
  </si>
  <si>
    <t>836586771</t>
  </si>
  <si>
    <t>42,9+33,0</t>
  </si>
  <si>
    <t>37</t>
  </si>
  <si>
    <t>346244381</t>
  </si>
  <si>
    <t>Plentování  v do 200 mm válcovaných nosníků cihlami</t>
  </si>
  <si>
    <t>1102547078</t>
  </si>
  <si>
    <t>3,02</t>
  </si>
  <si>
    <t>38</t>
  </si>
  <si>
    <t>34625</t>
  </si>
  <si>
    <t>Obložení potrubí dřevocem.deskami nebo SDK</t>
  </si>
  <si>
    <t>1741107420</t>
  </si>
  <si>
    <t>12,0</t>
  </si>
  <si>
    <t>39</t>
  </si>
  <si>
    <t>349231811</t>
  </si>
  <si>
    <t>Přizdívka ostění  z cihel tl přes 80 do 150 mm</t>
  </si>
  <si>
    <t>539679361</t>
  </si>
  <si>
    <t>9,6</t>
  </si>
  <si>
    <t>Vodorovné konstrukce</t>
  </si>
  <si>
    <t>40</t>
  </si>
  <si>
    <t>411321414</t>
  </si>
  <si>
    <t>/Stropy deskové ze ŽB tř. C 25/30</t>
  </si>
  <si>
    <t>1205299263</t>
  </si>
  <si>
    <t xml:space="preserve">viz dílenská dokumentace </t>
  </si>
  <si>
    <t>35,0*0,15</t>
  </si>
  <si>
    <t>41</t>
  </si>
  <si>
    <t>41135R</t>
  </si>
  <si>
    <t>Bednění stropů ztracené z hraněných trapézových vln   CB 40/160-0,88 dodávka a montáž vč.přikotvení k nosníkům/ viz dílenská dokumentace OK</t>
  </si>
  <si>
    <t>1421759331</t>
  </si>
  <si>
    <t>35,0</t>
  </si>
  <si>
    <t>35*1,1 'Přepočtené koeficientem množství</t>
  </si>
  <si>
    <t>42</t>
  </si>
  <si>
    <t>411361821</t>
  </si>
  <si>
    <t>Výztuž stropů betonářskou ocelí 10 505</t>
  </si>
  <si>
    <t>-967237430</t>
  </si>
  <si>
    <t>450,0/1000*1,1</t>
  </si>
  <si>
    <t>upřesní konstr.projekt</t>
  </si>
  <si>
    <t>43</t>
  </si>
  <si>
    <t>411362021</t>
  </si>
  <si>
    <t>Výztuž stropů svařovanými sítěmi Kari</t>
  </si>
  <si>
    <t>1910065720</t>
  </si>
  <si>
    <t>horní výztuž</t>
  </si>
  <si>
    <t>kari 6/100x6/100</t>
  </si>
  <si>
    <t>35,0*4,5/1000*1,1</t>
  </si>
  <si>
    <t>44</t>
  </si>
  <si>
    <t>411388531</t>
  </si>
  <si>
    <t>Zabetonování otvorů pl do 1 m2 ve stropech</t>
  </si>
  <si>
    <t>-397005727</t>
  </si>
  <si>
    <t>mimo nový strop</t>
  </si>
  <si>
    <t>1,2</t>
  </si>
  <si>
    <t>dobetonování nového prostupu VZT a další původní prostupy instalací</t>
  </si>
  <si>
    <t>45</t>
  </si>
  <si>
    <t>413232211</t>
  </si>
  <si>
    <t>Zazdívka zhlaví válcovaných nosníků v do 150 mm</t>
  </si>
  <si>
    <t>-1803565016</t>
  </si>
  <si>
    <t>46</t>
  </si>
  <si>
    <t>413941123</t>
  </si>
  <si>
    <t>Osazování ocelových válcovaných nosníků stropů I, IE, U, UE nebo L č. 14 až 22 nebo výšky přes 120 do 220 mm</t>
  </si>
  <si>
    <t>-319416838</t>
  </si>
  <si>
    <t>1151,86/1000</t>
  </si>
  <si>
    <t>47</t>
  </si>
  <si>
    <t>13010R1</t>
  </si>
  <si>
    <t>/ocelové nosniky průřez U (UPN) 220 upravné pro osazení na stáv.skryté průvlaky vč.výztuh a roznášecích platlí vč.kotvení -dále viz dílenská dokumentace OK</t>
  </si>
  <si>
    <t>1095362706</t>
  </si>
  <si>
    <t>v základním nátěru</t>
  </si>
  <si>
    <t>(299,88+326,34+167,31+36,7)/1000*1,1</t>
  </si>
  <si>
    <t>48</t>
  </si>
  <si>
    <t>13010R2</t>
  </si>
  <si>
    <t>/ocelové nosniky průřez  IPE 240 upravné pro osazení na stáv.skryté průvlaky vč.výztuh a roznášecích platlí vč.kotvení -dále viz dílenská dokumentace OK</t>
  </si>
  <si>
    <t>-198514347</t>
  </si>
  <si>
    <t>(313,14+6,6)/1000*1,1</t>
  </si>
  <si>
    <t>49</t>
  </si>
  <si>
    <t>389381001</t>
  </si>
  <si>
    <t>Dobetonování stropních  konstrukcí zálivky/</t>
  </si>
  <si>
    <t>2000855190</t>
  </si>
  <si>
    <t>3,2</t>
  </si>
  <si>
    <t>50</t>
  </si>
  <si>
    <t>9670R</t>
  </si>
  <si>
    <t>Očištění ložných spar přisekáním kamenných nebo jiných ploch s tvrdým povrchem pl do 2 m2</t>
  </si>
  <si>
    <t>1221646807</t>
  </si>
  <si>
    <t>Komunikace pozemní</t>
  </si>
  <si>
    <t>51</t>
  </si>
  <si>
    <t>596211210</t>
  </si>
  <si>
    <t>Kladení zámkové dlažby komunikací pro pěší ručně tl 80 mm skupiny A pl do 50 m2 /alter. doplnit asfaltobetonem</t>
  </si>
  <si>
    <t>-870305165</t>
  </si>
  <si>
    <t>"ocel.schodiště"6,0</t>
  </si>
  <si>
    <t>52</t>
  </si>
  <si>
    <t>59245090</t>
  </si>
  <si>
    <t>dlažba zámková profilová 230x140x80mm přírodní</t>
  </si>
  <si>
    <t>-632267117</t>
  </si>
  <si>
    <t>6,0</t>
  </si>
  <si>
    <t>6*1,03 'Přepočtené koeficientem množství</t>
  </si>
  <si>
    <t>53</t>
  </si>
  <si>
    <t>451577777</t>
  </si>
  <si>
    <t>Podklad nebo lože pod dlažbu vodorovný nebo do sklonu 1:5 z kameniva těženého tl přes 30 do 100 mm</t>
  </si>
  <si>
    <t>-980891036</t>
  </si>
  <si>
    <t>54</t>
  </si>
  <si>
    <t>564730001</t>
  </si>
  <si>
    <t>Podklad z kameniva hrubého drceného vel. 8-16 mm plochy do 100 m2 tl 100 mm</t>
  </si>
  <si>
    <t>-126463965</t>
  </si>
  <si>
    <t>55</t>
  </si>
  <si>
    <t>564760101</t>
  </si>
  <si>
    <t>Podklad z kameniva hrubého drceného vel. 16-32 mm plochy do 100 m2 tl 200 mm</t>
  </si>
  <si>
    <t>114873524</t>
  </si>
  <si>
    <t>56</t>
  </si>
  <si>
    <t>919735113</t>
  </si>
  <si>
    <t>Řezání stávajícího živičného krytu hl přes 100 do 150 mm</t>
  </si>
  <si>
    <t>-888233796</t>
  </si>
  <si>
    <t>57</t>
  </si>
  <si>
    <t>113107143</t>
  </si>
  <si>
    <t>Odstranění povrchu živičného tl přes 100 do 150 mm ručně</t>
  </si>
  <si>
    <t>-606959062</t>
  </si>
  <si>
    <t>58</t>
  </si>
  <si>
    <t>113107123</t>
  </si>
  <si>
    <t>Odstranění podkladu z kameniva drceného tl přes 200 do 300 mm ručně</t>
  </si>
  <si>
    <t>1641355708</t>
  </si>
  <si>
    <t>59</t>
  </si>
  <si>
    <t>113106122</t>
  </si>
  <si>
    <t>Rozebrání dlažeb z kamenných dlaždic  ručně /okapový chodník</t>
  </si>
  <si>
    <t>-1472415949</t>
  </si>
  <si>
    <t>3,0*0,5</t>
  </si>
  <si>
    <t>62</t>
  </si>
  <si>
    <t>Úprava povrchů vnějších</t>
  </si>
  <si>
    <t>60</t>
  </si>
  <si>
    <t>623131101</t>
  </si>
  <si>
    <t>Cementový postřik vnějších pilířů nebo sloupů nanášený celoplošně ručně</t>
  </si>
  <si>
    <t>-162630980</t>
  </si>
  <si>
    <t>12,54</t>
  </si>
  <si>
    <t>"oprava soklu"10,0</t>
  </si>
  <si>
    <t>61</t>
  </si>
  <si>
    <t>621151001</t>
  </si>
  <si>
    <t>Penetrační nátěr vnějších pastovitých tenkovrstvých omítek podhledů</t>
  </si>
  <si>
    <t>-466331646</t>
  </si>
  <si>
    <t>623151001</t>
  </si>
  <si>
    <t>Penetrační  nátěr vnějších pastovitých tenkovrstvých omítek pilířů a sloupů</t>
  </si>
  <si>
    <t>304514077</t>
  </si>
  <si>
    <t>10,56+12,54</t>
  </si>
  <si>
    <t>63</t>
  </si>
  <si>
    <t>621521012</t>
  </si>
  <si>
    <t>Tenkovrstvá  zatíraná omítka zrnitost 1,5 mm vnějších podhledů /odstín a materiál dle stávající  -viz legenda výkr.D-1.09</t>
  </si>
  <si>
    <t>-799989497</t>
  </si>
  <si>
    <t>64</t>
  </si>
  <si>
    <t>623521012</t>
  </si>
  <si>
    <t>Tenkovrstvá zatíraná omítka zrnitost 1,5 mm vnějších pilířů nebo sloupů   /odstín a materiál dle stávající   -viz legenda výkr.D-1.09</t>
  </si>
  <si>
    <t>-1179467126</t>
  </si>
  <si>
    <t>65</t>
  </si>
  <si>
    <t>629995101</t>
  </si>
  <si>
    <t>Očištění vnějších ploch tlakovou vodou</t>
  </si>
  <si>
    <t>535043983</t>
  </si>
  <si>
    <t>34,2+10,56</t>
  </si>
  <si>
    <t>66</t>
  </si>
  <si>
    <t>621142001</t>
  </si>
  <si>
    <t>Potažení vnějších podhledů sklovláknitým pletivem vtlačeným do tenkovrstvé hmoty</t>
  </si>
  <si>
    <t>788957600</t>
  </si>
  <si>
    <t>bude upřesněno</t>
  </si>
  <si>
    <t>"podhled rampy "5,7*6,0</t>
  </si>
  <si>
    <t>67</t>
  </si>
  <si>
    <t>623142001</t>
  </si>
  <si>
    <t>Potažení vnějších pilířů nebo sloupů sklovláknitým pletivem vtlačeným do tenkovrstvé hmoty</t>
  </si>
  <si>
    <t>-1865109343</t>
  </si>
  <si>
    <t>"venkovní sloupy rampa"5,28*2</t>
  </si>
  <si>
    <t>68</t>
  </si>
  <si>
    <t>622225141</t>
  </si>
  <si>
    <t>Oprava kontaktního zateplení stěn z desek z minerální vlny tl přes 160 mm pl do 0,1 m2</t>
  </si>
  <si>
    <t>-956733051</t>
  </si>
  <si>
    <t>69</t>
  </si>
  <si>
    <t>622385105</t>
  </si>
  <si>
    <t>Tenkovrstvá minerální omítka malých ploch přes 1 do 4 m2 na stěnách</t>
  </si>
  <si>
    <t>294215904</t>
  </si>
  <si>
    <t>"oprava soklu"2</t>
  </si>
  <si>
    <t>70</t>
  </si>
  <si>
    <t>622385101</t>
  </si>
  <si>
    <t>Tenkovrstvá minerální omítka malých ploch do 0,1 m2 na stěnách</t>
  </si>
  <si>
    <t>-1457468960</t>
  </si>
  <si>
    <t>Úprava povrchů vnitřních</t>
  </si>
  <si>
    <t>71</t>
  </si>
  <si>
    <t>611325418</t>
  </si>
  <si>
    <t>Oprava vnitřní vápenocementové hladké omítky stropů v rozsahu plochy přes 30 do 50 % s celoplošným přeštukováním</t>
  </si>
  <si>
    <t>23798059</t>
  </si>
  <si>
    <t>stropy bez podhledů</t>
  </si>
  <si>
    <t>23,28+10,63+16,75+31,89+12,01</t>
  </si>
  <si>
    <t>"chodba čast"4,3+1,5</t>
  </si>
  <si>
    <t>"schodiště"12,0</t>
  </si>
  <si>
    <t>8,67+8,7+1,9+2,79+2,02</t>
  </si>
  <si>
    <t>72</t>
  </si>
  <si>
    <t>611325423</t>
  </si>
  <si>
    <t>Oprava vnitřní vápenocementové štukové omítky stropů v rozsahu plochy přes 30 do 50 %</t>
  </si>
  <si>
    <t>1162139220</t>
  </si>
  <si>
    <t>stropy s podhledem /rozsah bude upřesněn/</t>
  </si>
  <si>
    <t>315,91-(94,56+5,8)</t>
  </si>
  <si>
    <t>"nová kce stropu"-25,0</t>
  </si>
  <si>
    <t>183,9-24,08</t>
  </si>
  <si>
    <t>73</t>
  </si>
  <si>
    <t>612131101</t>
  </si>
  <si>
    <t>Cementový postřik vnitřních stěn nanášený celoplošně ručně</t>
  </si>
  <si>
    <t>1219130406</t>
  </si>
  <si>
    <t>74</t>
  </si>
  <si>
    <t>612142001</t>
  </si>
  <si>
    <t>Potažení vnitřních stěn sklovláknitým pletivem vtlačeným do tenkovrstvé hmoty</t>
  </si>
  <si>
    <t>-1842874058</t>
  </si>
  <si>
    <t>16,05*3,3-(0,9*1,97*2+1,3*1,97*2)"ostění"+(2*1,97+1,3)*0,1</t>
  </si>
  <si>
    <t>10,0*3,3-(0,9*1,97+2,4*0,9)"ostění"+(2*0,9+2,4)*0,1</t>
  </si>
  <si>
    <t>9,8*3,3-(0,9*1,97)</t>
  </si>
  <si>
    <t>7,95*3,3-(0,8*1,97)</t>
  </si>
  <si>
    <t>(14,8+4,7+5,2+5,2)*3,3-(0,8*1,97+0,6*1,97*2+1,2*2,1+1,2*1,2)"ostění"+(2*2,1+1,2+2*1,2+1,2)*0,3</t>
  </si>
  <si>
    <t>8,7*3,3-(0,8*1,97*2+0,6*1,97*2)</t>
  </si>
  <si>
    <t>(4,83+4,7+4,73+8,7)*3,3-(0,6*1,97*6+0,8*1,97*2)</t>
  </si>
  <si>
    <t>10,82*3,3-0,8*1,97</t>
  </si>
  <si>
    <t>17,7*3,3-(0,8*1,97*2+2,4*0,9)+(2*0,9+2,4)*0,1</t>
  </si>
  <si>
    <t>18,4*3,3-(0,96*1,97*2+2,4*0,9)+(2*0,9+2,4)*0,1</t>
  </si>
  <si>
    <t>9,1*3,3-(0,9*1,97)</t>
  </si>
  <si>
    <t>(3,0+3,2+4,7+2,9)*3,3</t>
  </si>
  <si>
    <t>12,8*3,3-(0,9*1,97+1,2*2,2)+(2*2,2+1,2)*0,3</t>
  </si>
  <si>
    <t>48,36*3,3-(1,7*2,5+2,4*2,4*4+1,0*2,0*2)+(2*2,4+2,4)*0,1*4</t>
  </si>
  <si>
    <t>11,64*3,3-(1,0*2,0)</t>
  </si>
  <si>
    <t>11,96*3,3-(1,0*2,0)</t>
  </si>
  <si>
    <t>20,0*3,3-(1,0*2,0+0,9*1,97+2,0*1,35)</t>
  </si>
  <si>
    <t>5,75*3,3-(0,6*1,97*2)</t>
  </si>
  <si>
    <t>7,55*3,3-(0,6*1,97+2,4*2,4)+(2*2,4+2,4)*0,1</t>
  </si>
  <si>
    <t>5,8*3,3-0,6*1,97</t>
  </si>
  <si>
    <t>"jídelna"0,4*3,3*7+(0,8+1,85+0,55+3,75)*3,3</t>
  </si>
  <si>
    <t>"bandáž kouty"45,0</t>
  </si>
  <si>
    <t>75</t>
  </si>
  <si>
    <t>612311131</t>
  </si>
  <si>
    <t>Potažení vnitřních stěn vápenným štukem tloušťky do 3 mm</t>
  </si>
  <si>
    <t>-312656084</t>
  </si>
  <si>
    <t>962,894-(45,0"obklady"+411,42)</t>
  </si>
  <si>
    <t>76</t>
  </si>
  <si>
    <t>612325419</t>
  </si>
  <si>
    <t>Oprava vnitřní vápenocementové hladké omítky stěn v rozsahu plochy přes 30 do 50 % s celoplošným přeštukováním</t>
  </si>
  <si>
    <t>-1450510536</t>
  </si>
  <si>
    <t>1.10/</t>
  </si>
  <si>
    <t>19,9*3,3-(2,4*0,9*2+1,0*1,97)+(2*0,9+2,4)*0,1*2</t>
  </si>
  <si>
    <t>1.11/</t>
  </si>
  <si>
    <t>13,37*3,3-(2,4*0,9)+(2*0,9+2,4)*0,1</t>
  </si>
  <si>
    <t>1.12/</t>
  </si>
  <si>
    <t>17,5*3,3-(2,4*0,9+0,8*1,97)+(2*0,9+2,4)*0,1</t>
  </si>
  <si>
    <t>1.13/</t>
  </si>
  <si>
    <t>24,3*3,3-0,9*1,97</t>
  </si>
  <si>
    <t>1.14/</t>
  </si>
  <si>
    <t>8,7*3,3-(0,8*1,97+0,6*1,97)*2</t>
  </si>
  <si>
    <t>1.19/</t>
  </si>
  <si>
    <t>14,0*3,3-0,8*1,97</t>
  </si>
  <si>
    <t>1.22/</t>
  </si>
  <si>
    <t>14,18*3,3-(0,8*1,97+2,4*0,9)+(2*0,9+2,4)*0,1</t>
  </si>
  <si>
    <t>chodby</t>
  </si>
  <si>
    <t xml:space="preserve">"1np chodby </t>
  </si>
  <si>
    <t>81,72*3,3-(0,9*1,97*4+0,8*1,97*8+1,3*1,97)"ostění"+(2*2,0+1,1)*0,2</t>
  </si>
  <si>
    <t>"schodiště"15,0*3,3"otvory"-2,64"ostění"+1,68</t>
  </si>
  <si>
    <t>2.09/</t>
  </si>
  <si>
    <t>12,0*3,3-(0,8*1,97+2,4*2,4)+(2*2,4+2,4)*0,1</t>
  </si>
  <si>
    <t>2.10/</t>
  </si>
  <si>
    <t>12,08*3,3-(0,8*1,97+2,4*2,4)+(2*2,4+2,4)*0,1</t>
  </si>
  <si>
    <t>"2np chodby "</t>
  </si>
  <si>
    <t>32,58*3,3-(0,9*1,97*2+0,8*1,97*2)</t>
  </si>
  <si>
    <t>"obklady"-184,08</t>
  </si>
  <si>
    <t>77</t>
  </si>
  <si>
    <t>617335418</t>
  </si>
  <si>
    <t>Oprava vnitřní cementové hladké omítky světlíků nebo šachet v rozsahu plochy přes 30 do 50 % s celoplošným přeštukováním</t>
  </si>
  <si>
    <t>469085956</t>
  </si>
  <si>
    <t>výtahová šachta</t>
  </si>
  <si>
    <t>50,4+3,24</t>
  </si>
  <si>
    <t>78</t>
  </si>
  <si>
    <t>619991001</t>
  </si>
  <si>
    <t>Zakrytí podlah fólií přilepenou lepící páskou vč.odstranění</t>
  </si>
  <si>
    <t>343360858</t>
  </si>
  <si>
    <t>1pp,2pp</t>
  </si>
  <si>
    <t>316,0+183,0</t>
  </si>
  <si>
    <t>"schdiště"40,0+"část jídelna"50,0</t>
  </si>
  <si>
    <t>79</t>
  </si>
  <si>
    <t>619991011</t>
  </si>
  <si>
    <t>Zakrytí konstrukcí a prvků fólií přilepenou lepící páskou vč.odstranění</t>
  </si>
  <si>
    <t>-1162082541</t>
  </si>
  <si>
    <t>1100,0</t>
  </si>
  <si>
    <t>Podlahy a podlahové konstrukce</t>
  </si>
  <si>
    <t>80</t>
  </si>
  <si>
    <t>631311115</t>
  </si>
  <si>
    <t>Mazanina tl přes 50 do 80 mm z betonu prostého bez zvýšených nároků na prostředí tř. C 20/25</t>
  </si>
  <si>
    <t>-798424370</t>
  </si>
  <si>
    <t>1np /celá plocha bude upřesněno/</t>
  </si>
  <si>
    <t>(40,48+14,17+5,81+5,63+69,11+3,81+11,63+1,22+1,5+1,5+23,28+10,63+16,75+3,6+1,3+1,31+1,22+3,86+10,07+6,65+16,35+12,01+17,82+4,61)*0,065</t>
  </si>
  <si>
    <t>31,59*0,07</t>
  </si>
  <si>
    <t>posoudit stav. mazaniny po odboutání nášlapné vrstvy v 1np  a rozsah bourání pro vnitřní vodorov.kanalizaci v 1np</t>
  </si>
  <si>
    <t>81</t>
  </si>
  <si>
    <t>631319021</t>
  </si>
  <si>
    <t>Příplatek k mazanině tl přes 50 do 80 mm za přehlazení s poprášením cementem -kletováním</t>
  </si>
  <si>
    <t>1396167996</t>
  </si>
  <si>
    <t>82</t>
  </si>
  <si>
    <t>631319171</t>
  </si>
  <si>
    <t>Příplatek k mazanině tl přes 50 do 80 mm za stržení povrchu spodní vrstvy před vložením výztuže</t>
  </si>
  <si>
    <t>-849866839</t>
  </si>
  <si>
    <t>83</t>
  </si>
  <si>
    <t>631311133</t>
  </si>
  <si>
    <t>Mazanina tl přes 120 do 240 mm z betonu prostého bez zvýšených nároků na prostředí tř. C 12/15</t>
  </si>
  <si>
    <t>-2057907593</t>
  </si>
  <si>
    <t>115,34*0,15</t>
  </si>
  <si>
    <t>84</t>
  </si>
  <si>
    <t>631319175</t>
  </si>
  <si>
    <t>Příplatek k mazanině tl přes 120 do 240 mm za stržení povrchu spodní vrstvy před vložením výztuže</t>
  </si>
  <si>
    <t>1328084643</t>
  </si>
  <si>
    <t>17,301*2</t>
  </si>
  <si>
    <t>85</t>
  </si>
  <si>
    <t>631362021</t>
  </si>
  <si>
    <t>Výztuž mazanin svařovanými sítěmi Kari</t>
  </si>
  <si>
    <t>1639579167</t>
  </si>
  <si>
    <t>kari 6/150x6/150</t>
  </si>
  <si>
    <t>315,91*3,5/1000*1,1</t>
  </si>
  <si>
    <t>kari 8/150x8/150podkl.beton</t>
  </si>
  <si>
    <t>115,34*5,4/1000*1,1*2</t>
  </si>
  <si>
    <t>86</t>
  </si>
  <si>
    <t>634112112</t>
  </si>
  <si>
    <t>Obvodová dilatace podlahovým páskem z pěnového PE mezi stěnou a mazaninou nebo potěrem v do 100 mm</t>
  </si>
  <si>
    <t>491254546</t>
  </si>
  <si>
    <t>25,44+16,05+10,0+9,5+81,72+7,95+14,8+4,7+5,2+5,2+19,9+13,37+17,5+24,3+8,7+4,83+4,7+4,73+8,7+14,0+10,82+17,7+14,18+18,4+9,1</t>
  </si>
  <si>
    <t>v případě výměny podkl.potěru</t>
  </si>
  <si>
    <t>32,58+12,8+48,36+11,64+11,96+20,0+12,0+12,08+5,75+7,55+5,8</t>
  </si>
  <si>
    <t>87</t>
  </si>
  <si>
    <t>632481213</t>
  </si>
  <si>
    <t>Separační vrstva z PE fólie</t>
  </si>
  <si>
    <t>379108214</t>
  </si>
  <si>
    <t>88</t>
  </si>
  <si>
    <t>634661111</t>
  </si>
  <si>
    <t>Výplň dilatačních spar šířky do 5 mm v mazaninách silikonovým tmelem</t>
  </si>
  <si>
    <t>946002120</t>
  </si>
  <si>
    <t>1.np</t>
  </si>
  <si>
    <t>8,0</t>
  </si>
  <si>
    <t>2.np</t>
  </si>
  <si>
    <t>9,7</t>
  </si>
  <si>
    <t>89</t>
  </si>
  <si>
    <t>634911124</t>
  </si>
  <si>
    <t>Řezání dilatačních spár š 10 mm hl přes 50 do 80 mm v čerstvé betonové mazanině</t>
  </si>
  <si>
    <t>998501112</t>
  </si>
  <si>
    <t>8,0+9,7</t>
  </si>
  <si>
    <t>90</t>
  </si>
  <si>
    <t>635111142</t>
  </si>
  <si>
    <t>Násyp pod podlahy z hrubého kameniva 16-32 s udusáním</t>
  </si>
  <si>
    <t>531214918</t>
  </si>
  <si>
    <t>115,34*0,2</t>
  </si>
  <si>
    <t>91</t>
  </si>
  <si>
    <t>632451214</t>
  </si>
  <si>
    <t>Potěr cementový samonivelační litý C20 tl přes 45 do 50 mm</t>
  </si>
  <si>
    <t>1079727856</t>
  </si>
  <si>
    <t>"2np celá plocha bude upřesněno"183,98</t>
  </si>
  <si>
    <t xml:space="preserve">posoudit stav. podkl.mazaniny po odboutání nášlapné vrstvy v 2np  </t>
  </si>
  <si>
    <t>92</t>
  </si>
  <si>
    <t>632451636</t>
  </si>
  <si>
    <t>Potěr pískocementový tl 30 mm stupňů a schodnic tř. C 25 běžný</t>
  </si>
  <si>
    <t>-806647693</t>
  </si>
  <si>
    <t>oprava venk.stupňů</t>
  </si>
  <si>
    <t>1,1*1,5</t>
  </si>
  <si>
    <t>93</t>
  </si>
  <si>
    <t>632451022</t>
  </si>
  <si>
    <t>Vyrovnávací potěr tl přes 20 do 30 mm z MC 15 provedený v pásu</t>
  </si>
  <si>
    <t>-119063601</t>
  </si>
  <si>
    <t>"srovnání parapety"1,2*0,5</t>
  </si>
  <si>
    <t>Osazování výplní otvorů</t>
  </si>
  <si>
    <t>94</t>
  </si>
  <si>
    <t>642942611</t>
  </si>
  <si>
    <t>Osazování zárubní nebo rámů dveřních kovových do 2,5 m2 na montážní pěnu</t>
  </si>
  <si>
    <t>490328096</t>
  </si>
  <si>
    <t>95</t>
  </si>
  <si>
    <t>642942591</t>
  </si>
  <si>
    <t>Příplatek k osazování rámů dveřních za osazení kotevních želez vedení posuvných dveří na zeď</t>
  </si>
  <si>
    <t>-525136616</t>
  </si>
  <si>
    <t>96</t>
  </si>
  <si>
    <t>55331430</t>
  </si>
  <si>
    <t>zárubeň jednokřídlá ocelová pro dodatečnou montáž tl stěny 75-100mm rozměru 600/1970, 2100mm</t>
  </si>
  <si>
    <t>326628710</t>
  </si>
  <si>
    <t>97</t>
  </si>
  <si>
    <t>55331437</t>
  </si>
  <si>
    <t>zárubeň jednokřídlá ocelová pro dodatečnou montáž tl stěny 110-150mm rozměru 800/1970, 2100mm</t>
  </si>
  <si>
    <t>736436507</t>
  </si>
  <si>
    <t>3+4</t>
  </si>
  <si>
    <t>98</t>
  </si>
  <si>
    <t>55331438</t>
  </si>
  <si>
    <t>zárubeň jednokřídlá ocelová pro dodatečnou montáž tl stěny 110-150mm rozměru 900/1970, 2100mm</t>
  </si>
  <si>
    <t>929548919</t>
  </si>
  <si>
    <t>99</t>
  </si>
  <si>
    <t>55330</t>
  </si>
  <si>
    <t>zárubeň jednokřídlá ocelová pro dodatečnou montáž tl stěny 110-150mm rozměru 1000/1970, 2100mm</t>
  </si>
  <si>
    <t>-1659775841</t>
  </si>
  <si>
    <t>100</t>
  </si>
  <si>
    <t>55331713</t>
  </si>
  <si>
    <t>zárubeň dvoukřídlá ocelová pro dodatečnou montáž tl stěny 75-100mm rozměru 1300/1970, 2100mm</t>
  </si>
  <si>
    <t>2128865752</t>
  </si>
  <si>
    <t>101</t>
  </si>
  <si>
    <t>55301</t>
  </si>
  <si>
    <t>zárubeň jednokřídlá ocelová pro dodatečnou montáž tl stěny 110-150mm rozměru 900/1970, 2100mm   pro posuvné dveře na příčku</t>
  </si>
  <si>
    <t>66161329</t>
  </si>
  <si>
    <t>2+1</t>
  </si>
  <si>
    <t>Lešení a stavební výtahy</t>
  </si>
  <si>
    <t>102</t>
  </si>
  <si>
    <t>941111121</t>
  </si>
  <si>
    <t>Montáž lešení řadového trubkového lehkého s podlahami zatížení do 200 kg/m2 š od 0,9 do 1,2 m v do 10 m</t>
  </si>
  <si>
    <t>1578132000</t>
  </si>
  <si>
    <t>103</t>
  </si>
  <si>
    <t>941111221</t>
  </si>
  <si>
    <t>Příplatek k lešení řadovému trubkovému lehkému s podlahami š 1,2 m v 10 m za první a ZKD den použití</t>
  </si>
  <si>
    <t>-195010949</t>
  </si>
  <si>
    <t>119,0*30</t>
  </si>
  <si>
    <t>104</t>
  </si>
  <si>
    <t>941111821</t>
  </si>
  <si>
    <t>Demontáž lešení řadového trubkového lehkého s podlahami zatížení do 200 kg/m2 š od 0,9 do 1,2 m v do 10 m</t>
  </si>
  <si>
    <t>1323838626</t>
  </si>
  <si>
    <t>105</t>
  </si>
  <si>
    <t>949101112</t>
  </si>
  <si>
    <t>Lešení pomocné pro objekty pozemních staveb s lešeňovou podlahou v přes 1,9 do 3,5 m zatížení do 150 kg/m2</t>
  </si>
  <si>
    <t>1496423338</t>
  </si>
  <si>
    <t>"1np"316,0+"schodiště"13,0</t>
  </si>
  <si>
    <t>"2np"183,0+"jídelna část"50,0</t>
  </si>
  <si>
    <t>106</t>
  </si>
  <si>
    <t>943211111</t>
  </si>
  <si>
    <t>Montáž lešení prostorového rámového lehkého s podlahami zatížení do 200 kg/m2 v do 10 m</t>
  </si>
  <si>
    <t>10228872</t>
  </si>
  <si>
    <t>107</t>
  </si>
  <si>
    <t>943211119</t>
  </si>
  <si>
    <t>Příplatek k lešení prostorovému rámovému lehkému s podlahami za půdorysnou plochu do 6 m2</t>
  </si>
  <si>
    <t>-286182249</t>
  </si>
  <si>
    <t>45*10</t>
  </si>
  <si>
    <t>108</t>
  </si>
  <si>
    <t>943211211</t>
  </si>
  <si>
    <t>Příplatek k lešení prostorovému rámovému lehkému s podlahami v do 10 m za první a ZKD den použití</t>
  </si>
  <si>
    <t>-6378416</t>
  </si>
  <si>
    <t>109</t>
  </si>
  <si>
    <t>943211811</t>
  </si>
  <si>
    <t>Demontáž lešení prostorového rámového lehkého s podlahami zatížení do 200 kg/m2 v do 10 m</t>
  </si>
  <si>
    <t>-454765689</t>
  </si>
  <si>
    <t>Různé dokončovací konstrukce a práce pozemních staveb</t>
  </si>
  <si>
    <t>110</t>
  </si>
  <si>
    <t>952901111</t>
  </si>
  <si>
    <t>Vyčištění budov bytové a občanské výstavby při výšce podlaží do 4 m</t>
  </si>
  <si>
    <t>2000449849</t>
  </si>
  <si>
    <t>315,9+"schodiště"13,0</t>
  </si>
  <si>
    <t>183,0+"část jídelny"108,0</t>
  </si>
  <si>
    <t>111</t>
  </si>
  <si>
    <t>953943211</t>
  </si>
  <si>
    <t>Osazování /stávajících/ hasicích  přístrojů</t>
  </si>
  <si>
    <t>-585961632</t>
  </si>
  <si>
    <t>112</t>
  </si>
  <si>
    <t>953943113</t>
  </si>
  <si>
    <t>Osazování výrobků přes 5 do 15 kg/kus do vysekaných kapes zdiva se zalitím</t>
  </si>
  <si>
    <t>-69845686</t>
  </si>
  <si>
    <t>998</t>
  </si>
  <si>
    <t>Přesun hmot</t>
  </si>
  <si>
    <t>113</t>
  </si>
  <si>
    <t>998011002</t>
  </si>
  <si>
    <t>Přesun hmot pro budovy zděné v přes 6 do 12 m</t>
  </si>
  <si>
    <t>-1794685480</t>
  </si>
  <si>
    <t>Bourání konstrukcí</t>
  </si>
  <si>
    <t>114</t>
  </si>
  <si>
    <t>962052210</t>
  </si>
  <si>
    <t>Bourání zdiva nadzákladového ze ŽB do 1 m3</t>
  </si>
  <si>
    <t>-767131140</t>
  </si>
  <si>
    <t>věnce, překlady</t>
  </si>
  <si>
    <t>0,8</t>
  </si>
  <si>
    <t>vypracovat  technol.postup demontáže prefa/stavebně technický průzkum -vedl.náklady/</t>
  </si>
  <si>
    <t>prístřešek -stěnové panely</t>
  </si>
  <si>
    <t>(6,0*2+0,65*2)*3,4*0,2</t>
  </si>
  <si>
    <t>115</t>
  </si>
  <si>
    <t>977211111</t>
  </si>
  <si>
    <t>Řezání stěnovou pilou betonových nebo ŽB kcí s výztuží průměru do 16 mm hl do 200 mm</t>
  </si>
  <si>
    <t>1771758908</t>
  </si>
  <si>
    <t>"rampa stěny"48,7</t>
  </si>
  <si>
    <t>"stropy"56,6</t>
  </si>
  <si>
    <t>116</t>
  </si>
  <si>
    <t>962031132</t>
  </si>
  <si>
    <t>Bourání příček z cihel pálených na MVC tl do 100 mm</t>
  </si>
  <si>
    <t>-953087338</t>
  </si>
  <si>
    <t>(3,45+0,3+3,2)*3,35</t>
  </si>
  <si>
    <t>(1,8*1,95)+(2,55+0,9)*3,35</t>
  </si>
  <si>
    <t>117</t>
  </si>
  <si>
    <t>962031133</t>
  </si>
  <si>
    <t>Bourání příček z cihel pálených na MVC tl do 150 mm</t>
  </si>
  <si>
    <t>-543370581</t>
  </si>
  <si>
    <t>(4,0+6,0)*3,35</t>
  </si>
  <si>
    <t>(5,6*1,95)+(11,5+2,1)*3,35-6,21</t>
  </si>
  <si>
    <t>118</t>
  </si>
  <si>
    <t>962081141</t>
  </si>
  <si>
    <t>Bourání příček ze skleněných tvárnic tl do 150 mm</t>
  </si>
  <si>
    <t>1856770157</t>
  </si>
  <si>
    <t>8,4</t>
  </si>
  <si>
    <t>119</t>
  </si>
  <si>
    <t>962032431</t>
  </si>
  <si>
    <t>Bourání zdiva cihelných z dutých nebo plných cihel pálených i nepálených na MV nebo MVC do 1 m3</t>
  </si>
  <si>
    <t>-1944089807</t>
  </si>
  <si>
    <t>(1,4*2+1,2)*3,35*0,3</t>
  </si>
  <si>
    <t>(1,9*2+6,0)*3,35*0,25</t>
  </si>
  <si>
    <t>/</t>
  </si>
  <si>
    <t>2,8*3,55*0,25</t>
  </si>
  <si>
    <t>120</t>
  </si>
  <si>
    <t>967031142</t>
  </si>
  <si>
    <t>Přisekání po hrubém odbourání v cihelném zdivu na MC</t>
  </si>
  <si>
    <t>1367404855</t>
  </si>
  <si>
    <t>11,77</t>
  </si>
  <si>
    <t>121</t>
  </si>
  <si>
    <t>968062245</t>
  </si>
  <si>
    <t>Vybourání dřevěných rámů s parapetem pl do 2 m2 / výdej.oklna</t>
  </si>
  <si>
    <t>1316023985</t>
  </si>
  <si>
    <t>122</t>
  </si>
  <si>
    <t>968072455</t>
  </si>
  <si>
    <t>Vybourání kovových dveřních zárubní pl do 2 m2 s vyvěšením křídel</t>
  </si>
  <si>
    <t>-1293943929</t>
  </si>
  <si>
    <t>123</t>
  </si>
  <si>
    <t>968072456</t>
  </si>
  <si>
    <t>Vybourání kovových dveřních zárubní pl přes 2 m2</t>
  </si>
  <si>
    <t>-138202913</t>
  </si>
  <si>
    <t>124</t>
  </si>
  <si>
    <t>968082016</t>
  </si>
  <si>
    <t>Vybourání plastových rámů oken včetně křídel plochy přes 1 do 2 m2</t>
  </si>
  <si>
    <t>651959454</t>
  </si>
  <si>
    <t>125</t>
  </si>
  <si>
    <t>971035331</t>
  </si>
  <si>
    <t>Vybourání otvorů ve zdivu cihelném pl do 0,09 m2 na MC tl do 150 mm</t>
  </si>
  <si>
    <t>-947753992</t>
  </si>
  <si>
    <t>126</t>
  </si>
  <si>
    <t>971035531</t>
  </si>
  <si>
    <t>Vybourání otvorů ve zdivu cihelném pl do 1 m2 na MC tl do 150 mm</t>
  </si>
  <si>
    <t>-996064074</t>
  </si>
  <si>
    <t>11,55</t>
  </si>
  <si>
    <t>127</t>
  </si>
  <si>
    <t>974031664</t>
  </si>
  <si>
    <t>Vysekání rýh ve zdivu cihelném pro vtahování nosníků hl do 150 mm v do 150 mm</t>
  </si>
  <si>
    <t>1252400665</t>
  </si>
  <si>
    <t>128</t>
  </si>
  <si>
    <t>973031335</t>
  </si>
  <si>
    <t>Vysekání kapes ve zdivu cihelném na MV nebo MVC pl do 0,16 m2 hl do 300 mm</t>
  </si>
  <si>
    <t>721128100</t>
  </si>
  <si>
    <t>129</t>
  </si>
  <si>
    <t>974041111</t>
  </si>
  <si>
    <t>Vysekání cementové nebo betonové zálivky mezi panely průřezu do 30x30 mm</t>
  </si>
  <si>
    <t>-1043732237</t>
  </si>
  <si>
    <t>130</t>
  </si>
  <si>
    <t>976074131</t>
  </si>
  <si>
    <t>Vybourání kotevních želez ze zdiva cihelného na MC</t>
  </si>
  <si>
    <t>1460128193</t>
  </si>
  <si>
    <t>131</t>
  </si>
  <si>
    <t>976084111</t>
  </si>
  <si>
    <t>Vybourání ochranných úhelníků s vysekáním kotev</t>
  </si>
  <si>
    <t>-87250768</t>
  </si>
  <si>
    <t>132</t>
  </si>
  <si>
    <t>977312112</t>
  </si>
  <si>
    <t>Řezání stávajících betonových mazanin vyztužených hl do 100 mm</t>
  </si>
  <si>
    <t>1903254935</t>
  </si>
  <si>
    <t>"1np kanal."56,0</t>
  </si>
  <si>
    <t>"rampa základ"8,7</t>
  </si>
  <si>
    <t>133</t>
  </si>
  <si>
    <t>978057321</t>
  </si>
  <si>
    <t>Odsekání obkladů ze schodišťových konstrukcí z desek z teraco stupnic</t>
  </si>
  <si>
    <t>1076632739</t>
  </si>
  <si>
    <t>134</t>
  </si>
  <si>
    <t>978057331</t>
  </si>
  <si>
    <t>Odsekání obkladů ze schodišťových konstrukcí z desek z teraco podstupnic</t>
  </si>
  <si>
    <t>-1323226265</t>
  </si>
  <si>
    <t>135</t>
  </si>
  <si>
    <t>713120821</t>
  </si>
  <si>
    <t>Odstranění tepelné izolace podlah volně kladené z polystyrenu suchého tl do 100 mm</t>
  </si>
  <si>
    <t>-1543163318</t>
  </si>
  <si>
    <t>1np bude upřesněno</t>
  </si>
  <si>
    <t>136</t>
  </si>
  <si>
    <t>766441811</t>
  </si>
  <si>
    <t>Demontáž parapetních desek dřevěných nebo plastových šířky do 300 mm délky do 1000 mm</t>
  </si>
  <si>
    <t>1503743235</t>
  </si>
  <si>
    <t>137</t>
  </si>
  <si>
    <t>766441823</t>
  </si>
  <si>
    <t>Demontáž parapetních desek dřevěných nebo plastových šířky do 300 mm délky přes 2000 mm</t>
  </si>
  <si>
    <t>-134843458</t>
  </si>
  <si>
    <t>138</t>
  </si>
  <si>
    <t>767996701</t>
  </si>
  <si>
    <t>Demontáž atypických zámečnických konstrukcí řezáním hm jednotlivých dílů do 50 kg</t>
  </si>
  <si>
    <t>kg</t>
  </si>
  <si>
    <t>1763133403</t>
  </si>
  <si>
    <t>"např.ostění průchodů,ochrany zdí......."440,0</t>
  </si>
  <si>
    <t>139</t>
  </si>
  <si>
    <t>764002851</t>
  </si>
  <si>
    <t>Demontáž oplechování parapetů do suti</t>
  </si>
  <si>
    <t>369682695</t>
  </si>
  <si>
    <t>140</t>
  </si>
  <si>
    <t>763161821</t>
  </si>
  <si>
    <t>Demontáž SDK dvouvrstvou nosnou kcí z ocelových profilů opláštění jednoduché</t>
  </si>
  <si>
    <t>-419334686</t>
  </si>
  <si>
    <t>141</t>
  </si>
  <si>
    <t>767582800</t>
  </si>
  <si>
    <t>Demontáž roštu podhledu</t>
  </si>
  <si>
    <t>756655346</t>
  </si>
  <si>
    <t>142</t>
  </si>
  <si>
    <t>963012520</t>
  </si>
  <si>
    <t>Bourání stropů z ŽB desek š přes 300 mm tl přes 140 mm</t>
  </si>
  <si>
    <t>358765950</t>
  </si>
  <si>
    <t>vypracovat  technol.postup demontáže prefa/stavebně technický průzkum vedl.náklady/</t>
  </si>
  <si>
    <t>143</t>
  </si>
  <si>
    <t>965081213</t>
  </si>
  <si>
    <t>Bourání podlah z dlaždic keramických nebo xylolitových tl do 10 mm plochy přes 1 m2 vč soklu</t>
  </si>
  <si>
    <t>702401097</t>
  </si>
  <si>
    <t>40,48+14,17+5,81+5,63+69,11+3,81+11,63+1,22+1,5+1,5+23,28+10,63+16,75+3,6+1,3+1,31+1,22+3,86+10,07+6,65+16,35+12,01+17,82+4,61</t>
  </si>
  <si>
    <t>26,3+3,73+2,84+9,57+82,2+8,18+8,57+18,5+1,91+2,79+2,02</t>
  </si>
  <si>
    <t>144</t>
  </si>
  <si>
    <t>965042141</t>
  </si>
  <si>
    <t>Bourání podkladů pod dlažby nebo mazanin betonových tl do 100 mm pl přes 4 m2</t>
  </si>
  <si>
    <t>-1425366140</t>
  </si>
  <si>
    <t>(315,73-"strojovna"31,89)*0,07</t>
  </si>
  <si>
    <t>posoudit stav. mazaniny po odboutání nášlapné vrstvy v 1np  a rozsahu bourání pro vnitřní vodorov.kanalizaciv 1np</t>
  </si>
  <si>
    <t>183,98*0,045</t>
  </si>
  <si>
    <t>posoudit stav. mazaniny po odboutání nášlapné vrstvy v 2np</t>
  </si>
  <si>
    <t>145</t>
  </si>
  <si>
    <t>965042131</t>
  </si>
  <si>
    <t>Bourání podkladů pod dlažby nebo mazanin betonových nebo z litého asfaltu tl do 100 mm pl do 4 m2</t>
  </si>
  <si>
    <t>656735716</t>
  </si>
  <si>
    <t>sokly</t>
  </si>
  <si>
    <t>(2,0*1,7+1,5*1,15+0,9*0,95+2,1*0,7)*0,15</t>
  </si>
  <si>
    <t>146</t>
  </si>
  <si>
    <t>965042221</t>
  </si>
  <si>
    <t>Bourání podkladů pod dlažby nebo mazanin betonových nebo z litého asfaltu tl přes 100 mm pl do 1 m2</t>
  </si>
  <si>
    <t>-966892329</t>
  </si>
  <si>
    <t>0,75*0,2</t>
  </si>
  <si>
    <t>147</t>
  </si>
  <si>
    <t>965043341</t>
  </si>
  <si>
    <t>Bourání podkladů pod dlažby betonových s potěrem  tl do 100 mm pl přes 4 m2</t>
  </si>
  <si>
    <t>-1097628135</t>
  </si>
  <si>
    <t>31,89*0,07</t>
  </si>
  <si>
    <t>148</t>
  </si>
  <si>
    <t>965042241</t>
  </si>
  <si>
    <t>Bourání podkladů pod dlažby nebo mazanin betonových nebo z litého asfaltu tl přes 100 mm pl přes 4 m2</t>
  </si>
  <si>
    <t>-1386113155</t>
  </si>
  <si>
    <t xml:space="preserve">podkladní betony </t>
  </si>
  <si>
    <t>nová kanalizace ,základ pod nové příčky</t>
  </si>
  <si>
    <t>115,34*0,20</t>
  </si>
  <si>
    <t>149</t>
  </si>
  <si>
    <t>965049112</t>
  </si>
  <si>
    <t>Příplatek k bourání betonových mazanin za bourání mazanin se svařovanou sítí tl přes 100 mm</t>
  </si>
  <si>
    <t>-1473064984</t>
  </si>
  <si>
    <t>23,068+0,15</t>
  </si>
  <si>
    <t>150</t>
  </si>
  <si>
    <t>1542425840</t>
  </si>
  <si>
    <t>151</t>
  </si>
  <si>
    <t>966080117</t>
  </si>
  <si>
    <t>Bourání kontaktního zateplení z desek z minerální vlny tl přes 180 mm</t>
  </si>
  <si>
    <t>-1864892607</t>
  </si>
  <si>
    <t>"vedení VZT na fasádě"8,0</t>
  </si>
  <si>
    <t>152</t>
  </si>
  <si>
    <t>975053131</t>
  </si>
  <si>
    <t>Víceřadové podchycení stropů pro osazení nosníků v do 3,5 m pro zatížení do 800 kg/m2</t>
  </si>
  <si>
    <t>-1642757602</t>
  </si>
  <si>
    <t>"stropy"29,0</t>
  </si>
  <si>
    <t>"rampa"18,0</t>
  </si>
  <si>
    <t>153</t>
  </si>
  <si>
    <t>978013161</t>
  </si>
  <si>
    <t>Otlučení (osekání) vnitřní vápenné nebo vápenocementové omítky stěn v rozsahu přes 30 do 50 %</t>
  </si>
  <si>
    <t>-1396173537</t>
  </si>
  <si>
    <t>(2*3,95+5,8+2,8)*3,3-(2,4*0,9*2+1,0*1,97)+(2*0,9+2,4)*0,1*2</t>
  </si>
  <si>
    <t>(2*3,95+2,65)*3,3-2,4*0,9+(2*0,9+2,4)*0,1</t>
  </si>
  <si>
    <t>(2*2,05+3,2)*3,3-0,8*1,97</t>
  </si>
  <si>
    <t>(2*3,75+3,2)*3,3-(0,8*1,97+2,4*0,9)</t>
  </si>
  <si>
    <t>"1np chodby "68,2*3,3"otvory"-25,04"ostění"+1,01</t>
  </si>
  <si>
    <t>"2np chodby "23,05*3,3"otvory"-6,1</t>
  </si>
  <si>
    <t>154</t>
  </si>
  <si>
    <t>978013191</t>
  </si>
  <si>
    <t>Otlučení (osekání) vnitřní vápenné nebo vápenocementové omítky stěn v rozsahu přes 50 do 100 %</t>
  </si>
  <si>
    <t>555428707</t>
  </si>
  <si>
    <t>(3,8+2,7+1,5+0,6)*3,3-(1,3*1,97)+(2*0,9+2,4)*0,1</t>
  </si>
  <si>
    <t>(2,0+2,75+0,7)*3,3-(2,4*0,9)+(2*0,9+2,4)*0,1</t>
  </si>
  <si>
    <t>(2*2,0)*3,3-(0,9*1,97)</t>
  </si>
  <si>
    <t xml:space="preserve">7,95*3,3-(0,8*1,97) </t>
  </si>
  <si>
    <t>(4,7+3,45+1,0)*3,3-(1,2*1,2*2)+(2*1,2+1,2)*0,3*2</t>
  </si>
  <si>
    <t>4,83*3,3-(0,6*1,97*2)</t>
  </si>
  <si>
    <t>4,7*3,3-(0,6*1,97)</t>
  </si>
  <si>
    <t>4,75*3,3-(0,6*1,97)</t>
  </si>
  <si>
    <t>8,7*3,3-(0,6*1,97)*3</t>
  </si>
  <si>
    <t>(17,7*3,3)-(0,8*1,97*2+2,4*0,9)+(2*0,9+2,4)*0,1+(2*0,9+2,4)*0,1</t>
  </si>
  <si>
    <t>(18,4*3,3)-(0,9*1,97*2+2,4*0,9)+(2*0,9+2,4)*0,1</t>
  </si>
  <si>
    <t>(2*1,65+2,7)*3,3-0,9*1,97</t>
  </si>
  <si>
    <t>"obklady"-149,66</t>
  </si>
  <si>
    <t>(2*3,7+2,55)*3,3-(1,2*2,2)+(2*2,2+1,2)*0,3</t>
  </si>
  <si>
    <t>(0,2+0,4*2+4,0+5,95+11,65+0,4*2+0,4*7)*3,3-(2,4*2,4*4)+(2*2,4+2,4)*0,1</t>
  </si>
  <si>
    <t>(4,8+2,2)*3,3-(1,1*2,0+0,9*1,97)+(2,0*2+1,1)*0,15</t>
  </si>
  <si>
    <t>(2,75+0,2+0,4)*3,3</t>
  </si>
  <si>
    <t>(0,5+0,3*2+1,8)*3,3</t>
  </si>
  <si>
    <t>(1,3+2,8+0,4*3)*3,3</t>
  </si>
  <si>
    <t>5,8*3,3-(0,6*1,97)</t>
  </si>
  <si>
    <t>"obklady"-80,36</t>
  </si>
  <si>
    <t>155</t>
  </si>
  <si>
    <t>978035117</t>
  </si>
  <si>
    <t>Odstranění tenkovrstvé omítky tl do 2 mm obroušením v rozsahu přes 50 do 100 %</t>
  </si>
  <si>
    <t>-357167090</t>
  </si>
  <si>
    <t>156</t>
  </si>
  <si>
    <t>978059541</t>
  </si>
  <si>
    <t>Odsekání a odebrání obkladů stěn z vnitřních obkládaček plochy přes 1 m2 až na zdivo</t>
  </si>
  <si>
    <t>2082058286</t>
  </si>
  <si>
    <t>(2*(2,75+6,0)+2*(2,95+6,0)+2*(2,75+6,0))*2,1</t>
  </si>
  <si>
    <t>2*(1,6+2,1)*1,5+2*(2,75+1,3)*2,0+(2*(1,45+0,9)*2,0)*3</t>
  </si>
  <si>
    <t>chlad.box2*(3,0+3,0)*2,8</t>
  </si>
  <si>
    <t>"otvory"-16,93</t>
  </si>
  <si>
    <t>(4,0+5,95+12,0+0,4*3+0,4+0,4*2+1,3+3,8+1,0+1,8+0,4*2+3,3+0,3+0,4*2)*1,8</t>
  </si>
  <si>
    <t>"otvory"-2,4*1,0*4</t>
  </si>
  <si>
    <t>(2*1,0+2,4)*4*0,1</t>
  </si>
  <si>
    <t>(5,8+7,55)*1,8</t>
  </si>
  <si>
    <t>157</t>
  </si>
  <si>
    <t>783806807</t>
  </si>
  <si>
    <t>Odstranění nátěrů z omítek odstraňovačem nátěrůs obroušením</t>
  </si>
  <si>
    <t>-338706546</t>
  </si>
  <si>
    <t xml:space="preserve">"1np chodby ,schodiště"(5,0+1,5+3,0+4,5+14,0+5,8+1,5+4,3+12,4+2,5+0,6+2,7+3,4+3,8+3,2)*1,5  </t>
  </si>
  <si>
    <t>"schody"(5,5+2,8+6,8)*1,5</t>
  </si>
  <si>
    <t>"2np chodby "(1,0+2,8+0,55+6,0+1,5+6,0+1,5+3,7+2,1+3,8) *1,5</t>
  </si>
  <si>
    <t>158</t>
  </si>
  <si>
    <t>777111141</t>
  </si>
  <si>
    <t>Otryskání stávajícího beton podkladu /v případě podkl.mazanin/</t>
  </si>
  <si>
    <t>-710675189</t>
  </si>
  <si>
    <t>31,59</t>
  </si>
  <si>
    <t>posoudit stav. mazaniny po odboutání nášlapné vrstvy a rozsahu bourání pro vnitřní vodorov.kanalizaci 1np</t>
  </si>
  <si>
    <t>nová kce podlahy-115,34</t>
  </si>
  <si>
    <t>183,98</t>
  </si>
  <si>
    <t>"nový strop"-34,55</t>
  </si>
  <si>
    <t xml:space="preserve">posoudit stav. mazaniny po odboutání nášlapné vrstvy </t>
  </si>
  <si>
    <t>159</t>
  </si>
  <si>
    <t>776201812</t>
  </si>
  <si>
    <t>Demontáž lepených povlakových podlah s podložkou ručně</t>
  </si>
  <si>
    <t>1195324624</t>
  </si>
  <si>
    <t>"2np PVC"8,67+8,7</t>
  </si>
  <si>
    <t>160</t>
  </si>
  <si>
    <t>713130853</t>
  </si>
  <si>
    <t>Odstranění tepelné izolace stěn lepené z polystyrenu tl přes 100 mm</t>
  </si>
  <si>
    <t>1945548071</t>
  </si>
  <si>
    <t>"chlad.boxy"36,0</t>
  </si>
  <si>
    <t>161</t>
  </si>
  <si>
    <t>96R10</t>
  </si>
  <si>
    <t>Zajištění prostoru stavebních prací  proti prašnosti  -prachotěsná dočasná příčka  montáž a demontáž</t>
  </si>
  <si>
    <t>-803236110</t>
  </si>
  <si>
    <t>"jidelna "(13,0+4,0)*3,0</t>
  </si>
  <si>
    <t>997</t>
  </si>
  <si>
    <t>Přesun sutě</t>
  </si>
  <si>
    <t>162</t>
  </si>
  <si>
    <t>997013151</t>
  </si>
  <si>
    <t>Vnitrostaveništní doprava suti a vybouraných hmot pro budovy v do 6 m s omezením mechanizace</t>
  </si>
  <si>
    <t>300033024</t>
  </si>
  <si>
    <t>163</t>
  </si>
  <si>
    <t>997013501</t>
  </si>
  <si>
    <t>Odvoz suti a vybouraných hmot na skládku nebo meziskládku do 1 km se složením</t>
  </si>
  <si>
    <t>1373002898</t>
  </si>
  <si>
    <t>164</t>
  </si>
  <si>
    <t>997013509</t>
  </si>
  <si>
    <t>Příplatek k odvozu suti a vybouraných hmot na skládku ZKD 1 km přes 1 km</t>
  </si>
  <si>
    <t>-2034009195</t>
  </si>
  <si>
    <t>"předběžně"388,352*20</t>
  </si>
  <si>
    <t>165</t>
  </si>
  <si>
    <t>997013871</t>
  </si>
  <si>
    <t>Poplatek za uložení stavebního odpadu na recyklační skládce (skládkovné) směsného stavebního a demoličního kód odpadu 17 09 04</t>
  </si>
  <si>
    <t>-778292012</t>
  </si>
  <si>
    <t>PSV</t>
  </si>
  <si>
    <t>Práce a dodávky PSV tech.parametry navrhovaných materiálů  viz výkresy a katalog. listy</t>
  </si>
  <si>
    <t>711</t>
  </si>
  <si>
    <t>Izolace proti vodě, vlhkosti a plynům</t>
  </si>
  <si>
    <t>166</t>
  </si>
  <si>
    <t>711111001</t>
  </si>
  <si>
    <t>Provedení izolace proti zemní vlhkosti vodorovné za studena nátěrem penetračním</t>
  </si>
  <si>
    <t>-881627031</t>
  </si>
  <si>
    <t>115,1</t>
  </si>
  <si>
    <t>167</t>
  </si>
  <si>
    <t>11163150</t>
  </si>
  <si>
    <t>lak penetrační asfaltový</t>
  </si>
  <si>
    <t>-1878554791</t>
  </si>
  <si>
    <t>115,1*0,0003 'Přepočtené koeficientem množství</t>
  </si>
  <si>
    <t>168</t>
  </si>
  <si>
    <t>711141559</t>
  </si>
  <si>
    <t>Provedení izolace proti zemní vlhkosti pásy přitavením vodorovné NAIP</t>
  </si>
  <si>
    <t>1592377110</t>
  </si>
  <si>
    <t>alter.PVC folie a izochran 2x</t>
  </si>
  <si>
    <t>(7,2+7,48+12,24+8,8+45,2+8,65+10,31+2,5+3,35+7,36+2,5+1,89+1,89)</t>
  </si>
  <si>
    <t>2,4*2,2</t>
  </si>
  <si>
    <t>169</t>
  </si>
  <si>
    <t>62832</t>
  </si>
  <si>
    <t>pás asfaltový natavitelný modifikovaný  tl 2,0mm s vložkou z hliníkové fólie, hliníkové fólie  dále dle tabulky výrobků  a spalitelnou PE fólií nebo jemnozrnným minerálním posypem na horním povrchu / asf.pás s úpravou proti radonovému riziku</t>
  </si>
  <si>
    <t>903890471</t>
  </si>
  <si>
    <t>vč.napojení na stávající hydroizolaci</t>
  </si>
  <si>
    <t>115,1*1,1655 'Přepočtené koeficientem množství</t>
  </si>
  <si>
    <t>170</t>
  </si>
  <si>
    <t>998711202</t>
  </si>
  <si>
    <t>Přesun hmot procentní pro izolace proti vodě, vlhkosti a plynům v objektech v přes 6 do 12 m</t>
  </si>
  <si>
    <t>%</t>
  </si>
  <si>
    <t>358531848</t>
  </si>
  <si>
    <t>712</t>
  </si>
  <si>
    <t>Povlakové krytiny</t>
  </si>
  <si>
    <t>171</t>
  </si>
  <si>
    <t>712363551</t>
  </si>
  <si>
    <t>Provedení povlak krytiny mechanicky kotvenou do trapézu nebo dřeva TI tl přes 200 do 240 mm vnitřní pole, budova v do 18 m</t>
  </si>
  <si>
    <t>724659605</t>
  </si>
  <si>
    <t>172</t>
  </si>
  <si>
    <t>711R1</t>
  </si>
  <si>
    <t>Střešní krytina  na bázi měkčeného PVC-P folie tl.1,5mm UV stabilní s PES výztuží - kompletní systém  / kompletní -dodávka,doprava ,přesun hmot viz skladba konstrukcí  -doplnění otvoru po demontáži VZT</t>
  </si>
  <si>
    <t>1805403106</t>
  </si>
  <si>
    <t>kompatibilní se stávající krytinou</t>
  </si>
  <si>
    <t>5*1,15 'Přepočtené koeficientem množství</t>
  </si>
  <si>
    <t>173</t>
  </si>
  <si>
    <t>712391172</t>
  </si>
  <si>
    <t>Provedení povlakové krytiny střech do 10° ochranné textilní vrstvy</t>
  </si>
  <si>
    <t>-329083429</t>
  </si>
  <si>
    <t>5,0</t>
  </si>
  <si>
    <t>174</t>
  </si>
  <si>
    <t>69311006</t>
  </si>
  <si>
    <t>geotextilie tkaná separační, filtrační, výztužná PP pevnost v tahu 15kN/m</t>
  </si>
  <si>
    <t>-1700780112</t>
  </si>
  <si>
    <t>5*1,155 'Přepočtené koeficientem množství</t>
  </si>
  <si>
    <t>175</t>
  </si>
  <si>
    <t>998712202</t>
  </si>
  <si>
    <t>Přesun hmot procentní pro krytiny povlakové v objektech v přes 6 do 12 m</t>
  </si>
  <si>
    <t>-1753005366</t>
  </si>
  <si>
    <t>713</t>
  </si>
  <si>
    <t>Izolace tepelné</t>
  </si>
  <si>
    <t>176</t>
  </si>
  <si>
    <t>713121111</t>
  </si>
  <si>
    <t>Montáž izolace tepelné podlah volně kladenými rohožemi, pásy, dílci, deskami 1 vrstva</t>
  </si>
  <si>
    <t>1018691044</t>
  </si>
  <si>
    <t>177</t>
  </si>
  <si>
    <t>28375915</t>
  </si>
  <si>
    <t>deska EPS 150 pro konstrukce s vysokým zatížením λ=0,037 tl 120mm</t>
  </si>
  <si>
    <t>-53407018</t>
  </si>
  <si>
    <t>115,1*1,02 'Přepočtené koeficientem množství</t>
  </si>
  <si>
    <t>178</t>
  </si>
  <si>
    <t>28375033</t>
  </si>
  <si>
    <t>deska EPS 150 pro konstrukce s vysokým zatížením λ=0,035 tl 150mm</t>
  </si>
  <si>
    <t>323508110</t>
  </si>
  <si>
    <t>179</t>
  </si>
  <si>
    <t>713141152</t>
  </si>
  <si>
    <t>Montáž izolace tepelné střech plochých kladené volně 2 vrstvy rohoží, pásů, dílců, desek</t>
  </si>
  <si>
    <t>-439753583</t>
  </si>
  <si>
    <t>180</t>
  </si>
  <si>
    <t>63151</t>
  </si>
  <si>
    <t>deska tepelně izolační minerální hydrofobizovaná plochých střech vrchní vrstva 90kPa λ=0,038-0,039 tl 80mm</t>
  </si>
  <si>
    <t>512</t>
  </si>
  <si>
    <t>-1148891359</t>
  </si>
  <si>
    <t>5*1,02 'Přepočtené koeficientem množství</t>
  </si>
  <si>
    <t>181</t>
  </si>
  <si>
    <t>631514</t>
  </si>
  <si>
    <t>deska tepelně izolační minerální hydrofobizovaná plochých střech spodní vrstva 40kPa λ=0,038-0,039 tl 170mm</t>
  </si>
  <si>
    <t>892024847</t>
  </si>
  <si>
    <t>182</t>
  </si>
  <si>
    <t>713141252</t>
  </si>
  <si>
    <t>Přikotvení tepelné izolace šrouby do trapézového plechu nebo do dřeva pro izolaci tl přes 200 do 240 mm</t>
  </si>
  <si>
    <t>566296562</t>
  </si>
  <si>
    <t>183</t>
  </si>
  <si>
    <t>998713202</t>
  </si>
  <si>
    <t>Přesun hmot procentní pro izolace tepelné v objektech v přes 6 do 12 m</t>
  </si>
  <si>
    <t>771831414</t>
  </si>
  <si>
    <t>762</t>
  </si>
  <si>
    <t>Konstrukce tesařské</t>
  </si>
  <si>
    <t>184</t>
  </si>
  <si>
    <t>762341138</t>
  </si>
  <si>
    <t>Bednění střech rovných sklon do 60° z cementotřískových desek tl 25 mm na sraz  D+M</t>
  </si>
  <si>
    <t>557695520</t>
  </si>
  <si>
    <t>"zastřešení tubusového odtahu VZT"1,2</t>
  </si>
  <si>
    <t>" zakrytí  otvoru po VZT desky kotvený do střešních keram.panelů"5,0</t>
  </si>
  <si>
    <t>185</t>
  </si>
  <si>
    <t>762361311</t>
  </si>
  <si>
    <t>Konstrukční a vyrovnávací vrstva pod klempířské prvky (parapet) z desek dřevoštěpkových tl 18 mm</t>
  </si>
  <si>
    <t>393767905</t>
  </si>
  <si>
    <t>186</t>
  </si>
  <si>
    <t>998762202</t>
  </si>
  <si>
    <t>Přesun hmot procentní pro kce tesařské v objektech v přes 6 do 12 m</t>
  </si>
  <si>
    <t>-1576649667</t>
  </si>
  <si>
    <t>763</t>
  </si>
  <si>
    <t>Konstrukce suché výstavby</t>
  </si>
  <si>
    <t>187</t>
  </si>
  <si>
    <t>763135102</t>
  </si>
  <si>
    <t>Montáž SDK kazetového podhledu z kazet 600x600 mm na zavěšenou polozapuštěnou nosnou konstrukci</t>
  </si>
  <si>
    <t>-1439248365</t>
  </si>
  <si>
    <t>"1np"62,08+62,59</t>
  </si>
  <si>
    <t>"2np"25,92+16,7</t>
  </si>
  <si>
    <t>188</t>
  </si>
  <si>
    <t>7631351R</t>
  </si>
  <si>
    <t>773751872</t>
  </si>
  <si>
    <t>"doplnění v jídelně /polévky/ a u výdej.pultu vč.úpravy nosníčků"12,0</t>
  </si>
  <si>
    <t>189</t>
  </si>
  <si>
    <t>59030571</t>
  </si>
  <si>
    <t>podhled kazetový bez děrování polozapuštěná hrana tl 10mm 600x600mm - zvýšená odolnost proti vlhkosti</t>
  </si>
  <si>
    <t>-18509631</t>
  </si>
  <si>
    <t>bez prořezu</t>
  </si>
  <si>
    <t>88,0</t>
  </si>
  <si>
    <t>190</t>
  </si>
  <si>
    <t>59030R1</t>
  </si>
  <si>
    <t xml:space="preserve">podhled kazetový bez děrování polozapuštěná hrana tl 10mm 600x600mm </t>
  </si>
  <si>
    <t>967144536</t>
  </si>
  <si>
    <t>79,29</t>
  </si>
  <si>
    <t>"doplnění jídelna "12,0</t>
  </si>
  <si>
    <t>191</t>
  </si>
  <si>
    <t>763131411</t>
  </si>
  <si>
    <t>SDK podhled desky 1xA 12,5 bez izolace dvouvrstvá spodní kce profil CD+UD</t>
  </si>
  <si>
    <t>-437016563</t>
  </si>
  <si>
    <t>"1np"15,4</t>
  </si>
  <si>
    <t>"2np"4,85</t>
  </si>
  <si>
    <t>192</t>
  </si>
  <si>
    <t>763131R1</t>
  </si>
  <si>
    <t>SDK podhled deska 1xH2 voděodolný 12,5 bez izolace dvouvrstvá spodní kce profil CD+UD</t>
  </si>
  <si>
    <t>2133857141</t>
  </si>
  <si>
    <t>čela podhledu</t>
  </si>
  <si>
    <t>"1np"20,8</t>
  </si>
  <si>
    <t>"2np"24,6</t>
  </si>
  <si>
    <t>193</t>
  </si>
  <si>
    <t>763131731</t>
  </si>
  <si>
    <t>SDK podhled - čelo pro podhledy (F lišta) tl 12,5 mm</t>
  </si>
  <si>
    <t>782486014</t>
  </si>
  <si>
    <t>194</t>
  </si>
  <si>
    <t>763111335</t>
  </si>
  <si>
    <t>SDK příčka tl 100 mm profil CW+UW 75 desky 1xH2 12,5 bez izolace EI do 30</t>
  </si>
  <si>
    <t>-1394787500</t>
  </si>
  <si>
    <t>nad výdejním pultem</t>
  </si>
  <si>
    <t>5,4*1,1</t>
  </si>
  <si>
    <t>195</t>
  </si>
  <si>
    <t>763131751</t>
  </si>
  <si>
    <t>Montáž parotěsné zábrany do SDK podhledu</t>
  </si>
  <si>
    <t>1584335795</t>
  </si>
  <si>
    <t>"1np"62,08</t>
  </si>
  <si>
    <t>"2np"25,92+16,7+4,85</t>
  </si>
  <si>
    <t>196</t>
  </si>
  <si>
    <t>28329276</t>
  </si>
  <si>
    <t>fólie PE vyztužená pro parotěsnou vrstvu (reakce na oheň - třída E) 140g/m2</t>
  </si>
  <si>
    <t>-1903537611</t>
  </si>
  <si>
    <t>109,55</t>
  </si>
  <si>
    <t>109,55*1,1235 'Přepočtené koeficientem množství</t>
  </si>
  <si>
    <t>197</t>
  </si>
  <si>
    <t>763131761</t>
  </si>
  <si>
    <t>Příplatek k SDK podhledu za plochu do 3 m2 jednotlivě</t>
  </si>
  <si>
    <t>490179570</t>
  </si>
  <si>
    <t>1,22+1,5+1,5+1,3+1,31+1,22</t>
  </si>
  <si>
    <t>19,3+24,6</t>
  </si>
  <si>
    <t>198</t>
  </si>
  <si>
    <t>763131765</t>
  </si>
  <si>
    <t>Příplatek k SDK podhledu za výšku zavěšení přes 0,5 do 1,0 m</t>
  </si>
  <si>
    <t>1807301678</t>
  </si>
  <si>
    <t>167,29+20,25</t>
  </si>
  <si>
    <t>199</t>
  </si>
  <si>
    <t>763131721</t>
  </si>
  <si>
    <t>SDK podhled skoková změna v do 0,5 m</t>
  </si>
  <si>
    <t>1458805505</t>
  </si>
  <si>
    <t>v místech potrubí VZT</t>
  </si>
  <si>
    <t>20,4</t>
  </si>
  <si>
    <t>200</t>
  </si>
  <si>
    <t>763131714</t>
  </si>
  <si>
    <t>SDK podhled základní penetrační nátěr</t>
  </si>
  <si>
    <t>-767852982</t>
  </si>
  <si>
    <t>45,4</t>
  </si>
  <si>
    <t>5,94*2</t>
  </si>
  <si>
    <t>201</t>
  </si>
  <si>
    <t>763R2</t>
  </si>
  <si>
    <t>povrchová úprava SDK nátěr -bílá</t>
  </si>
  <si>
    <t>1956413023</t>
  </si>
  <si>
    <t>202</t>
  </si>
  <si>
    <t>763131752</t>
  </si>
  <si>
    <t>Montáž jedné vrstvy tepelné izolace do SDK podhledu</t>
  </si>
  <si>
    <t>-480710710</t>
  </si>
  <si>
    <t>"1np doplnění pro vodorovného VZT potrubí"30,6</t>
  </si>
  <si>
    <t>203</t>
  </si>
  <si>
    <t>63152099</t>
  </si>
  <si>
    <t>pás tepelně izolační univerzální λ=0,032-0,033 tl 100mm</t>
  </si>
  <si>
    <t>-930428491</t>
  </si>
  <si>
    <t>30,6*1,02 'Přepočtené koeficientem množství</t>
  </si>
  <si>
    <t>204</t>
  </si>
  <si>
    <t>763431802</t>
  </si>
  <si>
    <t>Demontáž minerálního podhledu zavěšeného na polozapuštěném roštu</t>
  </si>
  <si>
    <t>-1275072269</t>
  </si>
  <si>
    <t>10,0</t>
  </si>
  <si>
    <t xml:space="preserve"> u výdej.pultu </t>
  </si>
  <si>
    <t>205</t>
  </si>
  <si>
    <t>763411116</t>
  </si>
  <si>
    <t>35-Sanitární příčky do mokrého prostředí,AL konstr., HPL deska tl 13 mm dále dle popisu v tabuce výkres D-1.12  montáž a dodávka</t>
  </si>
  <si>
    <t>635993003</t>
  </si>
  <si>
    <t>206</t>
  </si>
  <si>
    <t>763411126</t>
  </si>
  <si>
    <t>Dveře sanitárních příček,AL konstr., HPL  desky tl 13 mm, š do 800 mm, v do 2000 mm dále dle popisu v tabuce výkres D-1.12  montáž a dodávka</t>
  </si>
  <si>
    <t>680064878</t>
  </si>
  <si>
    <t>207</t>
  </si>
  <si>
    <t>998763201</t>
  </si>
  <si>
    <t>Přesun hmot procentní pro dřevostavby v objektech v přes 6 do 12 m</t>
  </si>
  <si>
    <t>635553882</t>
  </si>
  <si>
    <t>764</t>
  </si>
  <si>
    <t>Konstrukce klempířské</t>
  </si>
  <si>
    <t>208</t>
  </si>
  <si>
    <t>764121R2</t>
  </si>
  <si>
    <t>Krytina střechy rovné drážkováním z tabulí z Al poplastovaného plechu sklonu do 30°</t>
  </si>
  <si>
    <t>991315201</t>
  </si>
  <si>
    <t>"zastropení VZT odtahu"2,0</t>
  </si>
  <si>
    <t>209</t>
  </si>
  <si>
    <t>764226R1</t>
  </si>
  <si>
    <t>Oplechování parapetů rovných mechanicky kotvené z Al poplastovaného plechu rš 330 mm</t>
  </si>
  <si>
    <t>-1337888000</t>
  </si>
  <si>
    <t>1,25</t>
  </si>
  <si>
    <t>210</t>
  </si>
  <si>
    <t>764R3</t>
  </si>
  <si>
    <t>Úprava stávajícího oplechování atyky u nového  VZT tubusového odtahu</t>
  </si>
  <si>
    <t>1700285750</t>
  </si>
  <si>
    <t>2,0</t>
  </si>
  <si>
    <t>211</t>
  </si>
  <si>
    <t>998764202</t>
  </si>
  <si>
    <t>Přesun hmot procentní pro konstrukce klempířské v objektech v přes 6 do 12 m</t>
  </si>
  <si>
    <t>-1730722084</t>
  </si>
  <si>
    <t>766</t>
  </si>
  <si>
    <t>Konstrukce truhlářské</t>
  </si>
  <si>
    <t>212</t>
  </si>
  <si>
    <t>Popis výrobků ve výpisech  proj.dokumentace  -ocenit kompletně vč.povrchových úprav RAL bude vzorkováno,dodávky , montáže,dopravy pokud není uvedeno jinak- tuto položku neoceňovat pouze poznámka</t>
  </si>
  <si>
    <t>pozn</t>
  </si>
  <si>
    <t>2050369453</t>
  </si>
  <si>
    <t>213</t>
  </si>
  <si>
    <t>766R13</t>
  </si>
  <si>
    <t>24-dveře dřevěné vnitřní hladké  plné 1křídlé vhodné do gastroprovozu /vysokotlaký HPL/ 800x1970 cm kompletizované vč.kování... -dále dle popisu v tabulce D-1.12</t>
  </si>
  <si>
    <t>1885542952</t>
  </si>
  <si>
    <t>214</t>
  </si>
  <si>
    <t>766R14</t>
  </si>
  <si>
    <t>25-dveře dřevěné vnitřní hladké  plné  1křídlé vhodné do gastroprovozu  /vysokotlaký HPL/ 800x1970 cm kompletizované vč.kování... -dále dle popisu v tabulce D-1.12</t>
  </si>
  <si>
    <t>1787113479</t>
  </si>
  <si>
    <t>215</t>
  </si>
  <si>
    <t>766R15</t>
  </si>
  <si>
    <t>26-dveře dřevěné vnitřní hladké  plné 1křídlé vhodné do gasrtoprovozu  /vysokotlaký HPL/ 900x1970 cm kompletizované vč.kování... -dále dle popisu v tabulce D-1.12</t>
  </si>
  <si>
    <t>-2078602442</t>
  </si>
  <si>
    <t>216</t>
  </si>
  <si>
    <t>766R17</t>
  </si>
  <si>
    <t>27-dveře dřevěné vnitřní hladké  plné 1křídlé vhodné do gastroprovozu  900x1970 cm kompletizované vč.kování a ochran.prvků... -dále dle popisu v tabulce D-1.12</t>
  </si>
  <si>
    <t>130229932</t>
  </si>
  <si>
    <t>217</t>
  </si>
  <si>
    <t>766R18</t>
  </si>
  <si>
    <t>28-dveře dřevěné vnitřní hladké  plné 1křídlé vhodné do gastroprovozu  /vysokotlaký HPL/ 900x1970 cm kompletizované vč.kování a ochran.prvků... -dále dle popisu v tabulce D-1.12</t>
  </si>
  <si>
    <t>846265674</t>
  </si>
  <si>
    <t>218</t>
  </si>
  <si>
    <t>766R20</t>
  </si>
  <si>
    <t>29-dveře dřevěné vnitřní hladké  plné  1křídlé posuvné vhodné do gastroprovozu  /vysokotlaký HPL/ 900x1970 cm kompletizované vč.kování a ochran.prvků.. -dále dle popisu v tabulce D-1.12</t>
  </si>
  <si>
    <t>809949258</t>
  </si>
  <si>
    <t>219</t>
  </si>
  <si>
    <t>611R823</t>
  </si>
  <si>
    <t xml:space="preserve">dodávka a montáž kování posuvné pro dveře posuvné na stěnu 1křídl.  garnyž pro š 90mm -vč.garnýže,fotobuňka.....,  vč.povrchové úpravy </t>
  </si>
  <si>
    <t>506752629</t>
  </si>
  <si>
    <t>220</t>
  </si>
  <si>
    <t>766R21</t>
  </si>
  <si>
    <t>30-dveře dřevěné vnitřní hladké  plné  2křídlé posuvné vhodné do gastroprovozu  /vysokotlaký HPL/ 900x1970 cm kompletizované vč.kování a ochran.prvků.. -dále dle popisu v tabulce D-1.12</t>
  </si>
  <si>
    <t>449234842</t>
  </si>
  <si>
    <t>221</t>
  </si>
  <si>
    <t>611R824</t>
  </si>
  <si>
    <t xml:space="preserve">dodávka a montáž kování posuvné pro dveře posuvné na stěnu 2 křídl  garnyž pro š 90mm -vč.garnýže,fotobuňka....., vč.povrchové úpravy </t>
  </si>
  <si>
    <t>1915271494</t>
  </si>
  <si>
    <t>222</t>
  </si>
  <si>
    <t>766R25</t>
  </si>
  <si>
    <t>31-dveře dřevěné vnitřní hladké  plné 1křídlé vhodné do gasrtoprovozu  1000x1970 cm kompletizované vč.kování... -dále dle popisu v tabulce D-1.12</t>
  </si>
  <si>
    <t>640098077</t>
  </si>
  <si>
    <t>223</t>
  </si>
  <si>
    <t>766R26</t>
  </si>
  <si>
    <t>32-dveře dřevěné vnitřní hladké částečně proskl. 2křídlé vhodné do gasrtoprovozu  /vysokotlaký HPL/ 1300x1970 cm kompletizované vč.kování... -dále dle popisu v tabulce D-1.12</t>
  </si>
  <si>
    <t>1917763910</t>
  </si>
  <si>
    <t>224</t>
  </si>
  <si>
    <t>766R27</t>
  </si>
  <si>
    <t>33-dveře dřevěné vnitřní hladké  plné 1křídlé  600x1970 cm kompletizované vč.kování a ochran.prvků... -dále dle popisu v tabulce D-1.12</t>
  </si>
  <si>
    <t>837858670</t>
  </si>
  <si>
    <t>225</t>
  </si>
  <si>
    <t>766691914</t>
  </si>
  <si>
    <t>Vyvěšení nebo zavěšení dřevěných křídel dveří pl do 2 m2</t>
  </si>
  <si>
    <t>-883569859</t>
  </si>
  <si>
    <t>vyvěšení ,zavěšení</t>
  </si>
  <si>
    <t>vč.uložení na místo úpravy</t>
  </si>
  <si>
    <t>11*2</t>
  </si>
  <si>
    <t>226</t>
  </si>
  <si>
    <t>R7663</t>
  </si>
  <si>
    <t xml:space="preserve">Generální klíč  </t>
  </si>
  <si>
    <t>ks</t>
  </si>
  <si>
    <t>1773859284</t>
  </si>
  <si>
    <t>předběžně  upřesní investor</t>
  </si>
  <si>
    <t>"stáv.dveře"11</t>
  </si>
  <si>
    <t>"nové.dveře"18</t>
  </si>
  <si>
    <t>227</t>
  </si>
  <si>
    <t>766622132</t>
  </si>
  <si>
    <t>Montáž plastových oken plochy přes 1 m2 otevíravých v do 2,5 m s rámem do zdiva</t>
  </si>
  <si>
    <t>1529442773</t>
  </si>
  <si>
    <t>228</t>
  </si>
  <si>
    <t>61140053</t>
  </si>
  <si>
    <t>01-okno plastové otevíravé/sklopné dvojsklo přes plochu 1m2 v 1,5-2,5m</t>
  </si>
  <si>
    <t>-1982412883</t>
  </si>
  <si>
    <t>229</t>
  </si>
  <si>
    <t>766694112</t>
  </si>
  <si>
    <t>01-Montáž parapetních desek dřevěných nebo plastových šířky do 30 cm délky do 1,6 m</t>
  </si>
  <si>
    <t>-1868870648</t>
  </si>
  <si>
    <t>230</t>
  </si>
  <si>
    <t>60794105</t>
  </si>
  <si>
    <t>parapet dřevotřískový vnitřní povrch laminátový š 400mm</t>
  </si>
  <si>
    <t>-109431412</t>
  </si>
  <si>
    <t>1,25*1,05 'Přepočtené koeficientem množství</t>
  </si>
  <si>
    <t>231</t>
  </si>
  <si>
    <t>766R28</t>
  </si>
  <si>
    <t xml:space="preserve">40-- Kuchyňská linka  s pracovní deskou š.600mm spodní, horní skříňky - dl.1200mm cena vč.vestav. elektrospotřebič. - popis, materiál , berevnost ,vybavení  dle popisu ve výkr.č.D-1.13 /ocenit vč.montáže, dodávky,dopravy a přesunu hmot </t>
  </si>
  <si>
    <t>949408135</t>
  </si>
  <si>
    <t>232</t>
  </si>
  <si>
    <t>41-Jídelní židle dřevěná /ocenit vč.montáže, dodávky,dopravy a přesunu hmot  dle popisu ve výkr.č.D-1.13</t>
  </si>
  <si>
    <t>417611190</t>
  </si>
  <si>
    <t>233</t>
  </si>
  <si>
    <t>42-Jídelní stůl  1600/800 dřevěný typový /ocenit vč.montáže, dodávky,dopravy a přesunu hmot  dle popisu ve výkr.č.D-1.13</t>
  </si>
  <si>
    <t>-1582228661</t>
  </si>
  <si>
    <t>234</t>
  </si>
  <si>
    <t>766R24</t>
  </si>
  <si>
    <t>43-Šatní sedací stolice 400x1000 v.500mm /ocenit vč.montáže, dodávky,dopravy  dále dle popisu ve výkr.č.D-1.13</t>
  </si>
  <si>
    <t>-302756257</t>
  </si>
  <si>
    <t>235</t>
  </si>
  <si>
    <t>766R23</t>
  </si>
  <si>
    <t>44-Šatní skříň š. 500x500 v.2100 /ocenit vč.montáže, dodávky,dopravy  dále dle popisu ve výkr.č.D-1.13</t>
  </si>
  <si>
    <t>-448891988</t>
  </si>
  <si>
    <t>236</t>
  </si>
  <si>
    <t>766R30</t>
  </si>
  <si>
    <t>45-Optická clona v jídelně 2000x1800 /ocenit vč.montáže, dodávky,dopravy  dále dle popisu ve výkr.č.D-1.13</t>
  </si>
  <si>
    <t>-930374919</t>
  </si>
  <si>
    <t>237</t>
  </si>
  <si>
    <t>998766202</t>
  </si>
  <si>
    <t>Přesun hmot procentní pro kce truhlářské v objektech v přes 6 do 12 m</t>
  </si>
  <si>
    <t>2038875236</t>
  </si>
  <si>
    <t>767</t>
  </si>
  <si>
    <t>Konstrukce zámečnické</t>
  </si>
  <si>
    <t>238</t>
  </si>
  <si>
    <t>1260102665</t>
  </si>
  <si>
    <t>239</t>
  </si>
  <si>
    <t>767425322</t>
  </si>
  <si>
    <t xml:space="preserve">Montáž a dodávka,doprava -systému fasádních plechových kazet s vodorovnou spárou kotvenou na vytvořenou ocel.konstr.kolem VZT potrubí  /kompletní dodávka bez ocel kce </t>
  </si>
  <si>
    <t>-825893531</t>
  </si>
  <si>
    <t>25,0</t>
  </si>
  <si>
    <t>240</t>
  </si>
  <si>
    <t>767R3</t>
  </si>
  <si>
    <t>02/Z-Ocelové schodiště  a zábradlím -žárově pozinkované  dodávka, montáž,doprava /další popis  výrobků  výkrws D-1.18</t>
  </si>
  <si>
    <t>1950172450</t>
  </si>
  <si>
    <t>vč.kotvení do základu a do rampy</t>
  </si>
  <si>
    <t>váha 275,66,0 kg</t>
  </si>
  <si>
    <t>cena celkem</t>
  </si>
  <si>
    <t>241</t>
  </si>
  <si>
    <t>899102112</t>
  </si>
  <si>
    <t>Osazení poklopů  ocelových včetně rámů  pro zadláždění</t>
  </si>
  <si>
    <t>1199418108</t>
  </si>
  <si>
    <t>242</t>
  </si>
  <si>
    <t>767R30</t>
  </si>
  <si>
    <t>Šachtový poklop pro zadláždění vč.ozazovacího rámu 900/600 viz výkres D-1.13</t>
  </si>
  <si>
    <t>-400158091</t>
  </si>
  <si>
    <t xml:space="preserve">oz.36   </t>
  </si>
  <si>
    <t>243</t>
  </si>
  <si>
    <t>767R31</t>
  </si>
  <si>
    <t>Šachtový poklop pro zadláždění vč.ozazovacího rámu 600/600 viz výkres D-1.13</t>
  </si>
  <si>
    <t>749538352</t>
  </si>
  <si>
    <t xml:space="preserve"> 1             </t>
  </si>
  <si>
    <t>244</t>
  </si>
  <si>
    <t>-1387173912</t>
  </si>
  <si>
    <t>245</t>
  </si>
  <si>
    <t>953942121</t>
  </si>
  <si>
    <t>Osazování ochranných úhelníků</t>
  </si>
  <si>
    <t>1025038283</t>
  </si>
  <si>
    <t>246</t>
  </si>
  <si>
    <t>95R1</t>
  </si>
  <si>
    <t xml:space="preserve">37-Akrylovinylový  kryt rohu 51/51/3  dl.1600mm- / další popis  dle tabulky výrobků  ve výkr.č.D-1.13  </t>
  </si>
  <si>
    <t>-1091710307</t>
  </si>
  <si>
    <t>247</t>
  </si>
  <si>
    <t>R76720</t>
  </si>
  <si>
    <t>Fotoluminiscenční  tabulky  bezpečnostní informační    dodávka a osazení -předběžně</t>
  </si>
  <si>
    <t>-1273728293</t>
  </si>
  <si>
    <t>248</t>
  </si>
  <si>
    <t>76721R1</t>
  </si>
  <si>
    <t>38-Roleta interierová na manuální ovládání 5400/1350 Al horizont. lamely uzamykatelné ve spuštěném stavu ,vč.schránky,vodících lišt../ členění a další popis dle tab. výrobků výrobků D-1.13 a tech.zpráva  kompletní dodávka , montáž,doprava,přesun,zaměření.</t>
  </si>
  <si>
    <t>1784139563</t>
  </si>
  <si>
    <t>variantně na el.pohon  určí uživatel a investor</t>
  </si>
  <si>
    <t>249</t>
  </si>
  <si>
    <t>767212R2</t>
  </si>
  <si>
    <t>39-Roleta interierová na manuální ovládání 2000/1350 Al horizont. lamely uzamykatelné ve spuštěném stavu ,vč.schránky,vodících lišt.. /členění a další popis dle tab. výrobků výrobků D-1.13 a tech.zpráva  kompletní dodávka , montáž,doprava,přesun,zaměření</t>
  </si>
  <si>
    <t>1734183401</t>
  </si>
  <si>
    <t>250</t>
  </si>
  <si>
    <t>767213R3</t>
  </si>
  <si>
    <t>Vnitřní výtahová plošina - další popis  tech.zpráva  kompletní dodávka , montáž,doprava,přesun,zaměření</t>
  </si>
  <si>
    <t>220257213</t>
  </si>
  <si>
    <t>251</t>
  </si>
  <si>
    <t>767100</t>
  </si>
  <si>
    <t xml:space="preserve">Úprava dojezdu výtahu /v šachtě/ dle požadavku vybrané výtahové plošiny </t>
  </si>
  <si>
    <t>1625278834</t>
  </si>
  <si>
    <t>252</t>
  </si>
  <si>
    <t>7671R4</t>
  </si>
  <si>
    <t>Ocelové nosníky a prvky pro opláštění výdechu VZT na fasádě tabulka výkresu D-1.08 /kompletní dodávka , montáž,doprava,přesun,zaměření</t>
  </si>
  <si>
    <t>kpl</t>
  </si>
  <si>
    <t>622696648</t>
  </si>
  <si>
    <t>pozinkovat</t>
  </si>
  <si>
    <t>váha 506,6/1000*1,1 =0,557200t</t>
  </si>
  <si>
    <t>"cena celkem "1</t>
  </si>
  <si>
    <t>253</t>
  </si>
  <si>
    <t>7672R6</t>
  </si>
  <si>
    <t>Ocelové nosníky a prvky pro nadpraží u interierové rolety- tabulka výkresu D-1.08 /kompletní dodávka , montáž,doprava,přesun,zaměření</t>
  </si>
  <si>
    <t>-132439083</t>
  </si>
  <si>
    <t>váha 170,28/1000*1,1 =0,18731t</t>
  </si>
  <si>
    <t>254</t>
  </si>
  <si>
    <t>7672R7</t>
  </si>
  <si>
    <t>Ocelový nosník do krabice 2*UPE 240/kompletní dodávka , montáž,doprava,přesun,zaměření</t>
  </si>
  <si>
    <t>1715566532</t>
  </si>
  <si>
    <t>váha 362,4/1000*1,1 =0,398t</t>
  </si>
  <si>
    <t>255</t>
  </si>
  <si>
    <t>998767202</t>
  </si>
  <si>
    <t>Přesun hmot procentní pro zámečnické konstrukce v objektech v přes 6 do 12 m</t>
  </si>
  <si>
    <t>-205787027</t>
  </si>
  <si>
    <t>771</t>
  </si>
  <si>
    <t>Podlahy z dlaždic</t>
  </si>
  <si>
    <t>256</t>
  </si>
  <si>
    <t>771111011</t>
  </si>
  <si>
    <t>Vysátí podkladu před pokládkou dlažby</t>
  </si>
  <si>
    <t>1945976832</t>
  </si>
  <si>
    <t>(40,48+14,17+5,81+5,63+69,11+3,81+11,63+1,22+1,5+1,5+23,28+10,63+16,75+3,6+1,3+1,31+1,22+3,86+6,65+16,35+12,01+17,82+4,61)</t>
  </si>
  <si>
    <t>"venk.schody"2,5</t>
  </si>
  <si>
    <t>(8,57+1,91+2,79+2,02)</t>
  </si>
  <si>
    <t>257</t>
  </si>
  <si>
    <t>771121011</t>
  </si>
  <si>
    <t>Nátěr penetrační na podlahu</t>
  </si>
  <si>
    <t>1469072706</t>
  </si>
  <si>
    <t>258</t>
  </si>
  <si>
    <t>771151013</t>
  </si>
  <si>
    <t>Samonivelační stěrka podlah pevnosti 20 MPa tl přes 3 do 8 mm</t>
  </si>
  <si>
    <t>1069643539</t>
  </si>
  <si>
    <t>259</t>
  </si>
  <si>
    <t>771274123</t>
  </si>
  <si>
    <t>Montáž obkladů stupnic z dlaždic protiskluzných mrazuvzdorných keramických mrazuvzdor. lepidlo š přes 250 do 300 mm</t>
  </si>
  <si>
    <t>-1727506884</t>
  </si>
  <si>
    <t>1,1*5</t>
  </si>
  <si>
    <t>260</t>
  </si>
  <si>
    <t>771274232</t>
  </si>
  <si>
    <t>Montáž obkladů podstupnic z dlaždic hladkých keramických  mrazuvzdorných mrazuvzdor.lepidlo v přes 150 do 200 mm</t>
  </si>
  <si>
    <t>-288101732</t>
  </si>
  <si>
    <t>261</t>
  </si>
  <si>
    <t>59761337</t>
  </si>
  <si>
    <t>schodovka protiskluzná mrazuvzdorná šířky 300x600mm</t>
  </si>
  <si>
    <t>-2126003209</t>
  </si>
  <si>
    <t>262</t>
  </si>
  <si>
    <t>771471132</t>
  </si>
  <si>
    <t>Montáž soklů z dlaždic keramických schodišťových stupňovitých do malty v přes 65 do 90 mm</t>
  </si>
  <si>
    <t>-2003398853</t>
  </si>
  <si>
    <t>venkovní schodiště</t>
  </si>
  <si>
    <t>263</t>
  </si>
  <si>
    <t>59761416</t>
  </si>
  <si>
    <t>sokl-dlažba keramická slinutá hladká do interiéru i exteriéru 300x80mm    viz kat list INT 04  /bude vzorkováno</t>
  </si>
  <si>
    <t>1032955913</t>
  </si>
  <si>
    <t>5,0/0,3*1,1</t>
  </si>
  <si>
    <t>264</t>
  </si>
  <si>
    <t>771474112</t>
  </si>
  <si>
    <t xml:space="preserve">Montáž soklů z dlaždic keramických rovných flexibilní lepidlo v přes 65 do 90 mm </t>
  </si>
  <si>
    <t>1732585840</t>
  </si>
  <si>
    <t>14,8+19,9+17,5+14,18</t>
  </si>
  <si>
    <t>"sloupy sloupů rampa"1,6*2</t>
  </si>
  <si>
    <t>32,58+11,96</t>
  </si>
  <si>
    <t>265</t>
  </si>
  <si>
    <t>1997104106</t>
  </si>
  <si>
    <t>110,29/0,3*1,1</t>
  </si>
  <si>
    <t>3,2/0,3*1,1</t>
  </si>
  <si>
    <t>266</t>
  </si>
  <si>
    <t>771574112</t>
  </si>
  <si>
    <t>Montáž podlah keramických hladkých lepených flexibilním lepidlem přes 9 do 12 ks/m2</t>
  </si>
  <si>
    <t>-1393834835</t>
  </si>
  <si>
    <t>"venkovní mrazuvzdor "40,48</t>
  </si>
  <si>
    <t>"vnitřní protiskluz" (14,17+5,81+5,63+69,11+3,81+11,63+1,22+1,5+1,5+23,28+10,63+16,75+3,6+1,3+1,31+1,22+3,86+6,65+16,35+12,01+17,82+4,61)</t>
  </si>
  <si>
    <t>"vnitřní protiskluz"(8,57+1,91+2,79+2,02)</t>
  </si>
  <si>
    <t>267</t>
  </si>
  <si>
    <t>59761409</t>
  </si>
  <si>
    <t>dlažba keramická slinutá protiskluzná do interiéru i exteriéru pro vysoké mechanické namáhání přes 9 do 12ks/m2                       viz kat list INT 03  /bude vzorkováno</t>
  </si>
  <si>
    <t>1795776501</t>
  </si>
  <si>
    <t>249,06*1,1 'Přepočtené koeficientem množství</t>
  </si>
  <si>
    <t>268</t>
  </si>
  <si>
    <t>5976R</t>
  </si>
  <si>
    <t>dlažba keramická slinutá protiskluzná,mrazuvzdorná do interiéru i exteriéru pro vysoké mechanické namáhání přes 9 do 12ks/m2                       viz kat list INT 03/bude vzorkováno</t>
  </si>
  <si>
    <t>548940172</t>
  </si>
  <si>
    <t>40,48</t>
  </si>
  <si>
    <t>"podstupnice"1,5"nebo jen vystěrkovat</t>
  </si>
  <si>
    <t>41,98*1,1 'Přepočtené koeficientem množství</t>
  </si>
  <si>
    <t>269</t>
  </si>
  <si>
    <t>771577111</t>
  </si>
  <si>
    <t>Příplatek k montáži podlah keramických lepených flexibilním lepidlem za plochu do 5 m2</t>
  </si>
  <si>
    <t>630906544</t>
  </si>
  <si>
    <t>(5,81+5,63+3,81+1,22+1,5+1,5+3,6+1,3+1,31+1,22+3,86+4,61)</t>
  </si>
  <si>
    <t>(1,91+2,79+2,02)</t>
  </si>
  <si>
    <t>270</t>
  </si>
  <si>
    <t>77157</t>
  </si>
  <si>
    <t>Příplatek k montáži podlah keramických lepených flexibilním lepidlem - spárování epoxid viz kat list INT 03,04</t>
  </si>
  <si>
    <t>1598377367</t>
  </si>
  <si>
    <t>292,04+9,5</t>
  </si>
  <si>
    <t>271</t>
  </si>
  <si>
    <t>771591R1</t>
  </si>
  <si>
    <t xml:space="preserve">Systémová izolace pod dlažbu nátěrem nebo stěrkou </t>
  </si>
  <si>
    <t>1465777487</t>
  </si>
  <si>
    <t>5,81+3,81+11,64+1,22+1,5+1,5+1,3+1,31+1,22+3,86+6,65+16,35+12,01+17,82</t>
  </si>
  <si>
    <t>"svisle sokl"(10,0+7,95+14,8+4,7+5,2+5,2+4,83+4,7+4,73+8,7+10,82+17,7+14,18+8,4)*0,4</t>
  </si>
  <si>
    <t>1,0*3*2,0</t>
  </si>
  <si>
    <t>"svisle sokl"(5,75+7,55+5,8)*0,4</t>
  </si>
  <si>
    <t>272</t>
  </si>
  <si>
    <t>776421312</t>
  </si>
  <si>
    <t>Montáž přechodových šroubovaných lišt</t>
  </si>
  <si>
    <t>1822260253</t>
  </si>
  <si>
    <t>12,3</t>
  </si>
  <si>
    <t>273</t>
  </si>
  <si>
    <t>55343R2</t>
  </si>
  <si>
    <t>profil přechodový nerez vrtaný  bude vzorkováno</t>
  </si>
  <si>
    <t>-1316370853</t>
  </si>
  <si>
    <t>18,3</t>
  </si>
  <si>
    <t>18,3*1,15 'Přepočtené koeficientem množství</t>
  </si>
  <si>
    <t>274</t>
  </si>
  <si>
    <t>771161011</t>
  </si>
  <si>
    <t>Montáž profilu dilatační spáry v rovině dlažby</t>
  </si>
  <si>
    <t>1135564497</t>
  </si>
  <si>
    <t>275</t>
  </si>
  <si>
    <t>SCSR3</t>
  </si>
  <si>
    <t xml:space="preserve">Dilatační lišta nerezová </t>
  </si>
  <si>
    <t>-994105331</t>
  </si>
  <si>
    <t>8*1,1 'Přepočtené koeficientem množství</t>
  </si>
  <si>
    <t>276</t>
  </si>
  <si>
    <t>998771202</t>
  </si>
  <si>
    <t>Přesun hmot procentní pro podlahy z dlaždic v objektech v přes 6 do 12 m</t>
  </si>
  <si>
    <t>1753710893</t>
  </si>
  <si>
    <t>776</t>
  </si>
  <si>
    <t>Podlahy povlakové</t>
  </si>
  <si>
    <t>277</t>
  </si>
  <si>
    <t>776111311</t>
  </si>
  <si>
    <t>Vysátí podkladu povlakových podlah</t>
  </si>
  <si>
    <t>-1521806244</t>
  </si>
  <si>
    <t>278</t>
  </si>
  <si>
    <t>776121112</t>
  </si>
  <si>
    <t>Vodou ředitelná penetrace savého podkladu povlakových podlah</t>
  </si>
  <si>
    <t>843423057</t>
  </si>
  <si>
    <t>279</t>
  </si>
  <si>
    <t>776141112</t>
  </si>
  <si>
    <t>Stěrka podlahová nivelační pro vyrovnání podkladu povlakových podlah pevnosti 20 MPa tl přes 3 do 5 mm</t>
  </si>
  <si>
    <t>59554748</t>
  </si>
  <si>
    <t>280</t>
  </si>
  <si>
    <t>776241111</t>
  </si>
  <si>
    <t>Lepení hladkých (bez vzoru) pásů ze sametového vinylu</t>
  </si>
  <si>
    <t>1477671456</t>
  </si>
  <si>
    <t>10,07</t>
  </si>
  <si>
    <t>8,67+8,7</t>
  </si>
  <si>
    <t>281</t>
  </si>
  <si>
    <t>28411R1</t>
  </si>
  <si>
    <t>krytina podlahová vinylová tl.2mm    / viz katalog.list INT 02 a tech.zpráva /bude vzorkováno</t>
  </si>
  <si>
    <t>1679963014</t>
  </si>
  <si>
    <t>27,44</t>
  </si>
  <si>
    <t>27,44*1,1 'Přepočtené koeficientem množství</t>
  </si>
  <si>
    <t>282</t>
  </si>
  <si>
    <t>776411112</t>
  </si>
  <si>
    <t>Montáž obvodových soklíků výšky do 100 mm</t>
  </si>
  <si>
    <t>333567003</t>
  </si>
  <si>
    <t>14,0+12,0+12,08</t>
  </si>
  <si>
    <t>283</t>
  </si>
  <si>
    <t>28411</t>
  </si>
  <si>
    <t>lišta soklová -lištový vinilový sokl  v.80mm vč.koutů a rohů</t>
  </si>
  <si>
    <t>418947060</t>
  </si>
  <si>
    <t>38,08</t>
  </si>
  <si>
    <t>38,08*1,1 'Přepočtené koeficientem množství</t>
  </si>
  <si>
    <t>284</t>
  </si>
  <si>
    <t>998776202</t>
  </si>
  <si>
    <t>Přesun hmot procentní pro podlahy povlakové v objektech v přes 6 do 12 m</t>
  </si>
  <si>
    <t>-981877503</t>
  </si>
  <si>
    <t>777</t>
  </si>
  <si>
    <t>Podlahy lité</t>
  </si>
  <si>
    <t>285</t>
  </si>
  <si>
    <t>777111111</t>
  </si>
  <si>
    <t>Vysátí podkladu před provedením lité podlahy</t>
  </si>
  <si>
    <t>240059037</t>
  </si>
  <si>
    <t>286</t>
  </si>
  <si>
    <t>777R13</t>
  </si>
  <si>
    <t>Penetrace na savé a porézní podklady vhodná pod průmyslové samonivelační stěrky</t>
  </si>
  <si>
    <t>-601514740</t>
  </si>
  <si>
    <t>287</t>
  </si>
  <si>
    <t>776R141</t>
  </si>
  <si>
    <t>Průmyslová samonivalační podlahová stěrka s vysokou provozní zátěží tl.4,0-6,0 mm, vhodná jako podklad pod silnovrstvou podlahovou stěrku /v případě nerovnosti podkladu/dále dle skladby S06 ,tech. zpráva</t>
  </si>
  <si>
    <t>1330008013</t>
  </si>
  <si>
    <t>-sanace trhlin - sklovláknová tkanina s epoxidovou pryskyřicí</t>
  </si>
  <si>
    <t>dilatace provedené dle požadavku výrobce stěrky</t>
  </si>
  <si>
    <t>9,57+82,2+8,18+18,5</t>
  </si>
  <si>
    <t>"sokl"12,0</t>
  </si>
  <si>
    <t>sokly s požlábkem  v.100mm,cca 117,0m</t>
  </si>
  <si>
    <t>288</t>
  </si>
  <si>
    <t>777R61</t>
  </si>
  <si>
    <t>Silnovrstvá podlahová stěrka tl.9mm pro použití v gastro provozu dle konkrétní specifikace zvoleného dodavatele, např. polyuretanbetonová, s chemickou a mechanickou odolností pro gastro provoz shodnou v celé skladbě./dále dle skladby S06tech. zpráva</t>
  </si>
  <si>
    <t>1275167748</t>
  </si>
  <si>
    <t>Stěrka s bezprašným nenasákavým povrchem a s rotiskluzností r12, probarvená a kompaktní v celé tloušťce.</t>
  </si>
  <si>
    <t>(v případě, kdy je dodavatel schopen dodržet požadované parametry, lze tloušťku stěrky snížit dle jeho technolog. předpisu)</t>
  </si>
  <si>
    <t>Před realizací stěrky nutno provést ověřovací odtrhové zkoušky</t>
  </si>
  <si>
    <t>130,45</t>
  </si>
  <si>
    <t>289</t>
  </si>
  <si>
    <t>-242681563</t>
  </si>
  <si>
    <t>290</t>
  </si>
  <si>
    <t>1521903163</t>
  </si>
  <si>
    <t>9,7*1,1 'Přepočtené koeficientem množství</t>
  </si>
  <si>
    <t>291</t>
  </si>
  <si>
    <t>998777202</t>
  </si>
  <si>
    <t>Přesun hmot procentní pro podlahy lité v objektech v přes 6 do 12 m</t>
  </si>
  <si>
    <t>44920833</t>
  </si>
  <si>
    <t>781</t>
  </si>
  <si>
    <t>Dokončovací práce - obklady</t>
  </si>
  <si>
    <t>292</t>
  </si>
  <si>
    <t>781111011</t>
  </si>
  <si>
    <t>Ometení (oprášení) stěny při přípravě podkladu</t>
  </si>
  <si>
    <t>-1243448789</t>
  </si>
  <si>
    <t>293</t>
  </si>
  <si>
    <t>781121011</t>
  </si>
  <si>
    <t>Nátěr penetrační na stěnu</t>
  </si>
  <si>
    <t>1242679279</t>
  </si>
  <si>
    <t>294</t>
  </si>
  <si>
    <t>781151031</t>
  </si>
  <si>
    <t>Celoplošné vyrovnání podkladu stěrkou tl 3 mm</t>
  </si>
  <si>
    <t>1953611202</t>
  </si>
  <si>
    <t>295</t>
  </si>
  <si>
    <t>781474113</t>
  </si>
  <si>
    <t>Montáž obkladů vnitřních keramických hladkých přes 12 do 19 ks/m2 lepených flexibilním lepidlem</t>
  </si>
  <si>
    <t>-1044721132</t>
  </si>
  <si>
    <t>form.400/200</t>
  </si>
  <si>
    <t>"1.03"2*(5,7+2,7)*2,0</t>
  </si>
  <si>
    <t>-(1,3*1,97+0,9*1,97*2+1,3*1,97)</t>
  </si>
  <si>
    <t>"1.04"2*(2,0+2,75)*2,0</t>
  </si>
  <si>
    <t>-(0,9*1,97)</t>
  </si>
  <si>
    <t>"1.05"2*(2,0+2,75)*2,0</t>
  </si>
  <si>
    <t>-0,9*1,97</t>
  </si>
  <si>
    <t>"1.06,1.011"81,7*2,0+13,37*2,0</t>
  </si>
  <si>
    <t>-(0,8*1,97*6+0,9*1,97*4+1,3*1,97)</t>
  </si>
  <si>
    <t>"1.08"2*(2,1+1,6)*2,0</t>
  </si>
  <si>
    <t>-0,8*1,97</t>
  </si>
  <si>
    <t>"1.09"2*0,8*2,0</t>
  </si>
  <si>
    <t>"09a"2*(1,48+0,9)*2,0</t>
  </si>
  <si>
    <t>-0,6*2,0</t>
  </si>
  <si>
    <t>"09b,c"2*(1,6+1,9)*2,0</t>
  </si>
  <si>
    <t>-0,6*1,97</t>
  </si>
  <si>
    <t>"1.14"2*(2,75+1,2)*2,0</t>
  </si>
  <si>
    <t>-(0,8*1,97+0,6*1,97)</t>
  </si>
  <si>
    <t>"1.15"2*(0,85+1,45)*2,0</t>
  </si>
  <si>
    <t>-(0,6*1,97*2)</t>
  </si>
  <si>
    <t>"1.16"2*(0,9+1,45)*2,0</t>
  </si>
  <si>
    <t>-(0,6*1,97)</t>
  </si>
  <si>
    <t>"1.17"2*(0,8+1,45)*2,0</t>
  </si>
  <si>
    <t>"1.18"2*(1,35+2,8)*2,0</t>
  </si>
  <si>
    <t>-(0,9*1,97*2)</t>
  </si>
  <si>
    <t>"1.20"2*(2,05+3,2)*2,0</t>
  </si>
  <si>
    <t>-(0,8*1,97)</t>
  </si>
  <si>
    <t>"1.21"2*(2,75+5,95)*2,0</t>
  </si>
  <si>
    <t>"1.23"2*(2,95+6,0)*2,0</t>
  </si>
  <si>
    <t>-(0,8*1,97*2)</t>
  </si>
  <si>
    <t>"1.24"2*(1,65+2,75)*2,0</t>
  </si>
  <si>
    <t>"2.04"2*(2,55+3,7)*2,0</t>
  </si>
  <si>
    <t>"2.05"2*(11,65+6,1)*2,60+0,4*2,60*4</t>
  </si>
  <si>
    <t>-(2,4*1,8*4+5,4*2,0+1,0*2,0+1,7*2,5)</t>
  </si>
  <si>
    <t>"2.05a"(2*4,8+1,85)*2,0</t>
  </si>
  <si>
    <t>-(0,9*1,97*3+1,1*2,0)</t>
  </si>
  <si>
    <t>"2.06"2*(2,9*2,75)*2,6</t>
  </si>
  <si>
    <t>-1,0*2,0</t>
  </si>
  <si>
    <t>"2.08"2*(2,8+6,9)*2,60</t>
  </si>
  <si>
    <t>-(1,0*2,0+0,9*1,97+2,0*1,35)</t>
  </si>
  <si>
    <t>"2.10"(2*0,3+2,7)*2,0</t>
  </si>
  <si>
    <t>"2.11"2*(1,3+1,4)*2,0</t>
  </si>
  <si>
    <t>-0,6*1,97*3</t>
  </si>
  <si>
    <t>"2.12"2*(2,8+1,0)*2,0</t>
  </si>
  <si>
    <t>-(0,6*1,97+2,4*1,2)</t>
  </si>
  <si>
    <t>"2.13"2*(1,4+1,4)*2,0</t>
  </si>
  <si>
    <t>"dekor"-49,457</t>
  </si>
  <si>
    <t>"ostění"34,3*0,15</t>
  </si>
  <si>
    <t>"parapety"17,1*0,15</t>
  </si>
  <si>
    <t>296</t>
  </si>
  <si>
    <t>59761071</t>
  </si>
  <si>
    <t>obklad keramický hladký přes 12 do 19ks/m2</t>
  </si>
  <si>
    <t>1272554376</t>
  </si>
  <si>
    <t>595,508</t>
  </si>
  <si>
    <t>595,508*1,1 'Přepočtené koeficientem množství</t>
  </si>
  <si>
    <t>297</t>
  </si>
  <si>
    <t>781474118</t>
  </si>
  <si>
    <t>Montáž obkladů vnitřních keramických hladkých přes 45 do 50 ks/m2 lepených flexibilním lepidlem</t>
  </si>
  <si>
    <t>-116705822</t>
  </si>
  <si>
    <t>dekor -150/150</t>
  </si>
  <si>
    <t>157,35*0,15</t>
  </si>
  <si>
    <t>172,36*0,15</t>
  </si>
  <si>
    <t>298</t>
  </si>
  <si>
    <t>59761637</t>
  </si>
  <si>
    <t>obklad keramický hladký přes 45 do 50ks/m2</t>
  </si>
  <si>
    <t>-269005917</t>
  </si>
  <si>
    <t>49,457</t>
  </si>
  <si>
    <t>49,457*1,1 'Přepočtené koeficientem množství</t>
  </si>
  <si>
    <t>299</t>
  </si>
  <si>
    <t>781477111</t>
  </si>
  <si>
    <t>Příplatek k montáži obkladů vnitřních keramických hladkých za plochu do 10 m2</t>
  </si>
  <si>
    <t>359065952</t>
  </si>
  <si>
    <t>595,508+49,457</t>
  </si>
  <si>
    <t>300</t>
  </si>
  <si>
    <t>781494111</t>
  </si>
  <si>
    <t>Plastové profily rohové lepené flexibilním lepidlem</t>
  </si>
  <si>
    <t>934388881</t>
  </si>
  <si>
    <t>301</t>
  </si>
  <si>
    <t>781494511</t>
  </si>
  <si>
    <t>Plastové profily ukončovací lepené flexibilním lepidlem////</t>
  </si>
  <si>
    <t>199640850</t>
  </si>
  <si>
    <t>16,05+10,0+9,8+81,7+7,95+4,7+5,2+5,2+13,7+8,7+4,8+4,7+4,7+8,7+10,8+17,7+18,4+9,1</t>
  </si>
  <si>
    <t>12,8+12,08+5,75+7,55+5,8</t>
  </si>
  <si>
    <t>302</t>
  </si>
  <si>
    <t>781571131</t>
  </si>
  <si>
    <t>Montáž obkladů ostění šířky do 200 mm lepenými flexibilním lepidlem////</t>
  </si>
  <si>
    <t>743195579</t>
  </si>
  <si>
    <t>2,0+4,0</t>
  </si>
  <si>
    <t>19,2+2,7+4,0+2,4</t>
  </si>
  <si>
    <t>303</t>
  </si>
  <si>
    <t>781674113</t>
  </si>
  <si>
    <t>Montáž obkladů parapetů š přes 150 do 200 mm z dlaždic keramických lepených flexibilním lepidlem///</t>
  </si>
  <si>
    <t>-1415787066</t>
  </si>
  <si>
    <t>1,2+0,9</t>
  </si>
  <si>
    <t>2,4*4+2,0+2,4+1,0</t>
  </si>
  <si>
    <t>304</t>
  </si>
  <si>
    <t>998781202</t>
  </si>
  <si>
    <t>Přesun hmot procentní pro obklady keramické v objektech v přes 6 do 12 m</t>
  </si>
  <si>
    <t>855799889</t>
  </si>
  <si>
    <t>783</t>
  </si>
  <si>
    <t>Dokončovací práce - nátěry</t>
  </si>
  <si>
    <t>305</t>
  </si>
  <si>
    <t>4,2</t>
  </si>
  <si>
    <t>Vysátí betonových podlah před provedením nátěru</t>
  </si>
  <si>
    <t>-1079842419</t>
  </si>
  <si>
    <t>306</t>
  </si>
  <si>
    <t>783913161</t>
  </si>
  <si>
    <t>Penetrační  nátěr pórovitých betonových podlah</t>
  </si>
  <si>
    <t>-1312302952</t>
  </si>
  <si>
    <t>307</t>
  </si>
  <si>
    <t>783917161</t>
  </si>
  <si>
    <t>Krycí dvojnásobný  nátěr betonové podlahy /viz výpis skladeb</t>
  </si>
  <si>
    <t>-2015323658</t>
  </si>
  <si>
    <t>308</t>
  </si>
  <si>
    <t>783997151</t>
  </si>
  <si>
    <t>Příplatek k cenám krycího nátěru betonové podlahy za protiskluznou úpravu</t>
  </si>
  <si>
    <t>764014051</t>
  </si>
  <si>
    <t>309</t>
  </si>
  <si>
    <t>783106807</t>
  </si>
  <si>
    <t>Odstranění nátěrů z truhlářských konstrukcí odstraňovačem nátěrů</t>
  </si>
  <si>
    <t>-1365414061</t>
  </si>
  <si>
    <t>"dveře poz.20-23"</t>
  </si>
  <si>
    <t>16,1*2</t>
  </si>
  <si>
    <t>310</t>
  </si>
  <si>
    <t>783101203</t>
  </si>
  <si>
    <t>Jemné obroušení podkladu truhlářských konstrukcí před provedením nátěru</t>
  </si>
  <si>
    <t>-942666874</t>
  </si>
  <si>
    <t>311</t>
  </si>
  <si>
    <t>783122121</t>
  </si>
  <si>
    <t>Lokální tmelení truhlářských konstrukcí včetně přebroušení disperzním tmelem plochy do 50%</t>
  </si>
  <si>
    <t>831950301</t>
  </si>
  <si>
    <t>312</t>
  </si>
  <si>
    <t>783101403</t>
  </si>
  <si>
    <t>Oprášení podkladu truhlářských konstrukcí před provedením nátěru</t>
  </si>
  <si>
    <t>-400487020</t>
  </si>
  <si>
    <t>313</t>
  </si>
  <si>
    <t>783113101</t>
  </si>
  <si>
    <t>Jednonásobný napouštěcí syntetický nátěr truhlářských konstrukcí</t>
  </si>
  <si>
    <t>1534157792</t>
  </si>
  <si>
    <t>314</t>
  </si>
  <si>
    <t>783114101</t>
  </si>
  <si>
    <t>Základní jednonásobný syntetický nátěr truhlářských konstrukcí</t>
  </si>
  <si>
    <t>-2066337536</t>
  </si>
  <si>
    <t>315</t>
  </si>
  <si>
    <t>783117101</t>
  </si>
  <si>
    <t>Krycí jednonásobný syntetický nátěr truhlářských konstrukcí</t>
  </si>
  <si>
    <t>-967402145</t>
  </si>
  <si>
    <t>316</t>
  </si>
  <si>
    <t>783306807</t>
  </si>
  <si>
    <t>Odstranění nátěru ze zámečnických konstrukcí odstraňovačem nátěrů</t>
  </si>
  <si>
    <t>1223360959</t>
  </si>
  <si>
    <t>stáv.zárubně</t>
  </si>
  <si>
    <t>11,0</t>
  </si>
  <si>
    <t>stáv.zábradlí vč.madla</t>
  </si>
  <si>
    <t>10,45</t>
  </si>
  <si>
    <t>317</t>
  </si>
  <si>
    <t>783301313</t>
  </si>
  <si>
    <t>Odmaštění zámečnických konstrukcí ředidlovým odmašťovačem</t>
  </si>
  <si>
    <t>2104529327</t>
  </si>
  <si>
    <t>zárubně</t>
  </si>
  <si>
    <t>21,0+11,0</t>
  </si>
  <si>
    <t>stáv.zábradlí</t>
  </si>
  <si>
    <t>"nosník rampa"7,0</t>
  </si>
  <si>
    <t>318</t>
  </si>
  <si>
    <t>783314101</t>
  </si>
  <si>
    <t>Základní jednonásobný syntetický nátěr zámečnických konstrukcí</t>
  </si>
  <si>
    <t>1253231921</t>
  </si>
  <si>
    <t>319</t>
  </si>
  <si>
    <t>783315101</t>
  </si>
  <si>
    <t>Mezinátěr jednonásobný syntetický standardní zámečnických konstrukcí s přebroušením</t>
  </si>
  <si>
    <t>-348948691</t>
  </si>
  <si>
    <t>320</t>
  </si>
  <si>
    <t>783317101</t>
  </si>
  <si>
    <t>Krycí jednonásobný syntetický standardní nátěr zámečnických konstrukcí</t>
  </si>
  <si>
    <t>-1938875530</t>
  </si>
  <si>
    <t>784</t>
  </si>
  <si>
    <t>Dokončovací práce - malby a tapety</t>
  </si>
  <si>
    <t>321</t>
  </si>
  <si>
    <t>784111001</t>
  </si>
  <si>
    <t xml:space="preserve">Oprášení (ometení ) podkladu v místnostech výšky do 3,80 m  </t>
  </si>
  <si>
    <t>-1916395336</t>
  </si>
  <si>
    <t>322</t>
  </si>
  <si>
    <t>784181001</t>
  </si>
  <si>
    <t>Jednonásobné pačokování v místnostech výšky do 3,80 m</t>
  </si>
  <si>
    <t>220483296</t>
  </si>
  <si>
    <t>"dle  odd.61 stropy"148,44+350,37</t>
  </si>
  <si>
    <t>"dle  odd.61 stěny"506,47+675,23</t>
  </si>
  <si>
    <t>323</t>
  </si>
  <si>
    <t>784221001</t>
  </si>
  <si>
    <t xml:space="preserve">Jednonásobné bílé malby ze směsí za sucha dobře otěruvzdorných v místnostech do 3,80 m </t>
  </si>
  <si>
    <t>436074374</t>
  </si>
  <si>
    <t>nad podhledy</t>
  </si>
  <si>
    <t>"dle  odd.61 "350,37</t>
  </si>
  <si>
    <t>324</t>
  </si>
  <si>
    <t>784221101</t>
  </si>
  <si>
    <t xml:space="preserve">Dvojnásobné bílé malby ze směsí za sucha dobře otěruvzdorných v místnostech do 3,80 m </t>
  </si>
  <si>
    <t>1062180088</t>
  </si>
  <si>
    <t>"dle  odd.61 stropy"148,44</t>
  </si>
  <si>
    <t>786</t>
  </si>
  <si>
    <t>Dokončovací práce - čalounické úpravy</t>
  </si>
  <si>
    <t>325</t>
  </si>
  <si>
    <t>786625221</t>
  </si>
  <si>
    <t>Montáž lamelové žaluzie do oken zdvojených  kyvných nebo otočných</t>
  </si>
  <si>
    <t>-76409392</t>
  </si>
  <si>
    <t>1,2*1,1</t>
  </si>
  <si>
    <t>326</t>
  </si>
  <si>
    <t>78R41</t>
  </si>
  <si>
    <t>lamelovéá žaluzie vnitřní okenní</t>
  </si>
  <si>
    <t>-2093156566</t>
  </si>
  <si>
    <t>6,72</t>
  </si>
  <si>
    <t>HZS</t>
  </si>
  <si>
    <t>Hodinové zúčtovací sazby</t>
  </si>
  <si>
    <t>327</t>
  </si>
  <si>
    <t>HZS1301</t>
  </si>
  <si>
    <t xml:space="preserve">Hodinová zúčtovací sazba zedník-stavební výpomoce  pro -ZI,EI,ÚT,VZT,gastro...... vč.použitého materiálu </t>
  </si>
  <si>
    <t>hod</t>
  </si>
  <si>
    <t>1663576618</t>
  </si>
  <si>
    <t>-Vyklizení prostor /vybavení mobiliářem ....... /mimo gastro /a uložení nebo likvidace vč.dopravy dle požadavku investora</t>
  </si>
  <si>
    <t>-Drobné práce  při staveb.činnosti  a při bourání  /vč.použitého materiálu-</t>
  </si>
  <si>
    <t xml:space="preserve">-prostupka střechou z KG 150  (1 metr potrubí se dvěma 90° koleny) </t>
  </si>
  <si>
    <t>pro vedení chladivového potrubí mezi venkovní jednotkou na střeše a vnitřní jednotkou v přípravně</t>
  </si>
  <si>
    <t xml:space="preserve">(Po dokončení montáže vzt. zařízení bude zajištěno oplechování potrubí nebo jeho zaizolování ve střešním plášti, utěsnění proti zatékání </t>
  </si>
  <si>
    <t>a dozdění včetně následného začištění prostupů vzduchotechniky) ocenit vč.materiálu</t>
  </si>
  <si>
    <t>200,0</t>
  </si>
  <si>
    <t>328</t>
  </si>
  <si>
    <t>HZS2132</t>
  </si>
  <si>
    <t xml:space="preserve">Hodinová zúčtovací sazba zámečník odborný </t>
  </si>
  <si>
    <t>-771518861</t>
  </si>
  <si>
    <t>demontáž výtahů způsob likvidace určí investor</t>
  </si>
  <si>
    <t>N00</t>
  </si>
  <si>
    <t>Jinde neuvedené</t>
  </si>
  <si>
    <t>329</t>
  </si>
  <si>
    <t>96R11</t>
  </si>
  <si>
    <t>Kovový materiál je majetkem investora cena za výkup kovů /bez dopravy a nakládání /se odečte z ceny zakázky //neoceňovat pouze poznámka</t>
  </si>
  <si>
    <t>1194887173</t>
  </si>
  <si>
    <t>VRN</t>
  </si>
  <si>
    <t xml:space="preserve">Vedlejší rozpočtové náklady objekt </t>
  </si>
  <si>
    <t>VRN1</t>
  </si>
  <si>
    <t xml:space="preserve"> Projektové práce</t>
  </si>
  <si>
    <t>330</t>
  </si>
  <si>
    <t>010001000</t>
  </si>
  <si>
    <t>Projektové práce-dílenské dokumentace</t>
  </si>
  <si>
    <t>1024</t>
  </si>
  <si>
    <t>937822552</t>
  </si>
  <si>
    <t>331</t>
  </si>
  <si>
    <t>011514000</t>
  </si>
  <si>
    <t>Stavebně-technický průzkum</t>
  </si>
  <si>
    <t>-1226500050</t>
  </si>
  <si>
    <t>332</t>
  </si>
  <si>
    <t>013254000</t>
  </si>
  <si>
    <t>Dokumentace skutečného provedení stavby</t>
  </si>
  <si>
    <t>1531467310</t>
  </si>
  <si>
    <t>333</t>
  </si>
  <si>
    <t>01327400</t>
  </si>
  <si>
    <t>Pasportizace stáv.objektu před započetím  a po skončení stav.prací</t>
  </si>
  <si>
    <t>-2004426478</t>
  </si>
  <si>
    <t>334</t>
  </si>
  <si>
    <t>04500</t>
  </si>
  <si>
    <t>Fotodokumentace průběhu stavby - (fotodokumentace postupného průběhu výstavby vč.předání digitální - kopie)</t>
  </si>
  <si>
    <t>-850725285</t>
  </si>
  <si>
    <t>VRN3</t>
  </si>
  <si>
    <t xml:space="preserve">Zařízení staveniště </t>
  </si>
  <si>
    <t>335</t>
  </si>
  <si>
    <t>030001000</t>
  </si>
  <si>
    <t>Zařízení staveniště-oplocení,zabezpečení,osvětlení,připojení k energiím..., vč.zrušení</t>
  </si>
  <si>
    <t>695313629</t>
  </si>
  <si>
    <t>VRN4</t>
  </si>
  <si>
    <t>Inženýrská činnost</t>
  </si>
  <si>
    <t>336</t>
  </si>
  <si>
    <t>044002000</t>
  </si>
  <si>
    <t>Revize</t>
  </si>
  <si>
    <t>1285823143</t>
  </si>
  <si>
    <t>337</t>
  </si>
  <si>
    <t>045002000</t>
  </si>
  <si>
    <t>Kompletační a koordinační činnost</t>
  </si>
  <si>
    <t>-1193577338</t>
  </si>
  <si>
    <t>VRN7</t>
  </si>
  <si>
    <t>Provozní vlivy</t>
  </si>
  <si>
    <t>338</t>
  </si>
  <si>
    <t>071002000</t>
  </si>
  <si>
    <t>Provoz investora, třetích osob</t>
  </si>
  <si>
    <t>-1136815928</t>
  </si>
  <si>
    <t>339</t>
  </si>
  <si>
    <t>073002000</t>
  </si>
  <si>
    <t xml:space="preserve">Ztížený pohyb vozidel v centrech měst </t>
  </si>
  <si>
    <t>2072459371</t>
  </si>
  <si>
    <t>340</t>
  </si>
  <si>
    <t>073003000</t>
  </si>
  <si>
    <t>Úklid techniky při výjezdu ze stavby</t>
  </si>
  <si>
    <t>1647071484</t>
  </si>
  <si>
    <t>VRN9</t>
  </si>
  <si>
    <t>Ostatní náklady</t>
  </si>
  <si>
    <t>341</t>
  </si>
  <si>
    <t>03000</t>
  </si>
  <si>
    <t>Uvedení prostor dotčených stavbou  do původního stavu vč. přístupov. cest,transportním trasy materiálu....</t>
  </si>
  <si>
    <t>-782050308</t>
  </si>
  <si>
    <t>342</t>
  </si>
  <si>
    <t>091002000</t>
  </si>
  <si>
    <t>Ostatní náklady související s objektem-vytýčení inž.sítí před zahájením stavby......</t>
  </si>
  <si>
    <t>579725648</t>
  </si>
  <si>
    <t>{0a722c27-b0f6-4ca4-97f1-8b3203d292fc}</t>
  </si>
  <si>
    <t>Rekonstrukce kuchyně ZŠ Kaplice, Školní 226</t>
  </si>
  <si>
    <t>Objekt:</t>
  </si>
  <si>
    <t>395-1 - Zdravotní instalace</t>
  </si>
  <si>
    <t>Kaplice</t>
  </si>
  <si>
    <t>19. 9. 2023</t>
  </si>
  <si>
    <t>Město Kaplice</t>
  </si>
  <si>
    <t>Martin Cakl</t>
  </si>
  <si>
    <r>
      <rPr>
        <sz val="10"/>
        <color indexed="16"/>
        <rFont val="Arial CE"/>
      </rPr>
      <t>Rekonstrukce kuchyně ZŠ Kaplice, Školní 226</t>
    </r>
  </si>
  <si>
    <r>
      <rPr>
        <b val="1"/>
        <sz val="11"/>
        <color indexed="8"/>
        <rFont val="Arial CE"/>
      </rPr>
      <t>395-1 - Zdravotní instalace</t>
    </r>
  </si>
  <si>
    <r>
      <rPr>
        <sz val="10"/>
        <color indexed="8"/>
        <rFont val="Arial CE"/>
      </rPr>
      <t>Kaplice</t>
    </r>
  </si>
  <si>
    <r>
      <rPr>
        <sz val="10"/>
        <color indexed="8"/>
        <rFont val="Arial CE"/>
      </rPr>
      <t>19. 9. 2023</t>
    </r>
  </si>
  <si>
    <r>
      <rPr>
        <sz val="10"/>
        <color indexed="8"/>
        <rFont val="Arial CE"/>
      </rPr>
      <t>Město Kaplice</t>
    </r>
  </si>
  <si>
    <r>
      <rPr>
        <sz val="10"/>
        <color indexed="8"/>
        <rFont val="Arial CE"/>
      </rPr>
      <t>Martin Cakl</t>
    </r>
  </si>
  <si>
    <t>HSV - Práce a dodávky HSV</t>
  </si>
  <si>
    <t xml:space="preserve">    8 - Trubní vedení</t>
  </si>
  <si>
    <t>PSV - Práce a dodávky PSV</t>
  </si>
  <si>
    <t xml:space="preserve">    721 - Zdravotechnika - vnitřní kanalizace</t>
  </si>
  <si>
    <t xml:space="preserve">    722 - Zdravotechnika - vnitřní vodovod</t>
  </si>
  <si>
    <t xml:space="preserve">    724 - Zdravotechnika - strojní vybavení</t>
  </si>
  <si>
    <t xml:space="preserve">    725 - Zdravotechnika - zařizovací předměty</t>
  </si>
  <si>
    <t xml:space="preserve">    726 - Zdravotechnika - předstěnové instalace</t>
  </si>
  <si>
    <t>OST - Ostatní</t>
  </si>
  <si>
    <t>Práce a dodávky HSV</t>
  </si>
  <si>
    <t>131151202</t>
  </si>
  <si>
    <t>Hloubení jam zapažených v hornině třídy těžitelnosti I skupiny 1 a 2 objem do 50 m3 strojně</t>
  </si>
  <si>
    <t>973211644</t>
  </si>
  <si>
    <t>132154203</t>
  </si>
  <si>
    <t>Hloubení zapažených rýh š do 2000 mm v hornině třídy těžitelnosti I, skupiny 1 a 2 objem do 100 m3</t>
  </si>
  <si>
    <t>2095262862</t>
  </si>
  <si>
    <t>151101102</t>
  </si>
  <si>
    <t>Zřízení příložného pažení a rozepření stěn rýh hl přes 2 do 4 m</t>
  </si>
  <si>
    <t>1548213406</t>
  </si>
  <si>
    <t>151101112</t>
  </si>
  <si>
    <t>Odstranění příložného pažení a rozepření stěn rýh hl přes 2 do 4 m</t>
  </si>
  <si>
    <t>-1685804748</t>
  </si>
  <si>
    <t>1626011022</t>
  </si>
  <si>
    <t>Vodorovné přemístění do 5000 m výkopku/sypaniny z horniny tř. 1 až 4</t>
  </si>
  <si>
    <t>-1980397047</t>
  </si>
  <si>
    <t>171201211</t>
  </si>
  <si>
    <t>Poplatek za uložení odpadu ze sypaniny na skládce (skládkovné)</t>
  </si>
  <si>
    <t>-1534173751</t>
  </si>
  <si>
    <t>174101101</t>
  </si>
  <si>
    <t>773055664</t>
  </si>
  <si>
    <t>175101101</t>
  </si>
  <si>
    <t>Obsyp potrubí bez prohození sypaniny z hornin tř. 1 až 4 uloženým do 3 m od kraje výkopu</t>
  </si>
  <si>
    <t>-927825954</t>
  </si>
  <si>
    <t>58337303</t>
  </si>
  <si>
    <t>štěrkopísek frakce 0/8</t>
  </si>
  <si>
    <t>891255082</t>
  </si>
  <si>
    <t>386131112</t>
  </si>
  <si>
    <t>Montáž odlučovače tuků a olejů polyetylenového průtoku 4 l/s</t>
  </si>
  <si>
    <t>459015401</t>
  </si>
  <si>
    <t>3204.80.00-1</t>
  </si>
  <si>
    <t>LipuMax-P-B NS 4, ST 460 l, DN 100, bez nástavce, PE</t>
  </si>
  <si>
    <t>-1201496759</t>
  </si>
  <si>
    <t>3300.35.13</t>
  </si>
  <si>
    <t>LipuMax-P/G nástavec DN600 dlouhý, kryt B125,PE</t>
  </si>
  <si>
    <t>791695698</t>
  </si>
  <si>
    <t>Trubní vedení</t>
  </si>
  <si>
    <t>871260310</t>
  </si>
  <si>
    <t>Montáž kanalizačního potrubí hladkého plnostěnného SN 10 z polypropylenu DN 100</t>
  </si>
  <si>
    <t>1856268833</t>
  </si>
  <si>
    <t>28611188</t>
  </si>
  <si>
    <t>trubka kanalizační PPKGEM 110x3,4x1000mm SN10</t>
  </si>
  <si>
    <t>47166312</t>
  </si>
  <si>
    <t>894811233</t>
  </si>
  <si>
    <t>Revizní šachta z PVC typ pravý/přímý/levý, DN 400/110 tlak 12,5 t hl od 1360 do 1730 mm</t>
  </si>
  <si>
    <t>78508396</t>
  </si>
  <si>
    <t>8997221123</t>
  </si>
  <si>
    <t>Krytí potrubí z plastů výstražnou fólií z PVC 25 cm - KANALIZACE+VOD</t>
  </si>
  <si>
    <t>609652880</t>
  </si>
  <si>
    <t>Práce a dodávky PSV</t>
  </si>
  <si>
    <t>-1479982857</t>
  </si>
  <si>
    <t>998276101</t>
  </si>
  <si>
    <t>Přesun hmot pro trubní vedení z trub z plastických hmot otevřený výkop</t>
  </si>
  <si>
    <t>-1728068124</t>
  </si>
  <si>
    <t>721</t>
  </si>
  <si>
    <t>Zdravotechnika - vnitřní kanalizace</t>
  </si>
  <si>
    <t>721110806</t>
  </si>
  <si>
    <t>Demontáž potrubí kameninové do DN 200</t>
  </si>
  <si>
    <t>-763019217</t>
  </si>
  <si>
    <t>721110961</t>
  </si>
  <si>
    <t>Potrubí kameninové propojení potrubí DN 100</t>
  </si>
  <si>
    <t>589478074</t>
  </si>
  <si>
    <t>721110962</t>
  </si>
  <si>
    <t>Potrubí kameninové propojení potrubí DN 125</t>
  </si>
  <si>
    <t>-476643101</t>
  </si>
  <si>
    <t>721140802</t>
  </si>
  <si>
    <t>Demontáž potrubí litinové DN do 100</t>
  </si>
  <si>
    <t>-667932054</t>
  </si>
  <si>
    <t>721140915</t>
  </si>
  <si>
    <t>Potrubí litinové propojení potrubí DN 100</t>
  </si>
  <si>
    <t>-2116218552</t>
  </si>
  <si>
    <t>721140925</t>
  </si>
  <si>
    <t>Potrubí litinové odpadní krácení trub DN 100</t>
  </si>
  <si>
    <t>488217790</t>
  </si>
  <si>
    <t>721171803</t>
  </si>
  <si>
    <t>Demontáž potrubí z PVC do D 75</t>
  </si>
  <si>
    <t>-1605684395</t>
  </si>
  <si>
    <t>721174024</t>
  </si>
  <si>
    <t>Potrubí kanalizační z PP odpadní DN 75</t>
  </si>
  <si>
    <t>1871575481</t>
  </si>
  <si>
    <t>721174025</t>
  </si>
  <si>
    <t>Potrubí kanalizační z PP odpadní DN 110</t>
  </si>
  <si>
    <t>436197162</t>
  </si>
  <si>
    <t>721174041</t>
  </si>
  <si>
    <t>Potrubí kanalizační z PP připojovací DN 32</t>
  </si>
  <si>
    <t>-1402918611</t>
  </si>
  <si>
    <t>721174042</t>
  </si>
  <si>
    <t>Potrubí kanalizační z PP připojovací DN 40</t>
  </si>
  <si>
    <t>901526487</t>
  </si>
  <si>
    <t>721174043</t>
  </si>
  <si>
    <t>Potrubí kanalizační z PP připojovací DN 50</t>
  </si>
  <si>
    <t>1982414032</t>
  </si>
  <si>
    <t>721174044</t>
  </si>
  <si>
    <t>Potrubí kanalizační z PP připojovací DN 75</t>
  </si>
  <si>
    <t>-423927085</t>
  </si>
  <si>
    <t>721174045</t>
  </si>
  <si>
    <t>Potrubí kanalizační z PP připojovací DN 110</t>
  </si>
  <si>
    <t>-1256715074</t>
  </si>
  <si>
    <t>72117-R1</t>
  </si>
  <si>
    <t>Potrubí kanalizační z PP KG2000 svodné DN 110</t>
  </si>
  <si>
    <t>-641421798</t>
  </si>
  <si>
    <t>72117-R2</t>
  </si>
  <si>
    <t>Potrubí kanalizační z PP KG2000 svodné DN 125</t>
  </si>
  <si>
    <t>-1801462700</t>
  </si>
  <si>
    <t>721194104</t>
  </si>
  <si>
    <t>Vyvedení a upevnění odpadních výpustek DN 40</t>
  </si>
  <si>
    <t>1369457417</t>
  </si>
  <si>
    <t>721194105</t>
  </si>
  <si>
    <t>Vyvedení a upevnění odpadních výpustek DN 50</t>
  </si>
  <si>
    <t>-599845518</t>
  </si>
  <si>
    <t>721194107</t>
  </si>
  <si>
    <t>Vyvedení a upevnění odpadních výpustek DN 70</t>
  </si>
  <si>
    <t>1187338787</t>
  </si>
  <si>
    <t>721194109</t>
  </si>
  <si>
    <t>Vyvedení a upevnění odpadních výpustek DN 100</t>
  </si>
  <si>
    <t>408787782</t>
  </si>
  <si>
    <t>721210813-1</t>
  </si>
  <si>
    <t>Demontáž vpustí podlahových nerezových vč. roštů DN 100</t>
  </si>
  <si>
    <t>682591738</t>
  </si>
  <si>
    <t>721211422</t>
  </si>
  <si>
    <t>Vpusť podlahová se svislým odtokem DN 50/75/110 mřížka nerez 138x138</t>
  </si>
  <si>
    <t>1263464195</t>
  </si>
  <si>
    <t>721211913-R</t>
  </si>
  <si>
    <t>Montáž vpustí podlahových nerezových vč. roštů DN 110 ostatní typ</t>
  </si>
  <si>
    <t>420645024</t>
  </si>
  <si>
    <t>721226511-R1</t>
  </si>
  <si>
    <t>Zápachová uzávěrka podomítková pro VZT a KLIMA DN 40</t>
  </si>
  <si>
    <t>-296131807</t>
  </si>
  <si>
    <t>408019</t>
  </si>
  <si>
    <t>Hyg. vpust 157, 250x250mm, DN 100 svislá, sifon, 1.4301</t>
  </si>
  <si>
    <t>1233404525</t>
  </si>
  <si>
    <t>416904</t>
  </si>
  <si>
    <t>kalový koš VP 157 pevná/svislá a teleskop,O=0,6 l,1.4301</t>
  </si>
  <si>
    <t>-798251680</t>
  </si>
  <si>
    <t>408090</t>
  </si>
  <si>
    <t>rošt mřížkový 168x168mm, L15, protiskluzný, 1.4301</t>
  </si>
  <si>
    <t>-1306299763</t>
  </si>
  <si>
    <t>416644</t>
  </si>
  <si>
    <t>Hyg. žlab 400x830mm,H=60,odtok 142mm,standard,1.4301</t>
  </si>
  <si>
    <t>8340820</t>
  </si>
  <si>
    <t>699830894</t>
  </si>
  <si>
    <t>408055</t>
  </si>
  <si>
    <t>Hyg. vpust 157, DN 100 svislá,poziční přír.,sif.,1.4301</t>
  </si>
  <si>
    <t>457618043</t>
  </si>
  <si>
    <t>416868</t>
  </si>
  <si>
    <t>rošt mřížkový 368x398mm, L15, protiskluz R11, 1.4301</t>
  </si>
  <si>
    <t>485394611</t>
  </si>
  <si>
    <t>416614</t>
  </si>
  <si>
    <t>Hyg. žlab 300x330mm,H=55,odtok 142mm,standard,1.4301</t>
  </si>
  <si>
    <t>-1307517359</t>
  </si>
  <si>
    <t>-989699933</t>
  </si>
  <si>
    <t>-2120211128</t>
  </si>
  <si>
    <t>416864</t>
  </si>
  <si>
    <t>rošt mřížkový 268x298mm, L15, protiskluz R11, 1.4301</t>
  </si>
  <si>
    <t>1250965786</t>
  </si>
  <si>
    <t>446417</t>
  </si>
  <si>
    <t>Hyg. žlab 400x1030mm,H=60,odtok 142mm,standard,1.4301</t>
  </si>
  <si>
    <t>1978846154</t>
  </si>
  <si>
    <t>194363256</t>
  </si>
  <si>
    <t>-157973983</t>
  </si>
  <si>
    <t>416856</t>
  </si>
  <si>
    <t>rošt mřížkový 368x499mm, L15, protiskluz R11, 1.4301</t>
  </si>
  <si>
    <t>976225020</t>
  </si>
  <si>
    <t>416655</t>
  </si>
  <si>
    <t>Hyg. žlab 500x830mm,H=65,odtok 142mm,standard,1.4301</t>
  </si>
  <si>
    <t>403186751</t>
  </si>
  <si>
    <t>620292056</t>
  </si>
  <si>
    <t>1860430599</t>
  </si>
  <si>
    <t>416874</t>
  </si>
  <si>
    <t>rošt mřížkový 468x398mm, L15, protiskluz R11, 1.4301</t>
  </si>
  <si>
    <t>963622345</t>
  </si>
  <si>
    <t>UNI</t>
  </si>
  <si>
    <t>Hyg. žlab 600x1030mm,H=70,odtok 142mm,standard,1.4301</t>
  </si>
  <si>
    <t>-2070798988</t>
  </si>
  <si>
    <t>416876</t>
  </si>
  <si>
    <t>rošt mřížkový 568x299mm, L15, protiskluz R11, 1.4301</t>
  </si>
  <si>
    <t>-1982825061</t>
  </si>
  <si>
    <t>UNI.1</t>
  </si>
  <si>
    <t>rošt mřížkový 568x398mm,L15, protiskluz R11, 1.4301</t>
  </si>
  <si>
    <t>-1883168925</t>
  </si>
  <si>
    <t>-2039942827</t>
  </si>
  <si>
    <t>1826307599</t>
  </si>
  <si>
    <t>UNI.2</t>
  </si>
  <si>
    <t>Hyg. žlab 300x1230mm,H=60,odtok 142mm,standard,1.4301</t>
  </si>
  <si>
    <t>1978979219</t>
  </si>
  <si>
    <t>416866</t>
  </si>
  <si>
    <t>rošt mřížkový 268x499mm, L15, protiskluz R11, 1.4301</t>
  </si>
  <si>
    <t>-1625061237</t>
  </si>
  <si>
    <t>UNI.3</t>
  </si>
  <si>
    <t>rošt mřížkový 268x348mm,L15, protiskluz R11, 1.4301</t>
  </si>
  <si>
    <t>-1728227584</t>
  </si>
  <si>
    <t>793907631</t>
  </si>
  <si>
    <t>-1830142102</t>
  </si>
  <si>
    <t>UNI.4</t>
  </si>
  <si>
    <t>Hyg. žlab 300x830mm,H=55,odtok 142mm,standard,1.4301</t>
  </si>
  <si>
    <t>225246834</t>
  </si>
  <si>
    <t>1502972785</t>
  </si>
  <si>
    <t>-1298384807</t>
  </si>
  <si>
    <t>1297078605</t>
  </si>
  <si>
    <t>-99006683</t>
  </si>
  <si>
    <t>721226512</t>
  </si>
  <si>
    <t>Zápachová uzávěrka podomítková pro pračku a myčku DN 50</t>
  </si>
  <si>
    <t>-1385943666</t>
  </si>
  <si>
    <t>721273153</t>
  </si>
  <si>
    <t>Hlavice ventilační polypropylen PP DN 110</t>
  </si>
  <si>
    <t>461806181</t>
  </si>
  <si>
    <t>721274123</t>
  </si>
  <si>
    <t>Přivzdušňovací ventil vnitřní odpadních potrubí DN 100</t>
  </si>
  <si>
    <t>-1242254803</t>
  </si>
  <si>
    <t>721274125</t>
  </si>
  <si>
    <t>Přivzdušňovací ventil vnitřní odpadních potrubí DN 75</t>
  </si>
  <si>
    <t>1674866788</t>
  </si>
  <si>
    <t>721290111</t>
  </si>
  <si>
    <t>Zkouška těsnosti potrubí kanalizace vodou do DN 125</t>
  </si>
  <si>
    <t>-1029655435</t>
  </si>
  <si>
    <t>998721102</t>
  </si>
  <si>
    <t>Přesun hmot tonážní pro vnitřní kanalizace v objektech v přes 6 do 12 m</t>
  </si>
  <si>
    <t>1340709369</t>
  </si>
  <si>
    <t>722</t>
  </si>
  <si>
    <t>Zdravotechnika - vnitřní vodovod</t>
  </si>
  <si>
    <t>722130803</t>
  </si>
  <si>
    <t>Demontáž potrubí ocelové pozinkované závitové do DN 50</t>
  </si>
  <si>
    <t>1904517676</t>
  </si>
  <si>
    <t>722170801</t>
  </si>
  <si>
    <t>Demontáž rozvodů vody z plastů do D 25</t>
  </si>
  <si>
    <t>-256827488</t>
  </si>
  <si>
    <t>722170804</t>
  </si>
  <si>
    <t>Demontáž rozvodů vody z plastů do D 50</t>
  </si>
  <si>
    <t>-329022745</t>
  </si>
  <si>
    <t>722171932</t>
  </si>
  <si>
    <t>Potrubí plastové výměna trub nebo tvarovek D přes 16 do 20 mm</t>
  </si>
  <si>
    <t>-1151775955</t>
  </si>
  <si>
    <t>722171933</t>
  </si>
  <si>
    <t>Potrubí plastové výměna trub nebo tvarovek D přes 20 do 25 mm</t>
  </si>
  <si>
    <t>-880984893</t>
  </si>
  <si>
    <t>722171934</t>
  </si>
  <si>
    <t>Potrubí plastové výměna trub nebo tvarovek D přes 25 do 32 mm</t>
  </si>
  <si>
    <t>2141387145</t>
  </si>
  <si>
    <t>722171935</t>
  </si>
  <si>
    <t>Potrubí plastové výměna trub nebo tvarovek D přes 32 do 40 mm</t>
  </si>
  <si>
    <t>318744321</t>
  </si>
  <si>
    <t>722171936</t>
  </si>
  <si>
    <t>Potrubí plastové výměna trub nebo tvarovek D přes 40 do 50 mm</t>
  </si>
  <si>
    <t>-199655595</t>
  </si>
  <si>
    <t>722174002</t>
  </si>
  <si>
    <t>Potrubí vodovodní plastové PPR svar polyfuze PN 16 D 20 x 2,8 mm</t>
  </si>
  <si>
    <t>-1002750765</t>
  </si>
  <si>
    <t>722174003</t>
  </si>
  <si>
    <t>Potrubí vodovodní plastové PPR svar polyfuze PN 16 D 25 x 3,5 mm</t>
  </si>
  <si>
    <t>922484477</t>
  </si>
  <si>
    <t>722174004</t>
  </si>
  <si>
    <t>Potrubí vodovodní plastové PPR svar polyfuze PN 16 D 32 x 4,4 mm</t>
  </si>
  <si>
    <t>1225361775</t>
  </si>
  <si>
    <t>722175002</t>
  </si>
  <si>
    <t>Potrubí vodovodní plastové PP-RCT svar polyfúze D 20x2,8 mm</t>
  </si>
  <si>
    <t>994884781</t>
  </si>
  <si>
    <t>722175003</t>
  </si>
  <si>
    <t>Potrubí vodovodní plastové PP-RCT svar polyfúze D 25x3,5 mm</t>
  </si>
  <si>
    <t>-694476784</t>
  </si>
  <si>
    <t>722175004</t>
  </si>
  <si>
    <t>Potrubí vodovodní plastové PP-RCT svar polyfúze D 32x4,4 mm</t>
  </si>
  <si>
    <t>368364413</t>
  </si>
  <si>
    <t>722181221</t>
  </si>
  <si>
    <t>Ochrana vodovodního potrubí přilepenými termoizolačními trubicemi z PE tl do 9 mm DN do 22 mm</t>
  </si>
  <si>
    <t>-370595937</t>
  </si>
  <si>
    <t>722181222</t>
  </si>
  <si>
    <t>Ochrana vodovodního potrubí přilepenými termoizolačními trubicemi z PE tl do 9 mm DN do 45 mm</t>
  </si>
  <si>
    <t>-294288945</t>
  </si>
  <si>
    <t>722181251</t>
  </si>
  <si>
    <t>Ochrana vodovodního potrubí přilepenými termoizolačními trubicemi z PE tl do 25 mm DN do 22 mm</t>
  </si>
  <si>
    <t>1071211512</t>
  </si>
  <si>
    <t>722181252</t>
  </si>
  <si>
    <t>Ochrana vodovodního potrubí přilepenými termoizolačními trubicemi z PE tl do 25 mm DN do 45 mm</t>
  </si>
  <si>
    <t>-600074391</t>
  </si>
  <si>
    <t>722182011</t>
  </si>
  <si>
    <t>Podpůrný žlab pro potrubí D 20</t>
  </si>
  <si>
    <t>-263991213</t>
  </si>
  <si>
    <t>722182012</t>
  </si>
  <si>
    <t>Podpůrný žlab pro potrubí D 25</t>
  </si>
  <si>
    <t>1954032140</t>
  </si>
  <si>
    <t>722182013</t>
  </si>
  <si>
    <t>Podpůrný žlab pro potrubí D 32</t>
  </si>
  <si>
    <t>1909896242</t>
  </si>
  <si>
    <t>722190401</t>
  </si>
  <si>
    <t>Vyvedení a upevnění výpustku do DN 25</t>
  </si>
  <si>
    <t>-527913710</t>
  </si>
  <si>
    <t>722220152</t>
  </si>
  <si>
    <t>Nástěnka závitová plastová PPR PN 20 DN 20 x G 1/2</t>
  </si>
  <si>
    <t>1259042157</t>
  </si>
  <si>
    <t>722220153</t>
  </si>
  <si>
    <t>Nástěnka závitová plastová PPR PN 20 DN 25 x G 3/4</t>
  </si>
  <si>
    <t>-253941733</t>
  </si>
  <si>
    <t>722231074</t>
  </si>
  <si>
    <t>Ventil zpětný mosazný G 1" PN 10 do 110°C se dvěma závity</t>
  </si>
  <si>
    <t>-1901512193</t>
  </si>
  <si>
    <t>722232044</t>
  </si>
  <si>
    <t>Kohout kulový přímý G 3/4" PN 42 do 185°C vnitřní závit</t>
  </si>
  <si>
    <t>-1504870315</t>
  </si>
  <si>
    <t>722232061</t>
  </si>
  <si>
    <t>Kohout kulový přímý G 1/2" PN 42 do 185°C vnitřní závit s vypouštěním</t>
  </si>
  <si>
    <t>-270288464</t>
  </si>
  <si>
    <t>722232062</t>
  </si>
  <si>
    <t>Kohout kulový přímý G 3/4" PN 42 do 185°C vnitřní závit s vypouštěním</t>
  </si>
  <si>
    <t>1337121594</t>
  </si>
  <si>
    <t>722232063</t>
  </si>
  <si>
    <t>Kohout kulový přímý G 1 PN 42 do 185°C vnitřní závit s vypouštěním</t>
  </si>
  <si>
    <t>-602766005</t>
  </si>
  <si>
    <t>722250133-R1</t>
  </si>
  <si>
    <t>Hydrantový systém s tvarově stálou hadicí D 19 x 30 m celoplechový</t>
  </si>
  <si>
    <t>soubor</t>
  </si>
  <si>
    <t>1711414899</t>
  </si>
  <si>
    <t>722290226</t>
  </si>
  <si>
    <t>Zkouška těsnosti vodovodního potrubí závitového do DN 50</t>
  </si>
  <si>
    <t>-1670322337</t>
  </si>
  <si>
    <t>722290234</t>
  </si>
  <si>
    <t>Proplach a dezinfekce vodovodního potrubí do DN 80</t>
  </si>
  <si>
    <t>-390066735</t>
  </si>
  <si>
    <t>998722102</t>
  </si>
  <si>
    <t>Přesun hmot tonážní pro vnitřní vodovod v objektech v přes 6 do 12 m</t>
  </si>
  <si>
    <t>466793472</t>
  </si>
  <si>
    <t>724</t>
  </si>
  <si>
    <t>Zdravotechnika - strojní vybavení</t>
  </si>
  <si>
    <t>724249214-R1</t>
  </si>
  <si>
    <t>Montáž změkčení vody do G 2" ostatní typ</t>
  </si>
  <si>
    <t>1964937684</t>
  </si>
  <si>
    <t>Mechanický předfiltr FWS MS31</t>
  </si>
  <si>
    <t>860640541</t>
  </si>
  <si>
    <t>Systémový oddělovač K 20</t>
  </si>
  <si>
    <t>1424274728</t>
  </si>
  <si>
    <t>3-1</t>
  </si>
  <si>
    <t>Kabinetový, automatický změkčovací filtr WK Standard 1650F, kapacita 80</t>
  </si>
  <si>
    <t>-1270896842</t>
  </si>
  <si>
    <t>Plovákový ventil</t>
  </si>
  <si>
    <t>-89528240</t>
  </si>
  <si>
    <t>Instalační armatury pro snadnou montáž změkčovacího filtru</t>
  </si>
  <si>
    <t>-253365815</t>
  </si>
  <si>
    <t>Kapky na měření tvrdosti vody</t>
  </si>
  <si>
    <t>-1044313026</t>
  </si>
  <si>
    <t>Chemie na prvotní spuštění</t>
  </si>
  <si>
    <t>-1064287123</t>
  </si>
  <si>
    <t>998724102</t>
  </si>
  <si>
    <t>Přesun hmot tonážní pro strojní vybavení v objektech v přes 6 do 12 m</t>
  </si>
  <si>
    <t>1862251665</t>
  </si>
  <si>
    <t>725</t>
  </si>
  <si>
    <t>Zdravotechnika - zařizovací předměty</t>
  </si>
  <si>
    <t>725110814</t>
  </si>
  <si>
    <t>Demontáž klozetu Kombi, odsávací</t>
  </si>
  <si>
    <t>828772175</t>
  </si>
  <si>
    <t>725112022</t>
  </si>
  <si>
    <t>Klozet keramický závěsný na nosné stěny s hlubokým splachováním odpad vodorovný</t>
  </si>
  <si>
    <t>375830745</t>
  </si>
  <si>
    <t>725210821</t>
  </si>
  <si>
    <t>Demontáž umyvadel bez výtokových armatur</t>
  </si>
  <si>
    <t>-1805284715</t>
  </si>
  <si>
    <t>725211602</t>
  </si>
  <si>
    <t>Umyvadlo keramické bílé šířky 550 mm bez krytu na sifon připevněné na stěnu šrouby</t>
  </si>
  <si>
    <t>-1386214887</t>
  </si>
  <si>
    <t>725319111</t>
  </si>
  <si>
    <t>Montáž dřezu ostatních typů</t>
  </si>
  <si>
    <t>2125860918</t>
  </si>
  <si>
    <t>725330820</t>
  </si>
  <si>
    <t>Demontáž výlevka diturvitová</t>
  </si>
  <si>
    <t>801652631</t>
  </si>
  <si>
    <t>725331111</t>
  </si>
  <si>
    <t>Výlevka bez výtokových armatur keramická se sklopnou plastovou mřížkou 500 mm</t>
  </si>
  <si>
    <t>1221162988</t>
  </si>
  <si>
    <t>725813111</t>
  </si>
  <si>
    <t>Ventil rohový bez připojovací trubičky nebo flexi hadičky G 1/2</t>
  </si>
  <si>
    <t>-1457078898</t>
  </si>
  <si>
    <t>725813112</t>
  </si>
  <si>
    <t>Ventil rohový pračkový G 3/4</t>
  </si>
  <si>
    <t>1211970842</t>
  </si>
  <si>
    <t>725820801</t>
  </si>
  <si>
    <t>Demontáž baterie nástěnné do G 3 / 4</t>
  </si>
  <si>
    <t>-1395440391</t>
  </si>
  <si>
    <t>725821312</t>
  </si>
  <si>
    <t>Baterie dřezová nástěnná páková s otáčivým kulatým ústím a délkou ramínka 210 mm</t>
  </si>
  <si>
    <t>1718364646</t>
  </si>
  <si>
    <t>725821325</t>
  </si>
  <si>
    <t>Baterie dřezová stojánková páková s otáčivým kulatým ústím a délkou ramínka 220 mm</t>
  </si>
  <si>
    <t>-1299753112</t>
  </si>
  <si>
    <t>725822611</t>
  </si>
  <si>
    <t>Baterie umyvadlová stojánková páková bez výpusti</t>
  </si>
  <si>
    <t>-1580728129</t>
  </si>
  <si>
    <t>725840850</t>
  </si>
  <si>
    <t>Demontáž baterie sprch diferenciální do G 3/4x1</t>
  </si>
  <si>
    <t>890690187</t>
  </si>
  <si>
    <t>725841332</t>
  </si>
  <si>
    <t>Baterie sprchová s přepínačem a pohyblivým držákem</t>
  </si>
  <si>
    <t>-1555056704</t>
  </si>
  <si>
    <t>725980122</t>
  </si>
  <si>
    <t>Dvířka 15/20</t>
  </si>
  <si>
    <t>487705449</t>
  </si>
  <si>
    <t>998725102</t>
  </si>
  <si>
    <t>Přesun hmot tonážní pro zařizovací předměty v objektech v přes 6 do 12 m</t>
  </si>
  <si>
    <t>6348632</t>
  </si>
  <si>
    <t>726</t>
  </si>
  <si>
    <t>Zdravotechnika - předstěnové instalace</t>
  </si>
  <si>
    <t>726111031</t>
  </si>
  <si>
    <t>Instalační předstěna - klozet s ovládáním zepředu v 1080 mm závěsný do masivní zděné kce</t>
  </si>
  <si>
    <t>937278127</t>
  </si>
  <si>
    <t>998726112</t>
  </si>
  <si>
    <t>Přesun hmot tonážní pro instalační prefabrikáty v objektech v přes 6 do 12 m</t>
  </si>
  <si>
    <t>-1742772516</t>
  </si>
  <si>
    <t>OST</t>
  </si>
  <si>
    <t>Ostatní</t>
  </si>
  <si>
    <t>OST-R10</t>
  </si>
  <si>
    <t>Konzoly a upevňovací materiál pro potrubí KAN (pod stropem) a  VOD</t>
  </si>
  <si>
    <t>sou</t>
  </si>
  <si>
    <t>1396618122</t>
  </si>
  <si>
    <t>OST-R11</t>
  </si>
  <si>
    <t>Nutné úpravy stávajících rozvodů vodovodu z důvodu křížení s VZT potrubím</t>
  </si>
  <si>
    <t>696981099</t>
  </si>
  <si>
    <t>OST-R12</t>
  </si>
  <si>
    <t>Ostatní tvarovky na PP/KAM potrubí dle potřeby (bez specifikace-fakturovat dle skutečnosti) DN110-150</t>
  </si>
  <si>
    <t>-1069113155</t>
  </si>
  <si>
    <t>OST-R4</t>
  </si>
  <si>
    <t>Zednická výpomoc pro kanalizaci</t>
  </si>
  <si>
    <t>151659804</t>
  </si>
  <si>
    <t>OST-R5</t>
  </si>
  <si>
    <t>Sondy pro zjištění stavu, dimenze a polohy stávajících tras KAN a VOD</t>
  </si>
  <si>
    <t>-1041740802</t>
  </si>
  <si>
    <t>OST-R6</t>
  </si>
  <si>
    <t>Demolice stávajícího betonového odlučovače tuků, demolice bet. šachty</t>
  </si>
  <si>
    <t>-1247345858</t>
  </si>
  <si>
    <t>OST-R8</t>
  </si>
  <si>
    <t>Odvoz vybouraných hmot na skládku+skládkovné</t>
  </si>
  <si>
    <t>-1386663337</t>
  </si>
  <si>
    <t>OST-R9</t>
  </si>
  <si>
    <t>Propojení stávajícího KAN potrubí na nové (DN100-150)</t>
  </si>
  <si>
    <t>842880230</t>
  </si>
  <si>
    <t>VÝKAZ VÝMĚR</t>
  </si>
  <si>
    <t>~</t>
  </si>
  <si>
    <t>ROZPOČET NÁKLADŮ</t>
  </si>
  <si>
    <t>VÝROBCI JSOU UVEDENI POUZE ORIENTAČNĚ, PODSTATNÉ JE POUZE ZACHOVÁNÍ TECHNICKÝCH PARAMATRŮ VÝROBKŮ</t>
  </si>
  <si>
    <t>VŠECHNY POLOŽKY ODKAZUJÍ NA DANÝM PROJEKTEM ŘEŠENOU ČÁST OBJEKTU</t>
  </si>
  <si>
    <t>Název stavby:</t>
  </si>
  <si>
    <t xml:space="preserve">REKONSTRUKCE KUCHYNĚ </t>
  </si>
  <si>
    <t>Název objektu:</t>
  </si>
  <si>
    <t>D.1.4.2 - VYTÁPĚNÍ</t>
  </si>
  <si>
    <t>8/2023</t>
  </si>
  <si>
    <t>Investor:</t>
  </si>
  <si>
    <t>Město Kaplice, Náměstí 70, 38241 Kaplice</t>
  </si>
  <si>
    <r>
      <rPr>
        <u val="single"/>
        <sz val="10"/>
        <color indexed="8"/>
        <rFont val="Symbol"/>
      </rPr>
      <t>Σ</t>
    </r>
    <r>
      <rPr>
        <b val="1"/>
        <u val="single"/>
        <sz val="10"/>
        <color indexed="8"/>
        <rFont val="Arial CE"/>
      </rPr>
      <t xml:space="preserve"> bez DPH:</t>
    </r>
  </si>
  <si>
    <t>Školní č.p.226, 382 41 Kaplice</t>
  </si>
  <si>
    <t>DPH:</t>
  </si>
  <si>
    <t>Zpracovatel PD:</t>
  </si>
  <si>
    <t>Jan Plucar, provozovna: Karlov 30/IV., 377 01 Jindřichův Hradec</t>
  </si>
  <si>
    <t>Zpracovatel nabídky:</t>
  </si>
  <si>
    <t>Číslo zakázky:</t>
  </si>
  <si>
    <t>61/23</t>
  </si>
  <si>
    <t>Celkem s DPH:</t>
  </si>
  <si>
    <t>Cenová soustava:</t>
  </si>
  <si>
    <t>ÚRS</t>
  </si>
  <si>
    <t>poř.č.</t>
  </si>
  <si>
    <t>KCN</t>
  </si>
  <si>
    <t>Kód položky</t>
  </si>
  <si>
    <t>Název</t>
  </si>
  <si>
    <t>označení-výrobce</t>
  </si>
  <si>
    <t>Kč/množství</t>
  </si>
  <si>
    <t>Cen. soustava</t>
  </si>
  <si>
    <t>Řemeslný obor 713 - IZOLACE TEPELNÉ</t>
  </si>
  <si>
    <t xml:space="preserve">Odstranění tepelné izolace potrubí a ohybů pásy nebo rohožemi s povrchovou úpravou hliníkovou fólií připevněnými ocelovým drátem potrubí, tloušťka izolace do 50 mm   </t>
  </si>
  <si>
    <t>ÚRS 2023/I</t>
  </si>
  <si>
    <t>Izolace tepelná potrubí pouzdry s povrchovou úpravou hliníkovou fólií, přelepenými samolepící hliníkovou páskou D do 50mm</t>
  </si>
  <si>
    <t>Izolace tepelná ohybů pouzdry s povrchovou úpravou hliníkovou fólií, přelepenými samolepící hliníkovou páskou D do 50mm</t>
  </si>
  <si>
    <t>MAT</t>
  </si>
  <si>
    <r>
      <rPr>
        <sz val="9"/>
        <color indexed="8"/>
        <rFont val="Arial CE"/>
      </rPr>
      <t xml:space="preserve">Termoizolační minerální vinutá potrubní pouzdra s polepem AL fólií </t>
    </r>
    <r>
      <rPr>
        <sz val="9"/>
        <color indexed="8"/>
        <rFont val="Symbol"/>
      </rPr>
      <t>λ</t>
    </r>
    <r>
      <rPr>
        <vertAlign val="subscript"/>
        <sz val="9"/>
        <color indexed="8"/>
        <rFont val="Symbol"/>
      </rPr>
      <t>10</t>
    </r>
    <r>
      <rPr>
        <sz val="9"/>
        <color indexed="8"/>
        <rFont val="Arial CE"/>
      </rPr>
      <t>=0,033W/mK</t>
    </r>
    <r>
      <rPr>
        <sz val="9"/>
        <color indexed="8"/>
        <rFont val="Symbol"/>
      </rPr>
      <t>(λ</t>
    </r>
    <r>
      <rPr>
        <vertAlign val="subscript"/>
        <sz val="9"/>
        <color indexed="8"/>
        <rFont val="Symbol"/>
      </rPr>
      <t>50</t>
    </r>
    <r>
      <rPr>
        <sz val="9"/>
        <color indexed="8"/>
        <rFont val="Arial CE"/>
      </rPr>
      <t>=0,037W/mK) d22xtl.30mm(CU22;plast20;ocel1/2")  vč. spoj. mater.</t>
    </r>
  </si>
  <si>
    <t>ceník dodavatele</t>
  </si>
  <si>
    <r>
      <rPr>
        <sz val="9"/>
        <color indexed="8"/>
        <rFont val="Arial CE"/>
      </rPr>
      <t xml:space="preserve">Termoizolační minerální vinutá potrubní pouzdra s polepem AL fólií </t>
    </r>
    <r>
      <rPr>
        <sz val="9"/>
        <color indexed="8"/>
        <rFont val="Symbol"/>
      </rPr>
      <t>λ</t>
    </r>
    <r>
      <rPr>
        <vertAlign val="subscript"/>
        <sz val="9"/>
        <color indexed="8"/>
        <rFont val="Symbol"/>
      </rPr>
      <t>10</t>
    </r>
    <r>
      <rPr>
        <sz val="9"/>
        <color indexed="8"/>
        <rFont val="Arial CE"/>
      </rPr>
      <t>=0,033W/mK</t>
    </r>
    <r>
      <rPr>
        <sz val="9"/>
        <color indexed="8"/>
        <rFont val="Symbol"/>
      </rPr>
      <t>(λ</t>
    </r>
    <r>
      <rPr>
        <vertAlign val="subscript"/>
        <sz val="9"/>
        <color indexed="8"/>
        <rFont val="Symbol"/>
      </rPr>
      <t>50</t>
    </r>
    <r>
      <rPr>
        <sz val="9"/>
        <color indexed="8"/>
        <rFont val="Arial CE"/>
      </rPr>
      <t>=0,037W/mK) d28xtl.30mm(CU28;plast25;ocel3/4")  vč. spoj. mater.</t>
    </r>
  </si>
  <si>
    <r>
      <rPr>
        <sz val="9"/>
        <color indexed="8"/>
        <rFont val="Arial CE"/>
      </rPr>
      <t xml:space="preserve">Termoizolační minerální vinutá potrubní pouzdra s polepem AL fólií </t>
    </r>
    <r>
      <rPr>
        <sz val="9"/>
        <color indexed="8"/>
        <rFont val="Symbol"/>
      </rPr>
      <t>λ</t>
    </r>
    <r>
      <rPr>
        <vertAlign val="subscript"/>
        <sz val="9"/>
        <color indexed="8"/>
        <rFont val="Symbol"/>
      </rPr>
      <t>10</t>
    </r>
    <r>
      <rPr>
        <sz val="9"/>
        <color indexed="8"/>
        <rFont val="Arial CE"/>
      </rPr>
      <t>=0,033W/mK</t>
    </r>
    <r>
      <rPr>
        <sz val="9"/>
        <color indexed="8"/>
        <rFont val="Symbol"/>
      </rPr>
      <t>(λ</t>
    </r>
    <r>
      <rPr>
        <vertAlign val="subscript"/>
        <sz val="9"/>
        <color indexed="8"/>
        <rFont val="Symbol"/>
      </rPr>
      <t>50</t>
    </r>
    <r>
      <rPr>
        <sz val="9"/>
        <color indexed="8"/>
        <rFont val="Arial CE"/>
      </rPr>
      <t>=0,037W/mK) d42xtl.40mm(CU42;plast40;ocel5/4")  vč. spoj. mater.</t>
    </r>
  </si>
  <si>
    <r>
      <rPr>
        <sz val="10"/>
        <color indexed="8"/>
        <rFont val="Arial CE"/>
      </rPr>
      <t xml:space="preserve">Termoizolační minerální vinutá potrubní pouzdra s polepem AL fólií </t>
    </r>
    <r>
      <rPr>
        <sz val="10"/>
        <color indexed="8"/>
        <rFont val="Symbol"/>
      </rPr>
      <t>λ</t>
    </r>
    <r>
      <rPr>
        <vertAlign val="subscript"/>
        <sz val="10"/>
        <color indexed="8"/>
        <rFont val="Symbol"/>
      </rPr>
      <t>10</t>
    </r>
    <r>
      <rPr>
        <sz val="11"/>
        <color indexed="8"/>
        <rFont val="Calibri"/>
      </rPr>
      <t>=0,033W/mK</t>
    </r>
    <r>
      <rPr>
        <sz val="10"/>
        <color indexed="8"/>
        <rFont val="Symbol"/>
      </rPr>
      <t>(λ</t>
    </r>
    <r>
      <rPr>
        <vertAlign val="subscript"/>
        <sz val="10"/>
        <color indexed="8"/>
        <rFont val="Symbol"/>
      </rPr>
      <t>50</t>
    </r>
    <r>
      <rPr>
        <sz val="11"/>
        <color indexed="8"/>
        <rFont val="Calibri"/>
      </rPr>
      <t>=0,037W/mK) d48xtl.40mm (ocel6/4")  vč. spoj. mater.</t>
    </r>
  </si>
  <si>
    <r>
      <rPr>
        <sz val="10"/>
        <color indexed="8"/>
        <rFont val="Arial CE"/>
      </rPr>
      <t xml:space="preserve">Termoizolační minerální vinutá potrubní pouzdra s polepem AL fólií </t>
    </r>
    <r>
      <rPr>
        <sz val="10"/>
        <color indexed="8"/>
        <rFont val="Symbol"/>
      </rPr>
      <t>λ</t>
    </r>
    <r>
      <rPr>
        <vertAlign val="subscript"/>
        <sz val="10"/>
        <color indexed="8"/>
        <rFont val="Symbol"/>
      </rPr>
      <t>10</t>
    </r>
    <r>
      <rPr>
        <sz val="11"/>
        <color indexed="8"/>
        <rFont val="Calibri"/>
      </rPr>
      <t>=0,033W/mK</t>
    </r>
    <r>
      <rPr>
        <sz val="10"/>
        <color indexed="8"/>
        <rFont val="Symbol"/>
      </rPr>
      <t>(λ</t>
    </r>
    <r>
      <rPr>
        <vertAlign val="subscript"/>
        <sz val="10"/>
        <color indexed="8"/>
        <rFont val="Symbol"/>
      </rPr>
      <t>50</t>
    </r>
    <r>
      <rPr>
        <sz val="11"/>
        <color indexed="8"/>
        <rFont val="Calibri"/>
      </rPr>
      <t>=0,037W/mK) d60xtl.40mm (ocel2")  vč. spoj. mater.</t>
    </r>
  </si>
  <si>
    <t>Poplatek za uložení na skládce (skládkovné) stavebního odpadu izolací kód odpadu 17 06 04</t>
  </si>
  <si>
    <t>Přesun hmot pro izolace v objektech výšky do 6m</t>
  </si>
  <si>
    <t>713 - IZOLACE TEPELNÉ - celkem</t>
  </si>
  <si>
    <t>Řemeslný obor 732 - STROJOVNY ÚSTŘEDNÍHO VYTÁPĚNÍ</t>
  </si>
  <si>
    <t xml:space="preserve">Demontáž čerpadel oběhových spirálních (do potrubí) DN 40   </t>
  </si>
  <si>
    <t xml:space="preserve">Čerpadla teplovodní montáž čerpadel (do potrubí) ostatních typů mokroběžných závitových DN 25   </t>
  </si>
  <si>
    <t>soub</t>
  </si>
  <si>
    <t xml:space="preserve">Čerpadla teplovodní montáž čerpadel (do potrubí) ostatních typů mokroběžných závitových DN 32   </t>
  </si>
  <si>
    <t>Přesun hmot pro strojovny v objektech výšky do 6m</t>
  </si>
  <si>
    <t>732 - STROJOVNY ÚSTŘEDNÍHO VYTÁPĚNÍ - celkem</t>
  </si>
  <si>
    <t>Řemeslný obor 733 - ROZVOD POTRUBÍ ÚT</t>
  </si>
  <si>
    <t xml:space="preserve">Demontáž potrubí z trubek ocelových závitových DN do 15   </t>
  </si>
  <si>
    <t xml:space="preserve">Demontáž potrubí z trubek ocelových závitových DN přes 15 do 32   </t>
  </si>
  <si>
    <t xml:space="preserve">Demontáž potrubí z trubek ocelových závitových DN přes 32 do 50   </t>
  </si>
  <si>
    <t>Potrubí z trubek závitových ocel. bezešvých 11353.0 DN15</t>
  </si>
  <si>
    <t xml:space="preserve">Potrubí z trubek ocelových závitových bezešvých běžných nízkotlakých v kotelnách a strojovnách DN 15   </t>
  </si>
  <si>
    <t xml:space="preserve">Potrubí z trubek ocelových závitových bezešvých běžných nízkotlakých v kotelnách a strojovnách DN 20   </t>
  </si>
  <si>
    <t xml:space="preserve">Potrubí z trubek ocelových závitových bezešvých běžných nízkotlakých v kotelnách a strojovnách DN 32   </t>
  </si>
  <si>
    <t xml:space="preserve">Potrubí z trubek ocelových závitových bezešvých běžných nízkotlakých v kotelnách a strojovnách DN 40   </t>
  </si>
  <si>
    <t xml:space="preserve">Potrubí z trubek ocelových závitových bezešvých běžných nízkotlakých v kotelnách a strojovnách DN 50   </t>
  </si>
  <si>
    <t>tlaková zkouška potrubí do DN40</t>
  </si>
  <si>
    <t>tlaková zkouška potrubí do DN50</t>
  </si>
  <si>
    <t>Přesun hmot pro rozvody potrubí v objektech výšky do 6m</t>
  </si>
  <si>
    <t>733 - ROZVOD POTRUBÍ ÚT - celkem</t>
  </si>
  <si>
    <t>Řemeslný obor 734 - ARMATURY ÚT</t>
  </si>
  <si>
    <t xml:space="preserve">Demontáž armatur přírubových se dvěma přírubami do DN 50   </t>
  </si>
  <si>
    <t xml:space="preserve">Demontáž armatur závitových se dvěma závity do G 1/2   </t>
  </si>
  <si>
    <t xml:space="preserve">Demontáž armatur závitových se dvěma závity přes 1 do G 6/4   </t>
  </si>
  <si>
    <t xml:space="preserve">Montáž armatur s 1 závitem do G1/2" </t>
  </si>
  <si>
    <t xml:space="preserve">Montáž armatur s 2 závity do G1/2" </t>
  </si>
  <si>
    <t xml:space="preserve">Montáž armatur s 2 závity G3/4" </t>
  </si>
  <si>
    <t xml:space="preserve">Montáž armatur s 2 závity G1" </t>
  </si>
  <si>
    <t xml:space="preserve">Montáž armatur s 2 závity G5/4" </t>
  </si>
  <si>
    <t xml:space="preserve">Montáž armatur s 2 závity G6/4" </t>
  </si>
  <si>
    <t xml:space="preserve">Montáž armatur s 2 závity G2" </t>
  </si>
  <si>
    <t xml:space="preserve">Montáž armatur s 3 závity G1" </t>
  </si>
  <si>
    <t>Manometr D100mm tř.přesnosti 1,6%, 0-600kPa</t>
  </si>
  <si>
    <t>Manometrický kulový kohout 3 cestný, PN40, 100°C, DN2, červ.páčka</t>
  </si>
  <si>
    <t>Kondenzační smyčka zahnutá, přivařovací</t>
  </si>
  <si>
    <t>Teploměr rovný TR D100mm stonek 60mm 0~120°C</t>
  </si>
  <si>
    <t>Teploměrová jímka mosaz/měď, závit 1/2" - 65mm</t>
  </si>
  <si>
    <t>Vypouštěcí kohout DN15 max 110°C(krátkodobě 130°C) se snímatelnou křídlovou rukojetí, s krytkou na výkyvném třmenu, s hadicovou přípojkou</t>
  </si>
  <si>
    <t>Zpětný ventil s kovovou vložkou celomosazný DN 15 max.110°C otevírací tlak 0,02bar, max tlak 35bar, Kv=4</t>
  </si>
  <si>
    <t>Zpětný ventil s kovovou vložkou celomosazný DN 20 max.110°C otevírací tlak 0,02bar, max tlak 35bar, Kv=8</t>
  </si>
  <si>
    <t>Zpětný ventil s kovovou vložkou celomosazný DN 40 max.110°C otevírací tlak 0,02bar, max tlak 25bar, Kv=24</t>
  </si>
  <si>
    <t>Automatický odvzdušňovač+zpětný ventil 1/2" 120°C 700kPa</t>
  </si>
  <si>
    <t>MAGNET FILTERBALL kulový kohout s filtrem a tyčovým magnetem DN20 dotažitelná ucpávka, PN16 při T-20 až +100°C, síto 600 μm, indukce magnetu 12000Gs</t>
  </si>
  <si>
    <t>MAGNET FILTERBALL kulový kohout s filtrem a tyčovým magnetem DN40 dotažitelná ucpávka, PN16 při T-20 až +100°C, síto 600 μm, indukce magnetu 12000Gs</t>
  </si>
  <si>
    <t>Šroubení přímé mosazné DN15 s plochým těs. max.120°C</t>
  </si>
  <si>
    <t>Šroubení přímé mosazné DN20 s plochým těs. max.120°C</t>
  </si>
  <si>
    <t>Šroubení přímé mosazné DN40 s plochým těs. max.120°C</t>
  </si>
  <si>
    <t>Šroubení přímé mosazné DN50 s plochým těs. max.120°C</t>
  </si>
  <si>
    <t>vyregulování regulačních ventilů</t>
  </si>
  <si>
    <r>
      <rPr>
        <sz val="10"/>
        <color indexed="8"/>
        <rFont val="Arial CE"/>
      </rPr>
      <t xml:space="preserve">Regulační </t>
    </r>
    <r>
      <rPr>
        <u val="single"/>
        <sz val="10"/>
        <color indexed="8"/>
        <rFont val="Arial CE"/>
      </rPr>
      <t>ventil</t>
    </r>
    <r>
      <rPr>
        <sz val="11"/>
        <color indexed="8"/>
        <rFont val="Calibri"/>
      </rPr>
      <t xml:space="preserve"> s možností přednastavení a uzavírání s měřícími vsuvkami s vypouštěním DN15; -20~120°C PN20</t>
    </r>
  </si>
  <si>
    <r>
      <rPr>
        <sz val="10"/>
        <color indexed="8"/>
        <rFont val="Arial CE"/>
      </rPr>
      <t xml:space="preserve">Regulační </t>
    </r>
    <r>
      <rPr>
        <u val="single"/>
        <sz val="10"/>
        <color indexed="8"/>
        <rFont val="Arial CE"/>
      </rPr>
      <t>ventil</t>
    </r>
    <r>
      <rPr>
        <sz val="11"/>
        <color indexed="8"/>
        <rFont val="Calibri"/>
      </rPr>
      <t xml:space="preserve"> s možností přednastavení a uzavírání s měřícími vsuvkami s vypouštěním DN20; -20~120°C PN20</t>
    </r>
  </si>
  <si>
    <r>
      <rPr>
        <sz val="10"/>
        <color indexed="8"/>
        <rFont val="Arial CE"/>
      </rPr>
      <t xml:space="preserve">Regulační </t>
    </r>
    <r>
      <rPr>
        <u val="single"/>
        <sz val="10"/>
        <color indexed="8"/>
        <rFont val="Arial CE"/>
      </rPr>
      <t>ventil</t>
    </r>
    <r>
      <rPr>
        <sz val="11"/>
        <color indexed="8"/>
        <rFont val="Calibri"/>
      </rPr>
      <t xml:space="preserve"> s možností přednastavení a uzavírání s měřícími vsuvkami s vypouštěním DN40; -20~120°C PN20</t>
    </r>
  </si>
  <si>
    <t>Termostatická hlavice 6~28°C - zabezpečený model pro veřejné prostory provedení pro veřejné prostory s ochranou proti zcizení pomocí zabezpečovacího kroužku  - Uživatelské označení, omezení nebo blokování minimální a maximální teploty dvěma zarážkami. + skryté blokování maximální a minimální teploty pomocí skrytých zarážek. S ochranou proti nadměrnému zdvihu.  Hystereze 0,15K. Připojení M30x1,5.</t>
  </si>
  <si>
    <t>Radiátorový ventil - termostatický přímý poniklovaný ventil s plynulým přednastavením DN10 - závit pro termostatickou hlavici M30x1,5</t>
  </si>
  <si>
    <t>Radiátorový ventil - termostatický přímý poniklovaný ventil s plynulým přednastavením DN15 - závit pro termostatickou hlavici M30x1,5</t>
  </si>
  <si>
    <r>
      <rPr>
        <sz val="10"/>
        <color indexed="8"/>
        <rFont val="Arial CE"/>
      </rPr>
      <t xml:space="preserve">Radiátorové šroubení přednastavitelné </t>
    </r>
    <r>
      <rPr>
        <u val="single"/>
        <sz val="10"/>
        <color indexed="8"/>
        <rFont val="Arial CE"/>
      </rPr>
      <t>s uzavíráním a vypouštěním</t>
    </r>
    <r>
      <rPr>
        <sz val="11"/>
        <color indexed="8"/>
        <rFont val="Calibri"/>
      </rPr>
      <t xml:space="preserve"> - poniklované přímé DN10</t>
    </r>
  </si>
  <si>
    <r>
      <rPr>
        <sz val="10"/>
        <color indexed="8"/>
        <rFont val="Arial CE"/>
      </rPr>
      <t xml:space="preserve">Radiátorové šroubení přednastavitelné </t>
    </r>
    <r>
      <rPr>
        <u val="single"/>
        <sz val="10"/>
        <color indexed="8"/>
        <rFont val="Arial CE"/>
      </rPr>
      <t>s uzavíráním a vypouštěním</t>
    </r>
    <r>
      <rPr>
        <sz val="11"/>
        <color indexed="8"/>
        <rFont val="Calibri"/>
      </rPr>
      <t xml:space="preserve"> - poniklované přímé DN15</t>
    </r>
  </si>
  <si>
    <t xml:space="preserve">Montáž teploměrů s ochranným pouzdrem nebo pevným stonkem a jímkou   </t>
  </si>
  <si>
    <t>Návarek 1/2"</t>
  </si>
  <si>
    <t>Návarek 3/4"</t>
  </si>
  <si>
    <t>Návarek 6/4"</t>
  </si>
  <si>
    <t>Návarek 2"</t>
  </si>
  <si>
    <t>Přesun hmot pro amatury v objektech výšky do 6m</t>
  </si>
  <si>
    <t>734 - ARMATURY ÚT - celkem</t>
  </si>
  <si>
    <t>Řemeslný obor 735 - OTOPNÁ TĚLESA</t>
  </si>
  <si>
    <t>vyregulování armatur otopného tělesa</t>
  </si>
  <si>
    <t>Přetěsnění růžice radiátorové otopných těles litinových článkových</t>
  </si>
  <si>
    <t xml:space="preserve">Demontáž otopných těles litinových článkových   </t>
  </si>
  <si>
    <r>
      <rPr>
        <sz val="10"/>
        <color indexed="8"/>
        <rFont val="Arial CE"/>
      </rPr>
      <t>m</t>
    </r>
    <r>
      <rPr>
        <vertAlign val="superscript"/>
        <sz val="10"/>
        <color indexed="8"/>
        <rFont val="Arial CE"/>
      </rPr>
      <t>2</t>
    </r>
  </si>
  <si>
    <t>Vyčištění otopných těles litinových proplachem vodou</t>
  </si>
  <si>
    <t>Zpětná montáž otopných těles článkových litinových</t>
  </si>
  <si>
    <t xml:space="preserve">Montáž otopných těles panelových dvouřadých délky do 1140 mm   </t>
  </si>
  <si>
    <t xml:space="preserve">Montáž otopných těles panelových třířadých délky do 1140 mm   </t>
  </si>
  <si>
    <t xml:space="preserve">Montáž otopných těles panelových třířadých délky do 1500 mm   </t>
  </si>
  <si>
    <t xml:space="preserve">Montáž otopných těles panelových třířadých délky do 1980 mm   </t>
  </si>
  <si>
    <t xml:space="preserve">Odvzdušnění otopných těles   </t>
  </si>
  <si>
    <t>Deskové otopné těleso 33VK/6120 teplotní exponent n=1,3434 výkon při 75/65/20°C dle EN 442-2 = 2406W/m</t>
  </si>
  <si>
    <t>Deskové otopné těleso 22VK/9090 teplotní exponent n=1,3574 výkon při 75/65/20°C dle EN 442-2 = 2313W/m</t>
  </si>
  <si>
    <t>Deskové otopné těleso 33VK/9040 teplotní exponent n=1,3626 výkon při 75/65/20°C dle EN 442-2 = 3328W/m</t>
  </si>
  <si>
    <r>
      <rPr>
        <sz val="10"/>
        <color indexed="8"/>
        <rFont val="Arial CE"/>
      </rPr>
      <t xml:space="preserve">Deskové otopné těleso 30/6160 teplotní exponent n=1,3574 výkon při 75/65/20°C dle EN 442-2 = 2313W/m </t>
    </r>
    <r>
      <rPr>
        <u val="single"/>
        <sz val="10"/>
        <color indexed="8"/>
        <rFont val="Arial CE"/>
      </rPr>
      <t xml:space="preserve">POZINKOVANÉ hygienické otopné těleso bez konvekčních plechů a krycích mřížek </t>
    </r>
  </si>
  <si>
    <r>
      <rPr>
        <sz val="10"/>
        <color indexed="8"/>
        <rFont val="Arial CE"/>
      </rPr>
      <t xml:space="preserve">Deskové otopné těleso 30/9080 teplotní exponent n=1,3574 výkon při 75/65/20°C dle EN 442-2 = 2313W/m </t>
    </r>
    <r>
      <rPr>
        <u val="single"/>
        <sz val="10"/>
        <color indexed="8"/>
        <rFont val="Arial CE"/>
      </rPr>
      <t xml:space="preserve">POZINKOVANÉ hygienické otopné těleso bez konvekčních plechů a krycích mřížek </t>
    </r>
  </si>
  <si>
    <t>Přesun hmot pro otopná tělesa v objektech výšky do 6m</t>
  </si>
  <si>
    <t>735 - OTOPNÁ TĚLESA - celkem</t>
  </si>
  <si>
    <t>Řemeslný obor 783 - NÁTĚRY</t>
  </si>
  <si>
    <t>Odstranění nátěrů z litinových otopných těles opálením a obroušením</t>
  </si>
  <si>
    <t>Základní jednonásobný syntetický nátěr litinových otopných těles</t>
  </si>
  <si>
    <t>Krycí dvojnásobný syntetický nátěr článkových otopných těles</t>
  </si>
  <si>
    <t xml:space="preserve">Základní jednonásobný syntetický nátěr potrubí do DN 50 mm   </t>
  </si>
  <si>
    <t xml:space="preserve">Krycí dvojnásobný syntetický nátěr potrubí do DN 50 mm   </t>
  </si>
  <si>
    <t>783 - NÁTĚRY - celkem</t>
  </si>
  <si>
    <t>HZS2211</t>
  </si>
  <si>
    <t>Hodinová zúčtovací sazba instalatér - Vypuštění, napustění a proplach topného systému</t>
  </si>
  <si>
    <t>HZS2212</t>
  </si>
  <si>
    <t xml:space="preserve">Hodinová zúčtovací sazba instalatér odborný - Topná, tlaková a dilatační zkouška </t>
  </si>
  <si>
    <t>HZS2491</t>
  </si>
  <si>
    <t>Hodinová zúčtovací sazba dělník zednických výpomocí - zednické výpomoci (prostupy a drážky pro nové rozvody)</t>
  </si>
  <si>
    <t>HZS - Hodinové zúčtovací sazby - celkem</t>
  </si>
  <si>
    <t>Vedlejší rozpočtové náklady</t>
  </si>
  <si>
    <t>Zařízení staveniště</t>
  </si>
  <si>
    <t>065002000</t>
  </si>
  <si>
    <t>Mimostaveništní doprava</t>
  </si>
  <si>
    <t>Vedlejší rozpočové náklady - celkem</t>
  </si>
  <si>
    <r>
      <rPr>
        <u val="single"/>
        <sz val="9"/>
        <color indexed="8"/>
        <rFont val="Arial CE"/>
      </rPr>
      <t xml:space="preserve">Poznámka: </t>
    </r>
    <r>
      <rPr>
        <sz val="9"/>
        <color indexed="8"/>
        <rFont val="Arial CE"/>
      </rPr>
      <t xml:space="preserve">Účastníkem výběrového řízení se předpokládá odborně způsobilá firma s plnou zodpovědností za stanovení rozsahu prací prostřednictvím prozkoumání a prodiskutování veškeré dokumentace s příslušnými stranami a za provedení kompletního funkčního díla.
</t>
    </r>
    <r>
      <rPr>
        <sz val="9"/>
        <color indexed="8"/>
        <rFont val="Arial CE"/>
      </rPr>
      <t xml:space="preserve">Povinností účastníka výběrového řízení je seznámit se všemi částmi projektové dokumentace, tj. technickou zprávou, výkresy, výkazy výměr atd. Upozornit na případné nedostatky a chyby, v případě nejasností vznést dotazy k dokumentaci. Nebude-li tak učiněno, předpokládá se, že cena účastníka zahrnuje veškeré součásti k zajištění kompletnosti.
</t>
    </r>
    <r>
      <rPr>
        <sz val="9"/>
        <color indexed="8"/>
        <rFont val="Arial CE"/>
      </rPr>
      <t xml:space="preserve">Součástí cenové nabídky musí být veškeré náklady, aby cena byla kompletní, konečná a zahrnovala celou dodávku a montáž. Cenová nabídka musí být včetně veškerého souvisejícího doplňkového, podružného a montážního materiálu.
</t>
    </r>
    <r>
      <rPr>
        <sz val="9"/>
        <color indexed="8"/>
        <rFont val="Arial CE"/>
      </rPr>
      <t xml:space="preserve">Označení výrobků konkrétním výrobcem v realizační dokumentaci stavby vyjadřuje standard požadované kvality. Pokud účastník nabídne jiný produkt je povinen dodržet standard a zároveň, přejímá odpovědnost za správnost náhrady, tj. splnění všech parametrů a koordinaci se všemi navazujícími profesemi. Případná úprava projektu pro provádění stavby bude na náklady účastníka (vybraného dodavatele).
</t>
    </r>
    <r>
      <rPr>
        <sz val="9"/>
        <color indexed="8"/>
        <rFont val="Arial CE"/>
      </rPr>
      <t>Při realizaci je dodavatel povinen koordinovat postup prací se stavbou a ostatními profesemi, postupovat v souladu příslušnými předpisy a návody pro montáž jednotlivých zařízení, dodržovat bezpečnostní a protipožární předpisy.</t>
    </r>
  </si>
  <si>
    <t>SOUPIS PRACÍ A DODÁVEK VČETNÉ NABÍDKOVÉHO OCENĚNÍ</t>
  </si>
  <si>
    <t>č.</t>
  </si>
  <si>
    <t>č.cen.</t>
  </si>
  <si>
    <t>popis položky</t>
  </si>
  <si>
    <t>měr.</t>
  </si>
  <si>
    <t>výměra</t>
  </si>
  <si>
    <t>ceny v Kč</t>
  </si>
  <si>
    <t>pol.</t>
  </si>
  <si>
    <t>položky</t>
  </si>
  <si>
    <t>jedn.</t>
  </si>
  <si>
    <t>dodávka+mont.</t>
  </si>
  <si>
    <t>pozn.</t>
  </si>
  <si>
    <r>
      <rPr>
        <b val="1"/>
        <sz val="10"/>
        <color indexed="8"/>
        <rFont val="Arial CE"/>
      </rPr>
      <t xml:space="preserve">Výkazy výměr </t>
    </r>
    <r>
      <rPr>
        <sz val="10"/>
        <color indexed="8"/>
        <rFont val="Arial CE"/>
      </rPr>
      <t>(též Soupis prací a dodávek včetně nabídkového ocenění)</t>
    </r>
    <r>
      <rPr>
        <b val="1"/>
        <sz val="10"/>
        <color indexed="8"/>
        <rFont val="Arial CE"/>
      </rPr>
      <t>:</t>
    </r>
  </si>
  <si>
    <t xml:space="preserve">Při vyplňování výkazu výměr je nutné respektovat dále uvedené pokyny: </t>
  </si>
  <si>
    <t>1) Při zpracování nabídky je nutné využít všech částí (dílů) projektu pro provádění stavby, tj. technické zprávy, seznamu pozic, všech výkresů, tabulek a specifikací materiálů.</t>
  </si>
  <si>
    <t xml:space="preserve">2) Součástí nabídkové ceny musí být veškeré náklady, aby cena byla konečná a zahrnovala celou dodávku a montáž. </t>
  </si>
  <si>
    <t xml:space="preserve">3) Každá uchazečem vyplněná položka musí obsahovat veškeré technicky a logicky dovoditélné součásti dodávky a montáže (včetně údajů o podmínkách a úhradě licencí potřebných SW). </t>
  </si>
  <si>
    <t xml:space="preserve">4) Dodávky a montáže uvedené v nabídce musí být, včetně veškerého souvisejícího doplňkového, podružného a montážního materiálu, tak, aby celé zařízení bylo funkční a splňovalo všechny předpisy, které se na ně vztahují.  </t>
  </si>
  <si>
    <t>5) Označení výrobků konkrétním výrobcem v projektu pro provádění stavby vyjadřuje standard požadované kvality. Pokud uchazeč nabídne produkt od jiného výrobce je povinen dodržet standard a zároveň, přejímá odpovědnost za správnost náhrady - splnění všech parametrů a koordinaci se všemi navazujícími profesemi, eventuelní nutnost úpravy projektu pro výběr zhotovitele půjde k tíží uchazeče (vybraného dodavatele).</t>
  </si>
  <si>
    <t xml:space="preserve">6) Všechny jednotlivé položky jsou bez DPH </t>
  </si>
  <si>
    <t>Zařízení č.1 – Větrání kuchyně</t>
  </si>
  <si>
    <t>1.1</t>
  </si>
  <si>
    <t xml:space="preserve">Vzt. rekuperační jednotka ve vnitřním provedení </t>
  </si>
  <si>
    <t>Přívod</t>
  </si>
  <si>
    <t>Vstup vzduchu - připojovací pružná manžeta</t>
  </si>
  <si>
    <t>Uzavírací klapka s hřídelí pro servopohon</t>
  </si>
  <si>
    <t>Filtrační komora G4</t>
  </si>
  <si>
    <t xml:space="preserve">Deskový rekuperátor </t>
  </si>
  <si>
    <r>
      <rPr>
        <sz val="10"/>
        <color indexed="8"/>
        <rFont val="Arial"/>
      </rPr>
      <t>Vodní ohřívač 54kW, voda 70/50</t>
    </r>
    <r>
      <rPr>
        <sz val="10"/>
        <color indexed="8"/>
        <rFont val="Calibri"/>
      </rPr>
      <t>°</t>
    </r>
    <r>
      <rPr>
        <sz val="10"/>
        <color indexed="8"/>
        <rFont val="Arial"/>
      </rPr>
      <t>C</t>
    </r>
  </si>
  <si>
    <t xml:space="preserve">Volná komora pro přímý chladič </t>
  </si>
  <si>
    <r>
      <rPr>
        <sz val="10"/>
        <color indexed="8"/>
        <rFont val="Arial"/>
      </rPr>
      <t>Ventilátor s EC motorem  Q = 12 000m</t>
    </r>
    <r>
      <rPr>
        <sz val="10"/>
        <color indexed="8"/>
        <rFont val="Calibri"/>
      </rPr>
      <t>³/h, pext = 350Pa</t>
    </r>
  </si>
  <si>
    <t xml:space="preserve">                                             P = 400V, 6.1kW, 9.4A</t>
  </si>
  <si>
    <t>Výstup vzduchu - připojovací pružná manžeta</t>
  </si>
  <si>
    <t>Odvod</t>
  </si>
  <si>
    <t>Deskový rekuperátor</t>
  </si>
  <si>
    <r>
      <rPr>
        <sz val="10"/>
        <color indexed="8"/>
        <rFont val="Arial"/>
      </rPr>
      <t>Ventilátor s EC motorem Q = 12 000m</t>
    </r>
    <r>
      <rPr>
        <sz val="10"/>
        <color indexed="8"/>
        <rFont val="Calibri"/>
      </rPr>
      <t>³/h, pext = 450Pa</t>
    </r>
  </si>
  <si>
    <t xml:space="preserve">                                             P = 400V, 6.2kW, 9.4A</t>
  </si>
  <si>
    <t>hmotnost : 1384kg</t>
  </si>
  <si>
    <t xml:space="preserve">rozměry : 3850x2212x1790mm </t>
  </si>
  <si>
    <t xml:space="preserve">dodávka vč prvků MaR  </t>
  </si>
  <si>
    <t>jednotka v rozloženém stavu, sestavení na místě, dveře bez pantů, rozvaděč na kabelu</t>
  </si>
  <si>
    <t>1.2</t>
  </si>
  <si>
    <t>Kulisa tlumiče hluku 100x950/500</t>
  </si>
  <si>
    <t>náběh, výběh, děrovaný plech</t>
  </si>
  <si>
    <t>1.3</t>
  </si>
  <si>
    <t>Kulisa tlumiče hluku 100x630/1500</t>
  </si>
  <si>
    <t>1.4</t>
  </si>
  <si>
    <t>1.5</t>
  </si>
  <si>
    <t>Protidešťová žaluzie pozink. 2000x750 se sítem</t>
  </si>
  <si>
    <t>1.6</t>
  </si>
  <si>
    <t>Protidešťová žaluzie 800x1000 - pozink, RAL</t>
  </si>
  <si>
    <t>1.7</t>
  </si>
  <si>
    <t xml:space="preserve">Regulační klapka 500x355 - ruční </t>
  </si>
  <si>
    <t>1.8</t>
  </si>
  <si>
    <t>Zpětná klapka do potrubí 1000x630</t>
  </si>
  <si>
    <t>1.9</t>
  </si>
  <si>
    <t>Zpětná klapka do potrubí 1000x800</t>
  </si>
  <si>
    <t>Potrubí pozink čtyřhranné, vodotěsná úprava - rovné</t>
  </si>
  <si>
    <r>
      <rPr>
        <sz val="10"/>
        <color indexed="8"/>
        <rFont val="Arial CE"/>
      </rPr>
      <t>m</t>
    </r>
    <r>
      <rPr>
        <sz val="10"/>
        <color indexed="8"/>
        <rFont val="Calibri"/>
      </rPr>
      <t>²</t>
    </r>
  </si>
  <si>
    <t xml:space="preserve">                                                                               tvar</t>
  </si>
  <si>
    <t>Potrubí pozink čtyřhranné - rovné</t>
  </si>
  <si>
    <t xml:space="preserve">                                                  tvar</t>
  </si>
  <si>
    <t xml:space="preserve">Demontáže stávajícího zařízení   ( přívodní jednotka KDK 80, odvodní ventilátor RNH 500, </t>
  </si>
  <si>
    <r>
      <rPr>
        <sz val="10"/>
        <color indexed="8"/>
        <rFont val="Arial CE"/>
      </rPr>
      <t>odsávací digestoř 2000x1000 a 1200x2600, cca 340m</t>
    </r>
    <r>
      <rPr>
        <sz val="10"/>
        <color indexed="8"/>
        <rFont val="Calibri"/>
      </rPr>
      <t>² potrubí vč.klapek a vyústek)</t>
    </r>
  </si>
  <si>
    <t>Odvoz a likvidace demontovaného materiálu</t>
  </si>
  <si>
    <t>Plošina pro montáž a izolací výfukové stoupačky</t>
  </si>
  <si>
    <t>Tepelná izolace tl.60mm vč. oplechování pozink.plechem</t>
  </si>
  <si>
    <t>Tepelná a hluková izolace tl.60mm</t>
  </si>
  <si>
    <t>Konzole 600x1000 pozink</t>
  </si>
  <si>
    <t>Sestavení vzt. jednotky na místě</t>
  </si>
  <si>
    <t>Zprovoznění vzt. jednotky</t>
  </si>
  <si>
    <t>Zaregulování zařízení na projektované parametry</t>
  </si>
  <si>
    <t>Spojovací a těsnící materiál</t>
  </si>
  <si>
    <t>Materiál pro kotvení a zavěšení potrubí</t>
  </si>
  <si>
    <t>Zařízení č.2 – Větrání mytí nadobí</t>
  </si>
  <si>
    <t>2.1</t>
  </si>
  <si>
    <r>
      <rPr>
        <sz val="10"/>
        <color indexed="8"/>
        <rFont val="Arial"/>
      </rPr>
      <t>Vodní ohřívač 3.3kW, voda 70/50</t>
    </r>
    <r>
      <rPr>
        <sz val="10"/>
        <color indexed="8"/>
        <rFont val="Calibri"/>
      </rPr>
      <t>°</t>
    </r>
    <r>
      <rPr>
        <sz val="10"/>
        <color indexed="8"/>
        <rFont val="Arial"/>
      </rPr>
      <t>C</t>
    </r>
  </si>
  <si>
    <r>
      <rPr>
        <sz val="10"/>
        <color indexed="8"/>
        <rFont val="Arial"/>
      </rPr>
      <t>Ventilátor s EC motorem  Q = 4 500m</t>
    </r>
    <r>
      <rPr>
        <sz val="10"/>
        <color indexed="8"/>
        <rFont val="Calibri"/>
      </rPr>
      <t>³/h, pext = 380Pa</t>
    </r>
  </si>
  <si>
    <t xml:space="preserve">                                             P = 400V, 3.4kW, 5.4A</t>
  </si>
  <si>
    <r>
      <rPr>
        <sz val="10"/>
        <color indexed="8"/>
        <rFont val="Arial"/>
      </rPr>
      <t>Ventilátor s EC motorem Q = 4 500m</t>
    </r>
    <r>
      <rPr>
        <sz val="10"/>
        <color indexed="8"/>
        <rFont val="Calibri"/>
      </rPr>
      <t>³/h, pext = 380Pa</t>
    </r>
  </si>
  <si>
    <t>hmotnost : 654kg</t>
  </si>
  <si>
    <t xml:space="preserve">rozměry : 2800x1800x1065mm </t>
  </si>
  <si>
    <t>jednotka v rozloženém stavu, sestavení na místě, dveře bez pantů</t>
  </si>
  <si>
    <t>2.2</t>
  </si>
  <si>
    <t>Kulisa tlumiče hluku 100x500/1500</t>
  </si>
  <si>
    <t>2.3</t>
  </si>
  <si>
    <t>Buňka tlumiče hluku 250x500/1500</t>
  </si>
  <si>
    <t>2.4</t>
  </si>
  <si>
    <t>Buňka tlumiče hluku 200x500/1500</t>
  </si>
  <si>
    <t>2.5</t>
  </si>
  <si>
    <t>Regulační klapka 500x355 - ruční</t>
  </si>
  <si>
    <t>2.6</t>
  </si>
  <si>
    <t>Regulační klapka 400x355 - ruční</t>
  </si>
  <si>
    <t>2.7</t>
  </si>
  <si>
    <t>Regulační klapka 800x355 - ruční</t>
  </si>
  <si>
    <t>2.8</t>
  </si>
  <si>
    <t>Zpětná klapka do potrubí 630x315</t>
  </si>
  <si>
    <t>2.9</t>
  </si>
  <si>
    <t>Zpětná klapka do potrubí 1000x500</t>
  </si>
  <si>
    <t>Zařízení č.3 – Chlazení přípravny masa</t>
  </si>
  <si>
    <t>3.1</t>
  </si>
  <si>
    <r>
      <rPr>
        <sz val="10"/>
        <color indexed="8"/>
        <rFont val="Arial"/>
      </rPr>
      <t>Venkovní chladící jednotka pro celoroční chlazení na 15</t>
    </r>
    <r>
      <rPr>
        <sz val="10"/>
        <color indexed="8"/>
        <rFont val="Calibri"/>
      </rPr>
      <t>°C</t>
    </r>
  </si>
  <si>
    <t>P = 230V, 2kW</t>
  </si>
  <si>
    <t>3.2</t>
  </si>
  <si>
    <r>
      <rPr>
        <sz val="10"/>
        <color indexed="8"/>
        <rFont val="Arial"/>
      </rPr>
      <t>Vnitřní podstropní jednotka pro celoroční chlazení na 15</t>
    </r>
    <r>
      <rPr>
        <sz val="10"/>
        <color indexed="8"/>
        <rFont val="Calibri"/>
      </rPr>
      <t>°C</t>
    </r>
  </si>
  <si>
    <t>vč. ovladače</t>
  </si>
  <si>
    <t>Předizolované CU potrubí včetně komunikačního kabelu</t>
  </si>
  <si>
    <t>bm</t>
  </si>
  <si>
    <t>Konzole pod venkovní jednotku</t>
  </si>
  <si>
    <t>Autojeřáb pro stěhování venkovní jednotky nad střechu</t>
  </si>
  <si>
    <t xml:space="preserve">Zprovoznění </t>
  </si>
  <si>
    <t>Zařízení č.4 – Demontáže stávajícího potrubí pro jídelnu</t>
  </si>
  <si>
    <r>
      <rPr>
        <sz val="10"/>
        <color indexed="8"/>
        <rFont val="Arial"/>
      </rPr>
      <t>Demontáž stávajícího zařízení ( přívodní jednotka KDK 40, odv. Ventilátor RNH355, cca 280m</t>
    </r>
    <r>
      <rPr>
        <sz val="10"/>
        <color indexed="8"/>
        <rFont val="Calibri"/>
      </rPr>
      <t>² potrubí vč, klapek a vyústek)</t>
    </r>
  </si>
  <si>
    <t>Odvoz a likvidace zdemontovaného materiálu</t>
  </si>
  <si>
    <t>Zařízení č.5 – Odvětrání coc. zařízení v 1.np</t>
  </si>
  <si>
    <t>5.1</t>
  </si>
  <si>
    <r>
      <rPr>
        <sz val="10"/>
        <color indexed="8"/>
        <rFont val="Arial CE"/>
      </rPr>
      <t xml:space="preserve">Potrubní ventilátor </t>
    </r>
    <r>
      <rPr>
        <sz val="10"/>
        <color indexed="8"/>
        <rFont val="Calibri"/>
      </rPr>
      <t>Ø 160 s časovým doběhem</t>
    </r>
  </si>
  <si>
    <r>
      <rPr>
        <sz val="10"/>
        <color indexed="8"/>
        <rFont val="Arial CE"/>
      </rPr>
      <t>Q = 310m</t>
    </r>
    <r>
      <rPr>
        <sz val="10"/>
        <color indexed="8"/>
        <rFont val="Calibri"/>
      </rPr>
      <t>³</t>
    </r>
    <r>
      <rPr>
        <sz val="11"/>
        <color indexed="8"/>
        <rFont val="Calibri"/>
      </rPr>
      <t>/h, 150Pa</t>
    </r>
  </si>
  <si>
    <t>P = 230V, 53W</t>
  </si>
  <si>
    <t>5.2</t>
  </si>
  <si>
    <r>
      <rPr>
        <sz val="10"/>
        <color indexed="8"/>
        <rFont val="Arial CE"/>
      </rPr>
      <t xml:space="preserve">Tlumič hluku </t>
    </r>
    <r>
      <rPr>
        <sz val="10"/>
        <color indexed="8"/>
        <rFont val="Calibri"/>
      </rPr>
      <t>Ø 160/600</t>
    </r>
  </si>
  <si>
    <t>5.3</t>
  </si>
  <si>
    <r>
      <rPr>
        <sz val="10"/>
        <color indexed="8"/>
        <rFont val="Arial CE"/>
      </rPr>
      <t xml:space="preserve">Vyústka do kruhového potrubí </t>
    </r>
    <r>
      <rPr>
        <sz val="10"/>
        <color indexed="8"/>
        <rFont val="Calibri"/>
      </rPr>
      <t>Ø 160, rozměr 225x75, jednořadá , s regulací</t>
    </r>
  </si>
  <si>
    <t>5.4</t>
  </si>
  <si>
    <r>
      <rPr>
        <sz val="10"/>
        <color indexed="8"/>
        <rFont val="Arial CE"/>
      </rPr>
      <t xml:space="preserve">Zpětná klapka </t>
    </r>
    <r>
      <rPr>
        <sz val="10"/>
        <color indexed="8"/>
        <rFont val="Calibri"/>
      </rPr>
      <t>Ø</t>
    </r>
    <r>
      <rPr>
        <sz val="11"/>
        <color indexed="8"/>
        <rFont val="Calibri"/>
      </rPr>
      <t xml:space="preserve"> 160</t>
    </r>
  </si>
  <si>
    <r>
      <rPr>
        <sz val="10"/>
        <color indexed="8"/>
        <rFont val="Arial CE"/>
      </rPr>
      <t xml:space="preserve">Kruhové potrubí  - SPIRO  </t>
    </r>
    <r>
      <rPr>
        <i val="1"/>
        <sz val="10"/>
        <color indexed="8"/>
        <rFont val="Arial CE"/>
      </rPr>
      <t xml:space="preserve">Ø 160 - pozink </t>
    </r>
  </si>
  <si>
    <t>rovné</t>
  </si>
  <si>
    <t>tvarovky</t>
  </si>
  <si>
    <r>
      <rPr>
        <sz val="10"/>
        <color indexed="8"/>
        <rFont val="Arial CE"/>
      </rPr>
      <t>Demontáže stávajícího zařízení   ( cca 50m</t>
    </r>
    <r>
      <rPr>
        <sz val="10"/>
        <color indexed="8"/>
        <rFont val="Calibri"/>
      </rPr>
      <t>² potrubí)</t>
    </r>
  </si>
  <si>
    <t xml:space="preserve">Odvoz a likvidace zdemontovaného potrubí </t>
  </si>
  <si>
    <t>VZDUCHOTECHNIKA  CELKEM</t>
  </si>
  <si>
    <t>Vypracoval : Jaroslav Janda</t>
  </si>
  <si>
    <t>REKAPITULACE</t>
  </si>
  <si>
    <r>
      <rPr>
        <b val="1"/>
        <sz val="11"/>
        <color indexed="8"/>
        <rFont val="Times New Roman CE"/>
      </rPr>
      <t>1. Elektroinstalace</t>
    </r>
  </si>
  <si>
    <r>
      <rPr>
        <b val="1"/>
        <sz val="11"/>
        <color indexed="8"/>
        <rFont val="Times New Roman CE"/>
      </rPr>
      <t>2. Rozvaděče</t>
    </r>
  </si>
  <si>
    <r>
      <rPr>
        <b val="1"/>
        <sz val="11"/>
        <color indexed="8"/>
        <rFont val="Times New Roman CE"/>
      </rPr>
      <t>3. Ukončení vodičů</t>
    </r>
  </si>
  <si>
    <r>
      <rPr>
        <b val="1"/>
        <sz val="11"/>
        <color indexed="8"/>
        <rFont val="Times New Roman CE"/>
      </rPr>
      <t>5. Svítidla</t>
    </r>
  </si>
  <si>
    <r>
      <rPr>
        <b val="1"/>
        <sz val="11"/>
        <color indexed="8"/>
        <rFont val="Times New Roman CE"/>
      </rPr>
      <t>6. Domácí telefon</t>
    </r>
  </si>
  <si>
    <r>
      <rPr>
        <b val="1"/>
        <sz val="11"/>
        <color indexed="8"/>
        <rFont val="Times New Roman CE"/>
      </rPr>
      <t>7. Datové rozvody</t>
    </r>
  </si>
  <si>
    <r>
      <rPr>
        <b val="1"/>
        <sz val="11"/>
        <color indexed="8"/>
        <rFont val="Times New Roman CE"/>
      </rPr>
      <t>8. HZS</t>
    </r>
  </si>
  <si>
    <t>Součet bez DPH</t>
  </si>
  <si>
    <t>p.č.</t>
  </si>
  <si>
    <t>Jedn.</t>
  </si>
  <si>
    <t>Množ.</t>
  </si>
  <si>
    <t>Montáže</t>
  </si>
  <si>
    <t xml:space="preserve">materiál </t>
  </si>
  <si>
    <t>1. Elektroinstalace</t>
  </si>
  <si>
    <t>jed.cena</t>
  </si>
  <si>
    <t>celkem</t>
  </si>
  <si>
    <t>Vodič CY4 žl.zel.</t>
  </si>
  <si>
    <t>Vodič CY6 žl.zel.</t>
  </si>
  <si>
    <t>Vodič CY10 žl.zel.</t>
  </si>
  <si>
    <t>Vodič CY16 žl.zel.</t>
  </si>
  <si>
    <t>Vodič CYA25 žl.zel.</t>
  </si>
  <si>
    <t>Kabel CYKY 3Ox1,5</t>
  </si>
  <si>
    <t>Kabel CYKY 3Jx1,5</t>
  </si>
  <si>
    <t>Kabel CYKY 3Jx2,5</t>
  </si>
  <si>
    <t>Kabel CYKY 5Jx1,5</t>
  </si>
  <si>
    <t>Kabel CYKY 5Jx2,5</t>
  </si>
  <si>
    <t>Kabel CYKY 5Jx4</t>
  </si>
  <si>
    <t>Kabel CYKY 5Jx6</t>
  </si>
  <si>
    <t>Kabel CYKY 5Jx10</t>
  </si>
  <si>
    <t>Kabel CYKY 5Jx25</t>
  </si>
  <si>
    <t>Kabel CYKY 3x185+95</t>
  </si>
  <si>
    <t>Vodič 1YY 240 č.</t>
  </si>
  <si>
    <t>CSKH-V180 P30-R 3Jx1,5 B2ca s1 d1</t>
  </si>
  <si>
    <t>Kabel SYKFY 2x2x0,5</t>
  </si>
  <si>
    <t>Kabel H07RN-F 3x2,5</t>
  </si>
  <si>
    <t>Kabel H07RN-F 5x2,5</t>
  </si>
  <si>
    <t>Kabel H07RN-F 5x4</t>
  </si>
  <si>
    <t>Kabel H07RN-F 5x6</t>
  </si>
  <si>
    <t>Kabel H07RN-F 5x10</t>
  </si>
  <si>
    <t>Kabel H07RN-F 5x25</t>
  </si>
  <si>
    <t>Trubka tuhá PVC o20 včetně příchytek</t>
  </si>
  <si>
    <t>Trubka tuhá PVC o25 včetně příchytek</t>
  </si>
  <si>
    <t>Trubka tuhá PVC o40 včetně příchytek</t>
  </si>
  <si>
    <t>Trubka ohebná PVC o20, vysoká pevnost</t>
  </si>
  <si>
    <t>Trubka ohebná PVC o25, vysoká pevnost</t>
  </si>
  <si>
    <t>Trubka ohebná PVC o40, vysoká pevnost</t>
  </si>
  <si>
    <t>Trubka KOPOFLEX o40</t>
  </si>
  <si>
    <t>Trubka KOPOFLEX o75</t>
  </si>
  <si>
    <t>Trubka KOPOFLEX o150</t>
  </si>
  <si>
    <t>Drátěný kabelový žlab 50/50 s dvojitým příčníkem, včetně podpěr, držáků, výložníků a příslušenství</t>
  </si>
  <si>
    <t>Drátěný kabelový žlab 200/100 s dvojitým příčníkem, včetně podpěr, držáků, výložníků a příslušenství</t>
  </si>
  <si>
    <t>Kabelový žlab plný uzavřený 500x200 včetně držáků, podpěr a výložníků</t>
  </si>
  <si>
    <t>Krabice přístrojová KP68</t>
  </si>
  <si>
    <t>Krabice rozvodná KR 68</t>
  </si>
  <si>
    <t>Krabice do vlhka ACIDUR</t>
  </si>
  <si>
    <t>Krabice KO 68</t>
  </si>
  <si>
    <t>spínač č.1, bílý, IP20</t>
  </si>
  <si>
    <t>spínač č.1, bílý, IP44</t>
  </si>
  <si>
    <t>spínač č.5, bílý, IP44</t>
  </si>
  <si>
    <t xml:space="preserve"> spínač č.6, bílý, IP44</t>
  </si>
  <si>
    <t>Vypínač vačkový 1f 25A/230V</t>
  </si>
  <si>
    <t>Vypínač průmyslový 3f 80A/400V, IP65</t>
  </si>
  <si>
    <t>Vypínač průmyslový 3f 50A/400V, IP65</t>
  </si>
  <si>
    <t>Vypínač průmyslový 3f 20A/400V, IP65</t>
  </si>
  <si>
    <t>tlačítko bílé, IP20</t>
  </si>
  <si>
    <t>zásuvka 230V/16A bílá, IP20</t>
  </si>
  <si>
    <t>zásuvka 230V/16A bílá, IP44</t>
  </si>
  <si>
    <t>Infrapasivní čidlo</t>
  </si>
  <si>
    <t>Osoušeč rukou – Bodové trysky pro rychlejší osušení, Tryskový vysoušeč SMART, Napětí: AC 220-240 V, Záruční doba: 5 roky Rozměry (v/š/h): 735x359x305 mm Čistá hmotnost: 8,2 kg Ohřev vzduchu: ANO Instalace: Nástěnná Jistící prvky: Ochrana proti přehřátí, nadproudová ochrana, ochrana před zkratem Objem odkapové nádobky: 1100 ml Stupeň krytí: IP35 Proud vzduchu: 690km/h, motor rychlost 90000rpm, Výkon topného tělesa: 1600 W, Frekvence: 50/60 Hz Průtok vzduchu: 35 l/s, Dva HEPA filtry efektivně filtrují vzduch nasávaný vysoušečem. Barva šedá</t>
  </si>
  <si>
    <t>Zásuvka 400V/16A 5. pól.</t>
  </si>
  <si>
    <t>Stop tlačítko a aretací IP54</t>
  </si>
  <si>
    <t>Tlačítko ve skříňce, total stop, IP20</t>
  </si>
  <si>
    <t>Požární ucpávka, utěsnění kompletní s odolností dle PBŘS</t>
  </si>
  <si>
    <t xml:space="preserve">Mezisoučet </t>
  </si>
  <si>
    <t>Podružný materiál, PPV</t>
  </si>
  <si>
    <t>Celkem</t>
  </si>
  <si>
    <t>2. Rozvaděče</t>
  </si>
  <si>
    <t>Rozvaděč měření RE+RH dle schéna</t>
  </si>
  <si>
    <t>Rozvaděč RC 15kVAR s 30 rezervou</t>
  </si>
  <si>
    <t>Rozvaděč RKA+RO01 dle schéma</t>
  </si>
  <si>
    <t>Rozvaděč RK dle schéma</t>
  </si>
  <si>
    <t>Rozvaděč RJ7 dle schéma</t>
  </si>
  <si>
    <t>Ekvipotenciální přípojnice doplnujícího pospojování</t>
  </si>
  <si>
    <t>Svorkovnice hl. pospojování</t>
  </si>
  <si>
    <t>3. Ukončení vodičů</t>
  </si>
  <si>
    <t>Ukončení vodičů v rozvaděči – do 3x2,5</t>
  </si>
  <si>
    <t>Ukončení vodičů v rozvaděči – do 5x4</t>
  </si>
  <si>
    <t>Ukončení vodičů v rozvaděči – do 5x6</t>
  </si>
  <si>
    <t>Ukončení vodičů v rozvaděči – do 5x16</t>
  </si>
  <si>
    <t>Ukončení vodičů v rozvaděči – do 5x35</t>
  </si>
  <si>
    <t>Ukončení vodičů v rozvaděči – do 4x120</t>
  </si>
  <si>
    <t>Ukončení vodičů v rozvaděči – do 4x185</t>
  </si>
  <si>
    <t>Ukončení vodičů v rozvaděči – do 4x240</t>
  </si>
  <si>
    <t>4. Hromosvod, uzemnění</t>
  </si>
  <si>
    <t>Vodič FeZn 10 včetně svorek</t>
  </si>
  <si>
    <t>Vodič AlMgSi o8 včetně podpěr</t>
  </si>
  <si>
    <t>Izolovaný jímač včetně oddálené tyče na potrubí</t>
  </si>
  <si>
    <t>Jímací tyč  dl.2,5m  vč.podstavce</t>
  </si>
  <si>
    <t>Svorka SS</t>
  </si>
  <si>
    <t>SR 03</t>
  </si>
  <si>
    <t xml:space="preserve">Antikorozní nátěr zemního spoje </t>
  </si>
  <si>
    <t>5. Svítidla</t>
  </si>
  <si>
    <t>A2 - LED svítidlo 4K_53 W, 8500lm</t>
  </si>
  <si>
    <t>B1 -LED svítidlo UGR19 40W 600X600 4K, 4500lm</t>
  </si>
  <si>
    <t>C1 - LED svítidlo 24W, 2280lm</t>
  </si>
  <si>
    <t>C2 - LED svitidlo 36w, 3600lm</t>
  </si>
  <si>
    <t>SV Vstup - LED svítidlo nástěnné 20W, IP44</t>
  </si>
  <si>
    <t>NB - Svítidlo LED nouzové, 1 hod baterie, piktogram, 250lm, 1,9W</t>
  </si>
  <si>
    <t>NA1 - Svítidlo LED nouzové, 1 hod baterie, piktogram, 218lm, 5W, IP65</t>
  </si>
  <si>
    <t>SV linka - Svítidlo LED 8W, pod kuchynskou linkou, IP21</t>
  </si>
  <si>
    <t>N1 - RSvítidlo LED nouzové, 1 hod baterie, piktogram, 250lm, 1,9W, IP65</t>
  </si>
  <si>
    <t>6. Domácí telefon</t>
  </si>
  <si>
    <t>Kabel JYTY 2x1</t>
  </si>
  <si>
    <t>Kabel JYTY 4x1</t>
  </si>
  <si>
    <t>Trubka ohebná PVC FX 20</t>
  </si>
  <si>
    <t>Krabice KU 68</t>
  </si>
  <si>
    <t>Svorkovnice do krabice</t>
  </si>
  <si>
    <t>Elektrický zámek</t>
  </si>
  <si>
    <t>Vstupní tablo včetně zvonkového tlačítka</t>
  </si>
  <si>
    <t>Zvonková signalizace</t>
  </si>
  <si>
    <t>Zvonkové tlačítko</t>
  </si>
  <si>
    <t>Domácí telefon</t>
  </si>
  <si>
    <t>7. Datové rozvody</t>
  </si>
  <si>
    <t>Vodič AY 2,5 protahovací</t>
  </si>
  <si>
    <t>Kabel STP drát CAT5E</t>
  </si>
  <si>
    <t>Trubka ohebná PVC FX 16</t>
  </si>
  <si>
    <t>Trubka ohebná PVC FX 25</t>
  </si>
  <si>
    <t>Krabice přístrojová KU 68</t>
  </si>
  <si>
    <t>Zásuvka 2x RJ45</t>
  </si>
  <si>
    <t>Ukončení kabelů</t>
  </si>
  <si>
    <t>Měření přípojného bodu včetně tisku protokolu (účastnické zásuvky)</t>
  </si>
  <si>
    <t>Napojení do stáv.RACK</t>
  </si>
  <si>
    <t>8. HZS</t>
  </si>
  <si>
    <t>Koordinace kabelových tras a ostatních profesí</t>
  </si>
  <si>
    <t>Koordinace s VZT, ÚT, MR, ZI, Chlazení</t>
  </si>
  <si>
    <t>Demontáž stávající el.instalace vč.rozvaděčů</t>
  </si>
  <si>
    <t>Certitikované měření osvětlení – všech prostor</t>
  </si>
  <si>
    <t>Napojení zařízení VZT, ÚT, MAR, ZTI apod (připojení kabelových přívodů na svorky zařízení – dodavatelé zaríření musí dodat instalační manuály</t>
  </si>
  <si>
    <t>Úpravy ve stávajícím rozvaděči</t>
  </si>
  <si>
    <t>Stavební přípomoce (vrtání, sedkání, drážkování,prostupy, utěsnění prostupů)</t>
  </si>
  <si>
    <t>Vzorkování (předložení, odsouhlasení) pohledových a designových prvků, vč. zařízení vzorkovacího prostoru.</t>
  </si>
  <si>
    <t>Ekologická likvidace odpadového materiálu</t>
  </si>
  <si>
    <t>Značení systémů – štítky, popisky</t>
  </si>
  <si>
    <t>Vypracování VDD – Výrobní a dílenská dokumentace dodavatele stavby,  tištěná paré a digitální verze v otevřené (dwg, doc, xls) a uzavřené (pdf) formě</t>
  </si>
  <si>
    <t>výměna rozvaděče 1.NP chodba (RO+RKA), dočasné propojení stáv.okruhů</t>
  </si>
  <si>
    <t xml:space="preserve">napojení technologie systémových stropů včetně osvětlení, pospojování uzemnění dle požadavku této technologie </t>
  </si>
  <si>
    <t>úprava napojení objektů na rozvod el.energie ve vztahu k EG.D, navýšení odběru, předpokládaná se posílení sítě EG.D včetně výměny kabelové skříně v rámci řešení připojovacích podmínek s navýšením odběru el.energie - řešení HDV</t>
  </si>
  <si>
    <t>celek</t>
  </si>
  <si>
    <t>Přepojení stáv.rozvaděčů RE+RH na nový RE a RH1</t>
  </si>
  <si>
    <t>Zakreslení skutečného provedení el.instalace</t>
  </si>
  <si>
    <t xml:space="preserve">Oznámení o zahájení prací dle NV 190/2022 Sb. </t>
  </si>
  <si>
    <t>Revize elektroinstalace dle ČSN 33 1500, ČSN 33 2000-6</t>
  </si>
  <si>
    <t>Součástí nabídkové ceny musí být veškeré náklady, aby cena byla konečná a zahrnovala celou dodávku a montáž.</t>
  </si>
  <si>
    <t xml:space="preserve">Dodávky a montáže uvedené v nabídce musí být, včetně veškerého souvisejícího doplňkového, podružného a montážního materiálu, tak aby celé zařízení bylo funkční a splňovalo všechny předpisy, </t>
  </si>
  <si>
    <t>které se na ně vztahují. Nedílnou součástí výkazu je projektová dokumentace, která je v případě rozporu s VV určující pro rozsah PD.</t>
  </si>
</sst>
</file>

<file path=xl/styles.xml><?xml version="1.0" encoding="utf-8"?>
<styleSheet xmlns="http://schemas.openxmlformats.org/spreadsheetml/2006/main">
  <numFmts count="14">
    <numFmt numFmtId="0" formatCode="General"/>
    <numFmt numFmtId="59" formatCode="#,##0.00&quot; &quot;;&quot;-&quot;#,##0.00&quot; &quot;"/>
    <numFmt numFmtId="60" formatCode="#,##0.00&quot; Kč&quot;"/>
    <numFmt numFmtId="61" formatCode="#,##0&quot; &quot;;&quot;-&quot;#,##0&quot; &quot;"/>
    <numFmt numFmtId="62" formatCode="#,##0&quot; Kč&quot;"/>
    <numFmt numFmtId="63" formatCode="#,##0.00%"/>
    <numFmt numFmtId="64" formatCode="#,##0.00000"/>
    <numFmt numFmtId="65" formatCode="#,##0.000"/>
    <numFmt numFmtId="66" formatCode="[&lt;=9999999]###&quot; &quot;###&quot; &quot;###;###&quot; &quot;###&quot; &quot;##&quot; &quot;####"/>
    <numFmt numFmtId="67" formatCode="0.00000"/>
    <numFmt numFmtId="68" formatCode="[&lt;=9999999]###&quot; &quot;###&quot; &quot;###;###&quot; &quot;###&quot; &quot;###&quot; &quot;###"/>
    <numFmt numFmtId="69" formatCode="&quot; &quot;* #,##0.00&quot; Kč &quot;;&quot;-&quot;* #,##0.00&quot; Kč &quot;;&quot; &quot;* &quot;-&quot;??&quot; Kč &quot;"/>
    <numFmt numFmtId="70" formatCode="&quot; &quot;* #,##0&quot;    &quot;;&quot;-&quot;* #,##0&quot;    &quot;;&quot; &quot;* &quot;-    &quot;"/>
    <numFmt numFmtId="71" formatCode="&quot; &quot;* #,##0&quot; Kč &quot;;&quot;-&quot;* #,##0&quot; Kč &quot;;&quot; &quot;* &quot;- Kč &quot;"/>
  </numFmts>
  <fonts count="71">
    <font>
      <sz val="11"/>
      <color indexed="8"/>
      <name val="Calibri"/>
    </font>
    <font>
      <sz val="12"/>
      <color indexed="8"/>
      <name val="Helvetica Neue"/>
    </font>
    <font>
      <sz val="15"/>
      <color indexed="8"/>
      <name val="Calibri"/>
    </font>
    <font>
      <b val="1"/>
      <sz val="14"/>
      <color indexed="8"/>
      <name val="Calibri"/>
    </font>
    <font>
      <b val="1"/>
      <sz val="9"/>
      <color indexed="8"/>
      <name val="Calibri"/>
    </font>
    <font>
      <b val="1"/>
      <sz val="12"/>
      <color indexed="8"/>
      <name val="Calibri"/>
    </font>
    <font>
      <b val="1"/>
      <sz val="11"/>
      <color indexed="8"/>
      <name val="Calibri"/>
    </font>
    <font>
      <sz val="10"/>
      <color indexed="8"/>
      <name val="Calibri"/>
    </font>
    <font>
      <b val="1"/>
      <u val="single"/>
      <sz val="11"/>
      <color indexed="8"/>
      <name val="Calibri"/>
    </font>
    <font>
      <sz val="9"/>
      <color indexed="8"/>
      <name val="Arial CE"/>
    </font>
    <font>
      <b val="1"/>
      <u val="single"/>
      <sz val="9"/>
      <color indexed="8"/>
      <name val="Arial CE"/>
    </font>
    <font>
      <sz val="8"/>
      <color indexed="8"/>
      <name val="Arial CE"/>
    </font>
    <font>
      <sz val="8"/>
      <color indexed="14"/>
      <name val="Arial CE"/>
    </font>
    <font>
      <b val="1"/>
      <sz val="14"/>
      <color indexed="8"/>
      <name val="Arial CE"/>
    </font>
    <font>
      <sz val="10"/>
      <color indexed="14"/>
      <name val="Arial CE"/>
    </font>
    <font>
      <sz val="10"/>
      <color indexed="16"/>
      <name val="Arial CE"/>
    </font>
    <font>
      <b val="1"/>
      <sz val="11"/>
      <color indexed="8"/>
      <name val="Arial CE"/>
    </font>
    <font>
      <sz val="10"/>
      <color indexed="8"/>
      <name val="Arial CE"/>
    </font>
    <font>
      <b val="1"/>
      <sz val="10"/>
      <color indexed="8"/>
      <name val="Arial CE"/>
    </font>
    <font>
      <b val="1"/>
      <sz val="12"/>
      <color indexed="18"/>
      <name val="Arial CE"/>
    </font>
    <font>
      <sz val="8"/>
      <color indexed="16"/>
      <name val="Arial CE"/>
    </font>
    <font>
      <b val="1"/>
      <sz val="12"/>
      <color indexed="8"/>
      <name val="Arial CE"/>
    </font>
    <font>
      <b val="1"/>
      <sz val="10"/>
      <color indexed="20"/>
      <name val="Arial CE"/>
    </font>
    <font>
      <b val="1"/>
      <sz val="12"/>
      <color indexed="21"/>
      <name val="Arial CE"/>
    </font>
    <font>
      <sz val="12"/>
      <color indexed="22"/>
      <name val="Arial CE"/>
    </font>
    <font>
      <sz val="10"/>
      <color indexed="22"/>
      <name val="Arial CE"/>
    </font>
    <font>
      <sz val="9"/>
      <color indexed="16"/>
      <name val="Arial CE"/>
    </font>
    <font>
      <sz val="8"/>
      <color indexed="18"/>
      <name val="Arial CE"/>
    </font>
    <font>
      <b val="1"/>
      <sz val="8"/>
      <color indexed="8"/>
      <name val="Arial CE"/>
    </font>
    <font>
      <sz val="8"/>
      <color indexed="22"/>
      <name val="Arial CE"/>
    </font>
    <font>
      <sz val="8"/>
      <color indexed="23"/>
      <name val="Arial CE"/>
    </font>
    <font>
      <sz val="7"/>
      <color indexed="16"/>
      <name val="Arial CE"/>
    </font>
    <font>
      <sz val="8"/>
      <color indexed="24"/>
      <name val="Arial CE"/>
    </font>
    <font>
      <sz val="8"/>
      <color indexed="25"/>
      <name val="Arial CE"/>
    </font>
    <font>
      <i val="1"/>
      <sz val="9"/>
      <color indexed="26"/>
      <name val="Arial CE"/>
    </font>
    <font>
      <i val="1"/>
      <sz val="8"/>
      <color indexed="26"/>
      <name val="Arial CE"/>
    </font>
    <font>
      <sz val="8"/>
      <color indexed="27"/>
      <name val="Arial CE"/>
    </font>
    <font>
      <b val="1"/>
      <i val="1"/>
      <u val="double"/>
      <sz val="16"/>
      <color indexed="8"/>
      <name val="Arial CE"/>
    </font>
    <font>
      <b val="1"/>
      <i val="1"/>
      <u val="double"/>
      <sz val="18"/>
      <color indexed="8"/>
      <name val="Arial CE"/>
    </font>
    <font>
      <b val="1"/>
      <i val="1"/>
      <sz val="18"/>
      <color indexed="8"/>
      <name val="Arial CE"/>
    </font>
    <font>
      <i val="1"/>
      <u val="single"/>
      <sz val="8"/>
      <color indexed="8"/>
      <name val="Arial CE"/>
    </font>
    <font>
      <u val="single"/>
      <sz val="10"/>
      <color indexed="8"/>
      <name val="Symbol"/>
    </font>
    <font>
      <b val="1"/>
      <u val="single"/>
      <sz val="10"/>
      <color indexed="8"/>
      <name val="Arial CE"/>
    </font>
    <font>
      <b val="1"/>
      <u val="double"/>
      <sz val="10"/>
      <color indexed="8"/>
      <name val="Arial CE"/>
    </font>
    <font>
      <i val="1"/>
      <u val="single"/>
      <sz val="10"/>
      <color indexed="8"/>
      <name val="Arial CE"/>
    </font>
    <font>
      <u val="single"/>
      <sz val="10"/>
      <color indexed="8"/>
      <name val="Arial CE"/>
    </font>
    <font>
      <b val="1"/>
      <i val="1"/>
      <sz val="10"/>
      <color indexed="8"/>
      <name val="Arial CE"/>
    </font>
    <font>
      <sz val="9"/>
      <color indexed="8"/>
      <name val="Symbol"/>
    </font>
    <font>
      <vertAlign val="subscript"/>
      <sz val="9"/>
      <color indexed="8"/>
      <name val="Symbol"/>
    </font>
    <font>
      <sz val="10"/>
      <color indexed="8"/>
      <name val="Symbol"/>
    </font>
    <font>
      <vertAlign val="subscript"/>
      <sz val="10"/>
      <color indexed="8"/>
      <name val="Symbol"/>
    </font>
    <font>
      <i val="1"/>
      <sz val="10"/>
      <color indexed="8"/>
      <name val="Arial CE"/>
    </font>
    <font>
      <vertAlign val="superscript"/>
      <sz val="10"/>
      <color indexed="8"/>
      <name val="Arial CE"/>
    </font>
    <font>
      <u val="single"/>
      <sz val="9"/>
      <color indexed="8"/>
      <name val="Arial CE"/>
    </font>
    <font>
      <b val="1"/>
      <u val="single"/>
      <sz val="10"/>
      <color indexed="8"/>
      <name val="Arial"/>
    </font>
    <font>
      <sz val="10"/>
      <color indexed="8"/>
      <name val="Arial"/>
    </font>
    <font>
      <i val="1"/>
      <u val="single"/>
      <sz val="10"/>
      <color indexed="8"/>
      <name val="Arial"/>
    </font>
    <font>
      <i val="1"/>
      <sz val="10"/>
      <color indexed="8"/>
      <name val="Arial"/>
    </font>
    <font>
      <sz val="10"/>
      <color indexed="8"/>
      <name val="Times New Roman CE"/>
    </font>
    <font>
      <b val="1"/>
      <sz val="11"/>
      <color indexed="8"/>
      <name val="Times New Roman CE"/>
    </font>
    <font>
      <sz val="11"/>
      <color indexed="8"/>
      <name val="Times New Roman CE"/>
    </font>
    <font>
      <b val="1"/>
      <sz val="10"/>
      <color indexed="8"/>
      <name val="Times New Roman CE"/>
    </font>
    <font>
      <sz val="12"/>
      <color indexed="8"/>
      <name val="Times New Roman CE"/>
    </font>
    <font>
      <sz val="12"/>
      <color indexed="8"/>
      <name val="Times New Roman"/>
    </font>
    <font>
      <sz val="10"/>
      <color indexed="9"/>
      <name val="Times New Roman CE"/>
    </font>
    <font>
      <sz val="11"/>
      <color indexed="8"/>
      <name val="Helvetica Neue"/>
    </font>
    <font>
      <b val="1"/>
      <u val="single"/>
      <sz val="10"/>
      <color indexed="8"/>
      <name val="Times New Roman CE"/>
    </font>
    <font>
      <sz val="10"/>
      <color indexed="8"/>
      <name val="Times New Roman"/>
    </font>
    <font>
      <sz val="10"/>
      <color indexed="8"/>
      <name val="Helvetica"/>
    </font>
    <font>
      <u val="single"/>
      <sz val="7"/>
      <color indexed="8"/>
      <name val="Times New Roman CE"/>
    </font>
    <font>
      <sz val="7"/>
      <color indexed="8"/>
      <name val="Times New Roman CE"/>
    </font>
  </fonts>
  <fills count="9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1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5"/>
        <bgColor auto="1"/>
      </patternFill>
    </fill>
    <fill>
      <patternFill patternType="solid">
        <fgColor indexed="17"/>
        <bgColor auto="1"/>
      </patternFill>
    </fill>
    <fill>
      <patternFill patternType="solid">
        <fgColor indexed="19"/>
        <bgColor auto="1"/>
      </patternFill>
    </fill>
    <fill>
      <patternFill patternType="solid">
        <fgColor indexed="28"/>
        <bgColor auto="1"/>
      </patternFill>
    </fill>
  </fills>
  <borders count="149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10"/>
      </right>
      <top style="medium">
        <color indexed="8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medium">
        <color indexed="8"/>
      </top>
      <bottom style="thin">
        <color indexed="10"/>
      </bottom>
      <diagonal/>
    </border>
    <border>
      <left style="thin">
        <color indexed="8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 style="medium">
        <color indexed="8"/>
      </top>
      <bottom style="thin">
        <color indexed="10"/>
      </bottom>
      <diagonal/>
    </border>
    <border>
      <left/>
      <right/>
      <top/>
      <bottom/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  <border>
      <left>
        <color indexed="13"/>
      </left>
      <right>
        <color indexed="13"/>
      </right>
      <top>
        <color indexed="13"/>
      </top>
      <bottom>
        <color indexed="13"/>
      </bottom>
      <diagonal/>
    </border>
    <border>
      <left/>
      <right style="thin">
        <color indexed="8"/>
      </right>
      <top/>
      <bottom/>
      <diagonal/>
    </border>
    <border>
      <left/>
      <right/>
      <top/>
      <bottom style="hair">
        <color indexed="16"/>
      </bottom>
      <diagonal/>
    </border>
    <border>
      <left/>
      <right style="thin">
        <color indexed="8"/>
      </right>
      <top/>
      <bottom style="hair">
        <color indexed="16"/>
      </bottom>
      <diagonal/>
    </border>
    <border>
      <left/>
      <right style="hair">
        <color indexed="8"/>
      </right>
      <top/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/>
      <diagonal/>
    </border>
    <border>
      <left/>
      <right/>
      <top/>
      <bottom style="hair">
        <color indexed="8"/>
      </bottom>
      <diagonal/>
    </border>
    <border>
      <left/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hair">
        <color indexed="16"/>
      </top>
      <bottom style="hair">
        <color indexed="16"/>
      </bottom>
      <diagonal/>
    </border>
    <border>
      <left/>
      <right style="thin">
        <color indexed="8"/>
      </right>
      <top style="hair">
        <color indexed="16"/>
      </top>
      <bottom style="hair">
        <color indexed="16"/>
      </bottom>
      <diagonal/>
    </border>
    <border>
      <left style="hair">
        <color indexed="16"/>
      </left>
      <right/>
      <top style="hair">
        <color indexed="16"/>
      </top>
      <bottom style="hair">
        <color indexed="16"/>
      </bottom>
      <diagonal/>
    </border>
    <border>
      <left/>
      <right style="hair">
        <color indexed="16"/>
      </right>
      <top style="hair">
        <color indexed="16"/>
      </top>
      <bottom style="hair">
        <color indexed="16"/>
      </bottom>
      <diagonal/>
    </border>
    <border>
      <left/>
      <right/>
      <top style="hair">
        <color indexed="16"/>
      </top>
      <bottom/>
      <diagonal/>
    </border>
    <border>
      <left/>
      <right style="thin">
        <color indexed="8"/>
      </right>
      <top style="hair">
        <color indexed="16"/>
      </top>
      <bottom/>
      <diagonal/>
    </border>
    <border>
      <left/>
      <right style="hair">
        <color indexed="16"/>
      </right>
      <top style="hair">
        <color indexed="16"/>
      </top>
      <bottom/>
      <diagonal/>
    </border>
    <border>
      <left/>
      <right style="hair">
        <color indexed="16"/>
      </right>
      <top/>
      <bottom/>
      <diagonal/>
    </border>
    <border>
      <left style="hair">
        <color indexed="16"/>
      </left>
      <right style="hair">
        <color indexed="16"/>
      </right>
      <top style="hair">
        <color indexed="16"/>
      </top>
      <bottom style="hair">
        <color indexed="16"/>
      </bottom>
      <diagonal/>
    </border>
    <border>
      <left style="hair">
        <color indexed="16"/>
      </left>
      <right style="thin">
        <color indexed="8"/>
      </right>
      <top style="hair">
        <color indexed="16"/>
      </top>
      <bottom style="hair">
        <color indexed="16"/>
      </bottom>
      <diagonal/>
    </border>
    <border>
      <left style="hair">
        <color indexed="16"/>
      </left>
      <right/>
      <top/>
      <bottom/>
      <diagonal/>
    </border>
    <border>
      <left/>
      <right style="thin">
        <color indexed="10"/>
      </right>
      <top/>
      <bottom/>
      <diagonal/>
    </border>
    <border>
      <left style="thin">
        <color indexed="8"/>
      </left>
      <right style="thin">
        <color indexed="8"/>
      </right>
      <top style="hair">
        <color indexed="16"/>
      </top>
      <bottom style="hair">
        <color indexed="16"/>
      </bottom>
      <diagonal/>
    </border>
    <border>
      <left style="thin">
        <color indexed="8"/>
      </left>
      <right style="hair">
        <color indexed="16"/>
      </right>
      <top/>
      <bottom/>
      <diagonal/>
    </border>
    <border>
      <left style="hair">
        <color indexed="16"/>
      </left>
      <right/>
      <top/>
      <bottom style="hair">
        <color indexed="16"/>
      </bottom>
      <diagonal/>
    </border>
    <border>
      <left/>
      <right style="hair">
        <color indexed="16"/>
      </right>
      <top/>
      <bottom style="hair">
        <color indexed="16"/>
      </bottom>
      <diagonal/>
    </border>
    <border>
      <left style="thin">
        <color indexed="10"/>
      </left>
      <right/>
      <top style="thin">
        <color indexed="10"/>
      </top>
      <bottom/>
      <diagonal/>
    </border>
    <border>
      <left/>
      <right/>
      <top style="thin">
        <color indexed="10"/>
      </top>
      <bottom/>
      <diagonal/>
    </border>
    <border>
      <left/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10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hair">
        <color indexed="16"/>
      </bottom>
      <diagonal/>
    </border>
    <border>
      <left style="thin">
        <color indexed="8"/>
      </left>
      <right style="thin">
        <color indexed="8"/>
      </right>
      <top style="hair">
        <color indexed="16"/>
      </top>
      <bottom/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/>
      <right style="thin">
        <color indexed="8"/>
      </right>
      <top style="hair">
        <color indexed="8"/>
      </top>
      <bottom/>
      <diagonal/>
    </border>
    <border>
      <left style="thin">
        <color indexed="8"/>
      </left>
      <right style="thin">
        <color indexed="8"/>
      </right>
      <top style="hair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hair">
        <color indexed="8"/>
      </top>
      <bottom style="thin">
        <color indexed="8"/>
      </bottom>
      <diagonal/>
    </border>
    <border>
      <left/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hair">
        <color indexed="16"/>
      </left>
      <right/>
      <top style="hair">
        <color indexed="16"/>
      </top>
      <bottom/>
      <diagonal/>
    </border>
    <border>
      <left style="thin">
        <color indexed="10"/>
      </left>
      <right style="thin">
        <color indexed="8"/>
      </right>
      <top/>
      <bottom style="thin">
        <color indexed="10"/>
      </bottom>
      <diagonal/>
    </border>
    <border>
      <left/>
      <right/>
      <top style="hair">
        <color indexed="16"/>
      </top>
      <bottom style="thin">
        <color indexed="8"/>
      </bottom>
      <diagonal/>
    </border>
    <border>
      <left/>
      <right style="thin">
        <color indexed="8"/>
      </right>
      <top style="hair">
        <color indexed="16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16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10"/>
      </bottom>
      <diagonal/>
    </border>
    <border>
      <left/>
      <right/>
      <top style="hair">
        <color indexed="16"/>
      </top>
      <bottom style="thin">
        <color indexed="10"/>
      </bottom>
      <diagonal/>
    </border>
    <border>
      <left/>
      <right/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  <border>
      <left style="thin">
        <color indexed="10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10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thin">
        <color indexed="10"/>
      </left>
      <right/>
      <top/>
      <bottom style="thin">
        <color indexed="10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10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10"/>
      </bottom>
      <diagonal/>
    </border>
    <border>
      <left style="medium">
        <color indexed="8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8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 style="thin">
        <color indexed="10"/>
      </left>
      <right style="thin">
        <color indexed="8"/>
      </right>
      <top style="thin">
        <color indexed="8"/>
      </top>
      <bottom style="thin">
        <color indexed="10"/>
      </bottom>
      <diagonal/>
    </border>
    <border>
      <left style="thin">
        <color indexed="10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8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10"/>
      </left>
      <right style="thin">
        <color indexed="8"/>
      </right>
      <top style="thin">
        <color indexed="10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8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medium">
        <color indexed="8"/>
      </left>
      <right style="thin">
        <color indexed="8"/>
      </right>
      <top style="thin">
        <color indexed="10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10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10"/>
      </left>
      <right/>
      <top style="thin">
        <color indexed="10"/>
      </top>
      <bottom style="medium">
        <color indexed="8"/>
      </bottom>
      <diagonal/>
    </border>
    <border>
      <left/>
      <right/>
      <top style="thin">
        <color indexed="10"/>
      </top>
      <bottom style="medium">
        <color indexed="8"/>
      </bottom>
      <diagonal/>
    </border>
    <border>
      <left/>
      <right style="thin">
        <color indexed="10"/>
      </right>
      <top style="thin">
        <color indexed="10"/>
      </top>
      <bottom style="medium">
        <color indexed="8"/>
      </bottom>
      <diagonal/>
    </border>
    <border>
      <left style="thin">
        <color indexed="10"/>
      </left>
      <right style="medium">
        <color indexed="8"/>
      </right>
      <top style="thin">
        <color indexed="10"/>
      </top>
      <bottom style="thin">
        <color indexed="10"/>
      </bottom>
      <diagonal/>
    </border>
    <border>
      <left style="medium">
        <color indexed="8"/>
      </left>
      <right style="thin">
        <color indexed="10"/>
      </right>
      <top style="medium">
        <color indexed="8"/>
      </top>
      <bottom style="medium">
        <color indexed="8"/>
      </bottom>
      <diagonal/>
    </border>
    <border>
      <left style="thin">
        <color indexed="10"/>
      </left>
      <right/>
      <top style="medium">
        <color indexed="8"/>
      </top>
      <bottom style="medium">
        <color indexed="8"/>
      </bottom>
      <diagonal/>
    </border>
    <border>
      <left/>
      <right style="thin">
        <color indexed="10"/>
      </right>
      <top style="medium">
        <color indexed="8"/>
      </top>
      <bottom style="medium">
        <color indexed="8"/>
      </bottom>
      <diagonal/>
    </border>
    <border>
      <left style="thin">
        <color indexed="10"/>
      </left>
      <right style="thin">
        <color indexed="10"/>
      </right>
      <top style="medium">
        <color indexed="8"/>
      </top>
      <bottom style="medium">
        <color indexed="8"/>
      </bottom>
      <diagonal/>
    </border>
    <border>
      <left style="thin">
        <color indexed="10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10"/>
      </right>
      <top style="medium">
        <color indexed="8"/>
      </top>
      <bottom style="thin">
        <color indexed="10"/>
      </bottom>
      <diagonal/>
    </border>
    <border>
      <left/>
      <right style="thin">
        <color indexed="10"/>
      </right>
      <top style="medium">
        <color indexed="8"/>
      </top>
      <bottom style="thin">
        <color indexed="10"/>
      </bottom>
      <diagonal/>
    </border>
    <border>
      <left style="thin">
        <color indexed="10"/>
      </left>
      <right style="medium">
        <color indexed="8"/>
      </right>
      <top style="medium">
        <color indexed="8"/>
      </top>
      <bottom style="thin">
        <color indexed="10"/>
      </bottom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 style="medium">
        <color indexed="8"/>
      </left>
      <right style="thin">
        <color indexed="10"/>
      </right>
      <top style="thin">
        <color indexed="10"/>
      </top>
      <bottom style="medium">
        <color indexed="8"/>
      </bottom>
      <diagonal/>
    </border>
    <border>
      <left style="thin">
        <color indexed="10"/>
      </left>
      <right style="medium">
        <color indexed="8"/>
      </right>
      <top style="thin">
        <color indexed="10"/>
      </top>
      <bottom style="medium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hair">
        <color indexed="8"/>
      </bottom>
      <diagonal/>
    </border>
    <border>
      <left style="thin">
        <color indexed="10"/>
      </left>
      <right/>
      <top style="thin">
        <color indexed="10"/>
      </top>
      <bottom style="thin">
        <color indexed="8"/>
      </bottom>
      <diagonal/>
    </border>
    <border>
      <left/>
      <right style="thin">
        <color indexed="10"/>
      </right>
      <top style="thin">
        <color indexed="10"/>
      </top>
      <bottom style="thin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thin">
        <color indexed="1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10"/>
      </bottom>
      <diagonal/>
    </border>
    <border>
      <left style="hair">
        <color indexed="8"/>
      </left>
      <right style="thin">
        <color indexed="8"/>
      </right>
      <top style="thin">
        <color indexed="10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10"/>
      </left>
      <right style="medium">
        <color indexed="8"/>
      </right>
      <top style="hair">
        <color indexed="8"/>
      </top>
      <bottom style="thin">
        <color indexed="10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medium">
        <color indexed="8"/>
      </top>
      <bottom style="thin">
        <color indexed="8"/>
      </bottom>
      <diagonal/>
    </border>
    <border>
      <left style="thin">
        <color indexed="10"/>
      </left>
      <right/>
      <top style="medium">
        <color indexed="8"/>
      </top>
      <bottom style="thin">
        <color indexed="8"/>
      </bottom>
      <diagonal/>
    </border>
    <border>
      <left/>
      <right style="thin">
        <color indexed="10"/>
      </right>
      <top style="medium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8"/>
      </right>
      <top style="thin">
        <color indexed="10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thin">
        <color indexed="10"/>
      </bottom>
      <diagonal/>
    </border>
    <border>
      <left style="hair">
        <color indexed="8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hair">
        <color indexed="8"/>
      </left>
      <right style="thin">
        <color indexed="8"/>
      </right>
      <top style="thin">
        <color indexed="10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1">
    <xf numFmtId="0" fontId="0" applyNumberFormat="0" applyFont="1" applyFill="0" applyBorder="0" applyAlignment="1" applyProtection="0">
      <alignment vertical="bottom"/>
    </xf>
  </cellStyleXfs>
  <cellXfs count="512">
    <xf numFmtId="0" fontId="0" applyNumberFormat="0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49" fontId="3" fillId="2" borderId="1" applyNumberFormat="1" applyFont="1" applyFill="1" applyBorder="1" applyAlignment="1" applyProtection="0">
      <alignment horizontal="left" vertical="bottom"/>
    </xf>
    <xf numFmtId="0" fontId="3" fillId="2" borderId="1" applyNumberFormat="0" applyFont="1" applyFill="1" applyBorder="1" applyAlignment="1" applyProtection="0">
      <alignment horizontal="left" vertical="bottom"/>
    </xf>
    <xf numFmtId="0" fontId="3" fillId="2" borderId="1" applyNumberFormat="0" applyFont="1" applyFill="1" applyBorder="1" applyAlignment="1" applyProtection="0">
      <alignment horizontal="center" vertical="bottom"/>
    </xf>
    <xf numFmtId="0" fontId="0" fillId="2" borderId="1" applyNumberFormat="0" applyFont="1" applyFill="1" applyBorder="1" applyAlignment="1" applyProtection="0">
      <alignment vertical="bottom"/>
    </xf>
    <xf numFmtId="49" fontId="3" fillId="2" borderId="2" applyNumberFormat="1" applyFont="1" applyFill="1" applyBorder="1" applyAlignment="1" applyProtection="0">
      <alignment horizontal="left" vertical="center"/>
    </xf>
    <xf numFmtId="0" fontId="3" fillId="2" borderId="2" applyNumberFormat="0" applyFont="1" applyFill="1" applyBorder="1" applyAlignment="1" applyProtection="0">
      <alignment horizontal="left" vertical="center"/>
    </xf>
    <xf numFmtId="49" fontId="4" fillId="3" borderId="3" applyNumberFormat="1" applyFont="1" applyFill="1" applyBorder="1" applyAlignment="1" applyProtection="0">
      <alignment horizontal="center" vertical="center"/>
    </xf>
    <xf numFmtId="49" fontId="5" fillId="3" borderId="4" applyNumberFormat="1" applyFont="1" applyFill="1" applyBorder="1" applyAlignment="1" applyProtection="0">
      <alignment horizontal="left" vertical="center" wrapText="1"/>
    </xf>
    <xf numFmtId="0" fontId="6" fillId="3" borderId="5" applyNumberFormat="0" applyFont="1" applyFill="1" applyBorder="1" applyAlignment="1" applyProtection="0">
      <alignment vertical="bottom" wrapText="1"/>
    </xf>
    <xf numFmtId="0" fontId="6" fillId="3" borderId="6" applyNumberFormat="0" applyFont="1" applyFill="1" applyBorder="1" applyAlignment="1" applyProtection="0">
      <alignment vertical="bottom" wrapText="1"/>
    </xf>
    <xf numFmtId="49" fontId="0" fillId="3" borderId="7" applyNumberFormat="1" applyFont="1" applyFill="1" applyBorder="1" applyAlignment="1" applyProtection="0">
      <alignment horizontal="center" vertical="bottom"/>
    </xf>
    <xf numFmtId="0" fontId="7" fillId="2" borderId="8" applyNumberFormat="0" applyFont="1" applyFill="1" applyBorder="1" applyAlignment="1" applyProtection="0">
      <alignment horizontal="center" vertical="bottom"/>
    </xf>
    <xf numFmtId="0" fontId="4" fillId="3" borderId="9" applyNumberFormat="0" applyFont="1" applyFill="1" applyBorder="1" applyAlignment="1" applyProtection="0">
      <alignment horizontal="center" vertical="center"/>
    </xf>
    <xf numFmtId="49" fontId="6" fillId="3" borderId="10" applyNumberFormat="1" applyFont="1" applyFill="1" applyBorder="1" applyAlignment="1" applyProtection="0">
      <alignment horizontal="left" vertical="center"/>
    </xf>
    <xf numFmtId="49" fontId="6" fillId="3" borderId="10" applyNumberFormat="1" applyFont="1" applyFill="1" applyBorder="1" applyAlignment="1" applyProtection="0">
      <alignment horizontal="center" vertical="center" wrapText="1"/>
    </xf>
    <xf numFmtId="49" fontId="6" fillId="3" borderId="10" applyNumberFormat="1" applyFont="1" applyFill="1" applyBorder="1" applyAlignment="1" applyProtection="0">
      <alignment horizontal="center" vertical="center"/>
    </xf>
    <xf numFmtId="9" fontId="6" fillId="3" borderId="11" applyNumberFormat="1" applyFont="1" applyFill="1" applyBorder="1" applyAlignment="1" applyProtection="0">
      <alignment horizontal="center" vertical="center"/>
    </xf>
    <xf numFmtId="9" fontId="6" fillId="2" borderId="8" applyNumberFormat="1" applyFont="1" applyFill="1" applyBorder="1" applyAlignment="1" applyProtection="0">
      <alignment horizontal="center" vertical="center"/>
    </xf>
    <xf numFmtId="0" fontId="6" fillId="2" borderId="1" applyNumberFormat="0" applyFont="1" applyFill="1" applyBorder="1" applyAlignment="1" applyProtection="0">
      <alignment vertical="bottom"/>
    </xf>
    <xf numFmtId="49" fontId="0" fillId="2" borderId="10" applyNumberFormat="1" applyFont="1" applyFill="1" applyBorder="1" applyAlignment="1" applyProtection="0">
      <alignment horizontal="left" vertical="bottom"/>
    </xf>
    <xf numFmtId="49" fontId="0" fillId="2" borderId="10" applyNumberFormat="1" applyFont="1" applyFill="1" applyBorder="1" applyAlignment="1" applyProtection="0">
      <alignment horizontal="center" vertical="bottom"/>
    </xf>
    <xf numFmtId="59" fontId="0" fillId="2" borderId="10" applyNumberFormat="1" applyFont="1" applyFill="1" applyBorder="1" applyAlignment="1" applyProtection="0">
      <alignment horizontal="right" vertical="bottom"/>
    </xf>
    <xf numFmtId="59" fontId="0" fillId="2" borderId="11" applyNumberFormat="1" applyFont="1" applyFill="1" applyBorder="1" applyAlignment="1" applyProtection="0">
      <alignment vertical="bottom"/>
    </xf>
    <xf numFmtId="3" fontId="0" fillId="2" borderId="8" applyNumberFormat="1" applyFont="1" applyFill="1" applyBorder="1" applyAlignment="1" applyProtection="0">
      <alignment vertical="bottom"/>
    </xf>
    <xf numFmtId="0" fontId="0" fillId="2" borderId="12" applyNumberFormat="0" applyFont="1" applyFill="1" applyBorder="1" applyAlignment="1" applyProtection="0">
      <alignment horizontal="left" vertical="bottom"/>
    </xf>
    <xf numFmtId="0" fontId="0" fillId="2" borderId="12" applyNumberFormat="0" applyFont="1" applyFill="1" applyBorder="1" applyAlignment="1" applyProtection="0">
      <alignment horizontal="center" vertical="bottom"/>
    </xf>
    <xf numFmtId="59" fontId="0" fillId="2" borderId="12" applyNumberFormat="1" applyFont="1" applyFill="1" applyBorder="1" applyAlignment="1" applyProtection="0">
      <alignment horizontal="right" vertical="bottom"/>
    </xf>
    <xf numFmtId="59" fontId="0" fillId="2" borderId="13" applyNumberFormat="1" applyFont="1" applyFill="1" applyBorder="1" applyAlignment="1" applyProtection="0">
      <alignment vertical="bottom"/>
    </xf>
    <xf numFmtId="49" fontId="8" fillId="2" borderId="14" applyNumberFormat="1" applyFont="1" applyFill="1" applyBorder="1" applyAlignment="1" applyProtection="0">
      <alignment horizontal="left" vertical="bottom"/>
    </xf>
    <xf numFmtId="0" fontId="8" fillId="2" borderId="15" applyNumberFormat="0" applyFont="1" applyFill="1" applyBorder="1" applyAlignment="1" applyProtection="0">
      <alignment vertical="bottom"/>
    </xf>
    <xf numFmtId="60" fontId="8" fillId="2" borderId="15" applyNumberFormat="1" applyFont="1" applyFill="1" applyBorder="1" applyAlignment="1" applyProtection="0">
      <alignment horizontal="right" vertical="bottom"/>
    </xf>
    <xf numFmtId="3" fontId="0" fillId="2" borderId="1" applyNumberFormat="1" applyFont="1" applyFill="1" applyBorder="1" applyAlignment="1" applyProtection="0">
      <alignment vertical="bottom"/>
    </xf>
    <xf numFmtId="49" fontId="8" fillId="2" borderId="16" applyNumberFormat="1" applyFont="1" applyFill="1" applyBorder="1" applyAlignment="1" applyProtection="0">
      <alignment horizontal="left" vertical="bottom"/>
    </xf>
    <xf numFmtId="0" fontId="8" fillId="2" borderId="1" applyNumberFormat="0" applyFont="1" applyFill="1" applyBorder="1" applyAlignment="1" applyProtection="0">
      <alignment vertical="bottom"/>
    </xf>
    <xf numFmtId="60" fontId="8" fillId="2" borderId="1" applyNumberFormat="1" applyFont="1" applyFill="1" applyBorder="1" applyAlignment="1" applyProtection="0">
      <alignment horizontal="right" vertical="bottom"/>
    </xf>
    <xf numFmtId="60" fontId="0" fillId="2" borderId="1" applyNumberFormat="1" applyFont="1" applyFill="1" applyBorder="1" applyAlignment="1" applyProtection="0">
      <alignment vertical="bottom"/>
    </xf>
    <xf numFmtId="4" fontId="0" fillId="2" borderId="1" applyNumberFormat="1" applyFont="1" applyFill="1" applyBorder="1" applyAlignment="1" applyProtection="0">
      <alignment vertical="bottom"/>
    </xf>
    <xf numFmtId="0" fontId="4" fillId="3" borderId="17" applyNumberFormat="0" applyFont="1" applyFill="1" applyBorder="1" applyAlignment="1" applyProtection="0">
      <alignment horizontal="center" vertical="center"/>
    </xf>
    <xf numFmtId="0" fontId="7" fillId="2" borderId="18" applyNumberFormat="0" applyFont="1" applyFill="1" applyBorder="1" applyAlignment="1" applyProtection="0">
      <alignment horizontal="left" vertical="bottom"/>
    </xf>
    <xf numFmtId="0" fontId="7" fillId="2" borderId="1" applyNumberFormat="0" applyFont="1" applyFill="1" applyBorder="1" applyAlignment="1" applyProtection="0">
      <alignment vertical="bottom"/>
    </xf>
    <xf numFmtId="61" fontId="7" fillId="2" borderId="1" applyNumberFormat="1" applyFont="1" applyFill="1" applyBorder="1" applyAlignment="1" applyProtection="0">
      <alignment horizontal="right" vertical="bottom"/>
    </xf>
    <xf numFmtId="3" fontId="7" fillId="2" borderId="1" applyNumberFormat="1" applyFont="1" applyFill="1" applyBorder="1" applyAlignment="1" applyProtection="0">
      <alignment vertical="bottom"/>
    </xf>
    <xf numFmtId="0" fontId="0" fillId="2" borderId="19" applyNumberFormat="0" applyFont="1" applyFill="1" applyBorder="1" applyAlignment="1" applyProtection="0">
      <alignment vertical="bottom"/>
    </xf>
    <xf numFmtId="0" fontId="7" fillId="4" borderId="20" applyNumberFormat="0" applyFont="1" applyFill="1" applyBorder="1" applyAlignment="1" applyProtection="0">
      <alignment horizontal="left" vertical="bottom"/>
    </xf>
    <xf numFmtId="49" fontId="7" fillId="2" borderId="21" applyNumberFormat="1" applyFont="1" applyFill="1" applyBorder="1" applyAlignment="1" applyProtection="0">
      <alignment vertical="bottom"/>
    </xf>
    <xf numFmtId="62" fontId="0" fillId="2" borderId="1" applyNumberFormat="1" applyFont="1" applyFill="1" applyBorder="1" applyAlignment="1" applyProtection="0">
      <alignment vertical="bottom"/>
    </xf>
    <xf numFmtId="0" fontId="7" fillId="2" borderId="22" applyNumberFormat="0" applyFont="1" applyFill="1" applyBorder="1" applyAlignment="1" applyProtection="0">
      <alignment horizontal="left" vertical="bottom"/>
    </xf>
    <xf numFmtId="0" fontId="7" fillId="2" borderId="1" applyNumberFormat="0" applyFont="1" applyFill="1" applyBorder="1" applyAlignment="1" applyProtection="0">
      <alignment vertical="bottom" wrapText="1"/>
    </xf>
    <xf numFmtId="49" fontId="9" fillId="2" borderId="1" applyNumberFormat="1" applyFont="1" applyFill="1" applyBorder="1" applyAlignment="1" applyProtection="0">
      <alignment horizontal="justify" vertical="top" wrapText="1"/>
    </xf>
    <xf numFmtId="0" fontId="9" fillId="2" borderId="1" applyNumberFormat="0" applyFont="1" applyFill="1" applyBorder="1" applyAlignment="1" applyProtection="0">
      <alignment horizontal="justify" vertical="top" wrapText="1"/>
    </xf>
    <xf numFmtId="0" fontId="0" fillId="2" borderId="1" applyNumberFormat="0" applyFont="1" applyFill="1" applyBorder="1" applyAlignment="1" applyProtection="0">
      <alignment vertical="bottom" wrapText="1"/>
    </xf>
    <xf numFmtId="0" fontId="0" applyNumberFormat="1" applyFont="1" applyFill="0" applyBorder="0" applyAlignment="1" applyProtection="0">
      <alignment vertical="bottom"/>
    </xf>
    <xf numFmtId="0" fontId="11" fillId="2" borderId="23" applyNumberFormat="1" applyFont="1" applyFill="1" applyBorder="1" applyAlignment="1" applyProtection="0">
      <alignment vertical="bottom"/>
    </xf>
    <xf numFmtId="0" fontId="0" borderId="23" applyNumberFormat="1" applyFont="1" applyFill="0" applyBorder="1" applyAlignment="1" applyProtection="0">
      <alignment vertical="bottom"/>
    </xf>
    <xf numFmtId="49" fontId="12" fillId="5" borderId="20" applyNumberFormat="1" applyFont="1" applyFill="1" applyBorder="1" applyAlignment="1" applyProtection="0">
      <alignment horizontal="center" vertical="center"/>
    </xf>
    <xf numFmtId="49" fontId="11" fillId="2" borderId="20" applyNumberFormat="1" applyFont="1" applyFill="1" applyBorder="1" applyAlignment="1" applyProtection="0">
      <alignment horizontal="left" vertical="center"/>
    </xf>
    <xf numFmtId="49" fontId="13" fillId="2" borderId="20" applyNumberFormat="1" applyFont="1" applyFill="1" applyBorder="1" applyAlignment="1" applyProtection="0">
      <alignment horizontal="left" vertical="center"/>
    </xf>
    <xf numFmtId="49" fontId="14" fillId="2" borderId="20" applyNumberFormat="1" applyFont="1" applyFill="1" applyBorder="1" applyAlignment="1" applyProtection="0">
      <alignment horizontal="left" vertical="center"/>
    </xf>
    <xf numFmtId="0" fontId="11" fillId="2" borderId="23" applyNumberFormat="1" applyFont="1" applyFill="1" applyBorder="1" applyAlignment="1" applyProtection="0">
      <alignment vertical="center"/>
    </xf>
    <xf numFmtId="49" fontId="15" fillId="2" borderId="20" applyNumberFormat="1" applyFont="1" applyFill="1" applyBorder="1" applyAlignment="1" applyProtection="0">
      <alignment horizontal="left" vertical="bottom"/>
    </xf>
    <xf numFmtId="49" fontId="16" fillId="2" borderId="20" applyNumberFormat="1" applyFont="1" applyFill="1" applyBorder="1" applyAlignment="1" applyProtection="0">
      <alignment horizontal="left" vertical="center" wrapText="1"/>
    </xf>
    <xf numFmtId="0" fontId="17" fillId="2" borderId="20" applyNumberFormat="0" applyFont="1" applyFill="1" applyBorder="1" applyAlignment="1" applyProtection="0">
      <alignment horizontal="left" vertical="bottom"/>
    </xf>
    <xf numFmtId="0" fontId="17" fillId="2" borderId="24" applyNumberFormat="0" applyFont="1" applyFill="1" applyBorder="1" applyAlignment="1" applyProtection="0">
      <alignment horizontal="left" vertical="bottom"/>
    </xf>
    <xf numFmtId="49" fontId="17" fillId="2" borderId="20" applyNumberFormat="1" applyFont="1" applyFill="1" applyBorder="1" applyAlignment="1" applyProtection="0">
      <alignment horizontal="left" vertical="bottom"/>
    </xf>
    <xf numFmtId="49" fontId="17" fillId="2" borderId="24" applyNumberFormat="1" applyFont="1" applyFill="1" applyBorder="1" applyAlignment="1" applyProtection="0">
      <alignment horizontal="left" vertical="bottom"/>
    </xf>
    <xf numFmtId="49" fontId="17" fillId="6" borderId="24" applyNumberFormat="1" applyFont="1" applyFill="1" applyBorder="1" applyAlignment="1" applyProtection="0">
      <alignment horizontal="left" vertical="center"/>
    </xf>
    <xf numFmtId="49" fontId="17" fillId="6" borderId="20" applyNumberFormat="1" applyFont="1" applyFill="1" applyBorder="1" applyAlignment="1" applyProtection="0">
      <alignment horizontal="left" vertical="center"/>
    </xf>
    <xf numFmtId="0" fontId="11" fillId="2" borderId="23" applyNumberFormat="1" applyFont="1" applyFill="1" applyBorder="1" applyAlignment="1" applyProtection="0">
      <alignment vertical="center" wrapText="1"/>
    </xf>
    <xf numFmtId="49" fontId="18" fillId="2" borderId="25" applyNumberFormat="1" applyFont="1" applyFill="1" applyBorder="1" applyAlignment="1" applyProtection="0">
      <alignment horizontal="left" vertical="bottom"/>
    </xf>
    <xf numFmtId="4" fontId="19" fillId="2" borderId="26" applyNumberFormat="1" applyFont="1" applyFill="1" applyBorder="1" applyAlignment="1" applyProtection="0">
      <alignment vertical="bottom"/>
    </xf>
    <xf numFmtId="49" fontId="15" fillId="2" borderId="20" applyNumberFormat="1" applyFont="1" applyFill="1" applyBorder="1" applyAlignment="1" applyProtection="0">
      <alignment horizontal="right" vertical="bottom"/>
    </xf>
    <xf numFmtId="49" fontId="15" fillId="2" borderId="24" applyNumberFormat="1" applyFont="1" applyFill="1" applyBorder="1" applyAlignment="1" applyProtection="0">
      <alignment horizontal="right" vertical="bottom"/>
    </xf>
    <xf numFmtId="49" fontId="20" fillId="2" borderId="20" applyNumberFormat="1" applyFont="1" applyFill="1" applyBorder="1" applyAlignment="1" applyProtection="0">
      <alignment horizontal="left" vertical="bottom"/>
    </xf>
    <xf numFmtId="4" fontId="15" fillId="2" borderId="20" applyNumberFormat="1" applyFont="1" applyFill="1" applyBorder="1" applyAlignment="1" applyProtection="0">
      <alignment vertical="bottom"/>
    </xf>
    <xf numFmtId="63" fontId="15" fillId="2" borderId="20" applyNumberFormat="1" applyFont="1" applyFill="1" applyBorder="1" applyAlignment="1" applyProtection="0">
      <alignment horizontal="right" vertical="bottom"/>
    </xf>
    <xf numFmtId="4" fontId="15" fillId="2" borderId="24" applyNumberFormat="1" applyFont="1" applyFill="1" applyBorder="1" applyAlignment="1" applyProtection="0">
      <alignment vertical="bottom"/>
    </xf>
    <xf numFmtId="0" fontId="0" fillId="7" borderId="27" applyNumberFormat="0" applyFont="1" applyFill="1" applyBorder="1" applyAlignment="1" applyProtection="0">
      <alignment vertical="center"/>
    </xf>
    <xf numFmtId="49" fontId="21" fillId="7" borderId="28" applyNumberFormat="1" applyFont="1" applyFill="1" applyBorder="1" applyAlignment="1" applyProtection="0">
      <alignment horizontal="left" vertical="center"/>
    </xf>
    <xf numFmtId="0" fontId="0" fillId="7" borderId="29" applyNumberFormat="0" applyFont="1" applyFill="1" applyBorder="1" applyAlignment="1" applyProtection="0">
      <alignment vertical="center"/>
    </xf>
    <xf numFmtId="49" fontId="21" fillId="7" borderId="29" applyNumberFormat="1" applyFont="1" applyFill="1" applyBorder="1" applyAlignment="1" applyProtection="0">
      <alignment horizontal="right" vertical="center"/>
    </xf>
    <xf numFmtId="49" fontId="21" fillId="7" borderId="29" applyNumberFormat="1" applyFont="1" applyFill="1" applyBorder="1" applyAlignment="1" applyProtection="0">
      <alignment horizontal="center" vertical="center"/>
    </xf>
    <xf numFmtId="4" fontId="21" fillId="7" borderId="30" applyNumberFormat="1" applyFont="1" applyFill="1" applyBorder="1" applyAlignment="1" applyProtection="0">
      <alignment vertical="center"/>
    </xf>
    <xf numFmtId="0" fontId="0" fillId="7" borderId="31" applyNumberFormat="0" applyFont="1" applyFill="1" applyBorder="1" applyAlignment="1" applyProtection="0">
      <alignment vertical="center"/>
    </xf>
    <xf numFmtId="49" fontId="22" fillId="2" borderId="32" applyNumberFormat="1" applyFont="1" applyFill="1" applyBorder="1" applyAlignment="1" applyProtection="0">
      <alignment horizontal="left" vertical="bottom"/>
    </xf>
    <xf numFmtId="49" fontId="15" fillId="2" borderId="33" applyNumberFormat="1" applyFont="1" applyFill="1" applyBorder="1" applyAlignment="1" applyProtection="0">
      <alignment horizontal="left" vertical="bottom"/>
    </xf>
    <xf numFmtId="49" fontId="15" fillId="2" borderId="33" applyNumberFormat="1" applyFont="1" applyFill="1" applyBorder="1" applyAlignment="1" applyProtection="0">
      <alignment horizontal="center" vertical="bottom"/>
    </xf>
    <xf numFmtId="49" fontId="15" fillId="2" borderId="34" applyNumberFormat="1" applyFont="1" applyFill="1" applyBorder="1" applyAlignment="1" applyProtection="0">
      <alignment horizontal="right" vertical="bottom"/>
    </xf>
    <xf numFmtId="49" fontId="13" fillId="2" borderId="20" applyNumberFormat="1" applyFont="1" applyFill="1" applyBorder="1" applyAlignment="1" applyProtection="0">
      <alignment horizontal="left" vertical="bottom"/>
    </xf>
    <xf numFmtId="49" fontId="17" fillId="2" borderId="24" applyNumberFormat="1" applyFont="1" applyFill="1" applyBorder="1" applyAlignment="1" applyProtection="0">
      <alignment horizontal="left" vertical="center" wrapText="1"/>
    </xf>
    <xf numFmtId="49" fontId="9" fillId="7" borderId="20" applyNumberFormat="1" applyFont="1" applyFill="1" applyBorder="1" applyAlignment="1" applyProtection="0">
      <alignment horizontal="left" vertical="center"/>
    </xf>
    <xf numFmtId="0" fontId="0" fillId="7" borderId="20" applyNumberFormat="0" applyFont="1" applyFill="1" applyBorder="1" applyAlignment="1" applyProtection="0">
      <alignment vertical="center"/>
    </xf>
    <xf numFmtId="49" fontId="9" fillId="7" borderId="24" applyNumberFormat="1" applyFont="1" applyFill="1" applyBorder="1" applyAlignment="1" applyProtection="0">
      <alignment horizontal="right" vertical="center"/>
    </xf>
    <xf numFmtId="0" fontId="0" fillId="7" borderId="35" applyNumberFormat="0" applyFont="1" applyFill="1" applyBorder="1" applyAlignment="1" applyProtection="0">
      <alignment vertical="center"/>
    </xf>
    <xf numFmtId="49" fontId="23" fillId="2" borderId="20" applyNumberFormat="1" applyFont="1" applyFill="1" applyBorder="1" applyAlignment="1" applyProtection="0">
      <alignment horizontal="left" vertical="bottom"/>
    </xf>
    <xf numFmtId="4" fontId="19" fillId="2" borderId="24" applyNumberFormat="1" applyFont="1" applyFill="1" applyBorder="1" applyAlignment="1" applyProtection="0">
      <alignment vertical="bottom"/>
    </xf>
    <xf numFmtId="49" fontId="11" fillId="2" borderId="20" applyNumberFormat="1" applyFont="1" applyFill="1" applyBorder="1" applyAlignment="1" applyProtection="0">
      <alignment horizontal="left" vertical="bottom"/>
    </xf>
    <xf numFmtId="0" fontId="24" fillId="2" borderId="23" applyNumberFormat="1" applyFont="1" applyFill="1" applyBorder="1" applyAlignment="1" applyProtection="0">
      <alignment vertical="center"/>
    </xf>
    <xf numFmtId="49" fontId="24" fillId="2" borderId="25" applyNumberFormat="1" applyFont="1" applyFill="1" applyBorder="1" applyAlignment="1" applyProtection="0">
      <alignment horizontal="left" vertical="bottom"/>
    </xf>
    <xf numFmtId="4" fontId="0" fillId="2" borderId="26" applyNumberFormat="1" applyFont="1" applyFill="1" applyBorder="1" applyAlignment="1" applyProtection="0">
      <alignment vertical="bottom"/>
    </xf>
    <xf numFmtId="0" fontId="25" fillId="2" borderId="23" applyNumberFormat="1" applyFont="1" applyFill="1" applyBorder="1" applyAlignment="1" applyProtection="0">
      <alignment vertical="center"/>
    </xf>
    <xf numFmtId="49" fontId="25" fillId="2" borderId="36" applyNumberFormat="1" applyFont="1" applyFill="1" applyBorder="1" applyAlignment="1" applyProtection="0">
      <alignment horizontal="left" vertical="bottom"/>
    </xf>
    <xf numFmtId="4" fontId="0" fillId="2" borderId="37" applyNumberFormat="1" applyFont="1" applyFill="1" applyBorder="1" applyAlignment="1" applyProtection="0">
      <alignment vertical="bottom"/>
    </xf>
    <xf numFmtId="49" fontId="24" fillId="2" borderId="36" applyNumberFormat="1" applyFont="1" applyFill="1" applyBorder="1" applyAlignment="1" applyProtection="0">
      <alignment horizontal="left" vertical="bottom"/>
    </xf>
    <xf numFmtId="0" fontId="11" fillId="2" borderId="23" applyNumberFormat="1" applyFont="1" applyFill="1" applyBorder="1" applyAlignment="1" applyProtection="0">
      <alignment horizontal="center" vertical="center" wrapText="1"/>
    </xf>
    <xf numFmtId="49" fontId="9" fillId="7" borderId="38" applyNumberFormat="1" applyFont="1" applyFill="1" applyBorder="1" applyAlignment="1" applyProtection="0">
      <alignment horizontal="center" vertical="center" wrapText="1"/>
    </xf>
    <xf numFmtId="49" fontId="9" fillId="7" borderId="36" applyNumberFormat="1" applyFont="1" applyFill="1" applyBorder="1" applyAlignment="1" applyProtection="0">
      <alignment horizontal="center" vertical="center" wrapText="1"/>
    </xf>
    <xf numFmtId="49" fontId="9" fillId="7" borderId="37" applyNumberFormat="1" applyFont="1" applyFill="1" applyBorder="1" applyAlignment="1" applyProtection="0">
      <alignment horizontal="center" vertical="center" wrapText="1"/>
    </xf>
    <xf numFmtId="49" fontId="9" fillId="7" borderId="35" applyNumberFormat="1" applyFont="1" applyFill="1" applyBorder="1" applyAlignment="1" applyProtection="0">
      <alignment horizontal="center" vertical="center" wrapText="1"/>
    </xf>
    <xf numFmtId="0" fontId="26" fillId="2" borderId="38" applyNumberFormat="0" applyFont="1" applyFill="1" applyBorder="1" applyAlignment="1" applyProtection="0">
      <alignment horizontal="center" vertical="bottom"/>
    </xf>
    <xf numFmtId="49" fontId="26" fillId="2" borderId="36" applyNumberFormat="1" applyFont="1" applyFill="1" applyBorder="1" applyAlignment="1" applyProtection="0">
      <alignment horizontal="center" vertical="bottom"/>
    </xf>
    <xf numFmtId="49" fontId="26" fillId="2" borderId="39" applyNumberFormat="1" applyFont="1" applyFill="1" applyBorder="1" applyAlignment="1" applyProtection="0">
      <alignment horizontal="center" vertical="bottom"/>
    </xf>
    <xf numFmtId="49" fontId="19" fillId="2" borderId="40" applyNumberFormat="1" applyFont="1" applyFill="1" applyBorder="1" applyAlignment="1" applyProtection="0">
      <alignment horizontal="left" vertical="bottom"/>
    </xf>
    <xf numFmtId="4" fontId="19" fillId="2" borderId="41" applyNumberFormat="1" applyFont="1" applyFill="1" applyBorder="1" applyAlignment="1" applyProtection="0">
      <alignment vertical="bottom"/>
    </xf>
    <xf numFmtId="64" fontId="27" fillId="2" borderId="40" applyNumberFormat="1" applyFont="1" applyFill="1" applyBorder="1" applyAlignment="1" applyProtection="0">
      <alignment vertical="bottom"/>
    </xf>
    <xf numFmtId="64" fontId="27" fillId="2" borderId="42" applyNumberFormat="1" applyFont="1" applyFill="1" applyBorder="1" applyAlignment="1" applyProtection="0">
      <alignment vertical="bottom"/>
    </xf>
    <xf numFmtId="4" fontId="28" fillId="2" borderId="20" applyNumberFormat="1" applyFont="1" applyFill="1" applyBorder="1" applyAlignment="1" applyProtection="0">
      <alignment vertical="bottom"/>
    </xf>
    <xf numFmtId="0" fontId="29" fillId="2" borderId="23" applyNumberFormat="1" applyFont="1" applyFill="1" applyBorder="1" applyAlignment="1" applyProtection="0">
      <alignment vertical="bottom"/>
    </xf>
    <xf numFmtId="49" fontId="29" fillId="2" borderId="20" applyNumberFormat="1" applyFont="1" applyFill="1" applyBorder="1" applyAlignment="1" applyProtection="0">
      <alignment horizontal="left" vertical="bottom"/>
    </xf>
    <xf numFmtId="49" fontId="24" fillId="2" borderId="20" applyNumberFormat="1" applyFont="1" applyFill="1" applyBorder="1" applyAlignment="1" applyProtection="0">
      <alignment horizontal="left" vertical="bottom"/>
    </xf>
    <xf numFmtId="4" fontId="24" fillId="2" borderId="24" applyNumberFormat="1" applyFont="1" applyFill="1" applyBorder="1" applyAlignment="1" applyProtection="0">
      <alignment vertical="bottom"/>
    </xf>
    <xf numFmtId="64" fontId="0" fillId="2" borderId="20" applyNumberFormat="1" applyFont="1" applyFill="1" applyBorder="1" applyAlignment="1" applyProtection="0">
      <alignment vertical="bottom"/>
    </xf>
    <xf numFmtId="64" fontId="0" fillId="2" borderId="43" applyNumberFormat="1" applyFont="1" applyFill="1" applyBorder="1" applyAlignment="1" applyProtection="0">
      <alignment vertical="bottom"/>
    </xf>
    <xf numFmtId="49" fontId="29" fillId="2" borderId="20" applyNumberFormat="1" applyFont="1" applyFill="1" applyBorder="1" applyAlignment="1" applyProtection="0">
      <alignment horizontal="center" vertical="bottom"/>
    </xf>
    <xf numFmtId="4" fontId="0" fillId="2" borderId="20" applyNumberFormat="1" applyFont="1" applyFill="1" applyBorder="1" applyAlignment="1" applyProtection="0">
      <alignment vertical="center"/>
    </xf>
    <xf numFmtId="49" fontId="29" fillId="2" borderId="25" applyNumberFormat="1" applyFont="1" applyFill="1" applyBorder="1" applyAlignment="1" applyProtection="0">
      <alignment horizontal="left" vertical="bottom"/>
    </xf>
    <xf numFmtId="49" fontId="25" fillId="2" borderId="25" applyNumberFormat="1" applyFont="1" applyFill="1" applyBorder="1" applyAlignment="1" applyProtection="0">
      <alignment horizontal="left" vertical="bottom"/>
    </xf>
    <xf numFmtId="4" fontId="25" fillId="2" borderId="26" applyNumberFormat="1" applyFont="1" applyFill="1" applyBorder="1" applyAlignment="1" applyProtection="0">
      <alignment vertical="bottom"/>
    </xf>
    <xf numFmtId="49" fontId="9" fillId="2" borderId="44" applyNumberFormat="1" applyFont="1" applyFill="1" applyBorder="1" applyAlignment="1" applyProtection="0">
      <alignment horizontal="center" vertical="bottom"/>
    </xf>
    <xf numFmtId="49" fontId="9" fillId="2" borderId="44" applyNumberFormat="1" applyFont="1" applyFill="1" applyBorder="1" applyAlignment="1" applyProtection="0">
      <alignment horizontal="left" vertical="center" wrapText="1"/>
    </xf>
    <xf numFmtId="49" fontId="9" fillId="2" borderId="44" applyNumberFormat="1" applyFont="1" applyFill="1" applyBorder="1" applyAlignment="1" applyProtection="0">
      <alignment horizontal="center" vertical="center" wrapText="1"/>
    </xf>
    <xf numFmtId="65" fontId="9" fillId="2" borderId="44" applyNumberFormat="1" applyFont="1" applyFill="1" applyBorder="1" applyAlignment="1" applyProtection="0">
      <alignment vertical="bottom"/>
    </xf>
    <xf numFmtId="4" fontId="9" fillId="6" borderId="44" applyNumberFormat="1" applyFont="1" applyFill="1" applyBorder="1" applyAlignment="1" applyProtection="0">
      <alignment vertical="center"/>
    </xf>
    <xf numFmtId="4" fontId="9" fillId="2" borderId="45" applyNumberFormat="1" applyFont="1" applyFill="1" applyBorder="1" applyAlignment="1" applyProtection="0">
      <alignment vertical="bottom"/>
    </xf>
    <xf numFmtId="0" fontId="26" fillId="6" borderId="46" applyNumberFormat="0" applyFont="1" applyFill="1" applyBorder="1" applyAlignment="1" applyProtection="0">
      <alignment horizontal="left" vertical="center"/>
    </xf>
    <xf numFmtId="49" fontId="26" fillId="2" borderId="20" applyNumberFormat="1" applyFont="1" applyFill="1" applyBorder="1" applyAlignment="1" applyProtection="0">
      <alignment horizontal="center" vertical="bottom"/>
    </xf>
    <xf numFmtId="64" fontId="26" fillId="2" borderId="20" applyNumberFormat="1" applyFont="1" applyFill="1" applyBorder="1" applyAlignment="1" applyProtection="0">
      <alignment vertical="bottom"/>
    </xf>
    <xf numFmtId="64" fontId="26" fillId="2" borderId="43" applyNumberFormat="1" applyFont="1" applyFill="1" applyBorder="1" applyAlignment="1" applyProtection="0">
      <alignment vertical="bottom"/>
    </xf>
    <xf numFmtId="49" fontId="9" fillId="2" borderId="20" applyNumberFormat="1" applyFont="1" applyFill="1" applyBorder="1" applyAlignment="1" applyProtection="0">
      <alignment horizontal="left" vertical="bottom"/>
    </xf>
    <xf numFmtId="4" fontId="0" fillId="2" borderId="20" applyNumberFormat="1" applyFont="1" applyFill="1" applyBorder="1" applyAlignment="1" applyProtection="0">
      <alignment vertical="bottom"/>
    </xf>
    <xf numFmtId="49" fontId="9" fillId="2" borderId="47" applyNumberFormat="1" applyFont="1" applyFill="1" applyBorder="1" applyAlignment="1" applyProtection="0">
      <alignment horizontal="left" vertical="bottom"/>
    </xf>
    <xf numFmtId="0" fontId="30" fillId="2" borderId="23" applyNumberFormat="1" applyFont="1" applyFill="1" applyBorder="1" applyAlignment="1" applyProtection="0">
      <alignment vertical="center"/>
    </xf>
    <xf numFmtId="49" fontId="31" fillId="2" borderId="40" applyNumberFormat="1" applyFont="1" applyFill="1" applyBorder="1" applyAlignment="1" applyProtection="0">
      <alignment horizontal="left" vertical="bottom"/>
    </xf>
    <xf numFmtId="0" fontId="30" fillId="2" borderId="40" applyNumberFormat="0" applyFont="1" applyFill="1" applyBorder="1" applyAlignment="1" applyProtection="0">
      <alignment horizontal="left" vertical="bottom"/>
    </xf>
    <xf numFmtId="49" fontId="30" fillId="2" borderId="40" applyNumberFormat="1" applyFont="1" applyFill="1" applyBorder="1" applyAlignment="1" applyProtection="0">
      <alignment horizontal="left" vertical="center" wrapText="1"/>
    </xf>
    <xf numFmtId="49" fontId="30" fillId="2" borderId="20" applyNumberFormat="1" applyFont="1" applyFill="1" applyBorder="1" applyAlignment="1" applyProtection="0">
      <alignment horizontal="left" vertical="bottom"/>
    </xf>
    <xf numFmtId="49" fontId="0" fillId="2" borderId="20" applyNumberFormat="1" applyFont="1" applyFill="1" applyBorder="1" applyAlignment="1" applyProtection="0">
      <alignment vertical="bottom"/>
    </xf>
    <xf numFmtId="0" fontId="32" fillId="2" borderId="23" applyNumberFormat="1" applyFont="1" applyFill="1" applyBorder="1" applyAlignment="1" applyProtection="0">
      <alignment vertical="center"/>
    </xf>
    <xf numFmtId="49" fontId="31" fillId="2" borderId="20" applyNumberFormat="1" applyFont="1" applyFill="1" applyBorder="1" applyAlignment="1" applyProtection="0">
      <alignment horizontal="left" vertical="bottom"/>
    </xf>
    <xf numFmtId="0" fontId="32" fillId="2" borderId="20" applyNumberFormat="0" applyFont="1" applyFill="1" applyBorder="1" applyAlignment="1" applyProtection="0">
      <alignment horizontal="left" vertical="bottom"/>
    </xf>
    <xf numFmtId="49" fontId="32" fillId="2" borderId="20" applyNumberFormat="1" applyFont="1" applyFill="1" applyBorder="1" applyAlignment="1" applyProtection="0">
      <alignment horizontal="left" vertical="center" wrapText="1"/>
    </xf>
    <xf numFmtId="65" fontId="0" fillId="2" borderId="20" applyNumberFormat="1" applyFont="1" applyFill="1" applyBorder="1" applyAlignment="1" applyProtection="0">
      <alignment vertical="bottom"/>
    </xf>
    <xf numFmtId="49" fontId="32" fillId="2" borderId="20" applyNumberFormat="1" applyFont="1" applyFill="1" applyBorder="1" applyAlignment="1" applyProtection="0">
      <alignment horizontal="left" vertical="bottom"/>
    </xf>
    <xf numFmtId="0" fontId="33" fillId="2" borderId="23" applyNumberFormat="1" applyFont="1" applyFill="1" applyBorder="1" applyAlignment="1" applyProtection="0">
      <alignment vertical="center"/>
    </xf>
    <xf numFmtId="49" fontId="31" fillId="2" borderId="25" applyNumberFormat="1" applyFont="1" applyFill="1" applyBorder="1" applyAlignment="1" applyProtection="0">
      <alignment horizontal="left" vertical="bottom"/>
    </xf>
    <xf numFmtId="0" fontId="33" fillId="2" borderId="25" applyNumberFormat="0" applyFont="1" applyFill="1" applyBorder="1" applyAlignment="1" applyProtection="0">
      <alignment horizontal="left" vertical="bottom"/>
    </xf>
    <xf numFmtId="49" fontId="33" fillId="2" borderId="25" applyNumberFormat="1" applyFont="1" applyFill="1" applyBorder="1" applyAlignment="1" applyProtection="0">
      <alignment horizontal="left" vertical="center" wrapText="1"/>
    </xf>
    <xf numFmtId="65" fontId="0" fillId="2" borderId="25" applyNumberFormat="1" applyFont="1" applyFill="1" applyBorder="1" applyAlignment="1" applyProtection="0">
      <alignment vertical="bottom"/>
    </xf>
    <xf numFmtId="49" fontId="33" fillId="2" borderId="20" applyNumberFormat="1" applyFont="1" applyFill="1" applyBorder="1" applyAlignment="1" applyProtection="0">
      <alignment horizontal="left" vertical="bottom"/>
    </xf>
    <xf numFmtId="0" fontId="32" fillId="2" borderId="40" applyNumberFormat="0" applyFont="1" applyFill="1" applyBorder="1" applyAlignment="1" applyProtection="0">
      <alignment horizontal="left" vertical="bottom"/>
    </xf>
    <xf numFmtId="49" fontId="32" fillId="2" borderId="40" applyNumberFormat="1" applyFont="1" applyFill="1" applyBorder="1" applyAlignment="1" applyProtection="0">
      <alignment horizontal="left" vertical="center" wrapText="1"/>
    </xf>
    <xf numFmtId="65" fontId="0" fillId="2" borderId="40" applyNumberFormat="1" applyFont="1" applyFill="1" applyBorder="1" applyAlignment="1" applyProtection="0">
      <alignment vertical="bottom"/>
    </xf>
    <xf numFmtId="49" fontId="34" fillId="2" borderId="44" applyNumberFormat="1" applyFont="1" applyFill="1" applyBorder="1" applyAlignment="1" applyProtection="0">
      <alignment horizontal="center" vertical="bottom"/>
    </xf>
    <xf numFmtId="49" fontId="34" fillId="2" borderId="44" applyNumberFormat="1" applyFont="1" applyFill="1" applyBorder="1" applyAlignment="1" applyProtection="0">
      <alignment horizontal="left" vertical="center" wrapText="1"/>
    </xf>
    <xf numFmtId="49" fontId="34" fillId="2" borderId="44" applyNumberFormat="1" applyFont="1" applyFill="1" applyBorder="1" applyAlignment="1" applyProtection="0">
      <alignment horizontal="center" vertical="center" wrapText="1"/>
    </xf>
    <xf numFmtId="65" fontId="34" fillId="2" borderId="44" applyNumberFormat="1" applyFont="1" applyFill="1" applyBorder="1" applyAlignment="1" applyProtection="0">
      <alignment vertical="bottom"/>
    </xf>
    <xf numFmtId="4" fontId="34" fillId="6" borderId="44" applyNumberFormat="1" applyFont="1" applyFill="1" applyBorder="1" applyAlignment="1" applyProtection="0">
      <alignment vertical="center"/>
    </xf>
    <xf numFmtId="4" fontId="34" fillId="2" borderId="45" applyNumberFormat="1" applyFont="1" applyFill="1" applyBorder="1" applyAlignment="1" applyProtection="0">
      <alignment vertical="bottom"/>
    </xf>
    <xf numFmtId="0" fontId="35" fillId="2" borderId="48" applyNumberFormat="0" applyFont="1" applyFill="1" applyBorder="1" applyAlignment="1" applyProtection="0">
      <alignment vertical="bottom"/>
    </xf>
    <xf numFmtId="0" fontId="35" fillId="2" borderId="49" applyNumberFormat="0" applyFont="1" applyFill="1" applyBorder="1" applyAlignment="1" applyProtection="0">
      <alignment vertical="bottom"/>
    </xf>
    <xf numFmtId="0" fontId="34" fillId="6" borderId="46" applyNumberFormat="0" applyFont="1" applyFill="1" applyBorder="1" applyAlignment="1" applyProtection="0">
      <alignment horizontal="left" vertical="center"/>
    </xf>
    <xf numFmtId="49" fontId="34" fillId="2" borderId="20" applyNumberFormat="1" applyFont="1" applyFill="1" applyBorder="1" applyAlignment="1" applyProtection="0">
      <alignment horizontal="center" vertical="bottom"/>
    </xf>
    <xf numFmtId="0" fontId="33" fillId="2" borderId="20" applyNumberFormat="0" applyFont="1" applyFill="1" applyBorder="1" applyAlignment="1" applyProtection="0">
      <alignment horizontal="left" vertical="bottom"/>
    </xf>
    <xf numFmtId="49" fontId="33" fillId="2" borderId="20" applyNumberFormat="1" applyFont="1" applyFill="1" applyBorder="1" applyAlignment="1" applyProtection="0">
      <alignment horizontal="left" vertical="center" wrapText="1"/>
    </xf>
    <xf numFmtId="49" fontId="32" fillId="2" borderId="25" applyNumberFormat="1" applyFont="1" applyFill="1" applyBorder="1" applyAlignment="1" applyProtection="0">
      <alignment horizontal="left" vertical="center" wrapText="1"/>
    </xf>
    <xf numFmtId="0" fontId="36" fillId="2" borderId="23" applyNumberFormat="1" applyFont="1" applyFill="1" applyBorder="1" applyAlignment="1" applyProtection="0">
      <alignment vertical="center"/>
    </xf>
    <xf numFmtId="0" fontId="36" fillId="2" borderId="20" applyNumberFormat="0" applyFont="1" applyFill="1" applyBorder="1" applyAlignment="1" applyProtection="0">
      <alignment horizontal="left" vertical="bottom"/>
    </xf>
    <xf numFmtId="49" fontId="36" fillId="2" borderId="20" applyNumberFormat="1" applyFont="1" applyFill="1" applyBorder="1" applyAlignment="1" applyProtection="0">
      <alignment horizontal="left" vertical="center" wrapText="1"/>
    </xf>
    <xf numFmtId="49" fontId="36" fillId="2" borderId="20" applyNumberFormat="1" applyFont="1" applyFill="1" applyBorder="1" applyAlignment="1" applyProtection="0">
      <alignment horizontal="left" vertical="bottom"/>
    </xf>
    <xf numFmtId="0" fontId="30" fillId="2" borderId="20" applyNumberFormat="0" applyFont="1" applyFill="1" applyBorder="1" applyAlignment="1" applyProtection="0">
      <alignment horizontal="left" vertical="bottom"/>
    </xf>
    <xf numFmtId="49" fontId="30" fillId="2" borderId="20" applyNumberFormat="1" applyFont="1" applyFill="1" applyBorder="1" applyAlignment="1" applyProtection="0">
      <alignment horizontal="left" vertical="center" wrapText="1"/>
    </xf>
    <xf numFmtId="0" fontId="32" fillId="2" borderId="25" applyNumberFormat="0" applyFont="1" applyFill="1" applyBorder="1" applyAlignment="1" applyProtection="0">
      <alignment horizontal="left" vertical="bottom"/>
    </xf>
    <xf numFmtId="49" fontId="29" fillId="2" borderId="36" applyNumberFormat="1" applyFont="1" applyFill="1" applyBorder="1" applyAlignment="1" applyProtection="0">
      <alignment horizontal="left" vertical="bottom"/>
    </xf>
    <xf numFmtId="4" fontId="25" fillId="2" borderId="37" applyNumberFormat="1" applyFont="1" applyFill="1" applyBorder="1" applyAlignment="1" applyProtection="0">
      <alignment vertical="bottom"/>
    </xf>
    <xf numFmtId="49" fontId="31" fillId="2" borderId="36" applyNumberFormat="1" applyFont="1" applyFill="1" applyBorder="1" applyAlignment="1" applyProtection="0">
      <alignment horizontal="left" vertical="bottom"/>
    </xf>
    <xf numFmtId="0" fontId="32" fillId="2" borderId="36" applyNumberFormat="0" applyFont="1" applyFill="1" applyBorder="1" applyAlignment="1" applyProtection="0">
      <alignment horizontal="left" vertical="bottom"/>
    </xf>
    <xf numFmtId="49" fontId="32" fillId="2" borderId="36" applyNumberFormat="1" applyFont="1" applyFill="1" applyBorder="1" applyAlignment="1" applyProtection="0">
      <alignment horizontal="left" vertical="center" wrapText="1"/>
    </xf>
    <xf numFmtId="65" fontId="0" fillId="2" borderId="36" applyNumberFormat="1" applyFont="1" applyFill="1" applyBorder="1" applyAlignment="1" applyProtection="0">
      <alignment vertical="bottom"/>
    </xf>
    <xf numFmtId="49" fontId="29" fillId="2" borderId="40" applyNumberFormat="1" applyFont="1" applyFill="1" applyBorder="1" applyAlignment="1" applyProtection="0">
      <alignment horizontal="left" vertical="bottom"/>
    </xf>
    <xf numFmtId="49" fontId="24" fillId="2" borderId="40" applyNumberFormat="1" applyFont="1" applyFill="1" applyBorder="1" applyAlignment="1" applyProtection="0">
      <alignment horizontal="left" vertical="bottom"/>
    </xf>
    <xf numFmtId="4" fontId="24" fillId="2" borderId="41" applyNumberFormat="1" applyFont="1" applyFill="1" applyBorder="1" applyAlignment="1" applyProtection="0">
      <alignment vertical="bottom"/>
    </xf>
    <xf numFmtId="65" fontId="9" fillId="6" borderId="44" applyNumberFormat="1" applyFont="1" applyFill="1" applyBorder="1" applyAlignment="1" applyProtection="0">
      <alignment vertical="center"/>
    </xf>
    <xf numFmtId="4" fontId="24" fillId="2" borderId="26" applyNumberFormat="1" applyFont="1" applyFill="1" applyBorder="1" applyAlignment="1" applyProtection="0">
      <alignment vertical="bottom"/>
    </xf>
    <xf numFmtId="0" fontId="26" fillId="6" borderId="50" applyNumberFormat="0" applyFont="1" applyFill="1" applyBorder="1" applyAlignment="1" applyProtection="0">
      <alignment horizontal="left" vertical="center"/>
    </xf>
    <xf numFmtId="49" fontId="26" fillId="2" borderId="25" applyNumberFormat="1" applyFont="1" applyFill="1" applyBorder="1" applyAlignment="1" applyProtection="0">
      <alignment horizontal="center" vertical="bottom"/>
    </xf>
    <xf numFmtId="64" fontId="26" fillId="2" borderId="25" applyNumberFormat="1" applyFont="1" applyFill="1" applyBorder="1" applyAlignment="1" applyProtection="0">
      <alignment vertical="bottom"/>
    </xf>
    <xf numFmtId="64" fontId="26" fillId="2" borderId="51" applyNumberFormat="1" applyFont="1" applyFill="1" applyBorder="1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0" fontId="0" fillId="2" borderId="52" applyNumberFormat="0" applyFont="1" applyFill="1" applyBorder="1" applyAlignment="1" applyProtection="0">
      <alignment vertical="bottom"/>
    </xf>
    <xf numFmtId="0" fontId="0" fillId="2" borderId="53" applyNumberFormat="0" applyFont="1" applyFill="1" applyBorder="1" applyAlignment="1" applyProtection="0">
      <alignment vertical="bottom"/>
    </xf>
    <xf numFmtId="0" fontId="0" fillId="2" borderId="54" applyNumberFormat="0" applyFont="1" applyFill="1" applyBorder="1" applyAlignment="1" applyProtection="0">
      <alignment vertical="bottom"/>
    </xf>
    <xf numFmtId="0" fontId="0" fillId="2" borderId="55" applyNumberFormat="0" applyFont="1" applyFill="1" applyBorder="1" applyAlignment="1" applyProtection="0">
      <alignment vertical="bottom"/>
    </xf>
    <xf numFmtId="0" fontId="0" fillId="2" borderId="56" applyNumberFormat="0" applyFont="1" applyFill="1" applyBorder="1" applyAlignment="1" applyProtection="0">
      <alignment vertical="bottom"/>
    </xf>
    <xf numFmtId="0" fontId="0" fillId="2" borderId="20" applyNumberFormat="0" applyFont="1" applyFill="1" applyBorder="1" applyAlignment="1" applyProtection="0">
      <alignment vertical="bottom"/>
    </xf>
    <xf numFmtId="0" fontId="0" fillId="2" borderId="47" applyNumberFormat="0" applyFont="1" applyFill="1" applyBorder="1" applyAlignment="1" applyProtection="0">
      <alignment vertical="bottom"/>
    </xf>
    <xf numFmtId="0" fontId="0" fillId="2" borderId="57" applyNumberFormat="0" applyFont="1" applyFill="1" applyBorder="1" applyAlignment="1" applyProtection="0">
      <alignment vertical="bottom"/>
    </xf>
    <xf numFmtId="0" fontId="0" fillId="2" borderId="58" applyNumberFormat="0" applyFont="1" applyFill="1" applyBorder="1" applyAlignment="1" applyProtection="0">
      <alignment vertical="bottom"/>
    </xf>
    <xf numFmtId="0" fontId="0" fillId="2" borderId="59" applyNumberFormat="0" applyFont="1" applyFill="1" applyBorder="1" applyAlignment="1" applyProtection="0">
      <alignment vertical="bottom"/>
    </xf>
    <xf numFmtId="0" fontId="0" fillId="2" borderId="60" applyNumberFormat="0" applyFont="1" applyFill="1" applyBorder="1" applyAlignment="1" applyProtection="0">
      <alignment vertical="bottom"/>
    </xf>
    <xf numFmtId="0" fontId="0" fillId="2" borderId="61" applyNumberFormat="0" applyFont="1" applyFill="1" applyBorder="1" applyAlignment="1" applyProtection="0">
      <alignment vertical="bottom"/>
    </xf>
    <xf numFmtId="0" fontId="0" fillId="2" borderId="62" applyNumberFormat="0" applyFont="1" applyFill="1" applyBorder="1" applyAlignment="1" applyProtection="0">
      <alignment vertical="bottom"/>
    </xf>
    <xf numFmtId="0" fontId="0" fillId="2" borderId="24" applyNumberFormat="0" applyFont="1" applyFill="1" applyBorder="1" applyAlignment="1" applyProtection="0">
      <alignment vertical="bottom"/>
    </xf>
    <xf numFmtId="0" fontId="0" fillId="2" borderId="35" applyNumberFormat="0" applyFont="1" applyFill="1" applyBorder="1" applyAlignment="1" applyProtection="0">
      <alignment vertical="bottom"/>
    </xf>
    <xf numFmtId="49" fontId="15" fillId="2" borderId="20" applyNumberFormat="1" applyFont="1" applyFill="1" applyBorder="1" applyAlignment="1" applyProtection="0">
      <alignment horizontal="left" vertical="center"/>
    </xf>
    <xf numFmtId="49" fontId="15" fillId="2" borderId="20" applyNumberFormat="1" applyFont="1" applyFill="1" applyBorder="1" applyAlignment="1" applyProtection="0">
      <alignment horizontal="left" vertical="center" wrapText="1"/>
    </xf>
    <xf numFmtId="0" fontId="15" fillId="2" borderId="20" applyNumberFormat="0" applyFont="1" applyFill="1" applyBorder="1" applyAlignment="1" applyProtection="0">
      <alignment horizontal="left" vertical="center"/>
    </xf>
    <xf numFmtId="0" fontId="0" fillId="2" borderId="25" applyNumberFormat="0" applyFont="1" applyFill="1" applyBorder="1" applyAlignment="1" applyProtection="0">
      <alignment vertical="bottom"/>
    </xf>
    <xf numFmtId="0" fontId="0" fillId="2" borderId="26" applyNumberFormat="0" applyFont="1" applyFill="1" applyBorder="1" applyAlignment="1" applyProtection="0">
      <alignment vertical="bottom"/>
    </xf>
    <xf numFmtId="0" fontId="0" fillId="2" borderId="63" applyNumberFormat="0" applyFont="1" applyFill="1" applyBorder="1" applyAlignment="1" applyProtection="0">
      <alignment vertical="bottom"/>
    </xf>
    <xf numFmtId="0" fontId="0" fillId="2" borderId="40" applyNumberFormat="0" applyFont="1" applyFill="1" applyBorder="1" applyAlignment="1" applyProtection="0">
      <alignment vertical="bottom"/>
    </xf>
    <xf numFmtId="0" fontId="0" fillId="2" borderId="41" applyNumberFormat="0" applyFont="1" applyFill="1" applyBorder="1" applyAlignment="1" applyProtection="0">
      <alignment vertical="bottom"/>
    </xf>
    <xf numFmtId="0" fontId="0" fillId="2" borderId="64" applyNumberFormat="0" applyFont="1" applyFill="1" applyBorder="1" applyAlignment="1" applyProtection="0">
      <alignment vertical="bottom"/>
    </xf>
    <xf numFmtId="0" fontId="0" fillId="2" borderId="33" applyNumberFormat="0" applyFont="1" applyFill="1" applyBorder="1" applyAlignment="1" applyProtection="0">
      <alignment vertical="bottom"/>
    </xf>
    <xf numFmtId="0" fontId="0" fillId="2" borderId="34" applyNumberFormat="0" applyFont="1" applyFill="1" applyBorder="1" applyAlignment="1" applyProtection="0">
      <alignment vertical="bottom"/>
    </xf>
    <xf numFmtId="0" fontId="0" fillId="2" borderId="65" applyNumberFormat="0" applyFont="1" applyFill="1" applyBorder="1" applyAlignment="1" applyProtection="0">
      <alignment vertical="bottom"/>
    </xf>
    <xf numFmtId="0" fontId="0" fillId="2" borderId="32" applyNumberFormat="0" applyFont="1" applyFill="1" applyBorder="1" applyAlignment="1" applyProtection="0">
      <alignment vertical="bottom"/>
    </xf>
    <xf numFmtId="0" fontId="0" fillId="2" borderId="66" applyNumberFormat="0" applyFont="1" applyFill="1" applyBorder="1" applyAlignment="1" applyProtection="0">
      <alignment vertical="bottom"/>
    </xf>
    <xf numFmtId="0" fontId="0" fillId="2" borderId="67" applyNumberFormat="0" applyFont="1" applyFill="1" applyBorder="1" applyAlignment="1" applyProtection="0">
      <alignment vertical="bottom"/>
    </xf>
    <xf numFmtId="0" fontId="0" fillId="2" borderId="68" applyNumberFormat="0" applyFont="1" applyFill="1" applyBorder="1" applyAlignment="1" applyProtection="0">
      <alignment vertical="bottom"/>
    </xf>
    <xf numFmtId="0" fontId="0" fillId="2" borderId="69" applyNumberFormat="0" applyFont="1" applyFill="1" applyBorder="1" applyAlignment="1" applyProtection="0">
      <alignment vertical="bottom"/>
    </xf>
    <xf numFmtId="0" fontId="0" fillId="2" borderId="70" applyNumberFormat="0" applyFont="1" applyFill="1" applyBorder="1" applyAlignment="1" applyProtection="0">
      <alignment vertical="bottom"/>
    </xf>
    <xf numFmtId="0" fontId="0" fillId="2" borderId="71" applyNumberFormat="0" applyFont="1" applyFill="1" applyBorder="1" applyAlignment="1" applyProtection="0">
      <alignment vertical="bottom"/>
    </xf>
    <xf numFmtId="0" fontId="15" fillId="2" borderId="20" applyNumberFormat="0" applyFont="1" applyFill="1" applyBorder="1" applyAlignment="1" applyProtection="0">
      <alignment horizontal="left" vertical="bottom"/>
    </xf>
    <xf numFmtId="0" fontId="0" fillId="2" borderId="36" applyNumberFormat="0" applyFont="1" applyFill="1" applyBorder="1" applyAlignment="1" applyProtection="0">
      <alignment vertical="bottom"/>
    </xf>
    <xf numFmtId="0" fontId="0" fillId="2" borderId="72" applyNumberFormat="0" applyFont="1" applyFill="1" applyBorder="1" applyAlignment="1" applyProtection="0">
      <alignment vertical="bottom"/>
    </xf>
    <xf numFmtId="0" fontId="0" fillId="2" borderId="73" applyNumberFormat="0" applyFont="1" applyFill="1" applyBorder="1" applyAlignment="1" applyProtection="0">
      <alignment vertical="bottom"/>
    </xf>
    <xf numFmtId="0" fontId="0" fillId="2" borderId="49" applyNumberFormat="0" applyFont="1" applyFill="1" applyBorder="1" applyAlignment="1" applyProtection="0">
      <alignment vertical="bottom"/>
    </xf>
    <xf numFmtId="0" fontId="0" fillId="2" borderId="46" applyNumberFormat="0" applyFont="1" applyFill="1" applyBorder="1" applyAlignment="1" applyProtection="0">
      <alignment vertical="bottom"/>
    </xf>
    <xf numFmtId="0" fontId="0" fillId="2" borderId="74" applyNumberFormat="0" applyFont="1" applyFill="1" applyBorder="1" applyAlignment="1" applyProtection="0">
      <alignment vertical="bottom"/>
    </xf>
    <xf numFmtId="0" fontId="0" fillId="2" borderId="48" applyNumberFormat="0" applyFont="1" applyFill="1" applyBorder="1" applyAlignment="1" applyProtection="0">
      <alignment vertical="bottom"/>
    </xf>
    <xf numFmtId="4" fontId="24" fillId="2" borderId="37" applyNumberFormat="1" applyFont="1" applyFill="1" applyBorder="1" applyAlignment="1" applyProtection="0">
      <alignment vertical="bottom"/>
    </xf>
    <xf numFmtId="0" fontId="0" fillId="2" borderId="75" applyNumberFormat="0" applyFont="1" applyFill="1" applyBorder="1" applyAlignment="1" applyProtection="0">
      <alignment vertical="bottom"/>
    </xf>
    <xf numFmtId="0" fontId="0" fillId="2" borderId="76" applyNumberFormat="0" applyFont="1" applyFill="1" applyBorder="1" applyAlignment="1" applyProtection="0">
      <alignment vertical="bottom"/>
    </xf>
    <xf numFmtId="0" fontId="0" fillId="2" borderId="77" applyNumberFormat="0" applyFont="1" applyFill="1" applyBorder="1" applyAlignment="1" applyProtection="0">
      <alignment vertical="bottom"/>
    </xf>
    <xf numFmtId="0" fontId="0" fillId="2" borderId="78" applyNumberFormat="0" applyFont="1" applyFill="1" applyBorder="1" applyAlignment="1" applyProtection="0">
      <alignment vertical="bottom"/>
    </xf>
    <xf numFmtId="0" fontId="0" fillId="2" borderId="79" applyNumberFormat="0" applyFont="1" applyFill="1" applyBorder="1" applyAlignment="1" applyProtection="0">
      <alignment vertical="bottom"/>
    </xf>
    <xf numFmtId="0" fontId="0" fillId="2" borderId="80" applyNumberFormat="0" applyFont="1" applyFill="1" applyBorder="1" applyAlignment="1" applyProtection="0">
      <alignment vertical="bottom"/>
    </xf>
    <xf numFmtId="0" fontId="0" fillId="2" borderId="81" applyNumberFormat="0" applyFont="1" applyFill="1" applyBorder="1" applyAlignment="1" applyProtection="0">
      <alignment vertical="bottom"/>
    </xf>
    <xf numFmtId="0" fontId="0" fillId="2" borderId="82" applyNumberFormat="0" applyFont="1" applyFill="1" applyBorder="1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0" fontId="17" fillId="2" borderId="53" applyNumberFormat="0" applyFont="1" applyFill="1" applyBorder="1" applyAlignment="1" applyProtection="0">
      <alignment horizontal="left" vertical="bottom"/>
    </xf>
    <xf numFmtId="49" fontId="37" fillId="2" borderId="53" applyNumberFormat="1" applyFont="1" applyFill="1" applyBorder="1" applyAlignment="1" applyProtection="0">
      <alignment horizontal="justify" vertical="bottom"/>
    </xf>
    <xf numFmtId="0" fontId="38" fillId="2" borderId="53" applyNumberFormat="0" applyFont="1" applyFill="1" applyBorder="1" applyAlignment="1" applyProtection="0">
      <alignment horizontal="justify" vertical="bottom"/>
    </xf>
    <xf numFmtId="49" fontId="39" fillId="2" borderId="53" applyNumberFormat="1" applyFont="1" applyFill="1" applyBorder="1" applyAlignment="1" applyProtection="0">
      <alignment horizontal="left" vertical="bottom"/>
    </xf>
    <xf numFmtId="49" fontId="37" fillId="2" borderId="53" applyNumberFormat="1" applyFont="1" applyFill="1" applyBorder="1" applyAlignment="1" applyProtection="0">
      <alignment horizontal="left" vertical="bottom"/>
    </xf>
    <xf numFmtId="0" fontId="17" fillId="2" borderId="55" applyNumberFormat="0" applyFont="1" applyFill="1" applyBorder="1" applyAlignment="1" applyProtection="0">
      <alignment horizontal="left" vertical="bottom"/>
    </xf>
    <xf numFmtId="49" fontId="40" fillId="2" borderId="20" applyNumberFormat="1" applyFont="1" applyFill="1" applyBorder="1" applyAlignment="1" applyProtection="0">
      <alignment horizontal="left" vertical="bottom"/>
    </xf>
    <xf numFmtId="0" fontId="17" fillId="2" borderId="20" applyNumberFormat="0" applyFont="1" applyFill="1" applyBorder="1" applyAlignment="1" applyProtection="0">
      <alignment horizontal="right" vertical="bottom"/>
    </xf>
    <xf numFmtId="0" fontId="17" fillId="2" borderId="20" applyNumberFormat="0" applyFont="1" applyFill="1" applyBorder="1" applyAlignment="1" applyProtection="0">
      <alignment vertical="bottom"/>
    </xf>
    <xf numFmtId="0" fontId="11" fillId="2" borderId="20" applyNumberFormat="0" applyFont="1" applyFill="1" applyBorder="1" applyAlignment="1" applyProtection="0">
      <alignment horizontal="left" vertical="bottom"/>
    </xf>
    <xf numFmtId="49" fontId="17" fillId="2" borderId="20" applyNumberFormat="1" applyFont="1" applyFill="1" applyBorder="1" applyAlignment="1" applyProtection="0">
      <alignment horizontal="right" vertical="bottom"/>
    </xf>
    <xf numFmtId="49" fontId="17" fillId="2" borderId="20" applyNumberFormat="1" applyFont="1" applyFill="1" applyBorder="1" applyAlignment="1" applyProtection="0">
      <alignment horizontal="center" vertical="bottom"/>
    </xf>
    <xf numFmtId="49" fontId="0" fillId="2" borderId="20" applyNumberFormat="1" applyFont="1" applyFill="1" applyBorder="1" applyAlignment="1" applyProtection="0">
      <alignment vertical="bottom" wrapText="1"/>
    </xf>
    <xf numFmtId="49" fontId="41" fillId="2" borderId="20" applyNumberFormat="1" applyFont="1" applyFill="1" applyBorder="1" applyAlignment="1" applyProtection="0">
      <alignment horizontal="right" vertical="bottom"/>
    </xf>
    <xf numFmtId="60" fontId="42" fillId="2" borderId="20" applyNumberFormat="1" applyFont="1" applyFill="1" applyBorder="1" applyAlignment="1" applyProtection="0">
      <alignment vertical="bottom"/>
    </xf>
    <xf numFmtId="49" fontId="17" fillId="2" borderId="20" applyNumberFormat="1" applyFont="1" applyFill="1" applyBorder="1" applyAlignment="1" applyProtection="0">
      <alignment horizontal="justify" vertical="bottom"/>
    </xf>
    <xf numFmtId="60" fontId="0" fillId="2" borderId="20" applyNumberFormat="1" applyFont="1" applyFill="1" applyBorder="1" applyAlignment="1" applyProtection="0">
      <alignment vertical="bottom"/>
    </xf>
    <xf numFmtId="9" fontId="17" fillId="2" borderId="20" applyNumberFormat="1" applyFont="1" applyFill="1" applyBorder="1" applyAlignment="1" applyProtection="0">
      <alignment horizontal="right" vertical="bottom"/>
    </xf>
    <xf numFmtId="0" fontId="0" fillId="2" borderId="20" applyNumberFormat="0" applyFont="1" applyFill="1" applyBorder="1" applyAlignment="1" applyProtection="0">
      <alignment vertical="bottom" wrapText="1"/>
    </xf>
    <xf numFmtId="49" fontId="43" fillId="2" borderId="20" applyNumberFormat="1" applyFont="1" applyFill="1" applyBorder="1" applyAlignment="1" applyProtection="0">
      <alignment horizontal="right" vertical="bottom"/>
    </xf>
    <xf numFmtId="60" fontId="43" fillId="2" borderId="20" applyNumberFormat="1" applyFont="1" applyFill="1" applyBorder="1" applyAlignment="1" applyProtection="0">
      <alignment vertical="bottom"/>
    </xf>
    <xf numFmtId="0" fontId="17" fillId="2" borderId="83" applyNumberFormat="0" applyFont="1" applyFill="1" applyBorder="1" applyAlignment="1" applyProtection="0">
      <alignment horizontal="left" vertical="bottom"/>
    </xf>
    <xf numFmtId="49" fontId="17" fillId="2" borderId="84" applyNumberFormat="1" applyFont="1" applyFill="1" applyBorder="1" applyAlignment="1" applyProtection="0">
      <alignment horizontal="left" vertical="bottom"/>
    </xf>
    <xf numFmtId="0" fontId="0" fillId="2" borderId="84" applyNumberFormat="0" applyFont="1" applyFill="1" applyBorder="1" applyAlignment="1" applyProtection="0">
      <alignment vertical="bottom"/>
    </xf>
    <xf numFmtId="49" fontId="0" fillId="2" borderId="84" applyNumberFormat="1" applyFont="1" applyFill="1" applyBorder="1" applyAlignment="1" applyProtection="0">
      <alignment vertical="bottom"/>
    </xf>
    <xf numFmtId="0" fontId="17" fillId="2" borderId="84" applyNumberFormat="0" applyFont="1" applyFill="1" applyBorder="1" applyAlignment="1" applyProtection="0">
      <alignment horizontal="right" vertical="bottom"/>
    </xf>
    <xf numFmtId="49" fontId="17" fillId="2" borderId="84" applyNumberFormat="1" applyFont="1" applyFill="1" applyBorder="1" applyAlignment="1" applyProtection="0">
      <alignment horizontal="justify" vertical="bottom"/>
    </xf>
    <xf numFmtId="0" fontId="43" fillId="2" borderId="84" applyNumberFormat="0" applyFont="1" applyFill="1" applyBorder="1" applyAlignment="1" applyProtection="0">
      <alignment horizontal="right" vertical="bottom"/>
    </xf>
    <xf numFmtId="60" fontId="43" fillId="2" borderId="84" applyNumberFormat="1" applyFont="1" applyFill="1" applyBorder="1" applyAlignment="1" applyProtection="0">
      <alignment vertical="bottom"/>
    </xf>
    <xf numFmtId="49" fontId="18" fillId="5" borderId="85" applyNumberFormat="1" applyFont="1" applyFill="1" applyBorder="1" applyAlignment="1" applyProtection="0">
      <alignment horizontal="center" vertical="bottom"/>
    </xf>
    <xf numFmtId="49" fontId="18" fillId="5" borderId="85" applyNumberFormat="1" applyFont="1" applyFill="1" applyBorder="1" applyAlignment="1" applyProtection="0">
      <alignment horizontal="justify" vertical="bottom"/>
    </xf>
    <xf numFmtId="49" fontId="18" fillId="5" borderId="85" applyNumberFormat="1" applyFont="1" applyFill="1" applyBorder="1" applyAlignment="1" applyProtection="0">
      <alignment vertical="bottom"/>
    </xf>
    <xf numFmtId="49" fontId="28" fillId="5" borderId="85" applyNumberFormat="1" applyFont="1" applyFill="1" applyBorder="1" applyAlignment="1" applyProtection="0">
      <alignment horizontal="center" vertical="bottom"/>
    </xf>
    <xf numFmtId="0" fontId="0" fillId="2" borderId="86" applyNumberFormat="0" applyFont="1" applyFill="1" applyBorder="1" applyAlignment="1" applyProtection="0">
      <alignment vertical="bottom"/>
    </xf>
    <xf numFmtId="0" fontId="0" fillId="2" borderId="87" applyNumberFormat="1" applyFont="1" applyFill="1" applyBorder="1" applyAlignment="1" applyProtection="0">
      <alignment vertical="bottom"/>
    </xf>
    <xf numFmtId="0" fontId="0" fillId="2" borderId="88" applyNumberFormat="0" applyFont="1" applyFill="1" applyBorder="1" applyAlignment="1" applyProtection="0">
      <alignment vertical="bottom"/>
    </xf>
    <xf numFmtId="66" fontId="0" fillId="2" borderId="88" applyNumberFormat="1" applyFont="1" applyFill="1" applyBorder="1" applyAlignment="1" applyProtection="0">
      <alignment vertical="bottom"/>
    </xf>
    <xf numFmtId="0" fontId="44" fillId="2" borderId="88" applyNumberFormat="0" applyFont="1" applyFill="1" applyBorder="1" applyAlignment="1" applyProtection="0">
      <alignment horizontal="justify" vertical="bottom"/>
    </xf>
    <xf numFmtId="60" fontId="45" fillId="2" borderId="88" applyNumberFormat="1" applyFont="1" applyFill="1" applyBorder="1" applyAlignment="1" applyProtection="0">
      <alignment vertical="bottom"/>
    </xf>
    <xf numFmtId="67" fontId="0" fillId="2" borderId="88" applyNumberFormat="1" applyFont="1" applyFill="1" applyBorder="1" applyAlignment="1" applyProtection="0">
      <alignment vertical="bottom"/>
    </xf>
    <xf numFmtId="0" fontId="11" fillId="2" borderId="88" applyNumberFormat="1" applyFont="1" applyFill="1" applyBorder="1" applyAlignment="1" applyProtection="0">
      <alignment vertical="bottom"/>
    </xf>
    <xf numFmtId="0" fontId="0" fillId="2" borderId="55" applyNumberFormat="1" applyFont="1" applyFill="1" applyBorder="1" applyAlignment="1" applyProtection="0">
      <alignment vertical="bottom"/>
    </xf>
    <xf numFmtId="68" fontId="0" fillId="2" borderId="20" applyNumberFormat="1" applyFont="1" applyFill="1" applyBorder="1" applyAlignment="1" applyProtection="0">
      <alignment vertical="bottom"/>
    </xf>
    <xf numFmtId="49" fontId="46" fillId="2" borderId="20" applyNumberFormat="1" applyFont="1" applyFill="1" applyBorder="1" applyAlignment="1" applyProtection="0">
      <alignment horizontal="justify" vertical="bottom"/>
    </xf>
    <xf numFmtId="0" fontId="46" fillId="2" borderId="20" applyNumberFormat="0" applyFont="1" applyFill="1" applyBorder="1" applyAlignment="1" applyProtection="0">
      <alignment horizontal="justify" vertical="bottom"/>
    </xf>
    <xf numFmtId="0" fontId="17" fillId="2" borderId="20" applyNumberFormat="0" applyFont="1" applyFill="1" applyBorder="1" applyAlignment="1" applyProtection="0">
      <alignment horizontal="center" vertical="bottom"/>
    </xf>
    <xf numFmtId="0" fontId="11" fillId="2" borderId="20" applyNumberFormat="1" applyFont="1" applyFill="1" applyBorder="1" applyAlignment="1" applyProtection="0">
      <alignment vertical="bottom"/>
    </xf>
    <xf numFmtId="0" fontId="0" fillId="2" borderId="20" applyNumberFormat="1" applyFont="1" applyFill="1" applyBorder="1" applyAlignment="1" applyProtection="0">
      <alignment vertical="bottom"/>
    </xf>
    <xf numFmtId="66" fontId="0" fillId="2" borderId="20" applyNumberFormat="1" applyFont="1" applyFill="1" applyBorder="1" applyAlignment="1" applyProtection="0">
      <alignment vertical="bottom"/>
    </xf>
    <xf numFmtId="49" fontId="11" fillId="2" borderId="20" applyNumberFormat="1" applyFont="1" applyFill="1" applyBorder="1" applyAlignment="1" applyProtection="0">
      <alignment vertical="bottom"/>
    </xf>
    <xf numFmtId="49" fontId="9" fillId="2" borderId="20" applyNumberFormat="1" applyFont="1" applyFill="1" applyBorder="1" applyAlignment="1" applyProtection="0">
      <alignment horizontal="justify" vertical="bottom"/>
    </xf>
    <xf numFmtId="60" fontId="0" fillId="2" borderId="47" applyNumberFormat="1" applyFont="1" applyFill="1" applyBorder="1" applyAlignment="1" applyProtection="0">
      <alignment vertical="bottom"/>
    </xf>
    <xf numFmtId="67" fontId="0" fillId="2" borderId="20" applyNumberFormat="1" applyFont="1" applyFill="1" applyBorder="1" applyAlignment="1" applyProtection="0">
      <alignment vertical="bottom"/>
    </xf>
    <xf numFmtId="49" fontId="44" fillId="2" borderId="20" applyNumberFormat="1" applyFont="1" applyFill="1" applyBorder="1" applyAlignment="1" applyProtection="0">
      <alignment horizontal="justify" vertical="bottom"/>
    </xf>
    <xf numFmtId="0" fontId="44" fillId="2" borderId="20" applyNumberFormat="0" applyFont="1" applyFill="1" applyBorder="1" applyAlignment="1" applyProtection="0">
      <alignment horizontal="justify" vertical="bottom"/>
    </xf>
    <xf numFmtId="60" fontId="45" fillId="2" borderId="20" applyNumberFormat="1" applyFont="1" applyFill="1" applyBorder="1" applyAlignment="1" applyProtection="0">
      <alignment vertical="bottom"/>
    </xf>
    <xf numFmtId="0" fontId="51" fillId="2" borderId="20" applyNumberFormat="0" applyFont="1" applyFill="1" applyBorder="1" applyAlignment="1" applyProtection="0">
      <alignment horizontal="justify" vertical="bottom"/>
    </xf>
    <xf numFmtId="0" fontId="11" fillId="2" borderId="20" applyNumberFormat="0" applyFont="1" applyFill="1" applyBorder="1" applyAlignment="1" applyProtection="0">
      <alignment horizontal="justify" vertical="bottom"/>
    </xf>
    <xf numFmtId="49" fontId="9" fillId="2" borderId="20" applyNumberFormat="1" applyFont="1" applyFill="1" applyBorder="1" applyAlignment="1" applyProtection="0">
      <alignment horizontal="justify" vertical="bottom" wrapText="1"/>
    </xf>
    <xf numFmtId="0" fontId="9" fillId="2" borderId="20" applyNumberFormat="0" applyFont="1" applyFill="1" applyBorder="1" applyAlignment="1" applyProtection="0">
      <alignment horizontal="justify" vertical="bottom"/>
    </xf>
    <xf numFmtId="49" fontId="9" fillId="2" borderId="20" applyNumberFormat="1" applyFont="1" applyFill="1" applyBorder="1" applyAlignment="1" applyProtection="0">
      <alignment vertical="bottom" wrapText="1"/>
    </xf>
    <xf numFmtId="0" fontId="9" fillId="2" borderId="20" applyNumberFormat="0" applyFont="1" applyFill="1" applyBorder="1" applyAlignment="1" applyProtection="0">
      <alignment vertical="bottom" wrapText="1"/>
    </xf>
    <xf numFmtId="0" fontId="11" fillId="2" borderId="20" applyNumberFormat="0" applyFont="1" applyFill="1" applyBorder="1" applyAlignment="1" applyProtection="0">
      <alignment vertical="bottom"/>
    </xf>
    <xf numFmtId="66" fontId="17" fillId="2" borderId="20" applyNumberFormat="1" applyFont="1" applyFill="1" applyBorder="1" applyAlignment="1" applyProtection="0">
      <alignment horizontal="center" vertical="bottom"/>
    </xf>
    <xf numFmtId="0" fontId="0" fillId="2" borderId="89" applyNumberFormat="0" applyFont="1" applyFill="1" applyBorder="1" applyAlignment="1" applyProtection="0">
      <alignment vertical="bottom"/>
    </xf>
    <xf numFmtId="66" fontId="17" fillId="2" borderId="81" applyNumberFormat="1" applyFont="1" applyFill="1" applyBorder="1" applyAlignment="1" applyProtection="0">
      <alignment horizontal="center" vertical="bottom"/>
    </xf>
    <xf numFmtId="0" fontId="0" applyNumberFormat="1" applyFont="1" applyFill="0" applyBorder="0" applyAlignment="1" applyProtection="0">
      <alignment vertical="bottom"/>
    </xf>
    <xf numFmtId="49" fontId="18" fillId="8" borderId="90" applyNumberFormat="1" applyFont="1" applyFill="1" applyBorder="1" applyAlignment="1" applyProtection="0">
      <alignment horizontal="center" vertical="bottom"/>
    </xf>
    <xf numFmtId="0" fontId="18" fillId="8" borderId="91" applyNumberFormat="0" applyFont="1" applyFill="1" applyBorder="1" applyAlignment="1" applyProtection="0">
      <alignment vertical="bottom"/>
    </xf>
    <xf numFmtId="0" fontId="0" fillId="2" borderId="21" applyNumberFormat="0" applyFont="1" applyFill="1" applyBorder="1" applyAlignment="1" applyProtection="0">
      <alignment vertical="bottom"/>
    </xf>
    <xf numFmtId="49" fontId="18" fillId="8" borderId="3" applyNumberFormat="1" applyFont="1" applyFill="1" applyBorder="1" applyAlignment="1" applyProtection="0">
      <alignment horizontal="center" vertical="top"/>
    </xf>
    <xf numFmtId="49" fontId="18" fillId="8" borderId="92" applyNumberFormat="1" applyFont="1" applyFill="1" applyBorder="1" applyAlignment="1" applyProtection="0">
      <alignment horizontal="center" vertical="bottom"/>
    </xf>
    <xf numFmtId="49" fontId="18" fillId="8" borderId="4" applyNumberFormat="1" applyFont="1" applyFill="1" applyBorder="1" applyAlignment="1" applyProtection="0">
      <alignment horizontal="center" vertical="bottom"/>
    </xf>
    <xf numFmtId="69" fontId="18" fillId="8" borderId="5" applyNumberFormat="1" applyFont="1" applyFill="1" applyBorder="1" applyAlignment="1" applyProtection="0">
      <alignment horizontal="center" vertical="bottom"/>
    </xf>
    <xf numFmtId="69" fontId="18" fillId="8" borderId="6" applyNumberFormat="1" applyFont="1" applyFill="1" applyBorder="1" applyAlignment="1" applyProtection="0">
      <alignment horizontal="center" vertical="bottom"/>
    </xf>
    <xf numFmtId="0" fontId="0" fillId="2" borderId="16" applyNumberFormat="0" applyFont="1" applyFill="1" applyBorder="1" applyAlignment="1" applyProtection="0">
      <alignment vertical="bottom"/>
    </xf>
    <xf numFmtId="49" fontId="18" fillId="8" borderId="17" applyNumberFormat="1" applyFont="1" applyFill="1" applyBorder="1" applyAlignment="1" applyProtection="0">
      <alignment horizontal="center" vertical="top"/>
    </xf>
    <xf numFmtId="49" fontId="18" fillId="8" borderId="93" applyNumberFormat="1" applyFont="1" applyFill="1" applyBorder="1" applyAlignment="1" applyProtection="0">
      <alignment horizontal="center" vertical="bottom"/>
    </xf>
    <xf numFmtId="0" fontId="18" fillId="8" borderId="93" applyNumberFormat="0" applyFont="1" applyFill="1" applyBorder="1" applyAlignment="1" applyProtection="0">
      <alignment vertical="bottom"/>
    </xf>
    <xf numFmtId="49" fontId="18" fillId="8" borderId="12" applyNumberFormat="1" applyFont="1" applyFill="1" applyBorder="1" applyAlignment="1" applyProtection="0">
      <alignment horizontal="center" vertical="bottom"/>
    </xf>
    <xf numFmtId="49" fontId="0" fillId="2" borderId="94" applyNumberFormat="1" applyFont="1" applyFill="1" applyBorder="1" applyAlignment="1" applyProtection="0">
      <alignment vertical="top"/>
    </xf>
    <xf numFmtId="0" fontId="0" fillId="2" borderId="95" applyNumberFormat="0" applyFont="1" applyFill="1" applyBorder="1" applyAlignment="1" applyProtection="0">
      <alignment vertical="bottom"/>
    </xf>
    <xf numFmtId="69" fontId="0" fillId="2" borderId="95" applyNumberFormat="1" applyFont="1" applyFill="1" applyBorder="1" applyAlignment="1" applyProtection="0">
      <alignment vertical="bottom"/>
    </xf>
    <xf numFmtId="49" fontId="0" fillId="2" borderId="96" applyNumberFormat="1" applyFont="1" applyFill="1" applyBorder="1" applyAlignment="1" applyProtection="0">
      <alignment vertical="top"/>
    </xf>
    <xf numFmtId="0" fontId="0" fillId="2" borderId="97" applyNumberFormat="0" applyFont="1" applyFill="1" applyBorder="1" applyAlignment="1" applyProtection="0">
      <alignment vertical="bottom"/>
    </xf>
    <xf numFmtId="69" fontId="0" fillId="2" borderId="97" applyNumberFormat="1" applyFont="1" applyFill="1" applyBorder="1" applyAlignment="1" applyProtection="0">
      <alignment vertical="bottom"/>
    </xf>
    <xf numFmtId="49" fontId="18" fillId="2" borderId="98" applyNumberFormat="1" applyFont="1" applyFill="1" applyBorder="1" applyAlignment="1" applyProtection="0">
      <alignment horizontal="justify" vertical="bottom"/>
    </xf>
    <xf numFmtId="0" fontId="18" fillId="2" borderId="99" applyNumberFormat="0" applyFont="1" applyFill="1" applyBorder="1" applyAlignment="1" applyProtection="0">
      <alignment horizontal="justify" vertical="bottom"/>
    </xf>
    <xf numFmtId="0" fontId="0" fillId="2" borderId="99" applyNumberFormat="0" applyFont="1" applyFill="1" applyBorder="1" applyAlignment="1" applyProtection="0">
      <alignment vertical="bottom"/>
    </xf>
    <xf numFmtId="0" fontId="0" fillId="2" borderId="100" applyNumberFormat="0" applyFont="1" applyFill="1" applyBorder="1" applyAlignment="1" applyProtection="0">
      <alignment vertical="bottom"/>
    </xf>
    <xf numFmtId="49" fontId="18" fillId="2" borderId="16" applyNumberFormat="1" applyFont="1" applyFill="1" applyBorder="1" applyAlignment="1" applyProtection="0">
      <alignment horizontal="justify" vertical="bottom" wrapText="1"/>
    </xf>
    <xf numFmtId="0" fontId="18" fillId="2" borderId="1" applyNumberFormat="0" applyFont="1" applyFill="1" applyBorder="1" applyAlignment="1" applyProtection="0">
      <alignment horizontal="justify" vertical="bottom" wrapText="1"/>
    </xf>
    <xf numFmtId="0" fontId="0" fillId="2" borderId="101" applyNumberFormat="0" applyFont="1" applyFill="1" applyBorder="1" applyAlignment="1" applyProtection="0">
      <alignment vertical="bottom"/>
    </xf>
    <xf numFmtId="0" fontId="18" fillId="2" borderId="16" applyNumberFormat="0" applyFont="1" applyFill="1" applyBorder="1" applyAlignment="1" applyProtection="0">
      <alignment horizontal="justify" vertical="bottom" wrapText="1"/>
    </xf>
    <xf numFmtId="49" fontId="17" fillId="2" borderId="16" applyNumberFormat="1" applyFont="1" applyFill="1" applyBorder="1" applyAlignment="1" applyProtection="0">
      <alignment horizontal="justify" vertical="top" wrapText="1"/>
    </xf>
    <xf numFmtId="0" fontId="17" fillId="2" borderId="1" applyNumberFormat="0" applyFont="1" applyFill="1" applyBorder="1" applyAlignment="1" applyProtection="0">
      <alignment horizontal="justify" vertical="top" wrapText="1"/>
    </xf>
    <xf numFmtId="0" fontId="17" fillId="2" borderId="101" applyNumberFormat="0" applyFont="1" applyFill="1" applyBorder="1" applyAlignment="1" applyProtection="0">
      <alignment horizontal="justify" vertical="top" wrapText="1"/>
    </xf>
    <xf numFmtId="0" fontId="17" fillId="2" borderId="16" applyNumberFormat="0" applyFont="1" applyFill="1" applyBorder="1" applyAlignment="1" applyProtection="0">
      <alignment horizontal="justify" vertical="top" wrapText="1"/>
    </xf>
    <xf numFmtId="49" fontId="17" fillId="2" borderId="16" applyNumberFormat="1" applyFont="1" applyFill="1" applyBorder="1" applyAlignment="1" applyProtection="0">
      <alignment horizontal="left" vertical="bottom"/>
    </xf>
    <xf numFmtId="0" fontId="17" fillId="2" borderId="1" applyNumberFormat="0" applyFont="1" applyFill="1" applyBorder="1" applyAlignment="1" applyProtection="0">
      <alignment horizontal="left" vertical="bottom"/>
    </xf>
    <xf numFmtId="0" fontId="17" fillId="2" borderId="101" applyNumberFormat="0" applyFont="1" applyFill="1" applyBorder="1" applyAlignment="1" applyProtection="0">
      <alignment horizontal="left" vertical="bottom"/>
    </xf>
    <xf numFmtId="0" fontId="0" fillId="2" borderId="102" applyNumberFormat="0" applyFont="1" applyFill="1" applyBorder="1" applyAlignment="1" applyProtection="0">
      <alignment vertical="bottom"/>
    </xf>
    <xf numFmtId="0" fontId="17" fillId="2" borderId="97" applyNumberFormat="0" applyFont="1" applyFill="1" applyBorder="1" applyAlignment="1" applyProtection="0">
      <alignment horizontal="center" vertical="bottom"/>
    </xf>
    <xf numFmtId="0" fontId="0" fillId="2" borderId="103" applyNumberFormat="0" applyFont="1" applyFill="1" applyBorder="1" applyAlignment="1" applyProtection="0">
      <alignment vertical="bottom"/>
    </xf>
    <xf numFmtId="0" fontId="0" fillId="2" borderId="99" applyNumberFormat="0" applyFont="1" applyFill="1" applyBorder="1" applyAlignment="1" applyProtection="0">
      <alignment vertical="top"/>
    </xf>
    <xf numFmtId="49" fontId="0" fillId="2" borderId="104" applyNumberFormat="1" applyFont="1" applyFill="1" applyBorder="1" applyAlignment="1" applyProtection="0">
      <alignment vertical="top"/>
    </xf>
    <xf numFmtId="0" fontId="0" fillId="2" borderId="105" applyNumberFormat="0" applyFont="1" applyFill="1" applyBorder="1" applyAlignment="1" applyProtection="0">
      <alignment vertical="bottom"/>
    </xf>
    <xf numFmtId="49" fontId="54" fillId="2" borderId="105" applyNumberFormat="1" applyFont="1" applyFill="1" applyBorder="1" applyAlignment="1" applyProtection="0">
      <alignment horizontal="justify" vertical="bottom"/>
    </xf>
    <xf numFmtId="1" fontId="0" fillId="2" borderId="105" applyNumberFormat="1" applyFont="1" applyFill="1" applyBorder="1" applyAlignment="1" applyProtection="0">
      <alignment vertical="bottom"/>
    </xf>
    <xf numFmtId="70" fontId="17" fillId="2" borderId="105" applyNumberFormat="1" applyFont="1" applyFill="1" applyBorder="1" applyAlignment="1" applyProtection="0">
      <alignment vertical="center"/>
    </xf>
    <xf numFmtId="62" fontId="0" fillId="2" borderId="105" applyNumberFormat="1" applyFont="1" applyFill="1" applyBorder="1" applyAlignment="1" applyProtection="0">
      <alignment vertical="bottom"/>
    </xf>
    <xf numFmtId="0" fontId="54" fillId="2" borderId="105" applyNumberFormat="0" applyFont="1" applyFill="1" applyBorder="1" applyAlignment="1" applyProtection="0">
      <alignment horizontal="justify" vertical="bottom"/>
    </xf>
    <xf numFmtId="49" fontId="55" fillId="2" borderId="105" applyNumberFormat="1" applyFont="1" applyFill="1" applyBorder="1" applyAlignment="1" applyProtection="0">
      <alignment horizontal="justify" vertical="bottom"/>
    </xf>
    <xf numFmtId="49" fontId="0" fillId="2" borderId="105" applyNumberFormat="1" applyFont="1" applyFill="1" applyBorder="1" applyAlignment="1" applyProtection="0">
      <alignment vertical="bottom"/>
    </xf>
    <xf numFmtId="49" fontId="56" fillId="2" borderId="105" applyNumberFormat="1" applyFont="1" applyFill="1" applyBorder="1" applyAlignment="1" applyProtection="0">
      <alignment horizontal="justify" vertical="bottom"/>
    </xf>
    <xf numFmtId="0" fontId="55" fillId="2" borderId="105" applyNumberFormat="0" applyFont="1" applyFill="1" applyBorder="1" applyAlignment="1" applyProtection="0">
      <alignment horizontal="justify" vertical="bottom"/>
    </xf>
    <xf numFmtId="49" fontId="57" fillId="2" borderId="105" applyNumberFormat="1" applyFont="1" applyFill="1" applyBorder="1" applyAlignment="1" applyProtection="0">
      <alignment horizontal="justify" vertical="bottom"/>
    </xf>
    <xf numFmtId="49" fontId="0" fillId="2" borderId="105" applyNumberFormat="1" applyFont="1" applyFill="1" applyBorder="1" applyAlignment="1" applyProtection="0">
      <alignment vertical="bottom" wrapText="1"/>
    </xf>
    <xf numFmtId="0" fontId="0" fillId="2" borderId="105" applyNumberFormat="0" applyFont="1" applyFill="1" applyBorder="1" applyAlignment="1" applyProtection="0">
      <alignment vertical="bottom" wrapText="1"/>
    </xf>
    <xf numFmtId="0" fontId="0" fillId="2" borderId="105" applyNumberFormat="1" applyFont="1" applyFill="1" applyBorder="1" applyAlignment="1" applyProtection="0">
      <alignment vertical="bottom"/>
    </xf>
    <xf numFmtId="69" fontId="0" fillId="2" borderId="105" applyNumberFormat="1" applyFont="1" applyFill="1" applyBorder="1" applyAlignment="1" applyProtection="0">
      <alignment vertical="bottom"/>
    </xf>
    <xf numFmtId="49" fontId="17" fillId="2" borderId="105" applyNumberFormat="1" applyFont="1" applyFill="1" applyBorder="1" applyAlignment="1" applyProtection="0">
      <alignment horizontal="center" vertical="bottom"/>
    </xf>
    <xf numFmtId="49" fontId="0" fillId="2" borderId="106" applyNumberFormat="1" applyFont="1" applyFill="1" applyBorder="1" applyAlignment="1" applyProtection="0">
      <alignment vertical="top"/>
    </xf>
    <xf numFmtId="0" fontId="0" fillId="2" borderId="107" applyNumberFormat="0" applyFont="1" applyFill="1" applyBorder="1" applyAlignment="1" applyProtection="0">
      <alignment vertical="bottom"/>
    </xf>
    <xf numFmtId="1" fontId="0" fillId="2" borderId="107" applyNumberFormat="1" applyFont="1" applyFill="1" applyBorder="1" applyAlignment="1" applyProtection="0">
      <alignment vertical="bottom"/>
    </xf>
    <xf numFmtId="62" fontId="0" fillId="2" borderId="107" applyNumberFormat="1" applyFont="1" applyFill="1" applyBorder="1" applyAlignment="1" applyProtection="0">
      <alignment vertical="bottom"/>
    </xf>
    <xf numFmtId="49" fontId="0" fillId="2" borderId="108" applyNumberFormat="1" applyFont="1" applyFill="1" applyBorder="1" applyAlignment="1" applyProtection="0">
      <alignment vertical="top"/>
    </xf>
    <xf numFmtId="0" fontId="0" fillId="2" borderId="10" applyNumberFormat="0" applyFont="1" applyFill="1" applyBorder="1" applyAlignment="1" applyProtection="0">
      <alignment vertical="bottom"/>
    </xf>
    <xf numFmtId="49" fontId="18" fillId="2" borderId="10" applyNumberFormat="1" applyFont="1" applyFill="1" applyBorder="1" applyAlignment="1" applyProtection="0">
      <alignment vertical="bottom"/>
    </xf>
    <xf numFmtId="1" fontId="0" fillId="2" borderId="10" applyNumberFormat="1" applyFont="1" applyFill="1" applyBorder="1" applyAlignment="1" applyProtection="0">
      <alignment vertical="bottom"/>
    </xf>
    <xf numFmtId="62" fontId="0" fillId="2" borderId="10" applyNumberFormat="1" applyFont="1" applyFill="1" applyBorder="1" applyAlignment="1" applyProtection="0">
      <alignment vertical="bottom"/>
    </xf>
    <xf numFmtId="62" fontId="18" fillId="2" borderId="10" applyNumberFormat="1" applyFont="1" applyFill="1" applyBorder="1" applyAlignment="1" applyProtection="0">
      <alignment vertical="bottom"/>
    </xf>
    <xf numFmtId="0" fontId="0" fillId="2" borderId="15" applyNumberFormat="0" applyFont="1" applyFill="1" applyBorder="1" applyAlignment="1" applyProtection="0">
      <alignment vertical="top"/>
    </xf>
    <xf numFmtId="0" fontId="0" fillId="2" borderId="1" applyNumberFormat="0" applyFont="1" applyFill="1" applyBorder="1" applyAlignment="1" applyProtection="0">
      <alignment vertical="top"/>
    </xf>
    <xf numFmtId="49" fontId="0" fillId="2" borderId="1" applyNumberFormat="1" applyFont="1" applyFill="1" applyBorder="1" applyAlignment="1" applyProtection="0">
      <alignment vertical="bottom"/>
    </xf>
    <xf numFmtId="1" fontId="0" fillId="2" borderId="1" applyNumberFormat="1" applyFont="1" applyFill="1" applyBorder="1" applyAlignment="1" applyProtection="0">
      <alignment vertical="bottom"/>
    </xf>
    <xf numFmtId="62" fontId="18" fillId="2" borderId="1" applyNumberFormat="1" applyFont="1" applyFill="1" applyBorder="1" applyAlignment="1" applyProtection="0">
      <alignment vertical="bottom"/>
    </xf>
    <xf numFmtId="0" fontId="18" fillId="2" borderId="1" applyNumberFormat="0" applyFont="1" applyFill="1" applyBorder="1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0" fontId="58" fillId="2" borderId="2" applyNumberFormat="0" applyFont="1" applyFill="1" applyBorder="1" applyAlignment="1" applyProtection="0">
      <alignment vertical="bottom"/>
    </xf>
    <xf numFmtId="0" fontId="58" fillId="2" borderId="109" applyNumberFormat="0" applyFont="1" applyFill="1" applyBorder="1" applyAlignment="1" applyProtection="0">
      <alignment vertical="bottom"/>
    </xf>
    <xf numFmtId="0" fontId="0" fillId="2" borderId="110" applyNumberFormat="0" applyFont="1" applyFill="1" applyBorder="1" applyAlignment="1" applyProtection="0">
      <alignment vertical="bottom"/>
    </xf>
    <xf numFmtId="0" fontId="58" fillId="2" borderId="111" applyNumberFormat="0" applyFont="1" applyFill="1" applyBorder="1" applyAlignment="1" applyProtection="0">
      <alignment vertical="bottom"/>
    </xf>
    <xf numFmtId="0" fontId="0" fillId="2" borderId="2" applyNumberFormat="0" applyFont="1" applyFill="1" applyBorder="1" applyAlignment="1" applyProtection="0">
      <alignment vertical="bottom"/>
    </xf>
    <xf numFmtId="0" fontId="0" fillId="2" borderId="112" applyNumberFormat="0" applyFont="1" applyFill="1" applyBorder="1" applyAlignment="1" applyProtection="0">
      <alignment vertical="bottom"/>
    </xf>
    <xf numFmtId="49" fontId="59" fillId="2" borderId="113" applyNumberFormat="1" applyFont="1" applyFill="1" applyBorder="1" applyAlignment="1" applyProtection="0">
      <alignment horizontal="left" vertical="bottom"/>
    </xf>
    <xf numFmtId="0" fontId="60" fillId="2" borderId="114" applyNumberFormat="0" applyFont="1" applyFill="1" applyBorder="1" applyAlignment="1" applyProtection="0">
      <alignment horizontal="center" vertical="bottom"/>
    </xf>
    <xf numFmtId="0" fontId="60" fillId="2" borderId="91" applyNumberFormat="0" applyFont="1" applyFill="1" applyBorder="1" applyAlignment="1" applyProtection="0">
      <alignment horizontal="center" vertical="bottom"/>
    </xf>
    <xf numFmtId="2" fontId="60" fillId="2" borderId="115" applyNumberFormat="1" applyFont="1" applyFill="1" applyBorder="1" applyAlignment="1" applyProtection="0">
      <alignment horizontal="right" vertical="bottom"/>
    </xf>
    <xf numFmtId="2" fontId="60" fillId="2" borderId="116" applyNumberFormat="1" applyFont="1" applyFill="1" applyBorder="1" applyAlignment="1" applyProtection="0">
      <alignment vertical="bottom"/>
    </xf>
    <xf numFmtId="0" fontId="60" fillId="2" borderId="116" applyNumberFormat="0" applyFont="1" applyFill="1" applyBorder="1" applyAlignment="1" applyProtection="0">
      <alignment vertical="bottom"/>
    </xf>
    <xf numFmtId="2" fontId="59" fillId="2" borderId="117" applyNumberFormat="1" applyFont="1" applyFill="1" applyBorder="1" applyAlignment="1" applyProtection="0">
      <alignment vertical="bottom"/>
    </xf>
    <xf numFmtId="0" fontId="0" fillId="2" borderId="8" applyNumberFormat="0" applyFont="1" applyFill="1" applyBorder="1" applyAlignment="1" applyProtection="0">
      <alignment vertical="bottom"/>
    </xf>
    <xf numFmtId="49" fontId="59" fillId="2" borderId="118" applyNumberFormat="1" applyFont="1" applyFill="1" applyBorder="1" applyAlignment="1" applyProtection="0">
      <alignment horizontal="left" vertical="bottom"/>
    </xf>
    <xf numFmtId="0" fontId="60" fillId="2" borderId="19" applyNumberFormat="0" applyFont="1" applyFill="1" applyBorder="1" applyAlignment="1" applyProtection="0">
      <alignment horizontal="center" vertical="bottom"/>
    </xf>
    <xf numFmtId="0" fontId="60" fillId="2" borderId="88" applyNumberFormat="0" applyFont="1" applyFill="1" applyBorder="1" applyAlignment="1" applyProtection="0">
      <alignment horizontal="center" vertical="bottom"/>
    </xf>
    <xf numFmtId="2" fontId="60" fillId="2" borderId="119" applyNumberFormat="1" applyFont="1" applyFill="1" applyBorder="1" applyAlignment="1" applyProtection="0">
      <alignment horizontal="right" vertical="bottom"/>
    </xf>
    <xf numFmtId="2" fontId="60" fillId="2" borderId="15" applyNumberFormat="1" applyFont="1" applyFill="1" applyBorder="1" applyAlignment="1" applyProtection="0">
      <alignment vertical="bottom"/>
    </xf>
    <xf numFmtId="4" fontId="59" fillId="2" borderId="15" applyNumberFormat="1" applyFont="1" applyFill="1" applyBorder="1" applyAlignment="1" applyProtection="0">
      <alignment vertical="bottom"/>
    </xf>
    <xf numFmtId="4" fontId="60" fillId="2" borderId="120" applyNumberFormat="1" applyFont="1" applyFill="1" applyBorder="1" applyAlignment="1" applyProtection="0">
      <alignment vertical="bottom"/>
    </xf>
    <xf numFmtId="49" fontId="59" fillId="2" borderId="8" applyNumberFormat="1" applyFont="1" applyFill="1" applyBorder="1" applyAlignment="1" applyProtection="0">
      <alignment horizontal="left" vertical="bottom"/>
    </xf>
    <xf numFmtId="0" fontId="60" fillId="2" borderId="121" applyNumberFormat="0" applyFont="1" applyFill="1" applyBorder="1" applyAlignment="1" applyProtection="0">
      <alignment horizontal="center" vertical="bottom"/>
    </xf>
    <xf numFmtId="0" fontId="60" fillId="2" borderId="20" applyNumberFormat="0" applyFont="1" applyFill="1" applyBorder="1" applyAlignment="1" applyProtection="0">
      <alignment horizontal="center" vertical="bottom"/>
    </xf>
    <xf numFmtId="2" fontId="60" fillId="2" borderId="21" applyNumberFormat="1" applyFont="1" applyFill="1" applyBorder="1" applyAlignment="1" applyProtection="0">
      <alignment horizontal="right" vertical="bottom"/>
    </xf>
    <xf numFmtId="2" fontId="60" fillId="2" borderId="1" applyNumberFormat="1" applyFont="1" applyFill="1" applyBorder="1" applyAlignment="1" applyProtection="0">
      <alignment vertical="bottom"/>
    </xf>
    <xf numFmtId="4" fontId="59" fillId="2" borderId="1" applyNumberFormat="1" applyFont="1" applyFill="1" applyBorder="1" applyAlignment="1" applyProtection="0">
      <alignment vertical="bottom"/>
    </xf>
    <xf numFmtId="4" fontId="60" fillId="2" borderId="112" applyNumberFormat="1" applyFont="1" applyFill="1" applyBorder="1" applyAlignment="1" applyProtection="0">
      <alignment vertical="bottom"/>
    </xf>
    <xf numFmtId="4" fontId="60" fillId="2" borderId="1" applyNumberFormat="1" applyFont="1" applyFill="1" applyBorder="1" applyAlignment="1" applyProtection="0">
      <alignment vertical="bottom"/>
    </xf>
    <xf numFmtId="49" fontId="59" fillId="2" borderId="122" applyNumberFormat="1" applyFont="1" applyFill="1" applyBorder="1" applyAlignment="1" applyProtection="0">
      <alignment horizontal="left" vertical="bottom"/>
    </xf>
    <xf numFmtId="0" fontId="60" fillId="2" borderId="109" applyNumberFormat="0" applyFont="1" applyFill="1" applyBorder="1" applyAlignment="1" applyProtection="0">
      <alignment horizontal="center" vertical="bottom"/>
    </xf>
    <xf numFmtId="0" fontId="60" fillId="2" borderId="84" applyNumberFormat="0" applyFont="1" applyFill="1" applyBorder="1" applyAlignment="1" applyProtection="0">
      <alignment horizontal="center" vertical="bottom"/>
    </xf>
    <xf numFmtId="2" fontId="60" fillId="2" borderId="111" applyNumberFormat="1" applyFont="1" applyFill="1" applyBorder="1" applyAlignment="1" applyProtection="0">
      <alignment horizontal="right" vertical="bottom"/>
    </xf>
    <xf numFmtId="2" fontId="60" fillId="2" borderId="2" applyNumberFormat="1" applyFont="1" applyFill="1" applyBorder="1" applyAlignment="1" applyProtection="0">
      <alignment vertical="bottom"/>
    </xf>
    <xf numFmtId="4" fontId="60" fillId="2" borderId="2" applyNumberFormat="1" applyFont="1" applyFill="1" applyBorder="1" applyAlignment="1" applyProtection="0">
      <alignment vertical="bottom"/>
    </xf>
    <xf numFmtId="4" fontId="60" fillId="2" borderId="123" applyNumberFormat="1" applyFont="1" applyFill="1" applyBorder="1" applyAlignment="1" applyProtection="0">
      <alignment vertical="bottom"/>
    </xf>
    <xf numFmtId="4" fontId="59" fillId="2" borderId="116" applyNumberFormat="1" applyFont="1" applyFill="1" applyBorder="1" applyAlignment="1" applyProtection="0">
      <alignment vertical="bottom"/>
    </xf>
    <xf numFmtId="4" fontId="59" fillId="2" borderId="117" applyNumberFormat="1" applyFont="1" applyFill="1" applyBorder="1" applyAlignment="1" applyProtection="0">
      <alignment vertical="bottom"/>
    </xf>
    <xf numFmtId="49" fontId="59" fillId="2" borderId="15" applyNumberFormat="1" applyFont="1" applyFill="1" applyBorder="1" applyAlignment="1" applyProtection="0">
      <alignment horizontal="left" vertical="bottom"/>
    </xf>
    <xf numFmtId="0" fontId="60" fillId="2" borderId="15" applyNumberFormat="0" applyFont="1" applyFill="1" applyBorder="1" applyAlignment="1" applyProtection="0">
      <alignment vertical="bottom"/>
    </xf>
    <xf numFmtId="0" fontId="0" fillId="2" borderId="124" applyNumberFormat="0" applyFont="1" applyFill="1" applyBorder="1" applyAlignment="1" applyProtection="0">
      <alignment vertical="bottom"/>
    </xf>
    <xf numFmtId="49" fontId="0" fillId="2" borderId="97" applyNumberFormat="1" applyFont="1" applyFill="1" applyBorder="1" applyAlignment="1" applyProtection="0">
      <alignment vertical="bottom"/>
    </xf>
    <xf numFmtId="0" fontId="0" fillId="2" borderId="125" applyNumberFormat="0" applyFont="1" applyFill="1" applyBorder="1" applyAlignment="1" applyProtection="0">
      <alignment vertical="bottom"/>
    </xf>
    <xf numFmtId="2" fontId="0" fillId="2" borderId="126" applyNumberFormat="1" applyFont="1" applyFill="1" applyBorder="1" applyAlignment="1" applyProtection="0">
      <alignment vertical="bottom"/>
    </xf>
    <xf numFmtId="71" fontId="61" fillId="2" borderId="97" applyNumberFormat="1" applyFont="1" applyFill="1" applyBorder="1" applyAlignment="1" applyProtection="0">
      <alignment horizontal="center" vertical="bottom"/>
    </xf>
    <xf numFmtId="2" fontId="0" fillId="2" borderId="97" applyNumberFormat="1" applyFont="1" applyFill="1" applyBorder="1" applyAlignment="1" applyProtection="0">
      <alignment vertical="bottom"/>
    </xf>
    <xf numFmtId="49" fontId="62" fillId="2" borderId="127" applyNumberFormat="1" applyFont="1" applyFill="1" applyBorder="1" applyAlignment="1" applyProtection="0">
      <alignment horizontal="center" vertical="bottom"/>
    </xf>
    <xf numFmtId="49" fontId="61" fillId="2" borderId="128" applyNumberFormat="1" applyFont="1" applyFill="1" applyBorder="1" applyAlignment="1" applyProtection="0">
      <alignment horizontal="left" vertical="bottom"/>
    </xf>
    <xf numFmtId="49" fontId="61" fillId="2" borderId="128" applyNumberFormat="1" applyFont="1" applyFill="1" applyBorder="1" applyAlignment="1" applyProtection="0">
      <alignment horizontal="center" vertical="bottom"/>
    </xf>
    <xf numFmtId="49" fontId="61" fillId="2" borderId="61" applyNumberFormat="1" applyFont="1" applyFill="1" applyBorder="1" applyAlignment="1" applyProtection="0">
      <alignment horizontal="center" vertical="bottom"/>
    </xf>
    <xf numFmtId="49" fontId="61" fillId="2" borderId="10" applyNumberFormat="1" applyFont="1" applyFill="1" applyBorder="1" applyAlignment="1" applyProtection="0">
      <alignment horizontal="center" vertical="bottom"/>
    </xf>
    <xf numFmtId="2" fontId="61" fillId="2" borderId="10" applyNumberFormat="1" applyFont="1" applyFill="1" applyBorder="1" applyAlignment="1" applyProtection="0">
      <alignment horizontal="center" vertical="bottom"/>
    </xf>
    <xf numFmtId="49" fontId="61" fillId="2" borderId="10" applyNumberFormat="1" applyFont="1" applyFill="1" applyBorder="1" applyAlignment="1" applyProtection="0">
      <alignment horizontal="center" vertical="bottom" wrapText="1"/>
    </xf>
    <xf numFmtId="2" fontId="61" fillId="2" borderId="10" applyNumberFormat="1" applyFont="1" applyFill="1" applyBorder="1" applyAlignment="1" applyProtection="0">
      <alignment horizontal="center" vertical="bottom" wrapText="1"/>
    </xf>
    <xf numFmtId="0" fontId="11" fillId="2" borderId="1" applyNumberFormat="0" applyFont="1" applyFill="1" applyBorder="1" applyAlignment="1" applyProtection="0">
      <alignment vertical="bottom"/>
    </xf>
    <xf numFmtId="60" fontId="11" fillId="2" borderId="1" applyNumberFormat="1" applyFont="1" applyFill="1" applyBorder="1" applyAlignment="1" applyProtection="0">
      <alignment vertical="bottom"/>
    </xf>
    <xf numFmtId="0" fontId="0" fillId="2" borderId="129" applyNumberFormat="0" applyFont="1" applyFill="1" applyBorder="1" applyAlignment="1" applyProtection="0">
      <alignment vertical="bottom"/>
    </xf>
    <xf numFmtId="49" fontId="61" fillId="2" borderId="107" applyNumberFormat="1" applyFont="1" applyFill="1" applyBorder="1" applyAlignment="1" applyProtection="0">
      <alignment horizontal="left" vertical="bottom"/>
    </xf>
    <xf numFmtId="0" fontId="61" fillId="2" borderId="107" applyNumberFormat="0" applyFont="1" applyFill="1" applyBorder="1" applyAlignment="1" applyProtection="0">
      <alignment horizontal="center" vertical="bottom"/>
    </xf>
    <xf numFmtId="0" fontId="61" fillId="2" borderId="73" applyNumberFormat="0" applyFont="1" applyFill="1" applyBorder="1" applyAlignment="1" applyProtection="0">
      <alignment horizontal="center" vertical="bottom"/>
    </xf>
    <xf numFmtId="0" fontId="63" fillId="2" borderId="130" applyNumberFormat="1" applyFont="1" applyFill="1" applyBorder="1" applyAlignment="1" applyProtection="0">
      <alignment horizontal="center" vertical="bottom"/>
    </xf>
    <xf numFmtId="49" fontId="0" fillId="2" borderId="10" applyNumberFormat="1" applyFont="1" applyFill="1" applyBorder="1" applyAlignment="1" applyProtection="0">
      <alignment vertical="bottom"/>
    </xf>
    <xf numFmtId="0" fontId="0" fillId="2" borderId="10" applyNumberFormat="1" applyFont="1" applyFill="1" applyBorder="1" applyAlignment="1" applyProtection="0">
      <alignment vertical="bottom"/>
    </xf>
    <xf numFmtId="4" fontId="0" fillId="2" borderId="10" applyNumberFormat="1" applyFont="1" applyFill="1" applyBorder="1" applyAlignment="1" applyProtection="0">
      <alignment vertical="bottom" wrapText="1"/>
    </xf>
    <xf numFmtId="4" fontId="58" fillId="2" borderId="10" applyNumberFormat="1" applyFont="1" applyFill="1" applyBorder="1" applyAlignment="1" applyProtection="0">
      <alignment horizontal="right" vertical="bottom"/>
    </xf>
    <xf numFmtId="4" fontId="58" fillId="2" borderId="10" applyNumberFormat="1" applyFont="1" applyFill="1" applyBorder="1" applyAlignment="1" applyProtection="0">
      <alignment horizontal="right" vertical="bottom" wrapText="1"/>
    </xf>
    <xf numFmtId="49" fontId="0" fillId="2" borderId="131" applyNumberFormat="1" applyFont="1" applyFill="1" applyBorder="1" applyAlignment="1" applyProtection="0">
      <alignment vertical="bottom"/>
    </xf>
    <xf numFmtId="0" fontId="63" fillId="2" borderId="132" applyNumberFormat="1" applyFont="1" applyFill="1" applyBorder="1" applyAlignment="1" applyProtection="0">
      <alignment horizontal="center" vertical="bottom"/>
    </xf>
    <xf numFmtId="49" fontId="0" fillId="2" borderId="133" applyNumberFormat="1" applyFont="1" applyFill="1" applyBorder="1" applyAlignment="1" applyProtection="0">
      <alignment vertical="bottom" wrapText="1"/>
    </xf>
    <xf numFmtId="49" fontId="0" fillId="2" borderId="133" applyNumberFormat="1" applyFont="1" applyFill="1" applyBorder="1" applyAlignment="1" applyProtection="0">
      <alignment vertical="bottom"/>
    </xf>
    <xf numFmtId="49" fontId="0" fillId="2" borderId="12" applyNumberFormat="1" applyFont="1" applyFill="1" applyBorder="1" applyAlignment="1" applyProtection="0">
      <alignment vertical="bottom"/>
    </xf>
    <xf numFmtId="0" fontId="0" fillId="2" borderId="12" applyNumberFormat="1" applyFont="1" applyFill="1" applyBorder="1" applyAlignment="1" applyProtection="0">
      <alignment vertical="bottom"/>
    </xf>
    <xf numFmtId="4" fontId="0" fillId="2" borderId="12" applyNumberFormat="1" applyFont="1" applyFill="1" applyBorder="1" applyAlignment="1" applyProtection="0">
      <alignment vertical="bottom" wrapText="1"/>
    </xf>
    <xf numFmtId="4" fontId="58" fillId="2" borderId="12" applyNumberFormat="1" applyFont="1" applyFill="1" applyBorder="1" applyAlignment="1" applyProtection="0">
      <alignment horizontal="right" vertical="bottom"/>
    </xf>
    <xf numFmtId="4" fontId="58" fillId="2" borderId="12" applyNumberFormat="1" applyFont="1" applyFill="1" applyBorder="1" applyAlignment="1" applyProtection="0">
      <alignment horizontal="right" vertical="bottom" wrapText="1"/>
    </xf>
    <xf numFmtId="0" fontId="0" fillId="2" borderId="134" applyNumberFormat="0" applyFont="1" applyFill="1" applyBorder="1" applyAlignment="1" applyProtection="0">
      <alignment vertical="bottom"/>
    </xf>
    <xf numFmtId="49" fontId="0" fillId="2" borderId="135" applyNumberFormat="1" applyFont="1" applyFill="1" applyBorder="1" applyAlignment="1" applyProtection="0">
      <alignment vertical="bottom"/>
    </xf>
    <xf numFmtId="4" fontId="0" fillId="2" borderId="136" applyNumberFormat="1" applyFont="1" applyFill="1" applyBorder="1" applyAlignment="1" applyProtection="0">
      <alignment vertical="bottom"/>
    </xf>
    <xf numFmtId="4" fontId="64" fillId="2" borderId="136" applyNumberFormat="1" applyFont="1" applyFill="1" applyBorder="1" applyAlignment="1" applyProtection="0">
      <alignment horizontal="center" vertical="bottom"/>
    </xf>
    <xf numFmtId="4" fontId="61" fillId="2" borderId="136" applyNumberFormat="1" applyFont="1" applyFill="1" applyBorder="1" applyAlignment="1" applyProtection="0">
      <alignment vertical="bottom"/>
    </xf>
    <xf numFmtId="4" fontId="61" fillId="2" borderId="7" applyNumberFormat="1" applyFont="1" applyFill="1" applyBorder="1" applyAlignment="1" applyProtection="0">
      <alignment vertical="bottom"/>
    </xf>
    <xf numFmtId="49" fontId="0" fillId="2" borderId="137" applyNumberFormat="1" applyFont="1" applyFill="1" applyBorder="1" applyAlignment="1" applyProtection="0">
      <alignment vertical="bottom"/>
    </xf>
    <xf numFmtId="9" fontId="58" fillId="2" borderId="10" applyNumberFormat="1" applyFont="1" applyFill="1" applyBorder="1" applyAlignment="1" applyProtection="0">
      <alignment vertical="bottom"/>
    </xf>
    <xf numFmtId="4" fontId="0" fillId="2" borderId="10" applyNumberFormat="1" applyFont="1" applyFill="1" applyBorder="1" applyAlignment="1" applyProtection="0">
      <alignment vertical="bottom"/>
    </xf>
    <xf numFmtId="4" fontId="0" fillId="2" borderId="11" applyNumberFormat="1" applyFont="1" applyFill="1" applyBorder="1" applyAlignment="1" applyProtection="0">
      <alignment vertical="bottom"/>
    </xf>
    <xf numFmtId="49" fontId="0" fillId="2" borderId="108" applyNumberFormat="1" applyFont="1" applyFill="1" applyBorder="1" applyAlignment="1" applyProtection="0">
      <alignment vertical="bottom"/>
    </xf>
    <xf numFmtId="9" fontId="58" fillId="2" borderId="12" applyNumberFormat="1" applyFont="1" applyFill="1" applyBorder="1" applyAlignment="1" applyProtection="0">
      <alignment vertical="bottom"/>
    </xf>
    <xf numFmtId="0" fontId="0" fillId="2" borderId="12" applyNumberFormat="0" applyFont="1" applyFill="1" applyBorder="1" applyAlignment="1" applyProtection="0">
      <alignment vertical="bottom"/>
    </xf>
    <xf numFmtId="4" fontId="0" fillId="2" borderId="12" applyNumberFormat="1" applyFont="1" applyFill="1" applyBorder="1" applyAlignment="1" applyProtection="0">
      <alignment vertical="bottom"/>
    </xf>
    <xf numFmtId="4" fontId="66" fillId="2" borderId="13" applyNumberFormat="1" applyFont="1" applyFill="1" applyBorder="1" applyAlignment="1" applyProtection="0">
      <alignment vertical="bottom"/>
    </xf>
    <xf numFmtId="49" fontId="0" fillId="2" borderId="138" applyNumberFormat="1" applyFont="1" applyFill="1" applyBorder="1" applyAlignment="1" applyProtection="0">
      <alignment vertical="bottom"/>
    </xf>
    <xf numFmtId="9" fontId="58" fillId="2" borderId="139" applyNumberFormat="1" applyFont="1" applyFill="1" applyBorder="1" applyAlignment="1" applyProtection="0">
      <alignment vertical="bottom"/>
    </xf>
    <xf numFmtId="4" fontId="64" fillId="2" borderId="5" applyNumberFormat="1" applyFont="1" applyFill="1" applyBorder="1" applyAlignment="1" applyProtection="0">
      <alignment horizontal="center" vertical="bottom"/>
    </xf>
    <xf numFmtId="4" fontId="0" fillId="2" borderId="140" applyNumberFormat="1" applyFont="1" applyFill="1" applyBorder="1" applyAlignment="1" applyProtection="0">
      <alignment vertical="bottom"/>
    </xf>
    <xf numFmtId="4" fontId="0" fillId="2" borderId="138" applyNumberFormat="1" applyFont="1" applyFill="1" applyBorder="1" applyAlignment="1" applyProtection="0">
      <alignment vertical="bottom"/>
    </xf>
    <xf numFmtId="0" fontId="0" fillId="2" borderId="141" applyNumberFormat="0" applyFont="1" applyFill="1" applyBorder="1" applyAlignment="1" applyProtection="0">
      <alignment vertical="bottom"/>
    </xf>
    <xf numFmtId="49" fontId="61" fillId="2" borderId="10" applyNumberFormat="1" applyFont="1" applyFill="1" applyBorder="1" applyAlignment="1" applyProtection="0">
      <alignment horizontal="left" vertical="bottom" wrapText="1"/>
    </xf>
    <xf numFmtId="4" fontId="0" fillId="2" borderId="16" applyNumberFormat="1" applyFont="1" applyFill="1" applyBorder="1" applyAlignment="1" applyProtection="0">
      <alignment vertical="bottom"/>
    </xf>
    <xf numFmtId="4" fontId="0" fillId="2" borderId="8" applyNumberFormat="1" applyFont="1" applyFill="1" applyBorder="1" applyAlignment="1" applyProtection="0">
      <alignment vertical="bottom"/>
    </xf>
    <xf numFmtId="49" fontId="61" fillId="2" borderId="131" applyNumberFormat="1" applyFont="1" applyFill="1" applyBorder="1" applyAlignment="1" applyProtection="0">
      <alignment horizontal="left" vertical="bottom" wrapText="1"/>
    </xf>
    <xf numFmtId="49" fontId="67" fillId="2" borderId="130" applyNumberFormat="1" applyFont="1" applyFill="1" applyBorder="1" applyAlignment="1" applyProtection="0">
      <alignment vertical="bottom" wrapText="1"/>
    </xf>
    <xf numFmtId="49" fontId="67" fillId="2" borderId="142" applyNumberFormat="1" applyFont="1" applyFill="1" applyBorder="1" applyAlignment="1" applyProtection="0">
      <alignment vertical="bottom" wrapText="1"/>
    </xf>
    <xf numFmtId="49" fontId="61" fillId="2" borderId="10" applyNumberFormat="1" applyFont="1" applyFill="1" applyBorder="1" applyAlignment="1" applyProtection="0">
      <alignment horizontal="left" vertical="bottom"/>
    </xf>
    <xf numFmtId="0" fontId="58" fillId="2" borderId="10" applyNumberFormat="0" applyFont="1" applyFill="1" applyBorder="1" applyAlignment="1" applyProtection="0">
      <alignment vertical="bottom"/>
    </xf>
    <xf numFmtId="49" fontId="0" fillId="2" borderId="10" applyNumberFormat="1" applyFont="1" applyFill="1" applyBorder="1" applyAlignment="1" applyProtection="0">
      <alignment vertical="bottom" wrapText="1"/>
    </xf>
    <xf numFmtId="49" fontId="58" fillId="2" borderId="131" applyNumberFormat="1" applyFont="1" applyFill="1" applyBorder="1" applyAlignment="1" applyProtection="0">
      <alignment horizontal="left" vertical="bottom" wrapText="1"/>
    </xf>
    <xf numFmtId="49" fontId="68" borderId="143" applyNumberFormat="1" applyFont="1" applyFill="0" applyBorder="1" applyAlignment="1" applyProtection="0">
      <alignment horizontal="left" vertical="bottom"/>
    </xf>
    <xf numFmtId="49" fontId="68" borderId="144" applyNumberFormat="1" applyFont="1" applyFill="0" applyBorder="1" applyAlignment="1" applyProtection="0">
      <alignment horizontal="left" vertical="bottom"/>
    </xf>
    <xf numFmtId="49" fontId="68" borderId="145" applyNumberFormat="1" applyFont="1" applyFill="0" applyBorder="1" applyAlignment="1" applyProtection="0">
      <alignment horizontal="left" vertical="bottom"/>
    </xf>
    <xf numFmtId="0" fontId="0" fillId="2" borderId="138" applyNumberFormat="0" applyFont="1" applyFill="1" applyBorder="1" applyAlignment="1" applyProtection="0">
      <alignment vertical="bottom"/>
    </xf>
    <xf numFmtId="49" fontId="67" fillId="2" borderId="10" applyNumberFormat="1" applyFont="1" applyFill="1" applyBorder="1" applyAlignment="1" applyProtection="0">
      <alignment vertical="bottom"/>
    </xf>
    <xf numFmtId="49" fontId="55" fillId="2" borderId="10" applyNumberFormat="1" applyFont="1" applyFill="1" applyBorder="1" applyAlignment="1" applyProtection="0">
      <alignment vertical="bottom" wrapText="1"/>
    </xf>
    <xf numFmtId="49" fontId="0" fillId="2" borderId="146" applyNumberFormat="1" applyFont="1" applyFill="1" applyBorder="1" applyAlignment="1" applyProtection="0">
      <alignment vertical="bottom"/>
    </xf>
    <xf numFmtId="4" fontId="0" fillId="2" borderId="147" applyNumberFormat="1" applyFont="1" applyFill="1" applyBorder="1" applyAlignment="1" applyProtection="0">
      <alignment vertical="bottom"/>
    </xf>
    <xf numFmtId="4" fontId="64" fillId="2" borderId="147" applyNumberFormat="1" applyFont="1" applyFill="1" applyBorder="1" applyAlignment="1" applyProtection="0">
      <alignment horizontal="center" vertical="bottom"/>
    </xf>
    <xf numFmtId="4" fontId="66" fillId="2" borderId="147" applyNumberFormat="1" applyFont="1" applyFill="1" applyBorder="1" applyAlignment="1" applyProtection="0">
      <alignment vertical="bottom"/>
    </xf>
    <xf numFmtId="4" fontId="0" fillId="2" borderId="148" applyNumberFormat="1" applyFont="1" applyFill="1" applyBorder="1" applyAlignment="1" applyProtection="0">
      <alignment vertical="bottom"/>
    </xf>
    <xf numFmtId="0" fontId="0" fillId="2" borderId="15" applyNumberFormat="0" applyFont="1" applyFill="1" applyBorder="1" applyAlignment="1" applyProtection="0">
      <alignment vertical="bottom"/>
    </xf>
    <xf numFmtId="0" fontId="0" fillId="2" borderId="119" applyNumberFormat="0" applyFont="1" applyFill="1" applyBorder="1" applyAlignment="1" applyProtection="0">
      <alignment vertical="bottom"/>
    </xf>
    <xf numFmtId="0" fontId="0" fillId="2" borderId="121" applyNumberFormat="0" applyFont="1" applyFill="1" applyBorder="1" applyAlignment="1" applyProtection="0">
      <alignment vertical="bottom"/>
    </xf>
    <xf numFmtId="49" fontId="69" fillId="2" borderId="1" applyNumberFormat="1" applyFont="1" applyFill="1" applyBorder="1" applyAlignment="1" applyProtection="0">
      <alignment vertical="bottom"/>
    </xf>
    <xf numFmtId="49" fontId="70" fillId="2" borderId="1" applyNumberFormat="1" applyFont="1" applyFill="1" applyBorder="1" applyAlignment="1" applyProtection="0">
      <alignment vertical="bottom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fbd4b4"/>
      <rgbColor rgb="ffffff00"/>
      <rgbColor rgb="00000000"/>
      <rgbColor rgb="ff3366ff"/>
      <rgbColor rgb="ffc0c0c0"/>
      <rgbColor rgb="ff969696"/>
      <rgbColor rgb="ffffffcc"/>
      <rgbColor rgb="ff960000"/>
      <rgbColor rgb="ffd2d2d2"/>
      <rgbColor rgb="ff464646"/>
      <rgbColor rgb="ff800000"/>
      <rgbColor rgb="ff003366"/>
      <rgbColor rgb="ff800080"/>
      <rgbColor rgb="ff505050"/>
      <rgbColor rgb="ffff0000"/>
      <rgbColor rgb="ff0000ff"/>
      <rgbColor rgb="ff0000a8"/>
      <rgbColor rgb="ffffff99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/Relationships>

</file>

<file path=xl/drawings/_rels/drawing1.xml.rels><?xml version="1.0" encoding="UTF-8"?>
<Relationships xmlns="http://schemas.openxmlformats.org/package/2006/relationships"><Relationship Id="rId1" Type="http://schemas.openxmlformats.org/officeDocument/2006/relationships/hyperlink" Target="http://www.urs.cz/software-a-data/kros-4-ocenovani-a-rizeni-stavebni-vyroby/" TargetMode="External"/><Relationship Id="rId2" Type="http://schemas.openxmlformats.org/officeDocument/2006/relationships/image" Target="../media/image1.png"/></Relationships>

</file>

<file path=xl/drawings/_rels/drawing2.xml.rels><?xml version="1.0" encoding="UTF-8"?>
<Relationships xmlns="http://schemas.openxmlformats.org/package/2006/relationships"><Relationship Id="rId1" Type="http://schemas.openxmlformats.org/officeDocument/2006/relationships/hyperlink" Target="http://www.urs.cz/software-a-data/kros-4-ocenovani-a-rizeni-stavebni-vyroby/" TargetMode="External"/><Relationship Id="rId2" Type="http://schemas.openxmlformats.org/officeDocument/2006/relationships/image" Target="../media/image1.png"/></Relationships>

</file>

<file path=xl/drawings/drawing1.xml><?xml version="1.0" encoding="utf-8"?>
<xdr:wsDr xmlns:r="http://schemas.openxmlformats.org/officeDocument/2006/relationships" xmlns:a="http://schemas.openxmlformats.org/drawingml/2006/main" xmlns:m="http://schemas.openxmlformats.org/officeDocument/2006/math" xmlns:a14="http://schemas.microsoft.com/office/drawing/2010/main" xmlns:xdr="http://schemas.openxmlformats.org/drawingml/2006/spreadsheetDrawing">
  <xdr:twoCellAnchor>
    <xdr:from>
      <xdr:col>0</xdr:col>
      <xdr:colOff>0</xdr:colOff>
      <xdr:row>0</xdr:row>
      <xdr:rowOff>0</xdr:rowOff>
    </xdr:from>
    <xdr:to>
      <xdr:col>0</xdr:col>
      <xdr:colOff>285750</xdr:colOff>
      <xdr:row>1</xdr:row>
      <xdr:rowOff>156210</xdr:rowOff>
    </xdr:to>
    <xdr:pic>
      <xdr:nvPicPr>
        <xdr:cNvPr id="2" name="Picture 1" descr="Picture 1">
          <a:hlinkClick r:id="rId1" invalidUrl="" action="" tgtFrame="" tooltip="" history="1" highlightClick="0" endSnd="0"/>
        </xdr:cNvPr>
        <xdr:cNvPicPr>
          <a:picLocks noChangeAspect="1"/>
        </xdr:cNvPicPr>
      </xdr:nvPicPr>
      <xdr:blipFill>
        <a:blip r:embed="rId2">
          <a:extLst/>
        </a:blip>
        <a:stretch>
          <a:fillRect/>
        </a:stretch>
      </xdr:blipFill>
      <xdr:spPr>
        <a:xfrm>
          <a:off x="0" y="0"/>
          <a:ext cx="285750" cy="28575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drawings/drawing2.xml><?xml version="1.0" encoding="utf-8"?>
<xdr:wsDr xmlns:r="http://schemas.openxmlformats.org/officeDocument/2006/relationships" xmlns:a="http://schemas.openxmlformats.org/drawingml/2006/main" xmlns:m="http://schemas.openxmlformats.org/officeDocument/2006/math" xmlns:a14="http://schemas.microsoft.com/office/drawing/2010/main" xmlns:xdr="http://schemas.openxmlformats.org/drawingml/2006/spreadsheetDrawing">
  <xdr:twoCellAnchor>
    <xdr:from>
      <xdr:col>0</xdr:col>
      <xdr:colOff>0</xdr:colOff>
      <xdr:row>0</xdr:row>
      <xdr:rowOff>0</xdr:rowOff>
    </xdr:from>
    <xdr:to>
      <xdr:col>0</xdr:col>
      <xdr:colOff>285750</xdr:colOff>
      <xdr:row>1</xdr:row>
      <xdr:rowOff>156210</xdr:rowOff>
    </xdr:to>
    <xdr:pic>
      <xdr:nvPicPr>
        <xdr:cNvPr id="4" name="Picture 1" descr="Picture 1">
          <a:hlinkClick r:id="rId1" invalidUrl="" action="" tgtFrame="" tooltip="" history="1" highlightClick="0" endSnd="0"/>
        </xdr:cNvPr>
        <xdr:cNvPicPr>
          <a:picLocks noChangeAspect="1"/>
        </xdr:cNvPicPr>
      </xdr:nvPicPr>
      <xdr:blipFill>
        <a:blip r:embed="rId2">
          <a:extLst/>
        </a:blip>
        <a:stretch>
          <a:fillRect/>
        </a:stretch>
      </xdr:blipFill>
      <xdr:spPr>
        <a:xfrm>
          <a:off x="0" y="0"/>
          <a:ext cx="285750" cy="28575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drawings/drawing3.xml><?xml version="1.0" encoding="utf-8"?>
<xdr:wsDr xmlns:r="http://schemas.openxmlformats.org/officeDocument/2006/relationships" xmlns:a="http://schemas.openxmlformats.org/drawingml/2006/main" xmlns:m="http://schemas.openxmlformats.org/officeDocument/2006/math" xmlns:a14="http://schemas.microsoft.com/office/drawing/2010/main" xmlns:xdr="http://schemas.openxmlformats.org/drawingml/2006/spreadsheetDrawing"/>
</file>

<file path=xl/theme/theme1.xml><?xml version="1.0" encoding="utf-8"?>
<a:theme xmlns:a="http://schemas.openxmlformats.org/drawingml/2006/main" xmlns:r="http://schemas.openxmlformats.org/officeDocument/2006/relationships" name="Office Theme 2007 - 2010">
  <a:themeElements>
    <a:clrScheme name="Office Theme 2007 - 2010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 Theme 2007 - 2010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sx="100000" sy="100000" kx="0" ky="0" algn="b" rotWithShape="0" blurRad="38100" dist="23000" dir="5400000">
              <a:srgbClr val="000000">
                <a:alpha val="35000"/>
              </a:srgbClr>
            </a:outerShdw>
          </a:effectLst>
        </a:effectStyle>
        <a:effectStyle>
          <a:effectLst>
            <a:outerShdw sx="100000" sy="100000" kx="0" ky="0" algn="b" rotWithShape="0" blurRad="38100" dist="23000" dir="5400000">
              <a:srgbClr val="000000">
                <a:alpha val="35000"/>
              </a:srgbClr>
            </a:outerShdw>
          </a:effectLst>
        </a:effectStyle>
        <a:effectStyle>
          <a:effectLst>
            <a:outerShdw sx="100000" sy="100000" kx="0" ky="0" algn="b" rotWithShape="0" blurRad="38100" dist="20000" dir="540000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sx="100000" sy="100000" kx="0" ky="0" algn="b" rotWithShape="0" blurRad="38100" dist="23000" dir="540000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sx="100000" sy="100000" kx="0" ky="0" algn="b" rotWithShape="0" blurRad="38100" dist="20000" dir="540000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</Relationships>
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</Relationships>
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3.xml"/><Relationship Id="rId2" Type="http://schemas.openxmlformats.org/officeDocument/2006/relationships/vmlDrawing" Target="../drawings/vmlDrawing1.vml"/><Relationship Id="rId3" Type="http://schemas.openxmlformats.org/officeDocument/2006/relationships/comments" Target="../comments1.xml"/></Relationships>

</file>

<file path=xl/worksheets/sheet1.xml><?xml version="1.0" encoding="utf-8"?>
<worksheet xmlns:r="http://schemas.openxmlformats.org/officeDocument/2006/relationships" xmlns="http://schemas.openxmlformats.org/spreadsheetml/2006/main">
  <dimension ref="A1:V1003"/>
  <sheetViews>
    <sheetView workbookViewId="0" showGridLines="0" defaultGridColor="1"/>
  </sheetViews>
  <sheetFormatPr defaultColWidth="15.1667" defaultRowHeight="15" customHeight="1" outlineLevelRow="0" outlineLevelCol="0"/>
  <cols>
    <col min="1" max="1" width="6.35156" style="1" customWidth="1"/>
    <col min="2" max="2" width="34.5" style="1" customWidth="1"/>
    <col min="3" max="3" width="12.5" style="1" customWidth="1"/>
    <col min="4" max="4" width="17.5" style="1" customWidth="1"/>
    <col min="5" max="5" width="16" style="1" customWidth="1"/>
    <col min="6" max="6" width="11.5" style="1" customWidth="1"/>
    <col min="7" max="7" width="11.6719" style="1" customWidth="1"/>
    <col min="8" max="8" width="11" style="1" customWidth="1"/>
    <col min="9" max="22" width="7.5" style="1" customWidth="1"/>
    <col min="23" max="16384" width="15.1719" style="1" customWidth="1"/>
  </cols>
  <sheetData>
    <row r="1" ht="24.75" customHeight="1">
      <c r="A1" t="s" s="2">
        <v>0</v>
      </c>
      <c r="B1" s="3"/>
      <c r="C1" s="3"/>
      <c r="D1" s="3"/>
      <c r="E1" s="3"/>
      <c r="F1" s="4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</row>
    <row r="2" ht="24.75" customHeight="1">
      <c r="A2" t="s" s="6">
        <v>1</v>
      </c>
      <c r="B2" s="7"/>
      <c r="C2" s="7"/>
      <c r="D2" s="7"/>
      <c r="E2" s="7"/>
      <c r="F2" s="4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</row>
    <row r="3" ht="15" customHeight="1">
      <c r="A3" t="s" s="8">
        <v>2</v>
      </c>
      <c r="B3" t="s" s="9">
        <v>3</v>
      </c>
      <c r="C3" s="10"/>
      <c r="D3" s="11"/>
      <c r="E3" t="s" s="12">
        <v>4</v>
      </c>
      <c r="F3" s="13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</row>
    <row r="4" ht="28.5" customHeight="1">
      <c r="A4" s="14"/>
      <c r="B4" t="s" s="15">
        <v>5</v>
      </c>
      <c r="C4" t="s" s="16">
        <v>6</v>
      </c>
      <c r="D4" t="s" s="17">
        <v>7</v>
      </c>
      <c r="E4" s="18">
        <v>0.21</v>
      </c>
      <c r="F4" s="19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</row>
    <row r="5" ht="15" customHeight="1">
      <c r="A5" s="14"/>
      <c r="B5" t="s" s="21">
        <v>8</v>
      </c>
      <c r="C5" t="s" s="22">
        <v>9</v>
      </c>
      <c r="D5" s="23">
        <f>'ARC'!J28</f>
        <v>0</v>
      </c>
      <c r="E5" s="24">
        <f>D5*$E$4</f>
        <v>0</v>
      </c>
      <c r="F5" s="2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</row>
    <row r="6" ht="15" customHeight="1">
      <c r="A6" s="14"/>
      <c r="B6" t="s" s="21">
        <v>10</v>
      </c>
      <c r="C6" t="s" s="22">
        <v>11</v>
      </c>
      <c r="D6" s="23">
        <f>'ZTI'!J30</f>
        <v>0</v>
      </c>
      <c r="E6" s="24">
        <f>D6*$E$4</f>
        <v>0</v>
      </c>
      <c r="F6" s="2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</row>
    <row r="7" ht="15" customHeight="1">
      <c r="A7" s="14"/>
      <c r="B7" t="s" s="21">
        <v>12</v>
      </c>
      <c r="C7" t="s" s="22">
        <v>13</v>
      </c>
      <c r="D7" s="23">
        <f>'UT'!I134</f>
        <v>0</v>
      </c>
      <c r="E7" s="24">
        <f>D7*$E$4</f>
        <v>0</v>
      </c>
      <c r="F7" s="2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</row>
    <row r="8" ht="15" customHeight="1">
      <c r="A8" s="14"/>
      <c r="B8" t="s" s="21">
        <v>14</v>
      </c>
      <c r="C8" t="s" s="22">
        <v>15</v>
      </c>
      <c r="D8" s="23">
        <f>'VZD'!G174</f>
        <v>0</v>
      </c>
      <c r="E8" s="24">
        <f>D8*$E$4</f>
        <v>0</v>
      </c>
      <c r="F8" s="2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</row>
    <row r="9" ht="15" customHeight="1">
      <c r="A9" s="14"/>
      <c r="B9" t="s" s="21">
        <v>16</v>
      </c>
      <c r="C9" t="s" s="22">
        <v>17</v>
      </c>
      <c r="D9" s="23">
        <f>'EI'!H10</f>
        <v>0</v>
      </c>
      <c r="E9" s="24">
        <f>D9*$E$4</f>
        <v>0</v>
      </c>
      <c r="F9" s="2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</row>
    <row r="10" ht="15" customHeight="1">
      <c r="A10" s="14"/>
      <c r="B10" s="26"/>
      <c r="C10" s="27"/>
      <c r="D10" s="28"/>
      <c r="E10" s="29"/>
      <c r="F10" s="2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</row>
    <row r="11" ht="15" customHeight="1">
      <c r="A11" s="14"/>
      <c r="B11" t="s" s="30">
        <v>18</v>
      </c>
      <c r="C11" s="31"/>
      <c r="D11" s="32">
        <f>SUM(D5:D10)</f>
        <v>0</v>
      </c>
      <c r="E11" s="32">
        <f>SUM(E5:E10)</f>
        <v>0</v>
      </c>
      <c r="F11" s="33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</row>
    <row r="12" ht="15" customHeight="1">
      <c r="A12" s="14"/>
      <c r="B12" t="s" s="34">
        <v>19</v>
      </c>
      <c r="C12" s="35"/>
      <c r="D12" s="36">
        <f>D11+E11</f>
        <v>0</v>
      </c>
      <c r="E12" s="37"/>
      <c r="F12" s="33"/>
      <c r="G12" s="38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</row>
    <row r="13" ht="15" customHeight="1">
      <c r="A13" s="39"/>
      <c r="B13" s="40"/>
      <c r="C13" s="41"/>
      <c r="D13" s="42"/>
      <c r="E13" s="43"/>
      <c r="F13" s="33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</row>
    <row r="14" ht="14.4" customHeight="1">
      <c r="A14" s="44"/>
      <c r="B14" s="45"/>
      <c r="C14" t="s" s="46">
        <v>20</v>
      </c>
      <c r="D14" s="42"/>
      <c r="E14" s="43"/>
      <c r="F14" s="47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</row>
    <row r="15" ht="14.4" customHeight="1">
      <c r="A15" s="5"/>
      <c r="B15" s="48"/>
      <c r="C15" s="41"/>
      <c r="D15" s="42"/>
      <c r="E15" s="49"/>
      <c r="F15" s="33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</row>
    <row r="16" ht="14.4" customHeight="1">
      <c r="A16" s="41"/>
      <c r="B16" t="s" s="50">
        <v>21</v>
      </c>
      <c r="C16" s="51"/>
      <c r="D16" s="51"/>
      <c r="E16" s="51"/>
      <c r="F16" s="33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</row>
    <row r="17" ht="14.4" customHeight="1">
      <c r="A17" s="41"/>
      <c r="B17" s="51"/>
      <c r="C17" s="51"/>
      <c r="D17" s="51"/>
      <c r="E17" s="51"/>
      <c r="F17" s="33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</row>
    <row r="18" ht="14.4" customHeight="1">
      <c r="A18" s="41"/>
      <c r="B18" s="51"/>
      <c r="C18" s="51"/>
      <c r="D18" s="51"/>
      <c r="E18" s="51"/>
      <c r="F18" s="33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</row>
    <row r="19" ht="14.4" customHeight="1">
      <c r="A19" s="41"/>
      <c r="B19" s="51"/>
      <c r="C19" s="51"/>
      <c r="D19" s="51"/>
      <c r="E19" s="51"/>
      <c r="F19" s="33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</row>
    <row r="20" ht="14.4" customHeight="1">
      <c r="A20" s="41"/>
      <c r="B20" s="51"/>
      <c r="C20" s="51"/>
      <c r="D20" s="51"/>
      <c r="E20" s="51"/>
      <c r="F20" s="33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</row>
    <row r="21" ht="14.4" customHeight="1">
      <c r="A21" s="41"/>
      <c r="B21" s="51"/>
      <c r="C21" s="51"/>
      <c r="D21" s="51"/>
      <c r="E21" s="51"/>
      <c r="F21" s="33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</row>
    <row r="22" ht="14.4" customHeight="1">
      <c r="A22" s="41"/>
      <c r="B22" s="51"/>
      <c r="C22" s="51"/>
      <c r="D22" s="51"/>
      <c r="E22" s="51"/>
      <c r="F22" s="33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</row>
    <row r="23" ht="14.4" customHeight="1">
      <c r="A23" s="41"/>
      <c r="B23" s="51"/>
      <c r="C23" s="51"/>
      <c r="D23" s="51"/>
      <c r="E23" s="51"/>
      <c r="F23" s="33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</row>
    <row r="24" ht="14.4" customHeight="1">
      <c r="A24" s="41"/>
      <c r="B24" s="51"/>
      <c r="C24" s="51"/>
      <c r="D24" s="51"/>
      <c r="E24" s="51"/>
      <c r="F24" s="33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</row>
    <row r="25" ht="14.4" customHeight="1">
      <c r="A25" s="41"/>
      <c r="B25" s="51"/>
      <c r="C25" s="51"/>
      <c r="D25" s="51"/>
      <c r="E25" s="51"/>
      <c r="F25" s="33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</row>
    <row r="26" ht="14.4" customHeight="1">
      <c r="A26" s="41"/>
      <c r="B26" s="51"/>
      <c r="C26" s="51"/>
      <c r="D26" s="51"/>
      <c r="E26" s="51"/>
      <c r="F26" s="33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</row>
    <row r="27" ht="14.4" customHeight="1">
      <c r="A27" s="41"/>
      <c r="B27" s="51"/>
      <c r="C27" s="51"/>
      <c r="D27" s="51"/>
      <c r="E27" s="51"/>
      <c r="F27" s="33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</row>
    <row r="28" ht="14.4" customHeight="1">
      <c r="A28" s="41"/>
      <c r="B28" s="51"/>
      <c r="C28" s="51"/>
      <c r="D28" s="51"/>
      <c r="E28" s="51"/>
      <c r="F28" s="33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</row>
    <row r="29" ht="14.4" customHeight="1">
      <c r="A29" s="41"/>
      <c r="B29" s="51"/>
      <c r="C29" s="51"/>
      <c r="D29" s="51"/>
      <c r="E29" s="51"/>
      <c r="F29" s="33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</row>
    <row r="30" ht="14.4" customHeight="1">
      <c r="A30" s="41"/>
      <c r="B30" s="51"/>
      <c r="C30" s="51"/>
      <c r="D30" s="51"/>
      <c r="E30" s="51"/>
      <c r="F30" s="33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</row>
    <row r="31" ht="14.4" customHeight="1">
      <c r="A31" s="41"/>
      <c r="B31" s="51"/>
      <c r="C31" s="51"/>
      <c r="D31" s="51"/>
      <c r="E31" s="51"/>
      <c r="F31" s="33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</row>
    <row r="32" ht="14.4" customHeight="1">
      <c r="A32" s="41"/>
      <c r="B32" s="51"/>
      <c r="C32" s="51"/>
      <c r="D32" s="51"/>
      <c r="E32" s="51"/>
      <c r="F32" s="33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</row>
    <row r="33" ht="14.4" customHeight="1">
      <c r="A33" s="41"/>
      <c r="B33" s="51"/>
      <c r="C33" s="51"/>
      <c r="D33" s="51"/>
      <c r="E33" s="51"/>
      <c r="F33" s="33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</row>
    <row r="34" ht="13.8" customHeight="1">
      <c r="A34" s="5"/>
      <c r="B34" s="51"/>
      <c r="C34" s="51"/>
      <c r="D34" s="51"/>
      <c r="E34" s="51"/>
      <c r="F34" s="33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</row>
    <row r="35" ht="13.8" customHeight="1">
      <c r="A35" s="5"/>
      <c r="B35" s="5"/>
      <c r="C35" s="5"/>
      <c r="D35" s="5"/>
      <c r="E35" s="5"/>
      <c r="F35" s="33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</row>
    <row r="36" ht="13.8" customHeight="1">
      <c r="A36" s="5"/>
      <c r="B36" s="5"/>
      <c r="C36" s="5"/>
      <c r="D36" s="5"/>
      <c r="E36" s="5"/>
      <c r="F36" s="33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</row>
    <row r="37" ht="15" customHeight="1">
      <c r="A37" s="5"/>
      <c r="B37" s="5"/>
      <c r="C37" s="5"/>
      <c r="D37" s="5"/>
      <c r="E37" s="5"/>
      <c r="F37" s="52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</row>
    <row r="38" ht="18.75" customHeight="1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</row>
    <row r="39" ht="15.75" customHeight="1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</row>
    <row r="40" ht="13.8" customHeight="1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</row>
    <row r="41" ht="13.8" customHeight="1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</row>
    <row r="42" ht="13.8" customHeight="1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</row>
    <row r="43" ht="13.8" customHeight="1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</row>
    <row r="44" ht="13.8" customHeight="1">
      <c r="A44" s="5"/>
      <c r="B44" s="5"/>
      <c r="C44" s="5"/>
      <c r="D44" s="5"/>
      <c r="E44" s="33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</row>
    <row r="45" ht="13.8" customHeight="1">
      <c r="A45" s="5"/>
      <c r="B45" s="5"/>
      <c r="C45" s="5"/>
      <c r="D45" s="5"/>
      <c r="E45" s="33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</row>
    <row r="46" ht="13.8" customHeight="1">
      <c r="A46" s="5"/>
      <c r="B46" s="5"/>
      <c r="C46" s="5"/>
      <c r="D46" s="42"/>
      <c r="E46" s="33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</row>
    <row r="47" ht="13.8" customHeight="1">
      <c r="A47" s="5"/>
      <c r="B47" s="5"/>
      <c r="C47" s="5"/>
      <c r="D47" s="42"/>
      <c r="E47" s="33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</row>
    <row r="48" ht="13.8" customHeight="1">
      <c r="A48" s="5"/>
      <c r="B48" s="5"/>
      <c r="C48" s="5"/>
      <c r="D48" s="42"/>
      <c r="E48" s="33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</row>
    <row r="49" ht="13.8" customHeight="1">
      <c r="A49" s="5"/>
      <c r="B49" s="5"/>
      <c r="C49" s="5"/>
      <c r="D49" s="42"/>
      <c r="E49" s="33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</row>
    <row r="50" ht="13.8" customHeight="1">
      <c r="A50" s="5"/>
      <c r="B50" s="5"/>
      <c r="C50" s="5"/>
      <c r="D50" s="42"/>
      <c r="E50" s="33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</row>
    <row r="51" ht="13.8" customHeight="1">
      <c r="A51" s="5"/>
      <c r="B51" s="5"/>
      <c r="C51" s="5"/>
      <c r="D51" s="42"/>
      <c r="E51" s="33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</row>
    <row r="52" ht="13.8" customHeight="1">
      <c r="A52" s="5"/>
      <c r="B52" s="5"/>
      <c r="C52" s="5"/>
      <c r="D52" s="42"/>
      <c r="E52" s="33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</row>
    <row r="53" ht="13.8" customHeight="1">
      <c r="A53" s="5"/>
      <c r="B53" s="5"/>
      <c r="C53" s="5"/>
      <c r="D53" s="42"/>
      <c r="E53" s="33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</row>
    <row r="54" ht="13.8" customHeight="1">
      <c r="A54" s="5"/>
      <c r="B54" s="5"/>
      <c r="C54" s="5"/>
      <c r="D54" s="42"/>
      <c r="E54" s="33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</row>
    <row r="55" ht="13.8" customHeight="1">
      <c r="A55" s="5"/>
      <c r="B55" s="5"/>
      <c r="C55" s="5"/>
      <c r="D55" s="42"/>
      <c r="E55" s="33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</row>
    <row r="56" ht="13.8" customHeight="1">
      <c r="A56" s="5"/>
      <c r="B56" s="5"/>
      <c r="C56" s="5"/>
      <c r="D56" s="42"/>
      <c r="E56" s="33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</row>
    <row r="57" ht="13.8" customHeight="1">
      <c r="A57" s="5"/>
      <c r="B57" s="5"/>
      <c r="C57" s="5"/>
      <c r="D57" s="42"/>
      <c r="E57" s="33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</row>
    <row r="58" ht="13.8" customHeight="1">
      <c r="A58" s="5"/>
      <c r="B58" s="5"/>
      <c r="C58" s="5"/>
      <c r="D58" s="42"/>
      <c r="E58" s="33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</row>
    <row r="59" ht="13.8" customHeight="1">
      <c r="A59" s="5"/>
      <c r="B59" s="5"/>
      <c r="C59" s="5"/>
      <c r="D59" s="42"/>
      <c r="E59" s="33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</row>
    <row r="60" ht="13.8" customHeight="1">
      <c r="A60" s="5"/>
      <c r="B60" s="5"/>
      <c r="C60" s="5"/>
      <c r="D60" s="42"/>
      <c r="E60" s="33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</row>
    <row r="61" ht="13.8" customHeight="1">
      <c r="A61" s="5"/>
      <c r="B61" s="5"/>
      <c r="C61" s="5"/>
      <c r="D61" s="42"/>
      <c r="E61" s="33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</row>
    <row r="62" ht="13.8" customHeight="1">
      <c r="A62" s="5"/>
      <c r="B62" s="5"/>
      <c r="C62" s="5"/>
      <c r="D62" s="42"/>
      <c r="E62" s="33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</row>
    <row r="63" ht="13.8" customHeight="1">
      <c r="A63" s="5"/>
      <c r="B63" s="5"/>
      <c r="C63" s="5"/>
      <c r="D63" s="42"/>
      <c r="E63" s="33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</row>
    <row r="64" ht="13.8" customHeight="1">
      <c r="A64" s="5"/>
      <c r="B64" s="5"/>
      <c r="C64" s="5"/>
      <c r="D64" s="42"/>
      <c r="E64" s="33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</row>
    <row r="65" ht="13.8" customHeight="1">
      <c r="A65" s="5"/>
      <c r="B65" s="5"/>
      <c r="C65" s="5"/>
      <c r="D65" s="42"/>
      <c r="E65" s="33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</row>
    <row r="66" ht="13.8" customHeight="1">
      <c r="A66" s="5"/>
      <c r="B66" s="5"/>
      <c r="C66" s="5"/>
      <c r="D66" s="42"/>
      <c r="E66" s="33"/>
      <c r="F66" s="33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</row>
    <row r="67" ht="13.8" customHeight="1">
      <c r="A67" s="5"/>
      <c r="B67" s="5"/>
      <c r="C67" s="5"/>
      <c r="D67" s="42"/>
      <c r="E67" s="33"/>
      <c r="F67" s="33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</row>
    <row r="68" ht="13.8" customHeight="1">
      <c r="A68" s="5"/>
      <c r="B68" s="5"/>
      <c r="C68" s="5"/>
      <c r="D68" s="42"/>
      <c r="E68" s="33"/>
      <c r="F68" s="33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</row>
    <row r="69" ht="13.8" customHeight="1">
      <c r="A69" s="5"/>
      <c r="B69" s="5"/>
      <c r="C69" s="5"/>
      <c r="D69" s="42"/>
      <c r="E69" s="33"/>
      <c r="F69" s="33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</row>
    <row r="70" ht="13.8" customHeight="1">
      <c r="A70" s="5"/>
      <c r="B70" s="5"/>
      <c r="C70" s="5"/>
      <c r="D70" s="42"/>
      <c r="E70" s="33"/>
      <c r="F70" s="33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</row>
    <row r="71" ht="13.8" customHeight="1">
      <c r="A71" s="5"/>
      <c r="B71" s="5"/>
      <c r="C71" s="5"/>
      <c r="D71" s="42"/>
      <c r="E71" s="33"/>
      <c r="F71" s="33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</row>
    <row r="72" ht="13.8" customHeight="1">
      <c r="A72" s="5"/>
      <c r="B72" s="5"/>
      <c r="C72" s="5"/>
      <c r="D72" s="42"/>
      <c r="E72" s="33"/>
      <c r="F72" s="33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</row>
    <row r="73" ht="13.8" customHeight="1">
      <c r="A73" s="5"/>
      <c r="B73" s="5"/>
      <c r="C73" s="5"/>
      <c r="D73" s="42"/>
      <c r="E73" s="33"/>
      <c r="F73" s="33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</row>
    <row r="74" ht="13.8" customHeight="1">
      <c r="A74" s="5"/>
      <c r="B74" s="5"/>
      <c r="C74" s="5"/>
      <c r="D74" s="42"/>
      <c r="E74" s="33"/>
      <c r="F74" s="33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</row>
    <row r="75" ht="13.8" customHeight="1">
      <c r="A75" s="5"/>
      <c r="B75" s="5"/>
      <c r="C75" s="5"/>
      <c r="D75" s="42"/>
      <c r="E75" s="33"/>
      <c r="F75" s="33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</row>
    <row r="76" ht="13.8" customHeight="1">
      <c r="A76" s="5"/>
      <c r="B76" s="5"/>
      <c r="C76" s="5"/>
      <c r="D76" s="42"/>
      <c r="E76" s="33"/>
      <c r="F76" s="33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</row>
    <row r="77" ht="13.8" customHeight="1">
      <c r="A77" s="5"/>
      <c r="B77" s="5"/>
      <c r="C77" s="5"/>
      <c r="D77" s="42"/>
      <c r="E77" s="33"/>
      <c r="F77" s="33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</row>
    <row r="78" ht="13.8" customHeight="1">
      <c r="A78" s="5"/>
      <c r="B78" s="5"/>
      <c r="C78" s="5"/>
      <c r="D78" s="42"/>
      <c r="E78" s="33"/>
      <c r="F78" s="33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</row>
    <row r="79" ht="13.8" customHeight="1">
      <c r="A79" s="5"/>
      <c r="B79" s="5"/>
      <c r="C79" s="5"/>
      <c r="D79" s="42"/>
      <c r="E79" s="33"/>
      <c r="F79" s="33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</row>
    <row r="80" ht="13.8" customHeight="1">
      <c r="A80" s="5"/>
      <c r="B80" s="5"/>
      <c r="C80" s="5"/>
      <c r="D80" s="42"/>
      <c r="E80" s="33"/>
      <c r="F80" s="33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</row>
    <row r="81" ht="13.8" customHeight="1">
      <c r="A81" s="5"/>
      <c r="B81" s="5"/>
      <c r="C81" s="5"/>
      <c r="D81" s="42"/>
      <c r="E81" s="33"/>
      <c r="F81" s="33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</row>
    <row r="82" ht="13.8" customHeight="1">
      <c r="A82" s="5"/>
      <c r="B82" s="5"/>
      <c r="C82" s="5"/>
      <c r="D82" s="42"/>
      <c r="E82" s="33"/>
      <c r="F82" s="33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</row>
    <row r="83" ht="13.8" customHeight="1">
      <c r="A83" s="5"/>
      <c r="B83" s="5"/>
      <c r="C83" s="5"/>
      <c r="D83" s="42"/>
      <c r="E83" s="33"/>
      <c r="F83" s="33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</row>
    <row r="84" ht="13.8" customHeight="1">
      <c r="A84" s="5"/>
      <c r="B84" s="5"/>
      <c r="C84" s="5"/>
      <c r="D84" s="42"/>
      <c r="E84" s="33"/>
      <c r="F84" s="33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</row>
    <row r="85" ht="13.8" customHeight="1">
      <c r="A85" s="5"/>
      <c r="B85" s="5"/>
      <c r="C85" s="5"/>
      <c r="D85" s="42"/>
      <c r="E85" s="33"/>
      <c r="F85" s="33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</row>
    <row r="86" ht="13.8" customHeight="1">
      <c r="A86" s="5"/>
      <c r="B86" s="5"/>
      <c r="C86" s="5"/>
      <c r="D86" s="42"/>
      <c r="E86" s="33"/>
      <c r="F86" s="33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</row>
    <row r="87" ht="13.8" customHeight="1">
      <c r="A87" s="5"/>
      <c r="B87" s="5"/>
      <c r="C87" s="5"/>
      <c r="D87" s="42"/>
      <c r="E87" s="33"/>
      <c r="F87" s="33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</row>
    <row r="88" ht="13.8" customHeight="1">
      <c r="A88" s="5"/>
      <c r="B88" s="5"/>
      <c r="C88" s="5"/>
      <c r="D88" s="42"/>
      <c r="E88" s="33"/>
      <c r="F88" s="33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</row>
    <row r="89" ht="13.8" customHeight="1">
      <c r="A89" s="5"/>
      <c r="B89" s="5"/>
      <c r="C89" s="5"/>
      <c r="D89" s="42"/>
      <c r="E89" s="33"/>
      <c r="F89" s="33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</row>
    <row r="90" ht="13.8" customHeight="1">
      <c r="A90" s="5"/>
      <c r="B90" s="5"/>
      <c r="C90" s="5"/>
      <c r="D90" s="42"/>
      <c r="E90" s="33"/>
      <c r="F90" s="33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</row>
    <row r="91" ht="13.8" customHeight="1">
      <c r="A91" s="5"/>
      <c r="B91" s="5"/>
      <c r="C91" s="5"/>
      <c r="D91" s="42"/>
      <c r="E91" s="33"/>
      <c r="F91" s="33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</row>
    <row r="92" ht="13.8" customHeight="1">
      <c r="A92" s="5"/>
      <c r="B92" s="5"/>
      <c r="C92" s="5"/>
      <c r="D92" s="42"/>
      <c r="E92" s="33"/>
      <c r="F92" s="33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</row>
    <row r="93" ht="13.8" customHeight="1">
      <c r="A93" s="5"/>
      <c r="B93" s="5"/>
      <c r="C93" s="5"/>
      <c r="D93" s="42"/>
      <c r="E93" s="33"/>
      <c r="F93" s="33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</row>
    <row r="94" ht="13.8" customHeight="1">
      <c r="A94" s="5"/>
      <c r="B94" s="5"/>
      <c r="C94" s="5"/>
      <c r="D94" s="42"/>
      <c r="E94" s="33"/>
      <c r="F94" s="33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</row>
    <row r="95" ht="13.8" customHeight="1">
      <c r="A95" s="5"/>
      <c r="B95" s="5"/>
      <c r="C95" s="5"/>
      <c r="D95" s="42"/>
      <c r="E95" s="33"/>
      <c r="F95" s="33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</row>
    <row r="96" ht="13.8" customHeight="1">
      <c r="A96" s="5"/>
      <c r="B96" s="5"/>
      <c r="C96" s="5"/>
      <c r="D96" s="42"/>
      <c r="E96" s="33"/>
      <c r="F96" s="33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</row>
    <row r="97" ht="13.8" customHeight="1">
      <c r="A97" s="5"/>
      <c r="B97" s="5"/>
      <c r="C97" s="5"/>
      <c r="D97" s="42"/>
      <c r="E97" s="33"/>
      <c r="F97" s="33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</row>
    <row r="98" ht="13.8" customHeight="1">
      <c r="A98" s="5"/>
      <c r="B98" s="5"/>
      <c r="C98" s="5"/>
      <c r="D98" s="42"/>
      <c r="E98" s="33"/>
      <c r="F98" s="33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</row>
    <row r="99" ht="13.8" customHeight="1">
      <c r="A99" s="5"/>
      <c r="B99" s="5"/>
      <c r="C99" s="5"/>
      <c r="D99" s="42"/>
      <c r="E99" s="33"/>
      <c r="F99" s="33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</row>
    <row r="100" ht="13.8" customHeight="1">
      <c r="A100" s="5"/>
      <c r="B100" s="5"/>
      <c r="C100" s="5"/>
      <c r="D100" s="42"/>
      <c r="E100" s="33"/>
      <c r="F100" s="33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</row>
    <row r="101" ht="13.8" customHeight="1">
      <c r="A101" s="5"/>
      <c r="B101" s="5"/>
      <c r="C101" s="5"/>
      <c r="D101" s="42"/>
      <c r="E101" s="33"/>
      <c r="F101" s="33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</row>
    <row r="102" ht="13.8" customHeight="1">
      <c r="A102" s="5"/>
      <c r="B102" s="5"/>
      <c r="C102" s="5"/>
      <c r="D102" s="42"/>
      <c r="E102" s="33"/>
      <c r="F102" s="33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</row>
    <row r="103" ht="13.8" customHeight="1">
      <c r="A103" s="5"/>
      <c r="B103" s="5"/>
      <c r="C103" s="5"/>
      <c r="D103" s="42"/>
      <c r="E103" s="33"/>
      <c r="F103" s="33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</row>
    <row r="104" ht="13.8" customHeight="1">
      <c r="A104" s="5"/>
      <c r="B104" s="5"/>
      <c r="C104" s="5"/>
      <c r="D104" s="42"/>
      <c r="E104" s="33"/>
      <c r="F104" s="33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</row>
    <row r="105" ht="13.8" customHeight="1">
      <c r="A105" s="5"/>
      <c r="B105" s="5"/>
      <c r="C105" s="5"/>
      <c r="D105" s="42"/>
      <c r="E105" s="33"/>
      <c r="F105" s="33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</row>
    <row r="106" ht="13.8" customHeight="1">
      <c r="A106" s="5"/>
      <c r="B106" s="5"/>
      <c r="C106" s="5"/>
      <c r="D106" s="42"/>
      <c r="E106" s="33"/>
      <c r="F106" s="33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</row>
    <row r="107" ht="13.8" customHeight="1">
      <c r="A107" s="5"/>
      <c r="B107" s="5"/>
      <c r="C107" s="5"/>
      <c r="D107" s="42"/>
      <c r="E107" s="33"/>
      <c r="F107" s="33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</row>
    <row r="108" ht="13.8" customHeight="1">
      <c r="A108" s="5"/>
      <c r="B108" s="5"/>
      <c r="C108" s="5"/>
      <c r="D108" s="42"/>
      <c r="E108" s="33"/>
      <c r="F108" s="33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</row>
    <row r="109" ht="13.8" customHeight="1">
      <c r="A109" s="5"/>
      <c r="B109" s="5"/>
      <c r="C109" s="5"/>
      <c r="D109" s="42"/>
      <c r="E109" s="33"/>
      <c r="F109" s="33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</row>
    <row r="110" ht="13.8" customHeight="1">
      <c r="A110" s="5"/>
      <c r="B110" s="5"/>
      <c r="C110" s="5"/>
      <c r="D110" s="42"/>
      <c r="E110" s="33"/>
      <c r="F110" s="33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</row>
    <row r="111" ht="13.8" customHeight="1">
      <c r="A111" s="5"/>
      <c r="B111" s="5"/>
      <c r="C111" s="5"/>
      <c r="D111" s="42"/>
      <c r="E111" s="33"/>
      <c r="F111" s="33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</row>
    <row r="112" ht="13.8" customHeight="1">
      <c r="A112" s="5"/>
      <c r="B112" s="5"/>
      <c r="C112" s="5"/>
      <c r="D112" s="42"/>
      <c r="E112" s="33"/>
      <c r="F112" s="33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</row>
    <row r="113" ht="13.8" customHeight="1">
      <c r="A113" s="5"/>
      <c r="B113" s="5"/>
      <c r="C113" s="5"/>
      <c r="D113" s="42"/>
      <c r="E113" s="33"/>
      <c r="F113" s="33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</row>
    <row r="114" ht="13.8" customHeight="1">
      <c r="A114" s="5"/>
      <c r="B114" s="5"/>
      <c r="C114" s="5"/>
      <c r="D114" s="42"/>
      <c r="E114" s="33"/>
      <c r="F114" s="33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</row>
    <row r="115" ht="13.8" customHeight="1">
      <c r="A115" s="5"/>
      <c r="B115" s="5"/>
      <c r="C115" s="5"/>
      <c r="D115" s="42"/>
      <c r="E115" s="33"/>
      <c r="F115" s="33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</row>
    <row r="116" ht="13.8" customHeight="1">
      <c r="A116" s="5"/>
      <c r="B116" s="5"/>
      <c r="C116" s="5"/>
      <c r="D116" s="42"/>
      <c r="E116" s="33"/>
      <c r="F116" s="33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</row>
    <row r="117" ht="13.8" customHeight="1">
      <c r="A117" s="5"/>
      <c r="B117" s="5"/>
      <c r="C117" s="5"/>
      <c r="D117" s="42"/>
      <c r="E117" s="33"/>
      <c r="F117" s="33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</row>
    <row r="118" ht="13.8" customHeight="1">
      <c r="A118" s="5"/>
      <c r="B118" s="5"/>
      <c r="C118" s="5"/>
      <c r="D118" s="42"/>
      <c r="E118" s="33"/>
      <c r="F118" s="33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</row>
    <row r="119" ht="13.8" customHeight="1">
      <c r="A119" s="5"/>
      <c r="B119" s="5"/>
      <c r="C119" s="5"/>
      <c r="D119" s="42"/>
      <c r="E119" s="33"/>
      <c r="F119" s="33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</row>
    <row r="120" ht="13.8" customHeight="1">
      <c r="A120" s="5"/>
      <c r="B120" s="5"/>
      <c r="C120" s="5"/>
      <c r="D120" s="42"/>
      <c r="E120" s="33"/>
      <c r="F120" s="33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</row>
    <row r="121" ht="13.8" customHeight="1">
      <c r="A121" s="5"/>
      <c r="B121" s="5"/>
      <c r="C121" s="5"/>
      <c r="D121" s="42"/>
      <c r="E121" s="33"/>
      <c r="F121" s="33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</row>
    <row r="122" ht="13.8" customHeight="1">
      <c r="A122" s="5"/>
      <c r="B122" s="5"/>
      <c r="C122" s="5"/>
      <c r="D122" s="42"/>
      <c r="E122" s="33"/>
      <c r="F122" s="33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</row>
    <row r="123" ht="13.8" customHeight="1">
      <c r="A123" s="5"/>
      <c r="B123" s="5"/>
      <c r="C123" s="5"/>
      <c r="D123" s="42"/>
      <c r="E123" s="33"/>
      <c r="F123" s="33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</row>
    <row r="124" ht="13.8" customHeight="1">
      <c r="A124" s="5"/>
      <c r="B124" s="5"/>
      <c r="C124" s="5"/>
      <c r="D124" s="42"/>
      <c r="E124" s="33"/>
      <c r="F124" s="33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</row>
    <row r="125" ht="13.8" customHeight="1">
      <c r="A125" s="5"/>
      <c r="B125" s="5"/>
      <c r="C125" s="5"/>
      <c r="D125" s="42"/>
      <c r="E125" s="33"/>
      <c r="F125" s="33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</row>
    <row r="126" ht="13.8" customHeight="1">
      <c r="A126" s="5"/>
      <c r="B126" s="5"/>
      <c r="C126" s="5"/>
      <c r="D126" s="42"/>
      <c r="E126" s="33"/>
      <c r="F126" s="33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</row>
    <row r="127" ht="13.8" customHeight="1">
      <c r="A127" s="5"/>
      <c r="B127" s="5"/>
      <c r="C127" s="5"/>
      <c r="D127" s="42"/>
      <c r="E127" s="33"/>
      <c r="F127" s="33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</row>
    <row r="128" ht="13.8" customHeight="1">
      <c r="A128" s="5"/>
      <c r="B128" s="5"/>
      <c r="C128" s="5"/>
      <c r="D128" s="42"/>
      <c r="E128" s="33"/>
      <c r="F128" s="33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</row>
    <row r="129" ht="13.8" customHeight="1">
      <c r="A129" s="5"/>
      <c r="B129" s="5"/>
      <c r="C129" s="5"/>
      <c r="D129" s="42"/>
      <c r="E129" s="33"/>
      <c r="F129" s="33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</row>
    <row r="130" ht="13.8" customHeight="1">
      <c r="A130" s="5"/>
      <c r="B130" s="5"/>
      <c r="C130" s="5"/>
      <c r="D130" s="42"/>
      <c r="E130" s="33"/>
      <c r="F130" s="33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</row>
    <row r="131" ht="13.8" customHeight="1">
      <c r="A131" s="5"/>
      <c r="B131" s="5"/>
      <c r="C131" s="5"/>
      <c r="D131" s="42"/>
      <c r="E131" s="33"/>
      <c r="F131" s="33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</row>
    <row r="132" ht="13.8" customHeight="1">
      <c r="A132" s="5"/>
      <c r="B132" s="5"/>
      <c r="C132" s="5"/>
      <c r="D132" s="42"/>
      <c r="E132" s="33"/>
      <c r="F132" s="33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</row>
    <row r="133" ht="13.8" customHeight="1">
      <c r="A133" s="5"/>
      <c r="B133" s="5"/>
      <c r="C133" s="5"/>
      <c r="D133" s="42"/>
      <c r="E133" s="33"/>
      <c r="F133" s="33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</row>
    <row r="134" ht="13.8" customHeight="1">
      <c r="A134" s="5"/>
      <c r="B134" s="5"/>
      <c r="C134" s="5"/>
      <c r="D134" s="42"/>
      <c r="E134" s="33"/>
      <c r="F134" s="33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</row>
    <row r="135" ht="13.8" customHeight="1">
      <c r="A135" s="5"/>
      <c r="B135" s="5"/>
      <c r="C135" s="5"/>
      <c r="D135" s="42"/>
      <c r="E135" s="33"/>
      <c r="F135" s="33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</row>
    <row r="136" ht="13.8" customHeight="1">
      <c r="A136" s="5"/>
      <c r="B136" s="5"/>
      <c r="C136" s="5"/>
      <c r="D136" s="42"/>
      <c r="E136" s="33"/>
      <c r="F136" s="33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</row>
    <row r="137" ht="13.8" customHeight="1">
      <c r="A137" s="5"/>
      <c r="B137" s="5"/>
      <c r="C137" s="5"/>
      <c r="D137" s="42"/>
      <c r="E137" s="33"/>
      <c r="F137" s="33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</row>
    <row r="138" ht="13.8" customHeight="1">
      <c r="A138" s="5"/>
      <c r="B138" s="5"/>
      <c r="C138" s="5"/>
      <c r="D138" s="42"/>
      <c r="E138" s="33"/>
      <c r="F138" s="33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</row>
    <row r="139" ht="13.8" customHeight="1">
      <c r="A139" s="5"/>
      <c r="B139" s="5"/>
      <c r="C139" s="5"/>
      <c r="D139" s="42"/>
      <c r="E139" s="33"/>
      <c r="F139" s="33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</row>
    <row r="140" ht="13.8" customHeight="1">
      <c r="A140" s="5"/>
      <c r="B140" s="5"/>
      <c r="C140" s="5"/>
      <c r="D140" s="42"/>
      <c r="E140" s="33"/>
      <c r="F140" s="33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</row>
    <row r="141" ht="13.8" customHeight="1">
      <c r="A141" s="5"/>
      <c r="B141" s="5"/>
      <c r="C141" s="5"/>
      <c r="D141" s="42"/>
      <c r="E141" s="33"/>
      <c r="F141" s="33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</row>
    <row r="142" ht="13.8" customHeight="1">
      <c r="A142" s="5"/>
      <c r="B142" s="5"/>
      <c r="C142" s="5"/>
      <c r="D142" s="42"/>
      <c r="E142" s="33"/>
      <c r="F142" s="33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</row>
    <row r="143" ht="13.8" customHeight="1">
      <c r="A143" s="5"/>
      <c r="B143" s="5"/>
      <c r="C143" s="5"/>
      <c r="D143" s="42"/>
      <c r="E143" s="33"/>
      <c r="F143" s="33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</row>
    <row r="144" ht="13.8" customHeight="1">
      <c r="A144" s="5"/>
      <c r="B144" s="5"/>
      <c r="C144" s="5"/>
      <c r="D144" s="42"/>
      <c r="E144" s="33"/>
      <c r="F144" s="33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</row>
    <row r="145" ht="13.8" customHeight="1">
      <c r="A145" s="5"/>
      <c r="B145" s="5"/>
      <c r="C145" s="5"/>
      <c r="D145" s="42"/>
      <c r="E145" s="33"/>
      <c r="F145" s="33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</row>
    <row r="146" ht="13.8" customHeight="1">
      <c r="A146" s="5"/>
      <c r="B146" s="5"/>
      <c r="C146" s="5"/>
      <c r="D146" s="42"/>
      <c r="E146" s="33"/>
      <c r="F146" s="33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</row>
    <row r="147" ht="13.8" customHeight="1">
      <c r="A147" s="5"/>
      <c r="B147" s="5"/>
      <c r="C147" s="5"/>
      <c r="D147" s="42"/>
      <c r="E147" s="33"/>
      <c r="F147" s="33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</row>
    <row r="148" ht="13.8" customHeight="1">
      <c r="A148" s="5"/>
      <c r="B148" s="5"/>
      <c r="C148" s="5"/>
      <c r="D148" s="42"/>
      <c r="E148" s="33"/>
      <c r="F148" s="33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</row>
    <row r="149" ht="13.8" customHeight="1">
      <c r="A149" s="5"/>
      <c r="B149" s="5"/>
      <c r="C149" s="5"/>
      <c r="D149" s="42"/>
      <c r="E149" s="33"/>
      <c r="F149" s="33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</row>
    <row r="150" ht="13.8" customHeight="1">
      <c r="A150" s="5"/>
      <c r="B150" s="5"/>
      <c r="C150" s="5"/>
      <c r="D150" s="42"/>
      <c r="E150" s="33"/>
      <c r="F150" s="33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</row>
    <row r="151" ht="13.8" customHeight="1">
      <c r="A151" s="5"/>
      <c r="B151" s="5"/>
      <c r="C151" s="5"/>
      <c r="D151" s="42"/>
      <c r="E151" s="33"/>
      <c r="F151" s="33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</row>
    <row r="152" ht="13.8" customHeight="1">
      <c r="A152" s="5"/>
      <c r="B152" s="5"/>
      <c r="C152" s="5"/>
      <c r="D152" s="42"/>
      <c r="E152" s="33"/>
      <c r="F152" s="33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</row>
    <row r="153" ht="13.8" customHeight="1">
      <c r="A153" s="5"/>
      <c r="B153" s="5"/>
      <c r="C153" s="5"/>
      <c r="D153" s="42"/>
      <c r="E153" s="33"/>
      <c r="F153" s="33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</row>
    <row r="154" ht="13.8" customHeight="1">
      <c r="A154" s="5"/>
      <c r="B154" s="5"/>
      <c r="C154" s="5"/>
      <c r="D154" s="42"/>
      <c r="E154" s="33"/>
      <c r="F154" s="33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</row>
    <row r="155" ht="13.8" customHeight="1">
      <c r="A155" s="5"/>
      <c r="B155" s="5"/>
      <c r="C155" s="5"/>
      <c r="D155" s="42"/>
      <c r="E155" s="33"/>
      <c r="F155" s="33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</row>
    <row r="156" ht="13.8" customHeight="1">
      <c r="A156" s="5"/>
      <c r="B156" s="5"/>
      <c r="C156" s="5"/>
      <c r="D156" s="42"/>
      <c r="E156" s="33"/>
      <c r="F156" s="33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</row>
    <row r="157" ht="13.8" customHeight="1">
      <c r="A157" s="5"/>
      <c r="B157" s="5"/>
      <c r="C157" s="5"/>
      <c r="D157" s="42"/>
      <c r="E157" s="33"/>
      <c r="F157" s="33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</row>
    <row r="158" ht="13.8" customHeight="1">
      <c r="A158" s="5"/>
      <c r="B158" s="5"/>
      <c r="C158" s="5"/>
      <c r="D158" s="42"/>
      <c r="E158" s="33"/>
      <c r="F158" s="33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</row>
    <row r="159" ht="13.8" customHeight="1">
      <c r="A159" s="5"/>
      <c r="B159" s="5"/>
      <c r="C159" s="5"/>
      <c r="D159" s="42"/>
      <c r="E159" s="33"/>
      <c r="F159" s="33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</row>
    <row r="160" ht="13.8" customHeight="1">
      <c r="A160" s="5"/>
      <c r="B160" s="5"/>
      <c r="C160" s="5"/>
      <c r="D160" s="42"/>
      <c r="E160" s="33"/>
      <c r="F160" s="33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</row>
    <row r="161" ht="13.8" customHeight="1">
      <c r="A161" s="5"/>
      <c r="B161" s="5"/>
      <c r="C161" s="5"/>
      <c r="D161" s="42"/>
      <c r="E161" s="33"/>
      <c r="F161" s="33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</row>
    <row r="162" ht="13.8" customHeight="1">
      <c r="A162" s="5"/>
      <c r="B162" s="5"/>
      <c r="C162" s="5"/>
      <c r="D162" s="42"/>
      <c r="E162" s="33"/>
      <c r="F162" s="33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</row>
    <row r="163" ht="13.8" customHeight="1">
      <c r="A163" s="5"/>
      <c r="B163" s="5"/>
      <c r="C163" s="5"/>
      <c r="D163" s="42"/>
      <c r="E163" s="33"/>
      <c r="F163" s="33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</row>
    <row r="164" ht="13.8" customHeight="1">
      <c r="A164" s="5"/>
      <c r="B164" s="5"/>
      <c r="C164" s="5"/>
      <c r="D164" s="42"/>
      <c r="E164" s="33"/>
      <c r="F164" s="33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</row>
    <row r="165" ht="13.8" customHeight="1">
      <c r="A165" s="5"/>
      <c r="B165" s="5"/>
      <c r="C165" s="5"/>
      <c r="D165" s="42"/>
      <c r="E165" s="33"/>
      <c r="F165" s="33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</row>
    <row r="166" ht="13.8" customHeight="1">
      <c r="A166" s="5"/>
      <c r="B166" s="5"/>
      <c r="C166" s="5"/>
      <c r="D166" s="42"/>
      <c r="E166" s="33"/>
      <c r="F166" s="33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</row>
    <row r="167" ht="13.8" customHeight="1">
      <c r="A167" s="5"/>
      <c r="B167" s="5"/>
      <c r="C167" s="5"/>
      <c r="D167" s="42"/>
      <c r="E167" s="33"/>
      <c r="F167" s="33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</row>
    <row r="168" ht="13.8" customHeight="1">
      <c r="A168" s="5"/>
      <c r="B168" s="5"/>
      <c r="C168" s="5"/>
      <c r="D168" s="42"/>
      <c r="E168" s="33"/>
      <c r="F168" s="33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</row>
    <row r="169" ht="13.8" customHeight="1">
      <c r="A169" s="5"/>
      <c r="B169" s="5"/>
      <c r="C169" s="5"/>
      <c r="D169" s="42"/>
      <c r="E169" s="33"/>
      <c r="F169" s="33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</row>
    <row r="170" ht="13.8" customHeight="1">
      <c r="A170" s="5"/>
      <c r="B170" s="5"/>
      <c r="C170" s="5"/>
      <c r="D170" s="42"/>
      <c r="E170" s="33"/>
      <c r="F170" s="33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</row>
    <row r="171" ht="13.8" customHeight="1">
      <c r="A171" s="5"/>
      <c r="B171" s="5"/>
      <c r="C171" s="5"/>
      <c r="D171" s="42"/>
      <c r="E171" s="33"/>
      <c r="F171" s="33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</row>
    <row r="172" ht="13.8" customHeight="1">
      <c r="A172" s="5"/>
      <c r="B172" s="5"/>
      <c r="C172" s="5"/>
      <c r="D172" s="42"/>
      <c r="E172" s="33"/>
      <c r="F172" s="33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</row>
    <row r="173" ht="13.8" customHeight="1">
      <c r="A173" s="5"/>
      <c r="B173" s="5"/>
      <c r="C173" s="5"/>
      <c r="D173" s="42"/>
      <c r="E173" s="33"/>
      <c r="F173" s="33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</row>
    <row r="174" ht="13.8" customHeight="1">
      <c r="A174" s="5"/>
      <c r="B174" s="5"/>
      <c r="C174" s="5"/>
      <c r="D174" s="42"/>
      <c r="E174" s="33"/>
      <c r="F174" s="33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</row>
    <row r="175" ht="13.8" customHeight="1">
      <c r="A175" s="5"/>
      <c r="B175" s="5"/>
      <c r="C175" s="5"/>
      <c r="D175" s="42"/>
      <c r="E175" s="33"/>
      <c r="F175" s="33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</row>
    <row r="176" ht="13.8" customHeight="1">
      <c r="A176" s="5"/>
      <c r="B176" s="5"/>
      <c r="C176" s="5"/>
      <c r="D176" s="42"/>
      <c r="E176" s="33"/>
      <c r="F176" s="33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</row>
    <row r="177" ht="13.8" customHeight="1">
      <c r="A177" s="5"/>
      <c r="B177" s="5"/>
      <c r="C177" s="5"/>
      <c r="D177" s="42"/>
      <c r="E177" s="33"/>
      <c r="F177" s="33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</row>
    <row r="178" ht="13.8" customHeight="1">
      <c r="A178" s="5"/>
      <c r="B178" s="5"/>
      <c r="C178" s="5"/>
      <c r="D178" s="42"/>
      <c r="E178" s="33"/>
      <c r="F178" s="33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</row>
    <row r="179" ht="13.8" customHeight="1">
      <c r="A179" s="5"/>
      <c r="B179" s="5"/>
      <c r="C179" s="5"/>
      <c r="D179" s="42"/>
      <c r="E179" s="33"/>
      <c r="F179" s="33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</row>
    <row r="180" ht="13.8" customHeight="1">
      <c r="A180" s="5"/>
      <c r="B180" s="5"/>
      <c r="C180" s="5"/>
      <c r="D180" s="42"/>
      <c r="E180" s="33"/>
      <c r="F180" s="33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</row>
    <row r="181" ht="13.8" customHeight="1">
      <c r="A181" s="5"/>
      <c r="B181" s="5"/>
      <c r="C181" s="5"/>
      <c r="D181" s="42"/>
      <c r="E181" s="33"/>
      <c r="F181" s="33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</row>
    <row r="182" ht="13.8" customHeight="1">
      <c r="A182" s="5"/>
      <c r="B182" s="5"/>
      <c r="C182" s="5"/>
      <c r="D182" s="42"/>
      <c r="E182" s="33"/>
      <c r="F182" s="33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</row>
    <row r="183" ht="13.8" customHeight="1">
      <c r="A183" s="5"/>
      <c r="B183" s="5"/>
      <c r="C183" s="5"/>
      <c r="D183" s="42"/>
      <c r="E183" s="33"/>
      <c r="F183" s="33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</row>
    <row r="184" ht="13.8" customHeight="1">
      <c r="A184" s="5"/>
      <c r="B184" s="5"/>
      <c r="C184" s="5"/>
      <c r="D184" s="42"/>
      <c r="E184" s="33"/>
      <c r="F184" s="33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</row>
    <row r="185" ht="13.8" customHeight="1">
      <c r="A185" s="5"/>
      <c r="B185" s="5"/>
      <c r="C185" s="5"/>
      <c r="D185" s="42"/>
      <c r="E185" s="33"/>
      <c r="F185" s="33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</row>
    <row r="186" ht="13.8" customHeight="1">
      <c r="A186" s="5"/>
      <c r="B186" s="5"/>
      <c r="C186" s="5"/>
      <c r="D186" s="42"/>
      <c r="E186" s="33"/>
      <c r="F186" s="33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</row>
    <row r="187" ht="13.8" customHeight="1">
      <c r="A187" s="5"/>
      <c r="B187" s="5"/>
      <c r="C187" s="5"/>
      <c r="D187" s="42"/>
      <c r="E187" s="33"/>
      <c r="F187" s="33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</row>
    <row r="188" ht="13.8" customHeight="1">
      <c r="A188" s="5"/>
      <c r="B188" s="5"/>
      <c r="C188" s="5"/>
      <c r="D188" s="42"/>
      <c r="E188" s="33"/>
      <c r="F188" s="33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</row>
    <row r="189" ht="13.8" customHeight="1">
      <c r="A189" s="5"/>
      <c r="B189" s="5"/>
      <c r="C189" s="5"/>
      <c r="D189" s="42"/>
      <c r="E189" s="33"/>
      <c r="F189" s="33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</row>
    <row r="190" ht="13.8" customHeight="1">
      <c r="A190" s="5"/>
      <c r="B190" s="5"/>
      <c r="C190" s="5"/>
      <c r="D190" s="42"/>
      <c r="E190" s="33"/>
      <c r="F190" s="33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</row>
    <row r="191" ht="13.8" customHeight="1">
      <c r="A191" s="5"/>
      <c r="B191" s="5"/>
      <c r="C191" s="5"/>
      <c r="D191" s="42"/>
      <c r="E191" s="33"/>
      <c r="F191" s="33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</row>
    <row r="192" ht="13.8" customHeight="1">
      <c r="A192" s="5"/>
      <c r="B192" s="5"/>
      <c r="C192" s="5"/>
      <c r="D192" s="42"/>
      <c r="E192" s="33"/>
      <c r="F192" s="33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</row>
    <row r="193" ht="13.8" customHeight="1">
      <c r="A193" s="5"/>
      <c r="B193" s="5"/>
      <c r="C193" s="5"/>
      <c r="D193" s="42"/>
      <c r="E193" s="33"/>
      <c r="F193" s="33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</row>
    <row r="194" ht="13.8" customHeight="1">
      <c r="A194" s="5"/>
      <c r="B194" s="5"/>
      <c r="C194" s="5"/>
      <c r="D194" s="42"/>
      <c r="E194" s="33"/>
      <c r="F194" s="33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</row>
    <row r="195" ht="13.8" customHeight="1">
      <c r="A195" s="5"/>
      <c r="B195" s="5"/>
      <c r="C195" s="5"/>
      <c r="D195" s="42"/>
      <c r="E195" s="33"/>
      <c r="F195" s="33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</row>
    <row r="196" ht="13.8" customHeight="1">
      <c r="A196" s="5"/>
      <c r="B196" s="5"/>
      <c r="C196" s="5"/>
      <c r="D196" s="42"/>
      <c r="E196" s="33"/>
      <c r="F196" s="33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</row>
    <row r="197" ht="13.8" customHeight="1">
      <c r="A197" s="5"/>
      <c r="B197" s="5"/>
      <c r="C197" s="5"/>
      <c r="D197" s="42"/>
      <c r="E197" s="33"/>
      <c r="F197" s="33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</row>
    <row r="198" ht="13.8" customHeight="1">
      <c r="A198" s="5"/>
      <c r="B198" s="5"/>
      <c r="C198" s="5"/>
      <c r="D198" s="42"/>
      <c r="E198" s="33"/>
      <c r="F198" s="33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</row>
    <row r="199" ht="13.8" customHeight="1">
      <c r="A199" s="5"/>
      <c r="B199" s="5"/>
      <c r="C199" s="5"/>
      <c r="D199" s="42"/>
      <c r="E199" s="33"/>
      <c r="F199" s="33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</row>
    <row r="200" ht="13.8" customHeight="1">
      <c r="A200" s="5"/>
      <c r="B200" s="5"/>
      <c r="C200" s="5"/>
      <c r="D200" s="42"/>
      <c r="E200" s="33"/>
      <c r="F200" s="33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</row>
    <row r="201" ht="13.8" customHeight="1">
      <c r="A201" s="5"/>
      <c r="B201" s="5"/>
      <c r="C201" s="5"/>
      <c r="D201" s="42"/>
      <c r="E201" s="33"/>
      <c r="F201" s="33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</row>
    <row r="202" ht="13.8" customHeight="1">
      <c r="A202" s="5"/>
      <c r="B202" s="5"/>
      <c r="C202" s="5"/>
      <c r="D202" s="42"/>
      <c r="E202" s="33"/>
      <c r="F202" s="33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</row>
    <row r="203" ht="13.8" customHeight="1">
      <c r="A203" s="5"/>
      <c r="B203" s="5"/>
      <c r="C203" s="5"/>
      <c r="D203" s="42"/>
      <c r="E203" s="33"/>
      <c r="F203" s="33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</row>
    <row r="204" ht="13.8" customHeight="1">
      <c r="A204" s="5"/>
      <c r="B204" s="5"/>
      <c r="C204" s="5"/>
      <c r="D204" s="42"/>
      <c r="E204" s="33"/>
      <c r="F204" s="33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</row>
    <row r="205" ht="13.8" customHeight="1">
      <c r="A205" s="5"/>
      <c r="B205" s="5"/>
      <c r="C205" s="5"/>
      <c r="D205" s="42"/>
      <c r="E205" s="33"/>
      <c r="F205" s="33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</row>
    <row r="206" ht="13.8" customHeight="1">
      <c r="A206" s="5"/>
      <c r="B206" s="5"/>
      <c r="C206" s="5"/>
      <c r="D206" s="42"/>
      <c r="E206" s="33"/>
      <c r="F206" s="33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</row>
    <row r="207" ht="13.8" customHeight="1">
      <c r="A207" s="5"/>
      <c r="B207" s="5"/>
      <c r="C207" s="5"/>
      <c r="D207" s="42"/>
      <c r="E207" s="33"/>
      <c r="F207" s="33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</row>
    <row r="208" ht="13.8" customHeight="1">
      <c r="A208" s="5"/>
      <c r="B208" s="5"/>
      <c r="C208" s="5"/>
      <c r="D208" s="42"/>
      <c r="E208" s="33"/>
      <c r="F208" s="33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</row>
    <row r="209" ht="13.8" customHeight="1">
      <c r="A209" s="5"/>
      <c r="B209" s="5"/>
      <c r="C209" s="5"/>
      <c r="D209" s="42"/>
      <c r="E209" s="33"/>
      <c r="F209" s="33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</row>
    <row r="210" ht="13.8" customHeight="1">
      <c r="A210" s="5"/>
      <c r="B210" s="5"/>
      <c r="C210" s="5"/>
      <c r="D210" s="42"/>
      <c r="E210" s="33"/>
      <c r="F210" s="33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</row>
    <row r="211" ht="13.8" customHeight="1">
      <c r="A211" s="5"/>
      <c r="B211" s="5"/>
      <c r="C211" s="5"/>
      <c r="D211" s="42"/>
      <c r="E211" s="33"/>
      <c r="F211" s="33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</row>
    <row r="212" ht="13.8" customHeight="1">
      <c r="A212" s="5"/>
      <c r="B212" s="5"/>
      <c r="C212" s="5"/>
      <c r="D212" s="42"/>
      <c r="E212" s="33"/>
      <c r="F212" s="33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</row>
    <row r="213" ht="13.8" customHeight="1">
      <c r="A213" s="5"/>
      <c r="B213" s="5"/>
      <c r="C213" s="5"/>
      <c r="D213" s="42"/>
      <c r="E213" s="33"/>
      <c r="F213" s="33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</row>
    <row r="214" ht="13.8" customHeight="1">
      <c r="A214" s="5"/>
      <c r="B214" s="5"/>
      <c r="C214" s="5"/>
      <c r="D214" s="42"/>
      <c r="E214" s="33"/>
      <c r="F214" s="33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</row>
    <row r="215" ht="13.8" customHeight="1">
      <c r="A215" s="5"/>
      <c r="B215" s="5"/>
      <c r="C215" s="5"/>
      <c r="D215" s="42"/>
      <c r="E215" s="33"/>
      <c r="F215" s="33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</row>
    <row r="216" ht="13.8" customHeight="1">
      <c r="A216" s="5"/>
      <c r="B216" s="5"/>
      <c r="C216" s="5"/>
      <c r="D216" s="42"/>
      <c r="E216" s="33"/>
      <c r="F216" s="33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</row>
    <row r="217" ht="13.8" customHeight="1">
      <c r="A217" s="5"/>
      <c r="B217" s="5"/>
      <c r="C217" s="5"/>
      <c r="D217" s="42"/>
      <c r="E217" s="33"/>
      <c r="F217" s="33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</row>
    <row r="218" ht="13.8" customHeight="1">
      <c r="A218" s="5"/>
      <c r="B218" s="5"/>
      <c r="C218" s="5"/>
      <c r="D218" s="42"/>
      <c r="E218" s="33"/>
      <c r="F218" s="33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</row>
    <row r="219" ht="13.8" customHeight="1">
      <c r="A219" s="5"/>
      <c r="B219" s="5"/>
      <c r="C219" s="5"/>
      <c r="D219" s="42"/>
      <c r="E219" s="33"/>
      <c r="F219" s="33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</row>
    <row r="220" ht="13.8" customHeight="1">
      <c r="A220" s="5"/>
      <c r="B220" s="5"/>
      <c r="C220" s="5"/>
      <c r="D220" s="42"/>
      <c r="E220" s="33"/>
      <c r="F220" s="33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</row>
    <row r="221" ht="13.8" customHeight="1">
      <c r="A221" s="5"/>
      <c r="B221" s="5"/>
      <c r="C221" s="5"/>
      <c r="D221" s="42"/>
      <c r="E221" s="33"/>
      <c r="F221" s="33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</row>
    <row r="222" ht="13.8" customHeight="1">
      <c r="A222" s="5"/>
      <c r="B222" s="5"/>
      <c r="C222" s="5"/>
      <c r="D222" s="42"/>
      <c r="E222" s="33"/>
      <c r="F222" s="33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</row>
    <row r="223" ht="13.8" customHeight="1">
      <c r="A223" s="5"/>
      <c r="B223" s="5"/>
      <c r="C223" s="5"/>
      <c r="D223" s="42"/>
      <c r="E223" s="33"/>
      <c r="F223" s="33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</row>
    <row r="224" ht="13.8" customHeight="1">
      <c r="A224" s="5"/>
      <c r="B224" s="5"/>
      <c r="C224" s="5"/>
      <c r="D224" s="42"/>
      <c r="E224" s="33"/>
      <c r="F224" s="33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</row>
    <row r="225" ht="13.8" customHeight="1">
      <c r="A225" s="5"/>
      <c r="B225" s="5"/>
      <c r="C225" s="5"/>
      <c r="D225" s="42"/>
      <c r="E225" s="33"/>
      <c r="F225" s="33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</row>
    <row r="226" ht="13.8" customHeight="1">
      <c r="A226" s="5"/>
      <c r="B226" s="5"/>
      <c r="C226" s="5"/>
      <c r="D226" s="42"/>
      <c r="E226" s="33"/>
      <c r="F226" s="33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</row>
    <row r="227" ht="13.8" customHeight="1">
      <c r="A227" s="5"/>
      <c r="B227" s="5"/>
      <c r="C227" s="5"/>
      <c r="D227" s="42"/>
      <c r="E227" s="33"/>
      <c r="F227" s="33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</row>
    <row r="228" ht="13.8" customHeight="1">
      <c r="A228" s="5"/>
      <c r="B228" s="5"/>
      <c r="C228" s="5"/>
      <c r="D228" s="42"/>
      <c r="E228" s="33"/>
      <c r="F228" s="33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</row>
    <row r="229" ht="13.8" customHeight="1">
      <c r="A229" s="5"/>
      <c r="B229" s="5"/>
      <c r="C229" s="5"/>
      <c r="D229" s="42"/>
      <c r="E229" s="33"/>
      <c r="F229" s="33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</row>
    <row r="230" ht="13.8" customHeight="1">
      <c r="A230" s="5"/>
      <c r="B230" s="5"/>
      <c r="C230" s="5"/>
      <c r="D230" s="42"/>
      <c r="E230" s="33"/>
      <c r="F230" s="33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</row>
    <row r="231" ht="13.8" customHeight="1">
      <c r="A231" s="5"/>
      <c r="B231" s="5"/>
      <c r="C231" s="5"/>
      <c r="D231" s="42"/>
      <c r="E231" s="33"/>
      <c r="F231" s="33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</row>
    <row r="232" ht="13.8" customHeight="1">
      <c r="A232" s="5"/>
      <c r="B232" s="5"/>
      <c r="C232" s="5"/>
      <c r="D232" s="42"/>
      <c r="E232" s="33"/>
      <c r="F232" s="33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</row>
    <row r="233" ht="13.8" customHeight="1">
      <c r="A233" s="5"/>
      <c r="B233" s="5"/>
      <c r="C233" s="5"/>
      <c r="D233" s="42"/>
      <c r="E233" s="33"/>
      <c r="F233" s="33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</row>
    <row r="234" ht="13.8" customHeight="1">
      <c r="A234" s="5"/>
      <c r="B234" s="5"/>
      <c r="C234" s="5"/>
      <c r="D234" s="42"/>
      <c r="E234" s="33"/>
      <c r="F234" s="33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</row>
    <row r="235" ht="13.8" customHeight="1">
      <c r="A235" s="5"/>
      <c r="B235" s="5"/>
      <c r="C235" s="5"/>
      <c r="D235" s="42"/>
      <c r="E235" s="33"/>
      <c r="F235" s="33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</row>
    <row r="236" ht="13.8" customHeight="1">
      <c r="A236" s="5"/>
      <c r="B236" s="5"/>
      <c r="C236" s="5"/>
      <c r="D236" s="42"/>
      <c r="E236" s="33"/>
      <c r="F236" s="33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</row>
    <row r="237" ht="13.8" customHeight="1">
      <c r="A237" s="5"/>
      <c r="B237" s="5"/>
      <c r="C237" s="5"/>
      <c r="D237" s="42"/>
      <c r="E237" s="33"/>
      <c r="F237" s="33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</row>
    <row r="238" ht="13.8" customHeight="1">
      <c r="A238" s="5"/>
      <c r="B238" s="5"/>
      <c r="C238" s="5"/>
      <c r="D238" s="42"/>
      <c r="E238" s="33"/>
      <c r="F238" s="33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</row>
    <row r="239" ht="13.8" customHeight="1">
      <c r="A239" s="5"/>
      <c r="B239" s="5"/>
      <c r="C239" s="5"/>
      <c r="D239" s="42"/>
      <c r="E239" s="33"/>
      <c r="F239" s="33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</row>
    <row r="240" ht="13.8" customHeight="1">
      <c r="A240" s="5"/>
      <c r="B240" s="5"/>
      <c r="C240" s="5"/>
      <c r="D240" s="42"/>
      <c r="E240" s="33"/>
      <c r="F240" s="33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</row>
    <row r="241" ht="13.8" customHeight="1">
      <c r="A241" s="5"/>
      <c r="B241" s="5"/>
      <c r="C241" s="5"/>
      <c r="D241" s="42"/>
      <c r="E241" s="33"/>
      <c r="F241" s="33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</row>
    <row r="242" ht="13.8" customHeight="1">
      <c r="A242" s="5"/>
      <c r="B242" s="5"/>
      <c r="C242" s="5"/>
      <c r="D242" s="42"/>
      <c r="E242" s="33"/>
      <c r="F242" s="33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</row>
    <row r="243" ht="13.8" customHeight="1">
      <c r="A243" s="5"/>
      <c r="B243" s="5"/>
      <c r="C243" s="5"/>
      <c r="D243" s="42"/>
      <c r="E243" s="33"/>
      <c r="F243" s="33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</row>
    <row r="244" ht="13.8" customHeight="1">
      <c r="A244" s="5"/>
      <c r="B244" s="5"/>
      <c r="C244" s="5"/>
      <c r="D244" s="42"/>
      <c r="E244" s="33"/>
      <c r="F244" s="33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</row>
    <row r="245" ht="13.8" customHeight="1">
      <c r="A245" s="5"/>
      <c r="B245" s="5"/>
      <c r="C245" s="5"/>
      <c r="D245" s="42"/>
      <c r="E245" s="33"/>
      <c r="F245" s="33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</row>
    <row r="246" ht="13.8" customHeight="1">
      <c r="A246" s="5"/>
      <c r="B246" s="5"/>
      <c r="C246" s="5"/>
      <c r="D246" s="42"/>
      <c r="E246" s="33"/>
      <c r="F246" s="33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</row>
    <row r="247" ht="13.8" customHeight="1">
      <c r="A247" s="5"/>
      <c r="B247" s="5"/>
      <c r="C247" s="5"/>
      <c r="D247" s="42"/>
      <c r="E247" s="33"/>
      <c r="F247" s="33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</row>
    <row r="248" ht="13.8" customHeight="1">
      <c r="A248" s="5"/>
      <c r="B248" s="5"/>
      <c r="C248" s="5"/>
      <c r="D248" s="42"/>
      <c r="E248" s="33"/>
      <c r="F248" s="33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</row>
    <row r="249" ht="13.8" customHeight="1">
      <c r="A249" s="5"/>
      <c r="B249" s="5"/>
      <c r="C249" s="5"/>
      <c r="D249" s="42"/>
      <c r="E249" s="33"/>
      <c r="F249" s="33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</row>
    <row r="250" ht="13.8" customHeight="1">
      <c r="A250" s="5"/>
      <c r="B250" s="5"/>
      <c r="C250" s="5"/>
      <c r="D250" s="42"/>
      <c r="E250" s="33"/>
      <c r="F250" s="33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</row>
    <row r="251" ht="13.8" customHeight="1">
      <c r="A251" s="5"/>
      <c r="B251" s="5"/>
      <c r="C251" s="5"/>
      <c r="D251" s="42"/>
      <c r="E251" s="33"/>
      <c r="F251" s="33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</row>
    <row r="252" ht="13.8" customHeight="1">
      <c r="A252" s="5"/>
      <c r="B252" s="5"/>
      <c r="C252" s="5"/>
      <c r="D252" s="42"/>
      <c r="E252" s="33"/>
      <c r="F252" s="33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</row>
    <row r="253" ht="13.8" customHeight="1">
      <c r="A253" s="5"/>
      <c r="B253" s="5"/>
      <c r="C253" s="5"/>
      <c r="D253" s="42"/>
      <c r="E253" s="33"/>
      <c r="F253" s="33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</row>
    <row r="254" ht="13.8" customHeight="1">
      <c r="A254" s="5"/>
      <c r="B254" s="5"/>
      <c r="C254" s="5"/>
      <c r="D254" s="42"/>
      <c r="E254" s="33"/>
      <c r="F254" s="33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</row>
    <row r="255" ht="13.8" customHeight="1">
      <c r="A255" s="5"/>
      <c r="B255" s="5"/>
      <c r="C255" s="5"/>
      <c r="D255" s="42"/>
      <c r="E255" s="33"/>
      <c r="F255" s="33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</row>
    <row r="256" ht="13.8" customHeight="1">
      <c r="A256" s="5"/>
      <c r="B256" s="5"/>
      <c r="C256" s="5"/>
      <c r="D256" s="42"/>
      <c r="E256" s="33"/>
      <c r="F256" s="33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</row>
    <row r="257" ht="13.8" customHeight="1">
      <c r="A257" s="5"/>
      <c r="B257" s="5"/>
      <c r="C257" s="5"/>
      <c r="D257" s="42"/>
      <c r="E257" s="33"/>
      <c r="F257" s="33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</row>
    <row r="258" ht="13.8" customHeight="1">
      <c r="A258" s="5"/>
      <c r="B258" s="5"/>
      <c r="C258" s="5"/>
      <c r="D258" s="42"/>
      <c r="E258" s="33"/>
      <c r="F258" s="33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</row>
    <row r="259" ht="13.8" customHeight="1">
      <c r="A259" s="5"/>
      <c r="B259" s="5"/>
      <c r="C259" s="5"/>
      <c r="D259" s="42"/>
      <c r="E259" s="33"/>
      <c r="F259" s="33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</row>
    <row r="260" ht="13.8" customHeight="1">
      <c r="A260" s="5"/>
      <c r="B260" s="5"/>
      <c r="C260" s="5"/>
      <c r="D260" s="42"/>
      <c r="E260" s="33"/>
      <c r="F260" s="33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</row>
    <row r="261" ht="13.8" customHeight="1">
      <c r="A261" s="5"/>
      <c r="B261" s="5"/>
      <c r="C261" s="5"/>
      <c r="D261" s="42"/>
      <c r="E261" s="33"/>
      <c r="F261" s="33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</row>
    <row r="262" ht="13.8" customHeight="1">
      <c r="A262" s="5"/>
      <c r="B262" s="5"/>
      <c r="C262" s="5"/>
      <c r="D262" s="42"/>
      <c r="E262" s="33"/>
      <c r="F262" s="33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</row>
    <row r="263" ht="13.8" customHeight="1">
      <c r="A263" s="5"/>
      <c r="B263" s="5"/>
      <c r="C263" s="5"/>
      <c r="D263" s="42"/>
      <c r="E263" s="33"/>
      <c r="F263" s="33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</row>
    <row r="264" ht="13.8" customHeight="1">
      <c r="A264" s="5"/>
      <c r="B264" s="5"/>
      <c r="C264" s="5"/>
      <c r="D264" s="42"/>
      <c r="E264" s="33"/>
      <c r="F264" s="33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</row>
    <row r="265" ht="13.8" customHeight="1">
      <c r="A265" s="5"/>
      <c r="B265" s="5"/>
      <c r="C265" s="5"/>
      <c r="D265" s="42"/>
      <c r="E265" s="33"/>
      <c r="F265" s="33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</row>
    <row r="266" ht="13.8" customHeight="1">
      <c r="A266" s="5"/>
      <c r="B266" s="5"/>
      <c r="C266" s="5"/>
      <c r="D266" s="42"/>
      <c r="E266" s="33"/>
      <c r="F266" s="33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</row>
    <row r="267" ht="13.8" customHeight="1">
      <c r="A267" s="5"/>
      <c r="B267" s="5"/>
      <c r="C267" s="5"/>
      <c r="D267" s="42"/>
      <c r="E267" s="33"/>
      <c r="F267" s="33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</row>
    <row r="268" ht="13.8" customHeight="1">
      <c r="A268" s="5"/>
      <c r="B268" s="5"/>
      <c r="C268" s="5"/>
      <c r="D268" s="42"/>
      <c r="E268" s="33"/>
      <c r="F268" s="33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</row>
    <row r="269" ht="13.8" customHeight="1">
      <c r="A269" s="5"/>
      <c r="B269" s="5"/>
      <c r="C269" s="5"/>
      <c r="D269" s="42"/>
      <c r="E269" s="33"/>
      <c r="F269" s="33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</row>
    <row r="270" ht="13.8" customHeight="1">
      <c r="A270" s="5"/>
      <c r="B270" s="5"/>
      <c r="C270" s="5"/>
      <c r="D270" s="42"/>
      <c r="E270" s="33"/>
      <c r="F270" s="33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</row>
    <row r="271" ht="13.8" customHeight="1">
      <c r="A271" s="5"/>
      <c r="B271" s="5"/>
      <c r="C271" s="5"/>
      <c r="D271" s="42"/>
      <c r="E271" s="33"/>
      <c r="F271" s="33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</row>
    <row r="272" ht="13.8" customHeight="1">
      <c r="A272" s="5"/>
      <c r="B272" s="5"/>
      <c r="C272" s="5"/>
      <c r="D272" s="42"/>
      <c r="E272" s="33"/>
      <c r="F272" s="33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</row>
    <row r="273" ht="13.8" customHeight="1">
      <c r="A273" s="5"/>
      <c r="B273" s="5"/>
      <c r="C273" s="5"/>
      <c r="D273" s="42"/>
      <c r="E273" s="33"/>
      <c r="F273" s="33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</row>
    <row r="274" ht="13.8" customHeight="1">
      <c r="A274" s="5"/>
      <c r="B274" s="5"/>
      <c r="C274" s="5"/>
      <c r="D274" s="42"/>
      <c r="E274" s="33"/>
      <c r="F274" s="33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</row>
    <row r="275" ht="13.8" customHeight="1">
      <c r="A275" s="5"/>
      <c r="B275" s="5"/>
      <c r="C275" s="5"/>
      <c r="D275" s="42"/>
      <c r="E275" s="33"/>
      <c r="F275" s="33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</row>
    <row r="276" ht="13.8" customHeight="1">
      <c r="A276" s="5"/>
      <c r="B276" s="5"/>
      <c r="C276" s="5"/>
      <c r="D276" s="42"/>
      <c r="E276" s="33"/>
      <c r="F276" s="33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</row>
    <row r="277" ht="13.8" customHeight="1">
      <c r="A277" s="5"/>
      <c r="B277" s="5"/>
      <c r="C277" s="5"/>
      <c r="D277" s="42"/>
      <c r="E277" s="33"/>
      <c r="F277" s="33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</row>
    <row r="278" ht="13.8" customHeight="1">
      <c r="A278" s="5"/>
      <c r="B278" s="5"/>
      <c r="C278" s="5"/>
      <c r="D278" s="42"/>
      <c r="E278" s="33"/>
      <c r="F278" s="33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</row>
    <row r="279" ht="13.8" customHeight="1">
      <c r="A279" s="5"/>
      <c r="B279" s="5"/>
      <c r="C279" s="5"/>
      <c r="D279" s="42"/>
      <c r="E279" s="33"/>
      <c r="F279" s="33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</row>
    <row r="280" ht="13.8" customHeight="1">
      <c r="A280" s="5"/>
      <c r="B280" s="5"/>
      <c r="C280" s="5"/>
      <c r="D280" s="42"/>
      <c r="E280" s="33"/>
      <c r="F280" s="33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</row>
    <row r="281" ht="13.8" customHeight="1">
      <c r="A281" s="5"/>
      <c r="B281" s="5"/>
      <c r="C281" s="5"/>
      <c r="D281" s="42"/>
      <c r="E281" s="33"/>
      <c r="F281" s="33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</row>
    <row r="282" ht="13.8" customHeight="1">
      <c r="A282" s="5"/>
      <c r="B282" s="5"/>
      <c r="C282" s="5"/>
      <c r="D282" s="42"/>
      <c r="E282" s="33"/>
      <c r="F282" s="33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</row>
    <row r="283" ht="13.8" customHeight="1">
      <c r="A283" s="5"/>
      <c r="B283" s="5"/>
      <c r="C283" s="5"/>
      <c r="D283" s="42"/>
      <c r="E283" s="33"/>
      <c r="F283" s="33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</row>
    <row r="284" ht="13.8" customHeight="1">
      <c r="A284" s="5"/>
      <c r="B284" s="5"/>
      <c r="C284" s="5"/>
      <c r="D284" s="42"/>
      <c r="E284" s="33"/>
      <c r="F284" s="33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</row>
    <row r="285" ht="13.8" customHeight="1">
      <c r="A285" s="5"/>
      <c r="B285" s="5"/>
      <c r="C285" s="5"/>
      <c r="D285" s="42"/>
      <c r="E285" s="33"/>
      <c r="F285" s="33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</row>
    <row r="286" ht="13.8" customHeight="1">
      <c r="A286" s="5"/>
      <c r="B286" s="5"/>
      <c r="C286" s="5"/>
      <c r="D286" s="42"/>
      <c r="E286" s="33"/>
      <c r="F286" s="33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</row>
    <row r="287" ht="13.8" customHeight="1">
      <c r="A287" s="5"/>
      <c r="B287" s="5"/>
      <c r="C287" s="5"/>
      <c r="D287" s="42"/>
      <c r="E287" s="33"/>
      <c r="F287" s="33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</row>
    <row r="288" ht="13.8" customHeight="1">
      <c r="A288" s="5"/>
      <c r="B288" s="5"/>
      <c r="C288" s="5"/>
      <c r="D288" s="42"/>
      <c r="E288" s="33"/>
      <c r="F288" s="33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</row>
    <row r="289" ht="13.8" customHeight="1">
      <c r="A289" s="5"/>
      <c r="B289" s="5"/>
      <c r="C289" s="5"/>
      <c r="D289" s="42"/>
      <c r="E289" s="33"/>
      <c r="F289" s="33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</row>
    <row r="290" ht="13.8" customHeight="1">
      <c r="A290" s="5"/>
      <c r="B290" s="5"/>
      <c r="C290" s="5"/>
      <c r="D290" s="42"/>
      <c r="E290" s="33"/>
      <c r="F290" s="33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</row>
    <row r="291" ht="13.8" customHeight="1">
      <c r="A291" s="5"/>
      <c r="B291" s="5"/>
      <c r="C291" s="5"/>
      <c r="D291" s="42"/>
      <c r="E291" s="33"/>
      <c r="F291" s="33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</row>
    <row r="292" ht="13.8" customHeight="1">
      <c r="A292" s="5"/>
      <c r="B292" s="5"/>
      <c r="C292" s="5"/>
      <c r="D292" s="42"/>
      <c r="E292" s="33"/>
      <c r="F292" s="33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</row>
    <row r="293" ht="13.8" customHeight="1">
      <c r="A293" s="5"/>
      <c r="B293" s="5"/>
      <c r="C293" s="5"/>
      <c r="D293" s="42"/>
      <c r="E293" s="33"/>
      <c r="F293" s="33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</row>
    <row r="294" ht="13.8" customHeight="1">
      <c r="A294" s="5"/>
      <c r="B294" s="5"/>
      <c r="C294" s="5"/>
      <c r="D294" s="42"/>
      <c r="E294" s="33"/>
      <c r="F294" s="33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</row>
    <row r="295" ht="13.8" customHeight="1">
      <c r="A295" s="5"/>
      <c r="B295" s="5"/>
      <c r="C295" s="5"/>
      <c r="D295" s="42"/>
      <c r="E295" s="33"/>
      <c r="F295" s="33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</row>
    <row r="296" ht="13.8" customHeight="1">
      <c r="A296" s="5"/>
      <c r="B296" s="5"/>
      <c r="C296" s="5"/>
      <c r="D296" s="42"/>
      <c r="E296" s="33"/>
      <c r="F296" s="33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</row>
    <row r="297" ht="13.8" customHeight="1">
      <c r="A297" s="5"/>
      <c r="B297" s="5"/>
      <c r="C297" s="5"/>
      <c r="D297" s="42"/>
      <c r="E297" s="33"/>
      <c r="F297" s="33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</row>
    <row r="298" ht="13.8" customHeight="1">
      <c r="A298" s="5"/>
      <c r="B298" s="5"/>
      <c r="C298" s="5"/>
      <c r="D298" s="42"/>
      <c r="E298" s="33"/>
      <c r="F298" s="33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</row>
    <row r="299" ht="13.8" customHeight="1">
      <c r="A299" s="5"/>
      <c r="B299" s="5"/>
      <c r="C299" s="5"/>
      <c r="D299" s="42"/>
      <c r="E299" s="33"/>
      <c r="F299" s="33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</row>
    <row r="300" ht="13.8" customHeight="1">
      <c r="A300" s="5"/>
      <c r="B300" s="5"/>
      <c r="C300" s="5"/>
      <c r="D300" s="42"/>
      <c r="E300" s="33"/>
      <c r="F300" s="33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</row>
    <row r="301" ht="13.8" customHeight="1">
      <c r="A301" s="5"/>
      <c r="B301" s="5"/>
      <c r="C301" s="5"/>
      <c r="D301" s="42"/>
      <c r="E301" s="33"/>
      <c r="F301" s="33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</row>
    <row r="302" ht="13.8" customHeight="1">
      <c r="A302" s="5"/>
      <c r="B302" s="5"/>
      <c r="C302" s="5"/>
      <c r="D302" s="42"/>
      <c r="E302" s="33"/>
      <c r="F302" s="33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</row>
    <row r="303" ht="13.8" customHeight="1">
      <c r="A303" s="5"/>
      <c r="B303" s="5"/>
      <c r="C303" s="5"/>
      <c r="D303" s="42"/>
      <c r="E303" s="33"/>
      <c r="F303" s="33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</row>
    <row r="304" ht="13.8" customHeight="1">
      <c r="A304" s="5"/>
      <c r="B304" s="5"/>
      <c r="C304" s="5"/>
      <c r="D304" s="42"/>
      <c r="E304" s="33"/>
      <c r="F304" s="33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</row>
    <row r="305" ht="13.8" customHeight="1">
      <c r="A305" s="5"/>
      <c r="B305" s="5"/>
      <c r="C305" s="5"/>
      <c r="D305" s="42"/>
      <c r="E305" s="33"/>
      <c r="F305" s="33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</row>
    <row r="306" ht="13.8" customHeight="1">
      <c r="A306" s="5"/>
      <c r="B306" s="5"/>
      <c r="C306" s="5"/>
      <c r="D306" s="42"/>
      <c r="E306" s="33"/>
      <c r="F306" s="33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</row>
    <row r="307" ht="13.8" customHeight="1">
      <c r="A307" s="5"/>
      <c r="B307" s="5"/>
      <c r="C307" s="5"/>
      <c r="D307" s="42"/>
      <c r="E307" s="33"/>
      <c r="F307" s="33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</row>
    <row r="308" ht="13.8" customHeight="1">
      <c r="A308" s="5"/>
      <c r="B308" s="5"/>
      <c r="C308" s="5"/>
      <c r="D308" s="42"/>
      <c r="E308" s="33"/>
      <c r="F308" s="33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</row>
    <row r="309" ht="13.8" customHeight="1">
      <c r="A309" s="5"/>
      <c r="B309" s="5"/>
      <c r="C309" s="5"/>
      <c r="D309" s="42"/>
      <c r="E309" s="33"/>
      <c r="F309" s="33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</row>
    <row r="310" ht="13.8" customHeight="1">
      <c r="A310" s="5"/>
      <c r="B310" s="5"/>
      <c r="C310" s="5"/>
      <c r="D310" s="42"/>
      <c r="E310" s="33"/>
      <c r="F310" s="33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</row>
    <row r="311" ht="13.8" customHeight="1">
      <c r="A311" s="5"/>
      <c r="B311" s="5"/>
      <c r="C311" s="5"/>
      <c r="D311" s="42"/>
      <c r="E311" s="33"/>
      <c r="F311" s="33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</row>
    <row r="312" ht="13.8" customHeight="1">
      <c r="A312" s="5"/>
      <c r="B312" s="5"/>
      <c r="C312" s="5"/>
      <c r="D312" s="42"/>
      <c r="E312" s="33"/>
      <c r="F312" s="33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</row>
    <row r="313" ht="13.8" customHeight="1">
      <c r="A313" s="5"/>
      <c r="B313" s="5"/>
      <c r="C313" s="5"/>
      <c r="D313" s="42"/>
      <c r="E313" s="33"/>
      <c r="F313" s="33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</row>
    <row r="314" ht="13.8" customHeight="1">
      <c r="A314" s="5"/>
      <c r="B314" s="5"/>
      <c r="C314" s="5"/>
      <c r="D314" s="42"/>
      <c r="E314" s="33"/>
      <c r="F314" s="33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</row>
    <row r="315" ht="13.8" customHeight="1">
      <c r="A315" s="5"/>
      <c r="B315" s="5"/>
      <c r="C315" s="5"/>
      <c r="D315" s="42"/>
      <c r="E315" s="33"/>
      <c r="F315" s="33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</row>
    <row r="316" ht="13.8" customHeight="1">
      <c r="A316" s="5"/>
      <c r="B316" s="5"/>
      <c r="C316" s="5"/>
      <c r="D316" s="42"/>
      <c r="E316" s="33"/>
      <c r="F316" s="33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</row>
    <row r="317" ht="13.8" customHeight="1">
      <c r="A317" s="5"/>
      <c r="B317" s="5"/>
      <c r="C317" s="5"/>
      <c r="D317" s="42"/>
      <c r="E317" s="33"/>
      <c r="F317" s="33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</row>
    <row r="318" ht="13.8" customHeight="1">
      <c r="A318" s="5"/>
      <c r="B318" s="5"/>
      <c r="C318" s="5"/>
      <c r="D318" s="42"/>
      <c r="E318" s="33"/>
      <c r="F318" s="33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</row>
    <row r="319" ht="13.8" customHeight="1">
      <c r="A319" s="5"/>
      <c r="B319" s="5"/>
      <c r="C319" s="5"/>
      <c r="D319" s="42"/>
      <c r="E319" s="33"/>
      <c r="F319" s="33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</row>
    <row r="320" ht="13.8" customHeight="1">
      <c r="A320" s="5"/>
      <c r="B320" s="5"/>
      <c r="C320" s="5"/>
      <c r="D320" s="42"/>
      <c r="E320" s="33"/>
      <c r="F320" s="33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</row>
    <row r="321" ht="13.8" customHeight="1">
      <c r="A321" s="5"/>
      <c r="B321" s="5"/>
      <c r="C321" s="5"/>
      <c r="D321" s="42"/>
      <c r="E321" s="33"/>
      <c r="F321" s="33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</row>
    <row r="322" ht="13.8" customHeight="1">
      <c r="A322" s="5"/>
      <c r="B322" s="5"/>
      <c r="C322" s="5"/>
      <c r="D322" s="42"/>
      <c r="E322" s="33"/>
      <c r="F322" s="33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</row>
    <row r="323" ht="13.8" customHeight="1">
      <c r="A323" s="5"/>
      <c r="B323" s="5"/>
      <c r="C323" s="5"/>
      <c r="D323" s="42"/>
      <c r="E323" s="33"/>
      <c r="F323" s="33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</row>
    <row r="324" ht="13.8" customHeight="1">
      <c r="A324" s="5"/>
      <c r="B324" s="5"/>
      <c r="C324" s="5"/>
      <c r="D324" s="42"/>
      <c r="E324" s="33"/>
      <c r="F324" s="33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</row>
    <row r="325" ht="13.8" customHeight="1">
      <c r="A325" s="5"/>
      <c r="B325" s="5"/>
      <c r="C325" s="5"/>
      <c r="D325" s="42"/>
      <c r="E325" s="33"/>
      <c r="F325" s="33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</row>
    <row r="326" ht="13.8" customHeight="1">
      <c r="A326" s="5"/>
      <c r="B326" s="5"/>
      <c r="C326" s="5"/>
      <c r="D326" s="42"/>
      <c r="E326" s="33"/>
      <c r="F326" s="33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</row>
    <row r="327" ht="13.8" customHeight="1">
      <c r="A327" s="5"/>
      <c r="B327" s="5"/>
      <c r="C327" s="5"/>
      <c r="D327" s="42"/>
      <c r="E327" s="33"/>
      <c r="F327" s="33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</row>
    <row r="328" ht="13.8" customHeight="1">
      <c r="A328" s="5"/>
      <c r="B328" s="5"/>
      <c r="C328" s="5"/>
      <c r="D328" s="42"/>
      <c r="E328" s="33"/>
      <c r="F328" s="33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</row>
    <row r="329" ht="13.8" customHeight="1">
      <c r="A329" s="5"/>
      <c r="B329" s="5"/>
      <c r="C329" s="5"/>
      <c r="D329" s="42"/>
      <c r="E329" s="33"/>
      <c r="F329" s="33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</row>
    <row r="330" ht="13.8" customHeight="1">
      <c r="A330" s="5"/>
      <c r="B330" s="5"/>
      <c r="C330" s="5"/>
      <c r="D330" s="42"/>
      <c r="E330" s="33"/>
      <c r="F330" s="33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</row>
    <row r="331" ht="13.8" customHeight="1">
      <c r="A331" s="5"/>
      <c r="B331" s="5"/>
      <c r="C331" s="5"/>
      <c r="D331" s="42"/>
      <c r="E331" s="33"/>
      <c r="F331" s="33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</row>
    <row r="332" ht="13.8" customHeight="1">
      <c r="A332" s="5"/>
      <c r="B332" s="5"/>
      <c r="C332" s="5"/>
      <c r="D332" s="42"/>
      <c r="E332" s="33"/>
      <c r="F332" s="33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</row>
    <row r="333" ht="13.8" customHeight="1">
      <c r="A333" s="5"/>
      <c r="B333" s="5"/>
      <c r="C333" s="5"/>
      <c r="D333" s="42"/>
      <c r="E333" s="33"/>
      <c r="F333" s="33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</row>
    <row r="334" ht="13.8" customHeight="1">
      <c r="A334" s="5"/>
      <c r="B334" s="5"/>
      <c r="C334" s="5"/>
      <c r="D334" s="42"/>
      <c r="E334" s="33"/>
      <c r="F334" s="33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</row>
    <row r="335" ht="13.8" customHeight="1">
      <c r="A335" s="5"/>
      <c r="B335" s="5"/>
      <c r="C335" s="5"/>
      <c r="D335" s="42"/>
      <c r="E335" s="33"/>
      <c r="F335" s="33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</row>
    <row r="336" ht="13.8" customHeight="1">
      <c r="A336" s="5"/>
      <c r="B336" s="5"/>
      <c r="C336" s="5"/>
      <c r="D336" s="42"/>
      <c r="E336" s="33"/>
      <c r="F336" s="33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</row>
    <row r="337" ht="13.8" customHeight="1">
      <c r="A337" s="5"/>
      <c r="B337" s="5"/>
      <c r="C337" s="5"/>
      <c r="D337" s="42"/>
      <c r="E337" s="33"/>
      <c r="F337" s="33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</row>
    <row r="338" ht="13.8" customHeight="1">
      <c r="A338" s="5"/>
      <c r="B338" s="5"/>
      <c r="C338" s="5"/>
      <c r="D338" s="42"/>
      <c r="E338" s="33"/>
      <c r="F338" s="33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</row>
    <row r="339" ht="13.8" customHeight="1">
      <c r="A339" s="5"/>
      <c r="B339" s="5"/>
      <c r="C339" s="5"/>
      <c r="D339" s="42"/>
      <c r="E339" s="33"/>
      <c r="F339" s="33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</row>
    <row r="340" ht="13.8" customHeight="1">
      <c r="A340" s="5"/>
      <c r="B340" s="5"/>
      <c r="C340" s="5"/>
      <c r="D340" s="42"/>
      <c r="E340" s="33"/>
      <c r="F340" s="33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</row>
    <row r="341" ht="13.8" customHeight="1">
      <c r="A341" s="5"/>
      <c r="B341" s="5"/>
      <c r="C341" s="5"/>
      <c r="D341" s="42"/>
      <c r="E341" s="33"/>
      <c r="F341" s="33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</row>
    <row r="342" ht="13.8" customHeight="1">
      <c r="A342" s="5"/>
      <c r="B342" s="5"/>
      <c r="C342" s="5"/>
      <c r="D342" s="42"/>
      <c r="E342" s="33"/>
      <c r="F342" s="33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</row>
    <row r="343" ht="13.8" customHeight="1">
      <c r="A343" s="5"/>
      <c r="B343" s="5"/>
      <c r="C343" s="5"/>
      <c r="D343" s="42"/>
      <c r="E343" s="33"/>
      <c r="F343" s="33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</row>
    <row r="344" ht="13.8" customHeight="1">
      <c r="A344" s="5"/>
      <c r="B344" s="5"/>
      <c r="C344" s="5"/>
      <c r="D344" s="42"/>
      <c r="E344" s="33"/>
      <c r="F344" s="33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</row>
    <row r="345" ht="13.8" customHeight="1">
      <c r="A345" s="5"/>
      <c r="B345" s="5"/>
      <c r="C345" s="5"/>
      <c r="D345" s="42"/>
      <c r="E345" s="33"/>
      <c r="F345" s="33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</row>
    <row r="346" ht="13.8" customHeight="1">
      <c r="A346" s="5"/>
      <c r="B346" s="5"/>
      <c r="C346" s="5"/>
      <c r="D346" s="42"/>
      <c r="E346" s="33"/>
      <c r="F346" s="33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</row>
    <row r="347" ht="13.8" customHeight="1">
      <c r="A347" s="5"/>
      <c r="B347" s="5"/>
      <c r="C347" s="5"/>
      <c r="D347" s="42"/>
      <c r="E347" s="33"/>
      <c r="F347" s="33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</row>
    <row r="348" ht="13.8" customHeight="1">
      <c r="A348" s="5"/>
      <c r="B348" s="5"/>
      <c r="C348" s="5"/>
      <c r="D348" s="42"/>
      <c r="E348" s="33"/>
      <c r="F348" s="33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</row>
    <row r="349" ht="13.8" customHeight="1">
      <c r="A349" s="5"/>
      <c r="B349" s="5"/>
      <c r="C349" s="5"/>
      <c r="D349" s="42"/>
      <c r="E349" s="33"/>
      <c r="F349" s="33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</row>
    <row r="350" ht="13.8" customHeight="1">
      <c r="A350" s="5"/>
      <c r="B350" s="5"/>
      <c r="C350" s="5"/>
      <c r="D350" s="42"/>
      <c r="E350" s="33"/>
      <c r="F350" s="33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</row>
    <row r="351" ht="13.8" customHeight="1">
      <c r="A351" s="5"/>
      <c r="B351" s="5"/>
      <c r="C351" s="5"/>
      <c r="D351" s="42"/>
      <c r="E351" s="33"/>
      <c r="F351" s="33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</row>
    <row r="352" ht="13.8" customHeight="1">
      <c r="A352" s="5"/>
      <c r="B352" s="5"/>
      <c r="C352" s="5"/>
      <c r="D352" s="42"/>
      <c r="E352" s="33"/>
      <c r="F352" s="33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</row>
    <row r="353" ht="13.8" customHeight="1">
      <c r="A353" s="5"/>
      <c r="B353" s="5"/>
      <c r="C353" s="5"/>
      <c r="D353" s="42"/>
      <c r="E353" s="33"/>
      <c r="F353" s="33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</row>
    <row r="354" ht="13.8" customHeight="1">
      <c r="A354" s="5"/>
      <c r="B354" s="5"/>
      <c r="C354" s="5"/>
      <c r="D354" s="42"/>
      <c r="E354" s="33"/>
      <c r="F354" s="33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</row>
    <row r="355" ht="13.8" customHeight="1">
      <c r="A355" s="5"/>
      <c r="B355" s="5"/>
      <c r="C355" s="5"/>
      <c r="D355" s="42"/>
      <c r="E355" s="33"/>
      <c r="F355" s="33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</row>
    <row r="356" ht="13.8" customHeight="1">
      <c r="A356" s="5"/>
      <c r="B356" s="5"/>
      <c r="C356" s="5"/>
      <c r="D356" s="42"/>
      <c r="E356" s="33"/>
      <c r="F356" s="33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</row>
    <row r="357" ht="13.8" customHeight="1">
      <c r="A357" s="5"/>
      <c r="B357" s="5"/>
      <c r="C357" s="5"/>
      <c r="D357" s="42"/>
      <c r="E357" s="33"/>
      <c r="F357" s="33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</row>
    <row r="358" ht="13.8" customHeight="1">
      <c r="A358" s="5"/>
      <c r="B358" s="5"/>
      <c r="C358" s="5"/>
      <c r="D358" s="42"/>
      <c r="E358" s="33"/>
      <c r="F358" s="33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</row>
    <row r="359" ht="13.8" customHeight="1">
      <c r="A359" s="5"/>
      <c r="B359" s="5"/>
      <c r="C359" s="5"/>
      <c r="D359" s="42"/>
      <c r="E359" s="33"/>
      <c r="F359" s="33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</row>
    <row r="360" ht="13.8" customHeight="1">
      <c r="A360" s="5"/>
      <c r="B360" s="5"/>
      <c r="C360" s="5"/>
      <c r="D360" s="42"/>
      <c r="E360" s="33"/>
      <c r="F360" s="33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</row>
    <row r="361" ht="13.8" customHeight="1">
      <c r="A361" s="5"/>
      <c r="B361" s="5"/>
      <c r="C361" s="5"/>
      <c r="D361" s="42"/>
      <c r="E361" s="33"/>
      <c r="F361" s="33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</row>
    <row r="362" ht="13.8" customHeight="1">
      <c r="A362" s="5"/>
      <c r="B362" s="5"/>
      <c r="C362" s="5"/>
      <c r="D362" s="42"/>
      <c r="E362" s="33"/>
      <c r="F362" s="33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</row>
    <row r="363" ht="13.8" customHeight="1">
      <c r="A363" s="5"/>
      <c r="B363" s="5"/>
      <c r="C363" s="5"/>
      <c r="D363" s="42"/>
      <c r="E363" s="33"/>
      <c r="F363" s="33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</row>
    <row r="364" ht="13.8" customHeight="1">
      <c r="A364" s="5"/>
      <c r="B364" s="5"/>
      <c r="C364" s="5"/>
      <c r="D364" s="42"/>
      <c r="E364" s="33"/>
      <c r="F364" s="33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</row>
    <row r="365" ht="13.8" customHeight="1">
      <c r="A365" s="5"/>
      <c r="B365" s="5"/>
      <c r="C365" s="5"/>
      <c r="D365" s="42"/>
      <c r="E365" s="33"/>
      <c r="F365" s="33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</row>
    <row r="366" ht="13.8" customHeight="1">
      <c r="A366" s="5"/>
      <c r="B366" s="5"/>
      <c r="C366" s="5"/>
      <c r="D366" s="42"/>
      <c r="E366" s="33"/>
      <c r="F366" s="33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</row>
    <row r="367" ht="13.8" customHeight="1">
      <c r="A367" s="5"/>
      <c r="B367" s="5"/>
      <c r="C367" s="5"/>
      <c r="D367" s="42"/>
      <c r="E367" s="33"/>
      <c r="F367" s="33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</row>
    <row r="368" ht="13.8" customHeight="1">
      <c r="A368" s="5"/>
      <c r="B368" s="5"/>
      <c r="C368" s="5"/>
      <c r="D368" s="42"/>
      <c r="E368" s="33"/>
      <c r="F368" s="33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</row>
    <row r="369" ht="13.8" customHeight="1">
      <c r="A369" s="5"/>
      <c r="B369" s="5"/>
      <c r="C369" s="5"/>
      <c r="D369" s="42"/>
      <c r="E369" s="33"/>
      <c r="F369" s="33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</row>
    <row r="370" ht="13.8" customHeight="1">
      <c r="A370" s="5"/>
      <c r="B370" s="5"/>
      <c r="C370" s="5"/>
      <c r="D370" s="42"/>
      <c r="E370" s="33"/>
      <c r="F370" s="33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</row>
    <row r="371" ht="13.8" customHeight="1">
      <c r="A371" s="5"/>
      <c r="B371" s="5"/>
      <c r="C371" s="5"/>
      <c r="D371" s="42"/>
      <c r="E371" s="33"/>
      <c r="F371" s="33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</row>
    <row r="372" ht="13.8" customHeight="1">
      <c r="A372" s="5"/>
      <c r="B372" s="5"/>
      <c r="C372" s="5"/>
      <c r="D372" s="42"/>
      <c r="E372" s="33"/>
      <c r="F372" s="33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</row>
    <row r="373" ht="13.8" customHeight="1">
      <c r="A373" s="5"/>
      <c r="B373" s="5"/>
      <c r="C373" s="5"/>
      <c r="D373" s="42"/>
      <c r="E373" s="33"/>
      <c r="F373" s="33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</row>
    <row r="374" ht="13.8" customHeight="1">
      <c r="A374" s="5"/>
      <c r="B374" s="5"/>
      <c r="C374" s="5"/>
      <c r="D374" s="42"/>
      <c r="E374" s="33"/>
      <c r="F374" s="33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</row>
    <row r="375" ht="13.8" customHeight="1">
      <c r="A375" s="5"/>
      <c r="B375" s="5"/>
      <c r="C375" s="5"/>
      <c r="D375" s="42"/>
      <c r="E375" s="33"/>
      <c r="F375" s="33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</row>
    <row r="376" ht="13.8" customHeight="1">
      <c r="A376" s="5"/>
      <c r="B376" s="5"/>
      <c r="C376" s="5"/>
      <c r="D376" s="42"/>
      <c r="E376" s="33"/>
      <c r="F376" s="33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</row>
    <row r="377" ht="13.8" customHeight="1">
      <c r="A377" s="5"/>
      <c r="B377" s="5"/>
      <c r="C377" s="5"/>
      <c r="D377" s="42"/>
      <c r="E377" s="33"/>
      <c r="F377" s="33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</row>
    <row r="378" ht="13.8" customHeight="1">
      <c r="A378" s="5"/>
      <c r="B378" s="5"/>
      <c r="C378" s="5"/>
      <c r="D378" s="42"/>
      <c r="E378" s="33"/>
      <c r="F378" s="33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</row>
    <row r="379" ht="13.8" customHeight="1">
      <c r="A379" s="5"/>
      <c r="B379" s="5"/>
      <c r="C379" s="5"/>
      <c r="D379" s="42"/>
      <c r="E379" s="33"/>
      <c r="F379" s="33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</row>
    <row r="380" ht="13.8" customHeight="1">
      <c r="A380" s="5"/>
      <c r="B380" s="5"/>
      <c r="C380" s="5"/>
      <c r="D380" s="42"/>
      <c r="E380" s="33"/>
      <c r="F380" s="33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</row>
    <row r="381" ht="13.8" customHeight="1">
      <c r="A381" s="5"/>
      <c r="B381" s="5"/>
      <c r="C381" s="5"/>
      <c r="D381" s="42"/>
      <c r="E381" s="33"/>
      <c r="F381" s="33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</row>
    <row r="382" ht="13.8" customHeight="1">
      <c r="A382" s="5"/>
      <c r="B382" s="5"/>
      <c r="C382" s="5"/>
      <c r="D382" s="42"/>
      <c r="E382" s="33"/>
      <c r="F382" s="33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</row>
    <row r="383" ht="13.8" customHeight="1">
      <c r="A383" s="5"/>
      <c r="B383" s="5"/>
      <c r="C383" s="5"/>
      <c r="D383" s="42"/>
      <c r="E383" s="33"/>
      <c r="F383" s="33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</row>
    <row r="384" ht="13.8" customHeight="1">
      <c r="A384" s="5"/>
      <c r="B384" s="5"/>
      <c r="C384" s="5"/>
      <c r="D384" s="42"/>
      <c r="E384" s="33"/>
      <c r="F384" s="33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</row>
    <row r="385" ht="13.8" customHeight="1">
      <c r="A385" s="5"/>
      <c r="B385" s="5"/>
      <c r="C385" s="5"/>
      <c r="D385" s="42"/>
      <c r="E385" s="33"/>
      <c r="F385" s="33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</row>
    <row r="386" ht="13.8" customHeight="1">
      <c r="A386" s="5"/>
      <c r="B386" s="5"/>
      <c r="C386" s="5"/>
      <c r="D386" s="42"/>
      <c r="E386" s="33"/>
      <c r="F386" s="33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</row>
    <row r="387" ht="13.8" customHeight="1">
      <c r="A387" s="5"/>
      <c r="B387" s="5"/>
      <c r="C387" s="5"/>
      <c r="D387" s="42"/>
      <c r="E387" s="33"/>
      <c r="F387" s="33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</row>
    <row r="388" ht="13.8" customHeight="1">
      <c r="A388" s="5"/>
      <c r="B388" s="5"/>
      <c r="C388" s="5"/>
      <c r="D388" s="42"/>
      <c r="E388" s="33"/>
      <c r="F388" s="33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</row>
    <row r="389" ht="13.8" customHeight="1">
      <c r="A389" s="5"/>
      <c r="B389" s="5"/>
      <c r="C389" s="5"/>
      <c r="D389" s="42"/>
      <c r="E389" s="33"/>
      <c r="F389" s="33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</row>
    <row r="390" ht="13.8" customHeight="1">
      <c r="A390" s="5"/>
      <c r="B390" s="5"/>
      <c r="C390" s="5"/>
      <c r="D390" s="42"/>
      <c r="E390" s="33"/>
      <c r="F390" s="33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</row>
    <row r="391" ht="13.8" customHeight="1">
      <c r="A391" s="5"/>
      <c r="B391" s="5"/>
      <c r="C391" s="5"/>
      <c r="D391" s="42"/>
      <c r="E391" s="33"/>
      <c r="F391" s="33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</row>
    <row r="392" ht="13.8" customHeight="1">
      <c r="A392" s="5"/>
      <c r="B392" s="5"/>
      <c r="C392" s="5"/>
      <c r="D392" s="42"/>
      <c r="E392" s="33"/>
      <c r="F392" s="33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</row>
    <row r="393" ht="13.8" customHeight="1">
      <c r="A393" s="5"/>
      <c r="B393" s="5"/>
      <c r="C393" s="5"/>
      <c r="D393" s="42"/>
      <c r="E393" s="33"/>
      <c r="F393" s="33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</row>
    <row r="394" ht="13.8" customHeight="1">
      <c r="A394" s="5"/>
      <c r="B394" s="5"/>
      <c r="C394" s="5"/>
      <c r="D394" s="42"/>
      <c r="E394" s="33"/>
      <c r="F394" s="33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</row>
    <row r="395" ht="13.8" customHeight="1">
      <c r="A395" s="5"/>
      <c r="B395" s="5"/>
      <c r="C395" s="5"/>
      <c r="D395" s="42"/>
      <c r="E395" s="33"/>
      <c r="F395" s="33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</row>
    <row r="396" ht="13.8" customHeight="1">
      <c r="A396" s="5"/>
      <c r="B396" s="5"/>
      <c r="C396" s="5"/>
      <c r="D396" s="42"/>
      <c r="E396" s="33"/>
      <c r="F396" s="33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</row>
    <row r="397" ht="13.8" customHeight="1">
      <c r="A397" s="5"/>
      <c r="B397" s="5"/>
      <c r="C397" s="5"/>
      <c r="D397" s="42"/>
      <c r="E397" s="33"/>
      <c r="F397" s="33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</row>
    <row r="398" ht="13.8" customHeight="1">
      <c r="A398" s="5"/>
      <c r="B398" s="5"/>
      <c r="C398" s="5"/>
      <c r="D398" s="42"/>
      <c r="E398" s="33"/>
      <c r="F398" s="33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</row>
    <row r="399" ht="13.8" customHeight="1">
      <c r="A399" s="5"/>
      <c r="B399" s="5"/>
      <c r="C399" s="5"/>
      <c r="D399" s="42"/>
      <c r="E399" s="33"/>
      <c r="F399" s="33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</row>
    <row r="400" ht="13.8" customHeight="1">
      <c r="A400" s="5"/>
      <c r="B400" s="5"/>
      <c r="C400" s="5"/>
      <c r="D400" s="42"/>
      <c r="E400" s="33"/>
      <c r="F400" s="33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</row>
    <row r="401" ht="13.8" customHeight="1">
      <c r="A401" s="5"/>
      <c r="B401" s="5"/>
      <c r="C401" s="5"/>
      <c r="D401" s="42"/>
      <c r="E401" s="33"/>
      <c r="F401" s="33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</row>
    <row r="402" ht="13.8" customHeight="1">
      <c r="A402" s="5"/>
      <c r="B402" s="5"/>
      <c r="C402" s="5"/>
      <c r="D402" s="42"/>
      <c r="E402" s="33"/>
      <c r="F402" s="33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</row>
    <row r="403" ht="13.8" customHeight="1">
      <c r="A403" s="5"/>
      <c r="B403" s="5"/>
      <c r="C403" s="5"/>
      <c r="D403" s="42"/>
      <c r="E403" s="33"/>
      <c r="F403" s="33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</row>
    <row r="404" ht="13.8" customHeight="1">
      <c r="A404" s="5"/>
      <c r="B404" s="5"/>
      <c r="C404" s="5"/>
      <c r="D404" s="42"/>
      <c r="E404" s="33"/>
      <c r="F404" s="33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</row>
    <row r="405" ht="13.8" customHeight="1">
      <c r="A405" s="5"/>
      <c r="B405" s="5"/>
      <c r="C405" s="5"/>
      <c r="D405" s="42"/>
      <c r="E405" s="33"/>
      <c r="F405" s="33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</row>
    <row r="406" ht="13.8" customHeight="1">
      <c r="A406" s="5"/>
      <c r="B406" s="5"/>
      <c r="C406" s="5"/>
      <c r="D406" s="42"/>
      <c r="E406" s="33"/>
      <c r="F406" s="33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</row>
    <row r="407" ht="13.8" customHeight="1">
      <c r="A407" s="5"/>
      <c r="B407" s="5"/>
      <c r="C407" s="5"/>
      <c r="D407" s="42"/>
      <c r="E407" s="33"/>
      <c r="F407" s="33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</row>
    <row r="408" ht="13.8" customHeight="1">
      <c r="A408" s="5"/>
      <c r="B408" s="5"/>
      <c r="C408" s="5"/>
      <c r="D408" s="42"/>
      <c r="E408" s="33"/>
      <c r="F408" s="33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</row>
    <row r="409" ht="13.8" customHeight="1">
      <c r="A409" s="5"/>
      <c r="B409" s="5"/>
      <c r="C409" s="5"/>
      <c r="D409" s="42"/>
      <c r="E409" s="33"/>
      <c r="F409" s="33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</row>
    <row r="410" ht="13.8" customHeight="1">
      <c r="A410" s="5"/>
      <c r="B410" s="5"/>
      <c r="C410" s="5"/>
      <c r="D410" s="42"/>
      <c r="E410" s="33"/>
      <c r="F410" s="33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</row>
    <row r="411" ht="13.8" customHeight="1">
      <c r="A411" s="5"/>
      <c r="B411" s="5"/>
      <c r="C411" s="5"/>
      <c r="D411" s="42"/>
      <c r="E411" s="33"/>
      <c r="F411" s="33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</row>
    <row r="412" ht="13.8" customHeight="1">
      <c r="A412" s="5"/>
      <c r="B412" s="5"/>
      <c r="C412" s="5"/>
      <c r="D412" s="42"/>
      <c r="E412" s="33"/>
      <c r="F412" s="33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</row>
    <row r="413" ht="13.8" customHeight="1">
      <c r="A413" s="5"/>
      <c r="B413" s="5"/>
      <c r="C413" s="5"/>
      <c r="D413" s="42"/>
      <c r="E413" s="33"/>
      <c r="F413" s="33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</row>
    <row r="414" ht="13.8" customHeight="1">
      <c r="A414" s="5"/>
      <c r="B414" s="5"/>
      <c r="C414" s="5"/>
      <c r="D414" s="42"/>
      <c r="E414" s="33"/>
      <c r="F414" s="33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</row>
    <row r="415" ht="13.8" customHeight="1">
      <c r="A415" s="5"/>
      <c r="B415" s="5"/>
      <c r="C415" s="5"/>
      <c r="D415" s="42"/>
      <c r="E415" s="33"/>
      <c r="F415" s="33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</row>
    <row r="416" ht="13.8" customHeight="1">
      <c r="A416" s="5"/>
      <c r="B416" s="5"/>
      <c r="C416" s="5"/>
      <c r="D416" s="42"/>
      <c r="E416" s="33"/>
      <c r="F416" s="33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</row>
    <row r="417" ht="13.8" customHeight="1">
      <c r="A417" s="5"/>
      <c r="B417" s="5"/>
      <c r="C417" s="5"/>
      <c r="D417" s="42"/>
      <c r="E417" s="33"/>
      <c r="F417" s="33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</row>
    <row r="418" ht="13.8" customHeight="1">
      <c r="A418" s="5"/>
      <c r="B418" s="5"/>
      <c r="C418" s="5"/>
      <c r="D418" s="42"/>
      <c r="E418" s="33"/>
      <c r="F418" s="33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</row>
    <row r="419" ht="13.8" customHeight="1">
      <c r="A419" s="5"/>
      <c r="B419" s="5"/>
      <c r="C419" s="5"/>
      <c r="D419" s="42"/>
      <c r="E419" s="33"/>
      <c r="F419" s="33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</row>
    <row r="420" ht="13.8" customHeight="1">
      <c r="A420" s="5"/>
      <c r="B420" s="5"/>
      <c r="C420" s="5"/>
      <c r="D420" s="42"/>
      <c r="E420" s="33"/>
      <c r="F420" s="33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</row>
    <row r="421" ht="13.8" customHeight="1">
      <c r="A421" s="5"/>
      <c r="B421" s="5"/>
      <c r="C421" s="5"/>
      <c r="D421" s="42"/>
      <c r="E421" s="33"/>
      <c r="F421" s="33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</row>
    <row r="422" ht="13.8" customHeight="1">
      <c r="A422" s="5"/>
      <c r="B422" s="5"/>
      <c r="C422" s="5"/>
      <c r="D422" s="42"/>
      <c r="E422" s="33"/>
      <c r="F422" s="33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</row>
    <row r="423" ht="13.8" customHeight="1">
      <c r="A423" s="5"/>
      <c r="B423" s="5"/>
      <c r="C423" s="5"/>
      <c r="D423" s="42"/>
      <c r="E423" s="33"/>
      <c r="F423" s="33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</row>
    <row r="424" ht="13.8" customHeight="1">
      <c r="A424" s="5"/>
      <c r="B424" s="5"/>
      <c r="C424" s="5"/>
      <c r="D424" s="42"/>
      <c r="E424" s="33"/>
      <c r="F424" s="33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</row>
    <row r="425" ht="13.8" customHeight="1">
      <c r="A425" s="5"/>
      <c r="B425" s="5"/>
      <c r="C425" s="5"/>
      <c r="D425" s="42"/>
      <c r="E425" s="33"/>
      <c r="F425" s="33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</row>
    <row r="426" ht="13.8" customHeight="1">
      <c r="A426" s="5"/>
      <c r="B426" s="5"/>
      <c r="C426" s="5"/>
      <c r="D426" s="42"/>
      <c r="E426" s="33"/>
      <c r="F426" s="33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</row>
    <row r="427" ht="13.8" customHeight="1">
      <c r="A427" s="5"/>
      <c r="B427" s="5"/>
      <c r="C427" s="5"/>
      <c r="D427" s="42"/>
      <c r="E427" s="33"/>
      <c r="F427" s="33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</row>
    <row r="428" ht="13.8" customHeight="1">
      <c r="A428" s="5"/>
      <c r="B428" s="5"/>
      <c r="C428" s="5"/>
      <c r="D428" s="42"/>
      <c r="E428" s="33"/>
      <c r="F428" s="33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</row>
    <row r="429" ht="13.8" customHeight="1">
      <c r="A429" s="5"/>
      <c r="B429" s="5"/>
      <c r="C429" s="5"/>
      <c r="D429" s="42"/>
      <c r="E429" s="33"/>
      <c r="F429" s="33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</row>
    <row r="430" ht="13.8" customHeight="1">
      <c r="A430" s="5"/>
      <c r="B430" s="5"/>
      <c r="C430" s="5"/>
      <c r="D430" s="42"/>
      <c r="E430" s="33"/>
      <c r="F430" s="33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</row>
    <row r="431" ht="13.8" customHeight="1">
      <c r="A431" s="5"/>
      <c r="B431" s="5"/>
      <c r="C431" s="5"/>
      <c r="D431" s="42"/>
      <c r="E431" s="33"/>
      <c r="F431" s="33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</row>
    <row r="432" ht="13.8" customHeight="1">
      <c r="A432" s="5"/>
      <c r="B432" s="5"/>
      <c r="C432" s="5"/>
      <c r="D432" s="42"/>
      <c r="E432" s="33"/>
      <c r="F432" s="33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</row>
    <row r="433" ht="13.8" customHeight="1">
      <c r="A433" s="5"/>
      <c r="B433" s="5"/>
      <c r="C433" s="5"/>
      <c r="D433" s="42"/>
      <c r="E433" s="33"/>
      <c r="F433" s="33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</row>
    <row r="434" ht="13.8" customHeight="1">
      <c r="A434" s="5"/>
      <c r="B434" s="5"/>
      <c r="C434" s="5"/>
      <c r="D434" s="42"/>
      <c r="E434" s="33"/>
      <c r="F434" s="33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</row>
    <row r="435" ht="13.8" customHeight="1">
      <c r="A435" s="5"/>
      <c r="B435" s="5"/>
      <c r="C435" s="5"/>
      <c r="D435" s="42"/>
      <c r="E435" s="33"/>
      <c r="F435" s="33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</row>
    <row r="436" ht="13.8" customHeight="1">
      <c r="A436" s="5"/>
      <c r="B436" s="5"/>
      <c r="C436" s="5"/>
      <c r="D436" s="42"/>
      <c r="E436" s="33"/>
      <c r="F436" s="33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</row>
    <row r="437" ht="13.8" customHeight="1">
      <c r="A437" s="5"/>
      <c r="B437" s="5"/>
      <c r="C437" s="5"/>
      <c r="D437" s="42"/>
      <c r="E437" s="33"/>
      <c r="F437" s="33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</row>
    <row r="438" ht="13.8" customHeight="1">
      <c r="A438" s="5"/>
      <c r="B438" s="5"/>
      <c r="C438" s="5"/>
      <c r="D438" s="42"/>
      <c r="E438" s="33"/>
      <c r="F438" s="33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</row>
    <row r="439" ht="13.8" customHeight="1">
      <c r="A439" s="5"/>
      <c r="B439" s="5"/>
      <c r="C439" s="5"/>
      <c r="D439" s="42"/>
      <c r="E439" s="33"/>
      <c r="F439" s="33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</row>
    <row r="440" ht="13.8" customHeight="1">
      <c r="A440" s="5"/>
      <c r="B440" s="5"/>
      <c r="C440" s="5"/>
      <c r="D440" s="42"/>
      <c r="E440" s="33"/>
      <c r="F440" s="33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</row>
    <row r="441" ht="13.8" customHeight="1">
      <c r="A441" s="5"/>
      <c r="B441" s="5"/>
      <c r="C441" s="5"/>
      <c r="D441" s="42"/>
      <c r="E441" s="33"/>
      <c r="F441" s="33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</row>
    <row r="442" ht="13.8" customHeight="1">
      <c r="A442" s="5"/>
      <c r="B442" s="5"/>
      <c r="C442" s="5"/>
      <c r="D442" s="42"/>
      <c r="E442" s="33"/>
      <c r="F442" s="33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</row>
    <row r="443" ht="13.8" customHeight="1">
      <c r="A443" s="5"/>
      <c r="B443" s="5"/>
      <c r="C443" s="5"/>
      <c r="D443" s="42"/>
      <c r="E443" s="33"/>
      <c r="F443" s="33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</row>
    <row r="444" ht="13.8" customHeight="1">
      <c r="A444" s="5"/>
      <c r="B444" s="5"/>
      <c r="C444" s="5"/>
      <c r="D444" s="42"/>
      <c r="E444" s="33"/>
      <c r="F444" s="33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</row>
    <row r="445" ht="13.8" customHeight="1">
      <c r="A445" s="5"/>
      <c r="B445" s="5"/>
      <c r="C445" s="5"/>
      <c r="D445" s="42"/>
      <c r="E445" s="33"/>
      <c r="F445" s="33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</row>
    <row r="446" ht="13.8" customHeight="1">
      <c r="A446" s="5"/>
      <c r="B446" s="5"/>
      <c r="C446" s="5"/>
      <c r="D446" s="42"/>
      <c r="E446" s="33"/>
      <c r="F446" s="33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</row>
    <row r="447" ht="13.8" customHeight="1">
      <c r="A447" s="5"/>
      <c r="B447" s="5"/>
      <c r="C447" s="5"/>
      <c r="D447" s="42"/>
      <c r="E447" s="33"/>
      <c r="F447" s="33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</row>
    <row r="448" ht="13.8" customHeight="1">
      <c r="A448" s="5"/>
      <c r="B448" s="5"/>
      <c r="C448" s="5"/>
      <c r="D448" s="42"/>
      <c r="E448" s="33"/>
      <c r="F448" s="33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</row>
    <row r="449" ht="13.8" customHeight="1">
      <c r="A449" s="5"/>
      <c r="B449" s="5"/>
      <c r="C449" s="5"/>
      <c r="D449" s="42"/>
      <c r="E449" s="33"/>
      <c r="F449" s="33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</row>
    <row r="450" ht="13.8" customHeight="1">
      <c r="A450" s="5"/>
      <c r="B450" s="5"/>
      <c r="C450" s="5"/>
      <c r="D450" s="42"/>
      <c r="E450" s="33"/>
      <c r="F450" s="33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</row>
    <row r="451" ht="13.8" customHeight="1">
      <c r="A451" s="5"/>
      <c r="B451" s="5"/>
      <c r="C451" s="5"/>
      <c r="D451" s="42"/>
      <c r="E451" s="33"/>
      <c r="F451" s="33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</row>
    <row r="452" ht="13.8" customHeight="1">
      <c r="A452" s="5"/>
      <c r="B452" s="5"/>
      <c r="C452" s="5"/>
      <c r="D452" s="42"/>
      <c r="E452" s="33"/>
      <c r="F452" s="33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</row>
    <row r="453" ht="13.8" customHeight="1">
      <c r="A453" s="5"/>
      <c r="B453" s="5"/>
      <c r="C453" s="5"/>
      <c r="D453" s="42"/>
      <c r="E453" s="33"/>
      <c r="F453" s="33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</row>
    <row r="454" ht="13.8" customHeight="1">
      <c r="A454" s="5"/>
      <c r="B454" s="5"/>
      <c r="C454" s="5"/>
      <c r="D454" s="42"/>
      <c r="E454" s="33"/>
      <c r="F454" s="33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</row>
    <row r="455" ht="13.8" customHeight="1">
      <c r="A455" s="5"/>
      <c r="B455" s="5"/>
      <c r="C455" s="5"/>
      <c r="D455" s="42"/>
      <c r="E455" s="33"/>
      <c r="F455" s="33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</row>
    <row r="456" ht="13.8" customHeight="1">
      <c r="A456" s="5"/>
      <c r="B456" s="5"/>
      <c r="C456" s="5"/>
      <c r="D456" s="42"/>
      <c r="E456" s="33"/>
      <c r="F456" s="33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</row>
    <row r="457" ht="13.8" customHeight="1">
      <c r="A457" s="5"/>
      <c r="B457" s="5"/>
      <c r="C457" s="5"/>
      <c r="D457" s="42"/>
      <c r="E457" s="33"/>
      <c r="F457" s="33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</row>
    <row r="458" ht="13.8" customHeight="1">
      <c r="A458" s="5"/>
      <c r="B458" s="5"/>
      <c r="C458" s="5"/>
      <c r="D458" s="42"/>
      <c r="E458" s="33"/>
      <c r="F458" s="33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</row>
    <row r="459" ht="13.8" customHeight="1">
      <c r="A459" s="5"/>
      <c r="B459" s="5"/>
      <c r="C459" s="5"/>
      <c r="D459" s="42"/>
      <c r="E459" s="33"/>
      <c r="F459" s="33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</row>
    <row r="460" ht="13.8" customHeight="1">
      <c r="A460" s="5"/>
      <c r="B460" s="5"/>
      <c r="C460" s="5"/>
      <c r="D460" s="42"/>
      <c r="E460" s="33"/>
      <c r="F460" s="33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</row>
    <row r="461" ht="13.8" customHeight="1">
      <c r="A461" s="5"/>
      <c r="B461" s="5"/>
      <c r="C461" s="5"/>
      <c r="D461" s="42"/>
      <c r="E461" s="33"/>
      <c r="F461" s="33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</row>
    <row r="462" ht="13.8" customHeight="1">
      <c r="A462" s="5"/>
      <c r="B462" s="5"/>
      <c r="C462" s="5"/>
      <c r="D462" s="42"/>
      <c r="E462" s="33"/>
      <c r="F462" s="33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</row>
    <row r="463" ht="13.8" customHeight="1">
      <c r="A463" s="5"/>
      <c r="B463" s="5"/>
      <c r="C463" s="5"/>
      <c r="D463" s="42"/>
      <c r="E463" s="33"/>
      <c r="F463" s="33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</row>
    <row r="464" ht="13.8" customHeight="1">
      <c r="A464" s="5"/>
      <c r="B464" s="5"/>
      <c r="C464" s="5"/>
      <c r="D464" s="42"/>
      <c r="E464" s="33"/>
      <c r="F464" s="33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</row>
    <row r="465" ht="13.8" customHeight="1">
      <c r="A465" s="5"/>
      <c r="B465" s="5"/>
      <c r="C465" s="5"/>
      <c r="D465" s="42"/>
      <c r="E465" s="33"/>
      <c r="F465" s="33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</row>
    <row r="466" ht="13.8" customHeight="1">
      <c r="A466" s="5"/>
      <c r="B466" s="5"/>
      <c r="C466" s="5"/>
      <c r="D466" s="42"/>
      <c r="E466" s="33"/>
      <c r="F466" s="33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</row>
    <row r="467" ht="13.8" customHeight="1">
      <c r="A467" s="5"/>
      <c r="B467" s="5"/>
      <c r="C467" s="5"/>
      <c r="D467" s="42"/>
      <c r="E467" s="33"/>
      <c r="F467" s="33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</row>
    <row r="468" ht="13.8" customHeight="1">
      <c r="A468" s="5"/>
      <c r="B468" s="5"/>
      <c r="C468" s="5"/>
      <c r="D468" s="42"/>
      <c r="E468" s="33"/>
      <c r="F468" s="33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</row>
    <row r="469" ht="13.8" customHeight="1">
      <c r="A469" s="5"/>
      <c r="B469" s="5"/>
      <c r="C469" s="5"/>
      <c r="D469" s="42"/>
      <c r="E469" s="33"/>
      <c r="F469" s="33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</row>
    <row r="470" ht="13.8" customHeight="1">
      <c r="A470" s="5"/>
      <c r="B470" s="5"/>
      <c r="C470" s="5"/>
      <c r="D470" s="42"/>
      <c r="E470" s="33"/>
      <c r="F470" s="33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</row>
    <row r="471" ht="13.8" customHeight="1">
      <c r="A471" s="5"/>
      <c r="B471" s="5"/>
      <c r="C471" s="5"/>
      <c r="D471" s="42"/>
      <c r="E471" s="33"/>
      <c r="F471" s="33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</row>
    <row r="472" ht="13.8" customHeight="1">
      <c r="A472" s="5"/>
      <c r="B472" s="5"/>
      <c r="C472" s="5"/>
      <c r="D472" s="42"/>
      <c r="E472" s="33"/>
      <c r="F472" s="33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</row>
    <row r="473" ht="13.8" customHeight="1">
      <c r="A473" s="5"/>
      <c r="B473" s="5"/>
      <c r="C473" s="5"/>
      <c r="D473" s="42"/>
      <c r="E473" s="33"/>
      <c r="F473" s="33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</row>
    <row r="474" ht="13.8" customHeight="1">
      <c r="A474" s="5"/>
      <c r="B474" s="5"/>
      <c r="C474" s="5"/>
      <c r="D474" s="42"/>
      <c r="E474" s="33"/>
      <c r="F474" s="33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</row>
    <row r="475" ht="13.8" customHeight="1">
      <c r="A475" s="5"/>
      <c r="B475" s="5"/>
      <c r="C475" s="5"/>
      <c r="D475" s="42"/>
      <c r="E475" s="33"/>
      <c r="F475" s="33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</row>
    <row r="476" ht="13.8" customHeight="1">
      <c r="A476" s="5"/>
      <c r="B476" s="5"/>
      <c r="C476" s="5"/>
      <c r="D476" s="42"/>
      <c r="E476" s="33"/>
      <c r="F476" s="33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</row>
    <row r="477" ht="13.8" customHeight="1">
      <c r="A477" s="5"/>
      <c r="B477" s="5"/>
      <c r="C477" s="5"/>
      <c r="D477" s="42"/>
      <c r="E477" s="33"/>
      <c r="F477" s="33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</row>
    <row r="478" ht="13.8" customHeight="1">
      <c r="A478" s="5"/>
      <c r="B478" s="5"/>
      <c r="C478" s="5"/>
      <c r="D478" s="42"/>
      <c r="E478" s="33"/>
      <c r="F478" s="33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</row>
    <row r="479" ht="13.8" customHeight="1">
      <c r="A479" s="5"/>
      <c r="B479" s="5"/>
      <c r="C479" s="5"/>
      <c r="D479" s="42"/>
      <c r="E479" s="33"/>
      <c r="F479" s="33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</row>
    <row r="480" ht="13.8" customHeight="1">
      <c r="A480" s="5"/>
      <c r="B480" s="5"/>
      <c r="C480" s="5"/>
      <c r="D480" s="42"/>
      <c r="E480" s="33"/>
      <c r="F480" s="33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</row>
    <row r="481" ht="13.8" customHeight="1">
      <c r="A481" s="5"/>
      <c r="B481" s="5"/>
      <c r="C481" s="5"/>
      <c r="D481" s="42"/>
      <c r="E481" s="33"/>
      <c r="F481" s="33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</row>
    <row r="482" ht="13.8" customHeight="1">
      <c r="A482" s="5"/>
      <c r="B482" s="5"/>
      <c r="C482" s="5"/>
      <c r="D482" s="42"/>
      <c r="E482" s="33"/>
      <c r="F482" s="33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</row>
    <row r="483" ht="13.8" customHeight="1">
      <c r="A483" s="5"/>
      <c r="B483" s="5"/>
      <c r="C483" s="5"/>
      <c r="D483" s="42"/>
      <c r="E483" s="33"/>
      <c r="F483" s="33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</row>
    <row r="484" ht="13.8" customHeight="1">
      <c r="A484" s="5"/>
      <c r="B484" s="5"/>
      <c r="C484" s="5"/>
      <c r="D484" s="42"/>
      <c r="E484" s="33"/>
      <c r="F484" s="33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</row>
    <row r="485" ht="13.8" customHeight="1">
      <c r="A485" s="5"/>
      <c r="B485" s="5"/>
      <c r="C485" s="5"/>
      <c r="D485" s="42"/>
      <c r="E485" s="33"/>
      <c r="F485" s="33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</row>
    <row r="486" ht="13.8" customHeight="1">
      <c r="A486" s="5"/>
      <c r="B486" s="5"/>
      <c r="C486" s="5"/>
      <c r="D486" s="42"/>
      <c r="E486" s="33"/>
      <c r="F486" s="33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</row>
    <row r="487" ht="13.8" customHeight="1">
      <c r="A487" s="5"/>
      <c r="B487" s="5"/>
      <c r="C487" s="5"/>
      <c r="D487" s="42"/>
      <c r="E487" s="33"/>
      <c r="F487" s="33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</row>
    <row r="488" ht="13.8" customHeight="1">
      <c r="A488" s="5"/>
      <c r="B488" s="5"/>
      <c r="C488" s="5"/>
      <c r="D488" s="42"/>
      <c r="E488" s="33"/>
      <c r="F488" s="33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</row>
    <row r="489" ht="13.8" customHeight="1">
      <c r="A489" s="5"/>
      <c r="B489" s="5"/>
      <c r="C489" s="5"/>
      <c r="D489" s="42"/>
      <c r="E489" s="33"/>
      <c r="F489" s="33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</row>
    <row r="490" ht="13.8" customHeight="1">
      <c r="A490" s="5"/>
      <c r="B490" s="5"/>
      <c r="C490" s="5"/>
      <c r="D490" s="42"/>
      <c r="E490" s="33"/>
      <c r="F490" s="33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</row>
    <row r="491" ht="13.8" customHeight="1">
      <c r="A491" s="5"/>
      <c r="B491" s="5"/>
      <c r="C491" s="5"/>
      <c r="D491" s="42"/>
      <c r="E491" s="33"/>
      <c r="F491" s="33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</row>
    <row r="492" ht="13.8" customHeight="1">
      <c r="A492" s="5"/>
      <c r="B492" s="5"/>
      <c r="C492" s="5"/>
      <c r="D492" s="42"/>
      <c r="E492" s="33"/>
      <c r="F492" s="33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</row>
    <row r="493" ht="13.8" customHeight="1">
      <c r="A493" s="5"/>
      <c r="B493" s="5"/>
      <c r="C493" s="5"/>
      <c r="D493" s="42"/>
      <c r="E493" s="33"/>
      <c r="F493" s="33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</row>
    <row r="494" ht="13.8" customHeight="1">
      <c r="A494" s="5"/>
      <c r="B494" s="5"/>
      <c r="C494" s="5"/>
      <c r="D494" s="42"/>
      <c r="E494" s="33"/>
      <c r="F494" s="33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</row>
    <row r="495" ht="13.8" customHeight="1">
      <c r="A495" s="5"/>
      <c r="B495" s="5"/>
      <c r="C495" s="5"/>
      <c r="D495" s="42"/>
      <c r="E495" s="33"/>
      <c r="F495" s="33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</row>
    <row r="496" ht="13.8" customHeight="1">
      <c r="A496" s="5"/>
      <c r="B496" s="5"/>
      <c r="C496" s="5"/>
      <c r="D496" s="42"/>
      <c r="E496" s="33"/>
      <c r="F496" s="33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</row>
    <row r="497" ht="13.8" customHeight="1">
      <c r="A497" s="5"/>
      <c r="B497" s="5"/>
      <c r="C497" s="5"/>
      <c r="D497" s="42"/>
      <c r="E497" s="33"/>
      <c r="F497" s="33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</row>
    <row r="498" ht="13.8" customHeight="1">
      <c r="A498" s="5"/>
      <c r="B498" s="5"/>
      <c r="C498" s="5"/>
      <c r="D498" s="42"/>
      <c r="E498" s="33"/>
      <c r="F498" s="33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</row>
    <row r="499" ht="13.8" customHeight="1">
      <c r="A499" s="5"/>
      <c r="B499" s="5"/>
      <c r="C499" s="5"/>
      <c r="D499" s="42"/>
      <c r="E499" s="33"/>
      <c r="F499" s="33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</row>
    <row r="500" ht="13.8" customHeight="1">
      <c r="A500" s="5"/>
      <c r="B500" s="5"/>
      <c r="C500" s="5"/>
      <c r="D500" s="42"/>
      <c r="E500" s="33"/>
      <c r="F500" s="33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</row>
    <row r="501" ht="13.8" customHeight="1">
      <c r="A501" s="5"/>
      <c r="B501" s="5"/>
      <c r="C501" s="5"/>
      <c r="D501" s="42"/>
      <c r="E501" s="33"/>
      <c r="F501" s="33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</row>
    <row r="502" ht="13.8" customHeight="1">
      <c r="A502" s="5"/>
      <c r="B502" s="5"/>
      <c r="C502" s="5"/>
      <c r="D502" s="42"/>
      <c r="E502" s="33"/>
      <c r="F502" s="33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</row>
    <row r="503" ht="13.8" customHeight="1">
      <c r="A503" s="5"/>
      <c r="B503" s="5"/>
      <c r="C503" s="5"/>
      <c r="D503" s="42"/>
      <c r="E503" s="33"/>
      <c r="F503" s="33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</row>
    <row r="504" ht="13.8" customHeight="1">
      <c r="A504" s="5"/>
      <c r="B504" s="5"/>
      <c r="C504" s="5"/>
      <c r="D504" s="42"/>
      <c r="E504" s="33"/>
      <c r="F504" s="33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</row>
    <row r="505" ht="13.8" customHeight="1">
      <c r="A505" s="5"/>
      <c r="B505" s="5"/>
      <c r="C505" s="5"/>
      <c r="D505" s="42"/>
      <c r="E505" s="33"/>
      <c r="F505" s="33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</row>
    <row r="506" ht="13.8" customHeight="1">
      <c r="A506" s="5"/>
      <c r="B506" s="5"/>
      <c r="C506" s="5"/>
      <c r="D506" s="42"/>
      <c r="E506" s="33"/>
      <c r="F506" s="33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</row>
    <row r="507" ht="13.8" customHeight="1">
      <c r="A507" s="5"/>
      <c r="B507" s="5"/>
      <c r="C507" s="5"/>
      <c r="D507" s="42"/>
      <c r="E507" s="33"/>
      <c r="F507" s="33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</row>
    <row r="508" ht="13.8" customHeight="1">
      <c r="A508" s="5"/>
      <c r="B508" s="5"/>
      <c r="C508" s="5"/>
      <c r="D508" s="42"/>
      <c r="E508" s="33"/>
      <c r="F508" s="33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</row>
    <row r="509" ht="13.8" customHeight="1">
      <c r="A509" s="5"/>
      <c r="B509" s="5"/>
      <c r="C509" s="5"/>
      <c r="D509" s="42"/>
      <c r="E509" s="33"/>
      <c r="F509" s="33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</row>
    <row r="510" ht="13.8" customHeight="1">
      <c r="A510" s="5"/>
      <c r="B510" s="5"/>
      <c r="C510" s="5"/>
      <c r="D510" s="42"/>
      <c r="E510" s="33"/>
      <c r="F510" s="33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</row>
    <row r="511" ht="13.8" customHeight="1">
      <c r="A511" s="5"/>
      <c r="B511" s="5"/>
      <c r="C511" s="5"/>
      <c r="D511" s="42"/>
      <c r="E511" s="33"/>
      <c r="F511" s="33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</row>
    <row r="512" ht="13.8" customHeight="1">
      <c r="A512" s="5"/>
      <c r="B512" s="5"/>
      <c r="C512" s="5"/>
      <c r="D512" s="42"/>
      <c r="E512" s="33"/>
      <c r="F512" s="33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</row>
    <row r="513" ht="13.8" customHeight="1">
      <c r="A513" s="5"/>
      <c r="B513" s="5"/>
      <c r="C513" s="5"/>
      <c r="D513" s="42"/>
      <c r="E513" s="33"/>
      <c r="F513" s="33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</row>
    <row r="514" ht="13.8" customHeight="1">
      <c r="A514" s="5"/>
      <c r="B514" s="5"/>
      <c r="C514" s="5"/>
      <c r="D514" s="42"/>
      <c r="E514" s="33"/>
      <c r="F514" s="33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</row>
    <row r="515" ht="13.8" customHeight="1">
      <c r="A515" s="5"/>
      <c r="B515" s="5"/>
      <c r="C515" s="5"/>
      <c r="D515" s="42"/>
      <c r="E515" s="33"/>
      <c r="F515" s="33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</row>
    <row r="516" ht="13.8" customHeight="1">
      <c r="A516" s="5"/>
      <c r="B516" s="5"/>
      <c r="C516" s="5"/>
      <c r="D516" s="42"/>
      <c r="E516" s="33"/>
      <c r="F516" s="33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</row>
    <row r="517" ht="13.8" customHeight="1">
      <c r="A517" s="5"/>
      <c r="B517" s="5"/>
      <c r="C517" s="5"/>
      <c r="D517" s="42"/>
      <c r="E517" s="33"/>
      <c r="F517" s="33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</row>
    <row r="518" ht="13.8" customHeight="1">
      <c r="A518" s="5"/>
      <c r="B518" s="5"/>
      <c r="C518" s="5"/>
      <c r="D518" s="42"/>
      <c r="E518" s="33"/>
      <c r="F518" s="33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</row>
    <row r="519" ht="13.8" customHeight="1">
      <c r="A519" s="5"/>
      <c r="B519" s="5"/>
      <c r="C519" s="5"/>
      <c r="D519" s="42"/>
      <c r="E519" s="33"/>
      <c r="F519" s="33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</row>
    <row r="520" ht="13.8" customHeight="1">
      <c r="A520" s="5"/>
      <c r="B520" s="5"/>
      <c r="C520" s="5"/>
      <c r="D520" s="42"/>
      <c r="E520" s="33"/>
      <c r="F520" s="33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</row>
    <row r="521" ht="13.8" customHeight="1">
      <c r="A521" s="5"/>
      <c r="B521" s="5"/>
      <c r="C521" s="5"/>
      <c r="D521" s="42"/>
      <c r="E521" s="33"/>
      <c r="F521" s="33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</row>
    <row r="522" ht="13.8" customHeight="1">
      <c r="A522" s="5"/>
      <c r="B522" s="5"/>
      <c r="C522" s="5"/>
      <c r="D522" s="42"/>
      <c r="E522" s="33"/>
      <c r="F522" s="33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</row>
    <row r="523" ht="13.8" customHeight="1">
      <c r="A523" s="5"/>
      <c r="B523" s="5"/>
      <c r="C523" s="5"/>
      <c r="D523" s="42"/>
      <c r="E523" s="33"/>
      <c r="F523" s="33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</row>
    <row r="524" ht="13.8" customHeight="1">
      <c r="A524" s="5"/>
      <c r="B524" s="5"/>
      <c r="C524" s="5"/>
      <c r="D524" s="42"/>
      <c r="E524" s="33"/>
      <c r="F524" s="33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</row>
    <row r="525" ht="13.8" customHeight="1">
      <c r="A525" s="5"/>
      <c r="B525" s="5"/>
      <c r="C525" s="5"/>
      <c r="D525" s="42"/>
      <c r="E525" s="33"/>
      <c r="F525" s="33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</row>
    <row r="526" ht="13.8" customHeight="1">
      <c r="A526" s="5"/>
      <c r="B526" s="5"/>
      <c r="C526" s="5"/>
      <c r="D526" s="42"/>
      <c r="E526" s="33"/>
      <c r="F526" s="33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</row>
    <row r="527" ht="13.8" customHeight="1">
      <c r="A527" s="5"/>
      <c r="B527" s="5"/>
      <c r="C527" s="5"/>
      <c r="D527" s="42"/>
      <c r="E527" s="33"/>
      <c r="F527" s="33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</row>
    <row r="528" ht="13.8" customHeight="1">
      <c r="A528" s="5"/>
      <c r="B528" s="5"/>
      <c r="C528" s="5"/>
      <c r="D528" s="42"/>
      <c r="E528" s="33"/>
      <c r="F528" s="33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</row>
    <row r="529" ht="13.8" customHeight="1">
      <c r="A529" s="5"/>
      <c r="B529" s="5"/>
      <c r="C529" s="5"/>
      <c r="D529" s="42"/>
      <c r="E529" s="33"/>
      <c r="F529" s="33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</row>
    <row r="530" ht="13.8" customHeight="1">
      <c r="A530" s="5"/>
      <c r="B530" s="5"/>
      <c r="C530" s="5"/>
      <c r="D530" s="42"/>
      <c r="E530" s="33"/>
      <c r="F530" s="33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</row>
    <row r="531" ht="13.8" customHeight="1">
      <c r="A531" s="5"/>
      <c r="B531" s="5"/>
      <c r="C531" s="5"/>
      <c r="D531" s="42"/>
      <c r="E531" s="33"/>
      <c r="F531" s="33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</row>
    <row r="532" ht="13.8" customHeight="1">
      <c r="A532" s="5"/>
      <c r="B532" s="5"/>
      <c r="C532" s="5"/>
      <c r="D532" s="42"/>
      <c r="E532" s="33"/>
      <c r="F532" s="33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</row>
    <row r="533" ht="13.8" customHeight="1">
      <c r="A533" s="5"/>
      <c r="B533" s="5"/>
      <c r="C533" s="5"/>
      <c r="D533" s="42"/>
      <c r="E533" s="33"/>
      <c r="F533" s="33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</row>
    <row r="534" ht="13.8" customHeight="1">
      <c r="A534" s="5"/>
      <c r="B534" s="5"/>
      <c r="C534" s="5"/>
      <c r="D534" s="42"/>
      <c r="E534" s="33"/>
      <c r="F534" s="33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</row>
    <row r="535" ht="13.8" customHeight="1">
      <c r="A535" s="5"/>
      <c r="B535" s="5"/>
      <c r="C535" s="5"/>
      <c r="D535" s="42"/>
      <c r="E535" s="33"/>
      <c r="F535" s="33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</row>
    <row r="536" ht="13.8" customHeight="1">
      <c r="A536" s="5"/>
      <c r="B536" s="5"/>
      <c r="C536" s="5"/>
      <c r="D536" s="42"/>
      <c r="E536" s="33"/>
      <c r="F536" s="33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</row>
    <row r="537" ht="13.8" customHeight="1">
      <c r="A537" s="5"/>
      <c r="B537" s="5"/>
      <c r="C537" s="5"/>
      <c r="D537" s="42"/>
      <c r="E537" s="33"/>
      <c r="F537" s="33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</row>
    <row r="538" ht="13.8" customHeight="1">
      <c r="A538" s="5"/>
      <c r="B538" s="5"/>
      <c r="C538" s="5"/>
      <c r="D538" s="42"/>
      <c r="E538" s="33"/>
      <c r="F538" s="33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</row>
    <row r="539" ht="13.8" customHeight="1">
      <c r="A539" s="5"/>
      <c r="B539" s="5"/>
      <c r="C539" s="5"/>
      <c r="D539" s="42"/>
      <c r="E539" s="33"/>
      <c r="F539" s="33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</row>
    <row r="540" ht="13.8" customHeight="1">
      <c r="A540" s="5"/>
      <c r="B540" s="5"/>
      <c r="C540" s="5"/>
      <c r="D540" s="42"/>
      <c r="E540" s="33"/>
      <c r="F540" s="33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</row>
    <row r="541" ht="13.8" customHeight="1">
      <c r="A541" s="5"/>
      <c r="B541" s="5"/>
      <c r="C541" s="5"/>
      <c r="D541" s="42"/>
      <c r="E541" s="33"/>
      <c r="F541" s="33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</row>
    <row r="542" ht="13.8" customHeight="1">
      <c r="A542" s="5"/>
      <c r="B542" s="5"/>
      <c r="C542" s="5"/>
      <c r="D542" s="42"/>
      <c r="E542" s="33"/>
      <c r="F542" s="33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</row>
    <row r="543" ht="13.8" customHeight="1">
      <c r="A543" s="5"/>
      <c r="B543" s="5"/>
      <c r="C543" s="5"/>
      <c r="D543" s="42"/>
      <c r="E543" s="33"/>
      <c r="F543" s="33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</row>
    <row r="544" ht="13.8" customHeight="1">
      <c r="A544" s="5"/>
      <c r="B544" s="5"/>
      <c r="C544" s="5"/>
      <c r="D544" s="42"/>
      <c r="E544" s="33"/>
      <c r="F544" s="33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</row>
    <row r="545" ht="13.8" customHeight="1">
      <c r="A545" s="5"/>
      <c r="B545" s="5"/>
      <c r="C545" s="5"/>
      <c r="D545" s="42"/>
      <c r="E545" s="33"/>
      <c r="F545" s="33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</row>
    <row r="546" ht="13.8" customHeight="1">
      <c r="A546" s="5"/>
      <c r="B546" s="5"/>
      <c r="C546" s="5"/>
      <c r="D546" s="42"/>
      <c r="E546" s="33"/>
      <c r="F546" s="33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</row>
    <row r="547" ht="13.8" customHeight="1">
      <c r="A547" s="5"/>
      <c r="B547" s="5"/>
      <c r="C547" s="5"/>
      <c r="D547" s="42"/>
      <c r="E547" s="33"/>
      <c r="F547" s="33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</row>
    <row r="548" ht="13.8" customHeight="1">
      <c r="A548" s="5"/>
      <c r="B548" s="5"/>
      <c r="C548" s="5"/>
      <c r="D548" s="42"/>
      <c r="E548" s="33"/>
      <c r="F548" s="33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</row>
    <row r="549" ht="13.8" customHeight="1">
      <c r="A549" s="5"/>
      <c r="B549" s="5"/>
      <c r="C549" s="5"/>
      <c r="D549" s="42"/>
      <c r="E549" s="33"/>
      <c r="F549" s="33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</row>
    <row r="550" ht="13.8" customHeight="1">
      <c r="A550" s="5"/>
      <c r="B550" s="5"/>
      <c r="C550" s="5"/>
      <c r="D550" s="42"/>
      <c r="E550" s="33"/>
      <c r="F550" s="33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</row>
    <row r="551" ht="13.8" customHeight="1">
      <c r="A551" s="5"/>
      <c r="B551" s="5"/>
      <c r="C551" s="5"/>
      <c r="D551" s="42"/>
      <c r="E551" s="33"/>
      <c r="F551" s="33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</row>
    <row r="552" ht="13.8" customHeight="1">
      <c r="A552" s="5"/>
      <c r="B552" s="5"/>
      <c r="C552" s="5"/>
      <c r="D552" s="42"/>
      <c r="E552" s="33"/>
      <c r="F552" s="33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</row>
    <row r="553" ht="13.8" customHeight="1">
      <c r="A553" s="5"/>
      <c r="B553" s="5"/>
      <c r="C553" s="5"/>
      <c r="D553" s="42"/>
      <c r="E553" s="33"/>
      <c r="F553" s="33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</row>
    <row r="554" ht="13.8" customHeight="1">
      <c r="A554" s="5"/>
      <c r="B554" s="5"/>
      <c r="C554" s="5"/>
      <c r="D554" s="42"/>
      <c r="E554" s="33"/>
      <c r="F554" s="33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</row>
    <row r="555" ht="13.8" customHeight="1">
      <c r="A555" s="5"/>
      <c r="B555" s="5"/>
      <c r="C555" s="5"/>
      <c r="D555" s="42"/>
      <c r="E555" s="33"/>
      <c r="F555" s="33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</row>
    <row r="556" ht="13.8" customHeight="1">
      <c r="A556" s="5"/>
      <c r="B556" s="5"/>
      <c r="C556" s="5"/>
      <c r="D556" s="42"/>
      <c r="E556" s="33"/>
      <c r="F556" s="33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</row>
    <row r="557" ht="13.8" customHeight="1">
      <c r="A557" s="5"/>
      <c r="B557" s="5"/>
      <c r="C557" s="5"/>
      <c r="D557" s="42"/>
      <c r="E557" s="33"/>
      <c r="F557" s="33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</row>
    <row r="558" ht="13.8" customHeight="1">
      <c r="A558" s="5"/>
      <c r="B558" s="5"/>
      <c r="C558" s="5"/>
      <c r="D558" s="42"/>
      <c r="E558" s="33"/>
      <c r="F558" s="33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</row>
    <row r="559" ht="13.8" customHeight="1">
      <c r="A559" s="5"/>
      <c r="B559" s="5"/>
      <c r="C559" s="5"/>
      <c r="D559" s="42"/>
      <c r="E559" s="33"/>
      <c r="F559" s="33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</row>
    <row r="560" ht="13.8" customHeight="1">
      <c r="A560" s="5"/>
      <c r="B560" s="5"/>
      <c r="C560" s="5"/>
      <c r="D560" s="42"/>
      <c r="E560" s="33"/>
      <c r="F560" s="33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</row>
    <row r="561" ht="13.8" customHeight="1">
      <c r="A561" s="5"/>
      <c r="B561" s="5"/>
      <c r="C561" s="5"/>
      <c r="D561" s="42"/>
      <c r="E561" s="33"/>
      <c r="F561" s="33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</row>
    <row r="562" ht="13.8" customHeight="1">
      <c r="A562" s="5"/>
      <c r="B562" s="5"/>
      <c r="C562" s="5"/>
      <c r="D562" s="42"/>
      <c r="E562" s="33"/>
      <c r="F562" s="33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</row>
    <row r="563" ht="13.8" customHeight="1">
      <c r="A563" s="5"/>
      <c r="B563" s="5"/>
      <c r="C563" s="5"/>
      <c r="D563" s="42"/>
      <c r="E563" s="33"/>
      <c r="F563" s="33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</row>
    <row r="564" ht="13.8" customHeight="1">
      <c r="A564" s="5"/>
      <c r="B564" s="5"/>
      <c r="C564" s="5"/>
      <c r="D564" s="42"/>
      <c r="E564" s="33"/>
      <c r="F564" s="33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</row>
    <row r="565" ht="13.8" customHeight="1">
      <c r="A565" s="5"/>
      <c r="B565" s="5"/>
      <c r="C565" s="5"/>
      <c r="D565" s="42"/>
      <c r="E565" s="33"/>
      <c r="F565" s="33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</row>
    <row r="566" ht="13.8" customHeight="1">
      <c r="A566" s="5"/>
      <c r="B566" s="5"/>
      <c r="C566" s="5"/>
      <c r="D566" s="42"/>
      <c r="E566" s="33"/>
      <c r="F566" s="33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</row>
    <row r="567" ht="13.8" customHeight="1">
      <c r="A567" s="5"/>
      <c r="B567" s="5"/>
      <c r="C567" s="5"/>
      <c r="D567" s="42"/>
      <c r="E567" s="33"/>
      <c r="F567" s="33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</row>
    <row r="568" ht="13.8" customHeight="1">
      <c r="A568" s="5"/>
      <c r="B568" s="5"/>
      <c r="C568" s="5"/>
      <c r="D568" s="42"/>
      <c r="E568" s="33"/>
      <c r="F568" s="33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</row>
    <row r="569" ht="13.8" customHeight="1">
      <c r="A569" s="5"/>
      <c r="B569" s="5"/>
      <c r="C569" s="5"/>
      <c r="D569" s="42"/>
      <c r="E569" s="33"/>
      <c r="F569" s="33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</row>
    <row r="570" ht="13.8" customHeight="1">
      <c r="A570" s="5"/>
      <c r="B570" s="5"/>
      <c r="C570" s="5"/>
      <c r="D570" s="42"/>
      <c r="E570" s="33"/>
      <c r="F570" s="33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</row>
    <row r="571" ht="13.8" customHeight="1">
      <c r="A571" s="5"/>
      <c r="B571" s="5"/>
      <c r="C571" s="5"/>
      <c r="D571" s="42"/>
      <c r="E571" s="33"/>
      <c r="F571" s="33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</row>
    <row r="572" ht="13.8" customHeight="1">
      <c r="A572" s="5"/>
      <c r="B572" s="5"/>
      <c r="C572" s="5"/>
      <c r="D572" s="42"/>
      <c r="E572" s="33"/>
      <c r="F572" s="33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</row>
    <row r="573" ht="13.8" customHeight="1">
      <c r="A573" s="5"/>
      <c r="B573" s="5"/>
      <c r="C573" s="5"/>
      <c r="D573" s="42"/>
      <c r="E573" s="33"/>
      <c r="F573" s="33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</row>
    <row r="574" ht="13.8" customHeight="1">
      <c r="A574" s="5"/>
      <c r="B574" s="5"/>
      <c r="C574" s="5"/>
      <c r="D574" s="42"/>
      <c r="E574" s="33"/>
      <c r="F574" s="33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</row>
    <row r="575" ht="13.8" customHeight="1">
      <c r="A575" s="5"/>
      <c r="B575" s="5"/>
      <c r="C575" s="5"/>
      <c r="D575" s="42"/>
      <c r="E575" s="33"/>
      <c r="F575" s="33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</row>
    <row r="576" ht="13.8" customHeight="1">
      <c r="A576" s="5"/>
      <c r="B576" s="5"/>
      <c r="C576" s="5"/>
      <c r="D576" s="42"/>
      <c r="E576" s="33"/>
      <c r="F576" s="33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</row>
    <row r="577" ht="13.8" customHeight="1">
      <c r="A577" s="5"/>
      <c r="B577" s="5"/>
      <c r="C577" s="5"/>
      <c r="D577" s="42"/>
      <c r="E577" s="33"/>
      <c r="F577" s="33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</row>
    <row r="578" ht="13.8" customHeight="1">
      <c r="A578" s="5"/>
      <c r="B578" s="5"/>
      <c r="C578" s="5"/>
      <c r="D578" s="42"/>
      <c r="E578" s="33"/>
      <c r="F578" s="33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</row>
    <row r="579" ht="13.8" customHeight="1">
      <c r="A579" s="5"/>
      <c r="B579" s="5"/>
      <c r="C579" s="5"/>
      <c r="D579" s="42"/>
      <c r="E579" s="33"/>
      <c r="F579" s="33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</row>
    <row r="580" ht="13.8" customHeight="1">
      <c r="A580" s="5"/>
      <c r="B580" s="5"/>
      <c r="C580" s="5"/>
      <c r="D580" s="42"/>
      <c r="E580" s="33"/>
      <c r="F580" s="33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</row>
    <row r="581" ht="13.8" customHeight="1">
      <c r="A581" s="5"/>
      <c r="B581" s="5"/>
      <c r="C581" s="5"/>
      <c r="D581" s="42"/>
      <c r="E581" s="33"/>
      <c r="F581" s="33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</row>
    <row r="582" ht="13.8" customHeight="1">
      <c r="A582" s="5"/>
      <c r="B582" s="5"/>
      <c r="C582" s="5"/>
      <c r="D582" s="42"/>
      <c r="E582" s="33"/>
      <c r="F582" s="33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</row>
    <row r="583" ht="13.8" customHeight="1">
      <c r="A583" s="5"/>
      <c r="B583" s="5"/>
      <c r="C583" s="5"/>
      <c r="D583" s="42"/>
      <c r="E583" s="33"/>
      <c r="F583" s="33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</row>
    <row r="584" ht="13.8" customHeight="1">
      <c r="A584" s="5"/>
      <c r="B584" s="5"/>
      <c r="C584" s="5"/>
      <c r="D584" s="42"/>
      <c r="E584" s="33"/>
      <c r="F584" s="33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</row>
    <row r="585" ht="13.8" customHeight="1">
      <c r="A585" s="5"/>
      <c r="B585" s="5"/>
      <c r="C585" s="5"/>
      <c r="D585" s="42"/>
      <c r="E585" s="33"/>
      <c r="F585" s="33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</row>
    <row r="586" ht="13.8" customHeight="1">
      <c r="A586" s="5"/>
      <c r="B586" s="5"/>
      <c r="C586" s="5"/>
      <c r="D586" s="42"/>
      <c r="E586" s="33"/>
      <c r="F586" s="33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</row>
    <row r="587" ht="13.8" customHeight="1">
      <c r="A587" s="5"/>
      <c r="B587" s="5"/>
      <c r="C587" s="5"/>
      <c r="D587" s="42"/>
      <c r="E587" s="33"/>
      <c r="F587" s="33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</row>
    <row r="588" ht="13.8" customHeight="1">
      <c r="A588" s="5"/>
      <c r="B588" s="5"/>
      <c r="C588" s="5"/>
      <c r="D588" s="42"/>
      <c r="E588" s="33"/>
      <c r="F588" s="33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</row>
    <row r="589" ht="13.8" customHeight="1">
      <c r="A589" s="5"/>
      <c r="B589" s="5"/>
      <c r="C589" s="5"/>
      <c r="D589" s="42"/>
      <c r="E589" s="33"/>
      <c r="F589" s="33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</row>
    <row r="590" ht="13.8" customHeight="1">
      <c r="A590" s="5"/>
      <c r="B590" s="5"/>
      <c r="C590" s="5"/>
      <c r="D590" s="42"/>
      <c r="E590" s="33"/>
      <c r="F590" s="33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</row>
    <row r="591" ht="13.8" customHeight="1">
      <c r="A591" s="5"/>
      <c r="B591" s="5"/>
      <c r="C591" s="5"/>
      <c r="D591" s="42"/>
      <c r="E591" s="33"/>
      <c r="F591" s="33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</row>
    <row r="592" ht="13.8" customHeight="1">
      <c r="A592" s="5"/>
      <c r="B592" s="5"/>
      <c r="C592" s="5"/>
      <c r="D592" s="42"/>
      <c r="E592" s="33"/>
      <c r="F592" s="33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</row>
    <row r="593" ht="13.8" customHeight="1">
      <c r="A593" s="5"/>
      <c r="B593" s="5"/>
      <c r="C593" s="5"/>
      <c r="D593" s="42"/>
      <c r="E593" s="33"/>
      <c r="F593" s="33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</row>
    <row r="594" ht="13.8" customHeight="1">
      <c r="A594" s="5"/>
      <c r="B594" s="5"/>
      <c r="C594" s="5"/>
      <c r="D594" s="42"/>
      <c r="E594" s="33"/>
      <c r="F594" s="33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</row>
    <row r="595" ht="13.8" customHeight="1">
      <c r="A595" s="5"/>
      <c r="B595" s="5"/>
      <c r="C595" s="5"/>
      <c r="D595" s="42"/>
      <c r="E595" s="33"/>
      <c r="F595" s="33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</row>
    <row r="596" ht="13.8" customHeight="1">
      <c r="A596" s="5"/>
      <c r="B596" s="5"/>
      <c r="C596" s="5"/>
      <c r="D596" s="42"/>
      <c r="E596" s="33"/>
      <c r="F596" s="33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</row>
    <row r="597" ht="13.8" customHeight="1">
      <c r="A597" s="5"/>
      <c r="B597" s="5"/>
      <c r="C597" s="5"/>
      <c r="D597" s="42"/>
      <c r="E597" s="33"/>
      <c r="F597" s="33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</row>
    <row r="598" ht="13.8" customHeight="1">
      <c r="A598" s="5"/>
      <c r="B598" s="5"/>
      <c r="C598" s="5"/>
      <c r="D598" s="42"/>
      <c r="E598" s="33"/>
      <c r="F598" s="33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</row>
    <row r="599" ht="13.8" customHeight="1">
      <c r="A599" s="5"/>
      <c r="B599" s="5"/>
      <c r="C599" s="5"/>
      <c r="D599" s="42"/>
      <c r="E599" s="33"/>
      <c r="F599" s="33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</row>
    <row r="600" ht="13.8" customHeight="1">
      <c r="A600" s="5"/>
      <c r="B600" s="5"/>
      <c r="C600" s="5"/>
      <c r="D600" s="42"/>
      <c r="E600" s="33"/>
      <c r="F600" s="33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</row>
    <row r="601" ht="13.8" customHeight="1">
      <c r="A601" s="5"/>
      <c r="B601" s="5"/>
      <c r="C601" s="5"/>
      <c r="D601" s="42"/>
      <c r="E601" s="33"/>
      <c r="F601" s="33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</row>
    <row r="602" ht="13.8" customHeight="1">
      <c r="A602" s="5"/>
      <c r="B602" s="5"/>
      <c r="C602" s="5"/>
      <c r="D602" s="42"/>
      <c r="E602" s="33"/>
      <c r="F602" s="33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</row>
    <row r="603" ht="13.8" customHeight="1">
      <c r="A603" s="5"/>
      <c r="B603" s="5"/>
      <c r="C603" s="5"/>
      <c r="D603" s="42"/>
      <c r="E603" s="33"/>
      <c r="F603" s="33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</row>
    <row r="604" ht="13.8" customHeight="1">
      <c r="A604" s="5"/>
      <c r="B604" s="5"/>
      <c r="C604" s="5"/>
      <c r="D604" s="42"/>
      <c r="E604" s="33"/>
      <c r="F604" s="33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</row>
    <row r="605" ht="13.8" customHeight="1">
      <c r="A605" s="5"/>
      <c r="B605" s="5"/>
      <c r="C605" s="5"/>
      <c r="D605" s="42"/>
      <c r="E605" s="33"/>
      <c r="F605" s="33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</row>
    <row r="606" ht="13.8" customHeight="1">
      <c r="A606" s="5"/>
      <c r="B606" s="5"/>
      <c r="C606" s="5"/>
      <c r="D606" s="42"/>
      <c r="E606" s="33"/>
      <c r="F606" s="33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</row>
    <row r="607" ht="13.8" customHeight="1">
      <c r="A607" s="5"/>
      <c r="B607" s="5"/>
      <c r="C607" s="5"/>
      <c r="D607" s="42"/>
      <c r="E607" s="33"/>
      <c r="F607" s="33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</row>
    <row r="608" ht="13.8" customHeight="1">
      <c r="A608" s="5"/>
      <c r="B608" s="5"/>
      <c r="C608" s="5"/>
      <c r="D608" s="42"/>
      <c r="E608" s="33"/>
      <c r="F608" s="33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</row>
    <row r="609" ht="13.8" customHeight="1">
      <c r="A609" s="5"/>
      <c r="B609" s="5"/>
      <c r="C609" s="5"/>
      <c r="D609" s="42"/>
      <c r="E609" s="33"/>
      <c r="F609" s="33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</row>
    <row r="610" ht="13.8" customHeight="1">
      <c r="A610" s="5"/>
      <c r="B610" s="5"/>
      <c r="C610" s="5"/>
      <c r="D610" s="42"/>
      <c r="E610" s="33"/>
      <c r="F610" s="33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</row>
    <row r="611" ht="13.8" customHeight="1">
      <c r="A611" s="5"/>
      <c r="B611" s="5"/>
      <c r="C611" s="5"/>
      <c r="D611" s="42"/>
      <c r="E611" s="33"/>
      <c r="F611" s="33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</row>
    <row r="612" ht="13.8" customHeight="1">
      <c r="A612" s="5"/>
      <c r="B612" s="5"/>
      <c r="C612" s="5"/>
      <c r="D612" s="42"/>
      <c r="E612" s="33"/>
      <c r="F612" s="33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</row>
    <row r="613" ht="13.8" customHeight="1">
      <c r="A613" s="5"/>
      <c r="B613" s="5"/>
      <c r="C613" s="5"/>
      <c r="D613" s="42"/>
      <c r="E613" s="33"/>
      <c r="F613" s="33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</row>
    <row r="614" ht="13.8" customHeight="1">
      <c r="A614" s="5"/>
      <c r="B614" s="5"/>
      <c r="C614" s="5"/>
      <c r="D614" s="42"/>
      <c r="E614" s="33"/>
      <c r="F614" s="33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</row>
    <row r="615" ht="13.8" customHeight="1">
      <c r="A615" s="5"/>
      <c r="B615" s="5"/>
      <c r="C615" s="5"/>
      <c r="D615" s="42"/>
      <c r="E615" s="33"/>
      <c r="F615" s="33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</row>
    <row r="616" ht="13.8" customHeight="1">
      <c r="A616" s="5"/>
      <c r="B616" s="5"/>
      <c r="C616" s="5"/>
      <c r="D616" s="42"/>
      <c r="E616" s="33"/>
      <c r="F616" s="33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</row>
    <row r="617" ht="13.8" customHeight="1">
      <c r="A617" s="5"/>
      <c r="B617" s="5"/>
      <c r="C617" s="5"/>
      <c r="D617" s="42"/>
      <c r="E617" s="33"/>
      <c r="F617" s="33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</row>
    <row r="618" ht="13.8" customHeight="1">
      <c r="A618" s="5"/>
      <c r="B618" s="5"/>
      <c r="C618" s="5"/>
      <c r="D618" s="42"/>
      <c r="E618" s="33"/>
      <c r="F618" s="33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</row>
    <row r="619" ht="13.8" customHeight="1">
      <c r="A619" s="5"/>
      <c r="B619" s="5"/>
      <c r="C619" s="5"/>
      <c r="D619" s="42"/>
      <c r="E619" s="33"/>
      <c r="F619" s="33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</row>
    <row r="620" ht="13.8" customHeight="1">
      <c r="A620" s="5"/>
      <c r="B620" s="5"/>
      <c r="C620" s="5"/>
      <c r="D620" s="42"/>
      <c r="E620" s="33"/>
      <c r="F620" s="33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</row>
    <row r="621" ht="13.8" customHeight="1">
      <c r="A621" s="5"/>
      <c r="B621" s="5"/>
      <c r="C621" s="5"/>
      <c r="D621" s="42"/>
      <c r="E621" s="33"/>
      <c r="F621" s="33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</row>
    <row r="622" ht="13.8" customHeight="1">
      <c r="A622" s="5"/>
      <c r="B622" s="5"/>
      <c r="C622" s="5"/>
      <c r="D622" s="42"/>
      <c r="E622" s="33"/>
      <c r="F622" s="33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</row>
    <row r="623" ht="13.8" customHeight="1">
      <c r="A623" s="5"/>
      <c r="B623" s="5"/>
      <c r="C623" s="5"/>
      <c r="D623" s="42"/>
      <c r="E623" s="33"/>
      <c r="F623" s="33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</row>
    <row r="624" ht="13.8" customHeight="1">
      <c r="A624" s="5"/>
      <c r="B624" s="5"/>
      <c r="C624" s="5"/>
      <c r="D624" s="42"/>
      <c r="E624" s="33"/>
      <c r="F624" s="33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</row>
    <row r="625" ht="13.8" customHeight="1">
      <c r="A625" s="5"/>
      <c r="B625" s="5"/>
      <c r="C625" s="5"/>
      <c r="D625" s="42"/>
      <c r="E625" s="33"/>
      <c r="F625" s="33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</row>
    <row r="626" ht="13.8" customHeight="1">
      <c r="A626" s="5"/>
      <c r="B626" s="5"/>
      <c r="C626" s="5"/>
      <c r="D626" s="42"/>
      <c r="E626" s="33"/>
      <c r="F626" s="33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</row>
    <row r="627" ht="13.8" customHeight="1">
      <c r="A627" s="5"/>
      <c r="B627" s="5"/>
      <c r="C627" s="5"/>
      <c r="D627" s="42"/>
      <c r="E627" s="33"/>
      <c r="F627" s="33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</row>
    <row r="628" ht="13.8" customHeight="1">
      <c r="A628" s="5"/>
      <c r="B628" s="5"/>
      <c r="C628" s="5"/>
      <c r="D628" s="42"/>
      <c r="E628" s="33"/>
      <c r="F628" s="33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</row>
    <row r="629" ht="13.8" customHeight="1">
      <c r="A629" s="5"/>
      <c r="B629" s="5"/>
      <c r="C629" s="5"/>
      <c r="D629" s="42"/>
      <c r="E629" s="33"/>
      <c r="F629" s="33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</row>
    <row r="630" ht="13.8" customHeight="1">
      <c r="A630" s="5"/>
      <c r="B630" s="5"/>
      <c r="C630" s="5"/>
      <c r="D630" s="42"/>
      <c r="E630" s="33"/>
      <c r="F630" s="33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</row>
    <row r="631" ht="13.8" customHeight="1">
      <c r="A631" s="5"/>
      <c r="B631" s="5"/>
      <c r="C631" s="5"/>
      <c r="D631" s="42"/>
      <c r="E631" s="33"/>
      <c r="F631" s="33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</row>
    <row r="632" ht="13.8" customHeight="1">
      <c r="A632" s="5"/>
      <c r="B632" s="5"/>
      <c r="C632" s="5"/>
      <c r="D632" s="42"/>
      <c r="E632" s="33"/>
      <c r="F632" s="33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</row>
    <row r="633" ht="13.8" customHeight="1">
      <c r="A633" s="5"/>
      <c r="B633" s="5"/>
      <c r="C633" s="5"/>
      <c r="D633" s="42"/>
      <c r="E633" s="33"/>
      <c r="F633" s="33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</row>
    <row r="634" ht="13.8" customHeight="1">
      <c r="A634" s="5"/>
      <c r="B634" s="5"/>
      <c r="C634" s="5"/>
      <c r="D634" s="42"/>
      <c r="E634" s="33"/>
      <c r="F634" s="33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</row>
    <row r="635" ht="13.8" customHeight="1">
      <c r="A635" s="5"/>
      <c r="B635" s="5"/>
      <c r="C635" s="5"/>
      <c r="D635" s="42"/>
      <c r="E635" s="33"/>
      <c r="F635" s="33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</row>
    <row r="636" ht="13.8" customHeight="1">
      <c r="A636" s="5"/>
      <c r="B636" s="5"/>
      <c r="C636" s="5"/>
      <c r="D636" s="42"/>
      <c r="E636" s="33"/>
      <c r="F636" s="33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</row>
    <row r="637" ht="13.8" customHeight="1">
      <c r="A637" s="5"/>
      <c r="B637" s="5"/>
      <c r="C637" s="5"/>
      <c r="D637" s="42"/>
      <c r="E637" s="33"/>
      <c r="F637" s="33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</row>
    <row r="638" ht="13.8" customHeight="1">
      <c r="A638" s="5"/>
      <c r="B638" s="5"/>
      <c r="C638" s="5"/>
      <c r="D638" s="42"/>
      <c r="E638" s="33"/>
      <c r="F638" s="33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</row>
    <row r="639" ht="13.8" customHeight="1">
      <c r="A639" s="5"/>
      <c r="B639" s="5"/>
      <c r="C639" s="5"/>
      <c r="D639" s="42"/>
      <c r="E639" s="33"/>
      <c r="F639" s="33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</row>
    <row r="640" ht="13.8" customHeight="1">
      <c r="A640" s="5"/>
      <c r="B640" s="5"/>
      <c r="C640" s="5"/>
      <c r="D640" s="42"/>
      <c r="E640" s="33"/>
      <c r="F640" s="33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</row>
    <row r="641" ht="13.8" customHeight="1">
      <c r="A641" s="5"/>
      <c r="B641" s="5"/>
      <c r="C641" s="5"/>
      <c r="D641" s="42"/>
      <c r="E641" s="33"/>
      <c r="F641" s="33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</row>
    <row r="642" ht="13.8" customHeight="1">
      <c r="A642" s="5"/>
      <c r="B642" s="5"/>
      <c r="C642" s="5"/>
      <c r="D642" s="42"/>
      <c r="E642" s="33"/>
      <c r="F642" s="33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</row>
    <row r="643" ht="13.8" customHeight="1">
      <c r="A643" s="5"/>
      <c r="B643" s="5"/>
      <c r="C643" s="5"/>
      <c r="D643" s="42"/>
      <c r="E643" s="33"/>
      <c r="F643" s="33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</row>
    <row r="644" ht="13.8" customHeight="1">
      <c r="A644" s="5"/>
      <c r="B644" s="5"/>
      <c r="C644" s="5"/>
      <c r="D644" s="42"/>
      <c r="E644" s="33"/>
      <c r="F644" s="33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</row>
    <row r="645" ht="13.8" customHeight="1">
      <c r="A645" s="5"/>
      <c r="B645" s="5"/>
      <c r="C645" s="5"/>
      <c r="D645" s="42"/>
      <c r="E645" s="33"/>
      <c r="F645" s="33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</row>
    <row r="646" ht="13.8" customHeight="1">
      <c r="A646" s="5"/>
      <c r="B646" s="5"/>
      <c r="C646" s="5"/>
      <c r="D646" s="42"/>
      <c r="E646" s="33"/>
      <c r="F646" s="33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</row>
    <row r="647" ht="13.8" customHeight="1">
      <c r="A647" s="5"/>
      <c r="B647" s="5"/>
      <c r="C647" s="5"/>
      <c r="D647" s="42"/>
      <c r="E647" s="33"/>
      <c r="F647" s="33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</row>
    <row r="648" ht="13.8" customHeight="1">
      <c r="A648" s="5"/>
      <c r="B648" s="5"/>
      <c r="C648" s="5"/>
      <c r="D648" s="42"/>
      <c r="E648" s="33"/>
      <c r="F648" s="33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</row>
    <row r="649" ht="13.8" customHeight="1">
      <c r="A649" s="5"/>
      <c r="B649" s="5"/>
      <c r="C649" s="5"/>
      <c r="D649" s="42"/>
      <c r="E649" s="33"/>
      <c r="F649" s="33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</row>
    <row r="650" ht="13.8" customHeight="1">
      <c r="A650" s="5"/>
      <c r="B650" s="5"/>
      <c r="C650" s="5"/>
      <c r="D650" s="42"/>
      <c r="E650" s="33"/>
      <c r="F650" s="33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</row>
    <row r="651" ht="13.8" customHeight="1">
      <c r="A651" s="5"/>
      <c r="B651" s="5"/>
      <c r="C651" s="5"/>
      <c r="D651" s="42"/>
      <c r="E651" s="33"/>
      <c r="F651" s="33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</row>
    <row r="652" ht="13.8" customHeight="1">
      <c r="A652" s="5"/>
      <c r="B652" s="5"/>
      <c r="C652" s="5"/>
      <c r="D652" s="42"/>
      <c r="E652" s="33"/>
      <c r="F652" s="33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</row>
    <row r="653" ht="13.8" customHeight="1">
      <c r="A653" s="5"/>
      <c r="B653" s="5"/>
      <c r="C653" s="5"/>
      <c r="D653" s="42"/>
      <c r="E653" s="33"/>
      <c r="F653" s="33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</row>
    <row r="654" ht="13.8" customHeight="1">
      <c r="A654" s="5"/>
      <c r="B654" s="5"/>
      <c r="C654" s="5"/>
      <c r="D654" s="42"/>
      <c r="E654" s="33"/>
      <c r="F654" s="33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</row>
    <row r="655" ht="13.8" customHeight="1">
      <c r="A655" s="5"/>
      <c r="B655" s="5"/>
      <c r="C655" s="5"/>
      <c r="D655" s="42"/>
      <c r="E655" s="33"/>
      <c r="F655" s="33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</row>
    <row r="656" ht="13.8" customHeight="1">
      <c r="A656" s="5"/>
      <c r="B656" s="5"/>
      <c r="C656" s="5"/>
      <c r="D656" s="42"/>
      <c r="E656" s="33"/>
      <c r="F656" s="33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</row>
    <row r="657" ht="13.8" customHeight="1">
      <c r="A657" s="5"/>
      <c r="B657" s="5"/>
      <c r="C657" s="5"/>
      <c r="D657" s="42"/>
      <c r="E657" s="33"/>
      <c r="F657" s="33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</row>
    <row r="658" ht="13.8" customHeight="1">
      <c r="A658" s="5"/>
      <c r="B658" s="5"/>
      <c r="C658" s="5"/>
      <c r="D658" s="42"/>
      <c r="E658" s="33"/>
      <c r="F658" s="33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</row>
    <row r="659" ht="13.8" customHeight="1">
      <c r="A659" s="5"/>
      <c r="B659" s="5"/>
      <c r="C659" s="5"/>
      <c r="D659" s="42"/>
      <c r="E659" s="33"/>
      <c r="F659" s="33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</row>
    <row r="660" ht="13.8" customHeight="1">
      <c r="A660" s="5"/>
      <c r="B660" s="5"/>
      <c r="C660" s="5"/>
      <c r="D660" s="42"/>
      <c r="E660" s="33"/>
      <c r="F660" s="33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</row>
    <row r="661" ht="13.8" customHeight="1">
      <c r="A661" s="5"/>
      <c r="B661" s="5"/>
      <c r="C661" s="5"/>
      <c r="D661" s="42"/>
      <c r="E661" s="33"/>
      <c r="F661" s="33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</row>
    <row r="662" ht="13.8" customHeight="1">
      <c r="A662" s="5"/>
      <c r="B662" s="5"/>
      <c r="C662" s="5"/>
      <c r="D662" s="42"/>
      <c r="E662" s="33"/>
      <c r="F662" s="33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</row>
    <row r="663" ht="13.8" customHeight="1">
      <c r="A663" s="5"/>
      <c r="B663" s="5"/>
      <c r="C663" s="5"/>
      <c r="D663" s="42"/>
      <c r="E663" s="33"/>
      <c r="F663" s="33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</row>
    <row r="664" ht="13.8" customHeight="1">
      <c r="A664" s="5"/>
      <c r="B664" s="5"/>
      <c r="C664" s="5"/>
      <c r="D664" s="42"/>
      <c r="E664" s="33"/>
      <c r="F664" s="33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</row>
    <row r="665" ht="13.8" customHeight="1">
      <c r="A665" s="5"/>
      <c r="B665" s="5"/>
      <c r="C665" s="5"/>
      <c r="D665" s="42"/>
      <c r="E665" s="33"/>
      <c r="F665" s="33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</row>
    <row r="666" ht="13.8" customHeight="1">
      <c r="A666" s="5"/>
      <c r="B666" s="5"/>
      <c r="C666" s="5"/>
      <c r="D666" s="42"/>
      <c r="E666" s="33"/>
      <c r="F666" s="33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</row>
    <row r="667" ht="13.8" customHeight="1">
      <c r="A667" s="5"/>
      <c r="B667" s="5"/>
      <c r="C667" s="5"/>
      <c r="D667" s="42"/>
      <c r="E667" s="33"/>
      <c r="F667" s="33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</row>
    <row r="668" ht="13.8" customHeight="1">
      <c r="A668" s="5"/>
      <c r="B668" s="5"/>
      <c r="C668" s="5"/>
      <c r="D668" s="42"/>
      <c r="E668" s="33"/>
      <c r="F668" s="33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</row>
    <row r="669" ht="13.8" customHeight="1">
      <c r="A669" s="5"/>
      <c r="B669" s="5"/>
      <c r="C669" s="5"/>
      <c r="D669" s="42"/>
      <c r="E669" s="33"/>
      <c r="F669" s="33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</row>
    <row r="670" ht="13.8" customHeight="1">
      <c r="A670" s="5"/>
      <c r="B670" s="5"/>
      <c r="C670" s="5"/>
      <c r="D670" s="42"/>
      <c r="E670" s="33"/>
      <c r="F670" s="33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</row>
    <row r="671" ht="13.8" customHeight="1">
      <c r="A671" s="5"/>
      <c r="B671" s="5"/>
      <c r="C671" s="5"/>
      <c r="D671" s="42"/>
      <c r="E671" s="33"/>
      <c r="F671" s="33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</row>
    <row r="672" ht="13.8" customHeight="1">
      <c r="A672" s="5"/>
      <c r="B672" s="5"/>
      <c r="C672" s="5"/>
      <c r="D672" s="42"/>
      <c r="E672" s="33"/>
      <c r="F672" s="33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</row>
    <row r="673" ht="13.8" customHeight="1">
      <c r="A673" s="5"/>
      <c r="B673" s="5"/>
      <c r="C673" s="5"/>
      <c r="D673" s="42"/>
      <c r="E673" s="33"/>
      <c r="F673" s="33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</row>
    <row r="674" ht="13.8" customHeight="1">
      <c r="A674" s="5"/>
      <c r="B674" s="5"/>
      <c r="C674" s="5"/>
      <c r="D674" s="42"/>
      <c r="E674" s="33"/>
      <c r="F674" s="33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</row>
    <row r="675" ht="13.8" customHeight="1">
      <c r="A675" s="5"/>
      <c r="B675" s="5"/>
      <c r="C675" s="5"/>
      <c r="D675" s="42"/>
      <c r="E675" s="33"/>
      <c r="F675" s="33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</row>
    <row r="676" ht="13.8" customHeight="1">
      <c r="A676" s="5"/>
      <c r="B676" s="5"/>
      <c r="C676" s="5"/>
      <c r="D676" s="42"/>
      <c r="E676" s="33"/>
      <c r="F676" s="33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</row>
    <row r="677" ht="13.8" customHeight="1">
      <c r="A677" s="5"/>
      <c r="B677" s="5"/>
      <c r="C677" s="5"/>
      <c r="D677" s="42"/>
      <c r="E677" s="33"/>
      <c r="F677" s="33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</row>
    <row r="678" ht="13.8" customHeight="1">
      <c r="A678" s="5"/>
      <c r="B678" s="5"/>
      <c r="C678" s="5"/>
      <c r="D678" s="42"/>
      <c r="E678" s="33"/>
      <c r="F678" s="33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</row>
    <row r="679" ht="13.8" customHeight="1">
      <c r="A679" s="5"/>
      <c r="B679" s="5"/>
      <c r="C679" s="5"/>
      <c r="D679" s="42"/>
      <c r="E679" s="33"/>
      <c r="F679" s="33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</row>
    <row r="680" ht="13.8" customHeight="1">
      <c r="A680" s="5"/>
      <c r="B680" s="5"/>
      <c r="C680" s="5"/>
      <c r="D680" s="42"/>
      <c r="E680" s="33"/>
      <c r="F680" s="33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</row>
    <row r="681" ht="13.8" customHeight="1">
      <c r="A681" s="5"/>
      <c r="B681" s="5"/>
      <c r="C681" s="5"/>
      <c r="D681" s="42"/>
      <c r="E681" s="33"/>
      <c r="F681" s="33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</row>
    <row r="682" ht="13.8" customHeight="1">
      <c r="A682" s="5"/>
      <c r="B682" s="5"/>
      <c r="C682" s="5"/>
      <c r="D682" s="42"/>
      <c r="E682" s="33"/>
      <c r="F682" s="33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</row>
    <row r="683" ht="13.8" customHeight="1">
      <c r="A683" s="5"/>
      <c r="B683" s="5"/>
      <c r="C683" s="5"/>
      <c r="D683" s="42"/>
      <c r="E683" s="33"/>
      <c r="F683" s="33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</row>
    <row r="684" ht="13.8" customHeight="1">
      <c r="A684" s="5"/>
      <c r="B684" s="5"/>
      <c r="C684" s="5"/>
      <c r="D684" s="42"/>
      <c r="E684" s="33"/>
      <c r="F684" s="33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</row>
    <row r="685" ht="13.8" customHeight="1">
      <c r="A685" s="5"/>
      <c r="B685" s="5"/>
      <c r="C685" s="5"/>
      <c r="D685" s="42"/>
      <c r="E685" s="33"/>
      <c r="F685" s="33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</row>
    <row r="686" ht="13.8" customHeight="1">
      <c r="A686" s="5"/>
      <c r="B686" s="5"/>
      <c r="C686" s="5"/>
      <c r="D686" s="42"/>
      <c r="E686" s="33"/>
      <c r="F686" s="33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</row>
    <row r="687" ht="13.8" customHeight="1">
      <c r="A687" s="5"/>
      <c r="B687" s="5"/>
      <c r="C687" s="5"/>
      <c r="D687" s="42"/>
      <c r="E687" s="33"/>
      <c r="F687" s="33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</row>
    <row r="688" ht="13.8" customHeight="1">
      <c r="A688" s="5"/>
      <c r="B688" s="5"/>
      <c r="C688" s="5"/>
      <c r="D688" s="42"/>
      <c r="E688" s="33"/>
      <c r="F688" s="33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</row>
    <row r="689" ht="13.8" customHeight="1">
      <c r="A689" s="5"/>
      <c r="B689" s="5"/>
      <c r="C689" s="5"/>
      <c r="D689" s="42"/>
      <c r="E689" s="33"/>
      <c r="F689" s="33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</row>
    <row r="690" ht="13.8" customHeight="1">
      <c r="A690" s="5"/>
      <c r="B690" s="5"/>
      <c r="C690" s="5"/>
      <c r="D690" s="42"/>
      <c r="E690" s="33"/>
      <c r="F690" s="33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</row>
    <row r="691" ht="13.8" customHeight="1">
      <c r="A691" s="5"/>
      <c r="B691" s="5"/>
      <c r="C691" s="5"/>
      <c r="D691" s="42"/>
      <c r="E691" s="33"/>
      <c r="F691" s="33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</row>
    <row r="692" ht="13.8" customHeight="1">
      <c r="A692" s="5"/>
      <c r="B692" s="5"/>
      <c r="C692" s="5"/>
      <c r="D692" s="42"/>
      <c r="E692" s="33"/>
      <c r="F692" s="33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</row>
    <row r="693" ht="13.8" customHeight="1">
      <c r="A693" s="5"/>
      <c r="B693" s="5"/>
      <c r="C693" s="5"/>
      <c r="D693" s="42"/>
      <c r="E693" s="33"/>
      <c r="F693" s="33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</row>
    <row r="694" ht="13.8" customHeight="1">
      <c r="A694" s="5"/>
      <c r="B694" s="5"/>
      <c r="C694" s="5"/>
      <c r="D694" s="42"/>
      <c r="E694" s="33"/>
      <c r="F694" s="33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</row>
    <row r="695" ht="13.8" customHeight="1">
      <c r="A695" s="5"/>
      <c r="B695" s="5"/>
      <c r="C695" s="5"/>
      <c r="D695" s="42"/>
      <c r="E695" s="33"/>
      <c r="F695" s="33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</row>
    <row r="696" ht="13.8" customHeight="1">
      <c r="A696" s="5"/>
      <c r="B696" s="5"/>
      <c r="C696" s="5"/>
      <c r="D696" s="42"/>
      <c r="E696" s="33"/>
      <c r="F696" s="33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</row>
    <row r="697" ht="13.8" customHeight="1">
      <c r="A697" s="5"/>
      <c r="B697" s="5"/>
      <c r="C697" s="5"/>
      <c r="D697" s="42"/>
      <c r="E697" s="33"/>
      <c r="F697" s="33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</row>
    <row r="698" ht="13.8" customHeight="1">
      <c r="A698" s="5"/>
      <c r="B698" s="5"/>
      <c r="C698" s="5"/>
      <c r="D698" s="42"/>
      <c r="E698" s="33"/>
      <c r="F698" s="33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</row>
    <row r="699" ht="13.8" customHeight="1">
      <c r="A699" s="5"/>
      <c r="B699" s="5"/>
      <c r="C699" s="5"/>
      <c r="D699" s="42"/>
      <c r="E699" s="33"/>
      <c r="F699" s="33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</row>
    <row r="700" ht="13.8" customHeight="1">
      <c r="A700" s="5"/>
      <c r="B700" s="5"/>
      <c r="C700" s="5"/>
      <c r="D700" s="42"/>
      <c r="E700" s="33"/>
      <c r="F700" s="33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</row>
    <row r="701" ht="13.8" customHeight="1">
      <c r="A701" s="5"/>
      <c r="B701" s="5"/>
      <c r="C701" s="5"/>
      <c r="D701" s="42"/>
      <c r="E701" s="33"/>
      <c r="F701" s="33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</row>
    <row r="702" ht="13.8" customHeight="1">
      <c r="A702" s="5"/>
      <c r="B702" s="5"/>
      <c r="C702" s="5"/>
      <c r="D702" s="42"/>
      <c r="E702" s="33"/>
      <c r="F702" s="33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</row>
    <row r="703" ht="13.8" customHeight="1">
      <c r="A703" s="5"/>
      <c r="B703" s="5"/>
      <c r="C703" s="5"/>
      <c r="D703" s="42"/>
      <c r="E703" s="33"/>
      <c r="F703" s="33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</row>
    <row r="704" ht="13.8" customHeight="1">
      <c r="A704" s="5"/>
      <c r="B704" s="5"/>
      <c r="C704" s="5"/>
      <c r="D704" s="42"/>
      <c r="E704" s="33"/>
      <c r="F704" s="33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</row>
    <row r="705" ht="13.8" customHeight="1">
      <c r="A705" s="5"/>
      <c r="B705" s="5"/>
      <c r="C705" s="5"/>
      <c r="D705" s="42"/>
      <c r="E705" s="33"/>
      <c r="F705" s="33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</row>
    <row r="706" ht="13.8" customHeight="1">
      <c r="A706" s="5"/>
      <c r="B706" s="5"/>
      <c r="C706" s="5"/>
      <c r="D706" s="42"/>
      <c r="E706" s="33"/>
      <c r="F706" s="33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</row>
    <row r="707" ht="13.8" customHeight="1">
      <c r="A707" s="5"/>
      <c r="B707" s="5"/>
      <c r="C707" s="5"/>
      <c r="D707" s="42"/>
      <c r="E707" s="33"/>
      <c r="F707" s="33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</row>
    <row r="708" ht="13.8" customHeight="1">
      <c r="A708" s="5"/>
      <c r="B708" s="5"/>
      <c r="C708" s="5"/>
      <c r="D708" s="42"/>
      <c r="E708" s="33"/>
      <c r="F708" s="33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</row>
    <row r="709" ht="13.8" customHeight="1">
      <c r="A709" s="5"/>
      <c r="B709" s="5"/>
      <c r="C709" s="5"/>
      <c r="D709" s="42"/>
      <c r="E709" s="33"/>
      <c r="F709" s="33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</row>
    <row r="710" ht="13.8" customHeight="1">
      <c r="A710" s="5"/>
      <c r="B710" s="5"/>
      <c r="C710" s="5"/>
      <c r="D710" s="42"/>
      <c r="E710" s="33"/>
      <c r="F710" s="33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</row>
    <row r="711" ht="13.8" customHeight="1">
      <c r="A711" s="5"/>
      <c r="B711" s="5"/>
      <c r="C711" s="5"/>
      <c r="D711" s="42"/>
      <c r="E711" s="33"/>
      <c r="F711" s="33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</row>
    <row r="712" ht="13.8" customHeight="1">
      <c r="A712" s="5"/>
      <c r="B712" s="5"/>
      <c r="C712" s="5"/>
      <c r="D712" s="42"/>
      <c r="E712" s="33"/>
      <c r="F712" s="33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</row>
    <row r="713" ht="13.8" customHeight="1">
      <c r="A713" s="5"/>
      <c r="B713" s="5"/>
      <c r="C713" s="5"/>
      <c r="D713" s="42"/>
      <c r="E713" s="33"/>
      <c r="F713" s="33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</row>
    <row r="714" ht="13.8" customHeight="1">
      <c r="A714" s="5"/>
      <c r="B714" s="5"/>
      <c r="C714" s="5"/>
      <c r="D714" s="42"/>
      <c r="E714" s="33"/>
      <c r="F714" s="33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</row>
    <row r="715" ht="13.8" customHeight="1">
      <c r="A715" s="5"/>
      <c r="B715" s="5"/>
      <c r="C715" s="5"/>
      <c r="D715" s="42"/>
      <c r="E715" s="33"/>
      <c r="F715" s="33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</row>
    <row r="716" ht="13.8" customHeight="1">
      <c r="A716" s="5"/>
      <c r="B716" s="5"/>
      <c r="C716" s="5"/>
      <c r="D716" s="42"/>
      <c r="E716" s="33"/>
      <c r="F716" s="33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</row>
    <row r="717" ht="13.8" customHeight="1">
      <c r="A717" s="5"/>
      <c r="B717" s="5"/>
      <c r="C717" s="5"/>
      <c r="D717" s="42"/>
      <c r="E717" s="33"/>
      <c r="F717" s="33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</row>
    <row r="718" ht="13.8" customHeight="1">
      <c r="A718" s="5"/>
      <c r="B718" s="5"/>
      <c r="C718" s="5"/>
      <c r="D718" s="42"/>
      <c r="E718" s="33"/>
      <c r="F718" s="33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</row>
    <row r="719" ht="13.8" customHeight="1">
      <c r="A719" s="5"/>
      <c r="B719" s="5"/>
      <c r="C719" s="5"/>
      <c r="D719" s="42"/>
      <c r="E719" s="33"/>
      <c r="F719" s="33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</row>
    <row r="720" ht="13.8" customHeight="1">
      <c r="A720" s="5"/>
      <c r="B720" s="5"/>
      <c r="C720" s="5"/>
      <c r="D720" s="42"/>
      <c r="E720" s="33"/>
      <c r="F720" s="33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</row>
    <row r="721" ht="13.8" customHeight="1">
      <c r="A721" s="5"/>
      <c r="B721" s="5"/>
      <c r="C721" s="5"/>
      <c r="D721" s="42"/>
      <c r="E721" s="33"/>
      <c r="F721" s="33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</row>
    <row r="722" ht="13.8" customHeight="1">
      <c r="A722" s="5"/>
      <c r="B722" s="5"/>
      <c r="C722" s="5"/>
      <c r="D722" s="42"/>
      <c r="E722" s="33"/>
      <c r="F722" s="33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</row>
    <row r="723" ht="13.8" customHeight="1">
      <c r="A723" s="5"/>
      <c r="B723" s="5"/>
      <c r="C723" s="5"/>
      <c r="D723" s="42"/>
      <c r="E723" s="33"/>
      <c r="F723" s="33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</row>
    <row r="724" ht="13.8" customHeight="1">
      <c r="A724" s="5"/>
      <c r="B724" s="5"/>
      <c r="C724" s="5"/>
      <c r="D724" s="42"/>
      <c r="E724" s="33"/>
      <c r="F724" s="33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</row>
    <row r="725" ht="13.8" customHeight="1">
      <c r="A725" s="5"/>
      <c r="B725" s="5"/>
      <c r="C725" s="5"/>
      <c r="D725" s="42"/>
      <c r="E725" s="33"/>
      <c r="F725" s="33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</row>
    <row r="726" ht="13.8" customHeight="1">
      <c r="A726" s="5"/>
      <c r="B726" s="5"/>
      <c r="C726" s="5"/>
      <c r="D726" s="42"/>
      <c r="E726" s="33"/>
      <c r="F726" s="33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</row>
    <row r="727" ht="13.8" customHeight="1">
      <c r="A727" s="5"/>
      <c r="B727" s="5"/>
      <c r="C727" s="5"/>
      <c r="D727" s="42"/>
      <c r="E727" s="33"/>
      <c r="F727" s="33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</row>
    <row r="728" ht="13.8" customHeight="1">
      <c r="A728" s="5"/>
      <c r="B728" s="5"/>
      <c r="C728" s="5"/>
      <c r="D728" s="42"/>
      <c r="E728" s="33"/>
      <c r="F728" s="33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</row>
    <row r="729" ht="13.8" customHeight="1">
      <c r="A729" s="5"/>
      <c r="B729" s="5"/>
      <c r="C729" s="5"/>
      <c r="D729" s="42"/>
      <c r="E729" s="33"/>
      <c r="F729" s="33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</row>
    <row r="730" ht="13.8" customHeight="1">
      <c r="A730" s="5"/>
      <c r="B730" s="5"/>
      <c r="C730" s="5"/>
      <c r="D730" s="42"/>
      <c r="E730" s="33"/>
      <c r="F730" s="33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</row>
    <row r="731" ht="13.8" customHeight="1">
      <c r="A731" s="5"/>
      <c r="B731" s="5"/>
      <c r="C731" s="5"/>
      <c r="D731" s="42"/>
      <c r="E731" s="33"/>
      <c r="F731" s="33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</row>
    <row r="732" ht="13.8" customHeight="1">
      <c r="A732" s="5"/>
      <c r="B732" s="5"/>
      <c r="C732" s="5"/>
      <c r="D732" s="42"/>
      <c r="E732" s="33"/>
      <c r="F732" s="33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</row>
    <row r="733" ht="13.8" customHeight="1">
      <c r="A733" s="5"/>
      <c r="B733" s="5"/>
      <c r="C733" s="5"/>
      <c r="D733" s="42"/>
      <c r="E733" s="33"/>
      <c r="F733" s="33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</row>
    <row r="734" ht="13.8" customHeight="1">
      <c r="A734" s="5"/>
      <c r="B734" s="5"/>
      <c r="C734" s="5"/>
      <c r="D734" s="42"/>
      <c r="E734" s="33"/>
      <c r="F734" s="33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</row>
    <row r="735" ht="13.8" customHeight="1">
      <c r="A735" s="5"/>
      <c r="B735" s="5"/>
      <c r="C735" s="5"/>
      <c r="D735" s="42"/>
      <c r="E735" s="33"/>
      <c r="F735" s="33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</row>
    <row r="736" ht="13.8" customHeight="1">
      <c r="A736" s="5"/>
      <c r="B736" s="5"/>
      <c r="C736" s="5"/>
      <c r="D736" s="42"/>
      <c r="E736" s="33"/>
      <c r="F736" s="33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</row>
    <row r="737" ht="13.8" customHeight="1">
      <c r="A737" s="5"/>
      <c r="B737" s="5"/>
      <c r="C737" s="5"/>
      <c r="D737" s="42"/>
      <c r="E737" s="33"/>
      <c r="F737" s="33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</row>
    <row r="738" ht="13.8" customHeight="1">
      <c r="A738" s="5"/>
      <c r="B738" s="5"/>
      <c r="C738" s="5"/>
      <c r="D738" s="42"/>
      <c r="E738" s="33"/>
      <c r="F738" s="33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</row>
    <row r="739" ht="13.8" customHeight="1">
      <c r="A739" s="5"/>
      <c r="B739" s="5"/>
      <c r="C739" s="5"/>
      <c r="D739" s="42"/>
      <c r="E739" s="33"/>
      <c r="F739" s="33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</row>
    <row r="740" ht="13.8" customHeight="1">
      <c r="A740" s="5"/>
      <c r="B740" s="5"/>
      <c r="C740" s="5"/>
      <c r="D740" s="42"/>
      <c r="E740" s="33"/>
      <c r="F740" s="33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</row>
    <row r="741" ht="13.8" customHeight="1">
      <c r="A741" s="5"/>
      <c r="B741" s="5"/>
      <c r="C741" s="5"/>
      <c r="D741" s="42"/>
      <c r="E741" s="33"/>
      <c r="F741" s="33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</row>
    <row r="742" ht="13.8" customHeight="1">
      <c r="A742" s="5"/>
      <c r="B742" s="5"/>
      <c r="C742" s="5"/>
      <c r="D742" s="42"/>
      <c r="E742" s="33"/>
      <c r="F742" s="33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</row>
    <row r="743" ht="13.8" customHeight="1">
      <c r="A743" s="5"/>
      <c r="B743" s="5"/>
      <c r="C743" s="5"/>
      <c r="D743" s="42"/>
      <c r="E743" s="33"/>
      <c r="F743" s="33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</row>
    <row r="744" ht="13.8" customHeight="1">
      <c r="A744" s="5"/>
      <c r="B744" s="5"/>
      <c r="C744" s="5"/>
      <c r="D744" s="42"/>
      <c r="E744" s="33"/>
      <c r="F744" s="33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</row>
    <row r="745" ht="13.8" customHeight="1">
      <c r="A745" s="5"/>
      <c r="B745" s="5"/>
      <c r="C745" s="5"/>
      <c r="D745" s="42"/>
      <c r="E745" s="33"/>
      <c r="F745" s="33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</row>
    <row r="746" ht="13.8" customHeight="1">
      <c r="A746" s="5"/>
      <c r="B746" s="5"/>
      <c r="C746" s="5"/>
      <c r="D746" s="42"/>
      <c r="E746" s="33"/>
      <c r="F746" s="33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</row>
    <row r="747" ht="13.8" customHeight="1">
      <c r="A747" s="5"/>
      <c r="B747" s="5"/>
      <c r="C747" s="5"/>
      <c r="D747" s="42"/>
      <c r="E747" s="33"/>
      <c r="F747" s="33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</row>
    <row r="748" ht="13.8" customHeight="1">
      <c r="A748" s="5"/>
      <c r="B748" s="5"/>
      <c r="C748" s="5"/>
      <c r="D748" s="42"/>
      <c r="E748" s="33"/>
      <c r="F748" s="33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</row>
    <row r="749" ht="13.8" customHeight="1">
      <c r="A749" s="5"/>
      <c r="B749" s="5"/>
      <c r="C749" s="5"/>
      <c r="D749" s="42"/>
      <c r="E749" s="33"/>
      <c r="F749" s="33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</row>
    <row r="750" ht="13.8" customHeight="1">
      <c r="A750" s="5"/>
      <c r="B750" s="5"/>
      <c r="C750" s="5"/>
      <c r="D750" s="42"/>
      <c r="E750" s="33"/>
      <c r="F750" s="33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</row>
    <row r="751" ht="13.8" customHeight="1">
      <c r="A751" s="5"/>
      <c r="B751" s="5"/>
      <c r="C751" s="5"/>
      <c r="D751" s="42"/>
      <c r="E751" s="33"/>
      <c r="F751" s="33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</row>
    <row r="752" ht="13.8" customHeight="1">
      <c r="A752" s="5"/>
      <c r="B752" s="5"/>
      <c r="C752" s="5"/>
      <c r="D752" s="42"/>
      <c r="E752" s="33"/>
      <c r="F752" s="33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</row>
    <row r="753" ht="13.8" customHeight="1">
      <c r="A753" s="5"/>
      <c r="B753" s="5"/>
      <c r="C753" s="5"/>
      <c r="D753" s="42"/>
      <c r="E753" s="33"/>
      <c r="F753" s="33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</row>
    <row r="754" ht="13.8" customHeight="1">
      <c r="A754" s="5"/>
      <c r="B754" s="5"/>
      <c r="C754" s="5"/>
      <c r="D754" s="42"/>
      <c r="E754" s="33"/>
      <c r="F754" s="33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</row>
    <row r="755" ht="13.8" customHeight="1">
      <c r="A755" s="5"/>
      <c r="B755" s="5"/>
      <c r="C755" s="5"/>
      <c r="D755" s="42"/>
      <c r="E755" s="33"/>
      <c r="F755" s="33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</row>
    <row r="756" ht="13.8" customHeight="1">
      <c r="A756" s="5"/>
      <c r="B756" s="5"/>
      <c r="C756" s="5"/>
      <c r="D756" s="42"/>
      <c r="E756" s="33"/>
      <c r="F756" s="33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</row>
    <row r="757" ht="13.8" customHeight="1">
      <c r="A757" s="5"/>
      <c r="B757" s="5"/>
      <c r="C757" s="5"/>
      <c r="D757" s="42"/>
      <c r="E757" s="33"/>
      <c r="F757" s="33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</row>
    <row r="758" ht="13.8" customHeight="1">
      <c r="A758" s="5"/>
      <c r="B758" s="5"/>
      <c r="C758" s="5"/>
      <c r="D758" s="42"/>
      <c r="E758" s="33"/>
      <c r="F758" s="33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</row>
    <row r="759" ht="13.8" customHeight="1">
      <c r="A759" s="5"/>
      <c r="B759" s="5"/>
      <c r="C759" s="5"/>
      <c r="D759" s="42"/>
      <c r="E759" s="33"/>
      <c r="F759" s="33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</row>
    <row r="760" ht="13.8" customHeight="1">
      <c r="A760" s="5"/>
      <c r="B760" s="5"/>
      <c r="C760" s="5"/>
      <c r="D760" s="42"/>
      <c r="E760" s="33"/>
      <c r="F760" s="33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</row>
    <row r="761" ht="13.8" customHeight="1">
      <c r="A761" s="5"/>
      <c r="B761" s="5"/>
      <c r="C761" s="5"/>
      <c r="D761" s="42"/>
      <c r="E761" s="33"/>
      <c r="F761" s="33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</row>
    <row r="762" ht="13.8" customHeight="1">
      <c r="A762" s="5"/>
      <c r="B762" s="5"/>
      <c r="C762" s="5"/>
      <c r="D762" s="42"/>
      <c r="E762" s="33"/>
      <c r="F762" s="33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</row>
    <row r="763" ht="13.8" customHeight="1">
      <c r="A763" s="5"/>
      <c r="B763" s="5"/>
      <c r="C763" s="5"/>
      <c r="D763" s="42"/>
      <c r="E763" s="33"/>
      <c r="F763" s="33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</row>
    <row r="764" ht="13.8" customHeight="1">
      <c r="A764" s="5"/>
      <c r="B764" s="5"/>
      <c r="C764" s="5"/>
      <c r="D764" s="42"/>
      <c r="E764" s="33"/>
      <c r="F764" s="33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</row>
    <row r="765" ht="13.8" customHeight="1">
      <c r="A765" s="5"/>
      <c r="B765" s="5"/>
      <c r="C765" s="5"/>
      <c r="D765" s="42"/>
      <c r="E765" s="33"/>
      <c r="F765" s="33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</row>
    <row r="766" ht="13.8" customHeight="1">
      <c r="A766" s="5"/>
      <c r="B766" s="5"/>
      <c r="C766" s="5"/>
      <c r="D766" s="42"/>
      <c r="E766" s="33"/>
      <c r="F766" s="33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</row>
    <row r="767" ht="13.8" customHeight="1">
      <c r="A767" s="5"/>
      <c r="B767" s="5"/>
      <c r="C767" s="5"/>
      <c r="D767" s="42"/>
      <c r="E767" s="33"/>
      <c r="F767" s="33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</row>
    <row r="768" ht="13.8" customHeight="1">
      <c r="A768" s="5"/>
      <c r="B768" s="5"/>
      <c r="C768" s="5"/>
      <c r="D768" s="42"/>
      <c r="E768" s="33"/>
      <c r="F768" s="33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</row>
    <row r="769" ht="13.8" customHeight="1">
      <c r="A769" s="5"/>
      <c r="B769" s="5"/>
      <c r="C769" s="5"/>
      <c r="D769" s="42"/>
      <c r="E769" s="33"/>
      <c r="F769" s="33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</row>
    <row r="770" ht="13.8" customHeight="1">
      <c r="A770" s="5"/>
      <c r="B770" s="5"/>
      <c r="C770" s="5"/>
      <c r="D770" s="42"/>
      <c r="E770" s="33"/>
      <c r="F770" s="33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</row>
    <row r="771" ht="13.8" customHeight="1">
      <c r="A771" s="5"/>
      <c r="B771" s="5"/>
      <c r="C771" s="5"/>
      <c r="D771" s="42"/>
      <c r="E771" s="33"/>
      <c r="F771" s="33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</row>
    <row r="772" ht="13.8" customHeight="1">
      <c r="A772" s="5"/>
      <c r="B772" s="5"/>
      <c r="C772" s="5"/>
      <c r="D772" s="42"/>
      <c r="E772" s="33"/>
      <c r="F772" s="33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</row>
    <row r="773" ht="13.8" customHeight="1">
      <c r="A773" s="5"/>
      <c r="B773" s="5"/>
      <c r="C773" s="5"/>
      <c r="D773" s="42"/>
      <c r="E773" s="33"/>
      <c r="F773" s="33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</row>
    <row r="774" ht="13.8" customHeight="1">
      <c r="A774" s="5"/>
      <c r="B774" s="5"/>
      <c r="C774" s="5"/>
      <c r="D774" s="42"/>
      <c r="E774" s="33"/>
      <c r="F774" s="33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</row>
    <row r="775" ht="13.8" customHeight="1">
      <c r="A775" s="5"/>
      <c r="B775" s="5"/>
      <c r="C775" s="5"/>
      <c r="D775" s="42"/>
      <c r="E775" s="33"/>
      <c r="F775" s="33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</row>
    <row r="776" ht="13.8" customHeight="1">
      <c r="A776" s="5"/>
      <c r="B776" s="5"/>
      <c r="C776" s="5"/>
      <c r="D776" s="42"/>
      <c r="E776" s="33"/>
      <c r="F776" s="33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</row>
    <row r="777" ht="13.8" customHeight="1">
      <c r="A777" s="5"/>
      <c r="B777" s="5"/>
      <c r="C777" s="5"/>
      <c r="D777" s="42"/>
      <c r="E777" s="33"/>
      <c r="F777" s="33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</row>
    <row r="778" ht="13.8" customHeight="1">
      <c r="A778" s="5"/>
      <c r="B778" s="5"/>
      <c r="C778" s="5"/>
      <c r="D778" s="42"/>
      <c r="E778" s="33"/>
      <c r="F778" s="33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</row>
    <row r="779" ht="13.8" customHeight="1">
      <c r="A779" s="5"/>
      <c r="B779" s="5"/>
      <c r="C779" s="5"/>
      <c r="D779" s="42"/>
      <c r="E779" s="33"/>
      <c r="F779" s="33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</row>
    <row r="780" ht="13.8" customHeight="1">
      <c r="A780" s="5"/>
      <c r="B780" s="5"/>
      <c r="C780" s="5"/>
      <c r="D780" s="42"/>
      <c r="E780" s="33"/>
      <c r="F780" s="33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</row>
    <row r="781" ht="13.8" customHeight="1">
      <c r="A781" s="5"/>
      <c r="B781" s="5"/>
      <c r="C781" s="5"/>
      <c r="D781" s="42"/>
      <c r="E781" s="33"/>
      <c r="F781" s="33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</row>
    <row r="782" ht="13.8" customHeight="1">
      <c r="A782" s="5"/>
      <c r="B782" s="5"/>
      <c r="C782" s="5"/>
      <c r="D782" s="42"/>
      <c r="E782" s="33"/>
      <c r="F782" s="33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</row>
    <row r="783" ht="13.8" customHeight="1">
      <c r="A783" s="5"/>
      <c r="B783" s="5"/>
      <c r="C783" s="5"/>
      <c r="D783" s="42"/>
      <c r="E783" s="33"/>
      <c r="F783" s="33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</row>
    <row r="784" ht="13.8" customHeight="1">
      <c r="A784" s="5"/>
      <c r="B784" s="5"/>
      <c r="C784" s="5"/>
      <c r="D784" s="42"/>
      <c r="E784" s="33"/>
      <c r="F784" s="33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</row>
    <row r="785" ht="13.8" customHeight="1">
      <c r="A785" s="5"/>
      <c r="B785" s="5"/>
      <c r="C785" s="5"/>
      <c r="D785" s="42"/>
      <c r="E785" s="33"/>
      <c r="F785" s="33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</row>
    <row r="786" ht="13.8" customHeight="1">
      <c r="A786" s="5"/>
      <c r="B786" s="5"/>
      <c r="C786" s="5"/>
      <c r="D786" s="42"/>
      <c r="E786" s="33"/>
      <c r="F786" s="33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</row>
    <row r="787" ht="13.8" customHeight="1">
      <c r="A787" s="5"/>
      <c r="B787" s="5"/>
      <c r="C787" s="5"/>
      <c r="D787" s="42"/>
      <c r="E787" s="33"/>
      <c r="F787" s="33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</row>
    <row r="788" ht="13.8" customHeight="1">
      <c r="A788" s="5"/>
      <c r="B788" s="5"/>
      <c r="C788" s="5"/>
      <c r="D788" s="42"/>
      <c r="E788" s="33"/>
      <c r="F788" s="33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</row>
    <row r="789" ht="13.8" customHeight="1">
      <c r="A789" s="5"/>
      <c r="B789" s="5"/>
      <c r="C789" s="5"/>
      <c r="D789" s="42"/>
      <c r="E789" s="33"/>
      <c r="F789" s="33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</row>
    <row r="790" ht="13.8" customHeight="1">
      <c r="A790" s="5"/>
      <c r="B790" s="5"/>
      <c r="C790" s="5"/>
      <c r="D790" s="42"/>
      <c r="E790" s="33"/>
      <c r="F790" s="33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</row>
    <row r="791" ht="13.8" customHeight="1">
      <c r="A791" s="5"/>
      <c r="B791" s="5"/>
      <c r="C791" s="5"/>
      <c r="D791" s="42"/>
      <c r="E791" s="33"/>
      <c r="F791" s="33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</row>
    <row r="792" ht="13.8" customHeight="1">
      <c r="A792" s="5"/>
      <c r="B792" s="5"/>
      <c r="C792" s="5"/>
      <c r="D792" s="42"/>
      <c r="E792" s="33"/>
      <c r="F792" s="33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</row>
    <row r="793" ht="13.8" customHeight="1">
      <c r="A793" s="5"/>
      <c r="B793" s="5"/>
      <c r="C793" s="5"/>
      <c r="D793" s="42"/>
      <c r="E793" s="33"/>
      <c r="F793" s="33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</row>
    <row r="794" ht="13.8" customHeight="1">
      <c r="A794" s="5"/>
      <c r="B794" s="5"/>
      <c r="C794" s="5"/>
      <c r="D794" s="42"/>
      <c r="E794" s="33"/>
      <c r="F794" s="33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</row>
    <row r="795" ht="13.8" customHeight="1">
      <c r="A795" s="5"/>
      <c r="B795" s="5"/>
      <c r="C795" s="5"/>
      <c r="D795" s="42"/>
      <c r="E795" s="33"/>
      <c r="F795" s="33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</row>
    <row r="796" ht="13.8" customHeight="1">
      <c r="A796" s="5"/>
      <c r="B796" s="5"/>
      <c r="C796" s="5"/>
      <c r="D796" s="42"/>
      <c r="E796" s="33"/>
      <c r="F796" s="33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</row>
    <row r="797" ht="13.8" customHeight="1">
      <c r="A797" s="5"/>
      <c r="B797" s="5"/>
      <c r="C797" s="5"/>
      <c r="D797" s="42"/>
      <c r="E797" s="33"/>
      <c r="F797" s="33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</row>
    <row r="798" ht="13.8" customHeight="1">
      <c r="A798" s="5"/>
      <c r="B798" s="5"/>
      <c r="C798" s="5"/>
      <c r="D798" s="42"/>
      <c r="E798" s="33"/>
      <c r="F798" s="33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</row>
    <row r="799" ht="13.8" customHeight="1">
      <c r="A799" s="5"/>
      <c r="B799" s="5"/>
      <c r="C799" s="5"/>
      <c r="D799" s="42"/>
      <c r="E799" s="33"/>
      <c r="F799" s="33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</row>
    <row r="800" ht="13.8" customHeight="1">
      <c r="A800" s="5"/>
      <c r="B800" s="5"/>
      <c r="C800" s="5"/>
      <c r="D800" s="42"/>
      <c r="E800" s="33"/>
      <c r="F800" s="33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</row>
    <row r="801" ht="13.8" customHeight="1">
      <c r="A801" s="5"/>
      <c r="B801" s="5"/>
      <c r="C801" s="5"/>
      <c r="D801" s="42"/>
      <c r="E801" s="33"/>
      <c r="F801" s="33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</row>
    <row r="802" ht="13.8" customHeight="1">
      <c r="A802" s="5"/>
      <c r="B802" s="5"/>
      <c r="C802" s="5"/>
      <c r="D802" s="42"/>
      <c r="E802" s="33"/>
      <c r="F802" s="33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</row>
    <row r="803" ht="13.8" customHeight="1">
      <c r="A803" s="5"/>
      <c r="B803" s="5"/>
      <c r="C803" s="5"/>
      <c r="D803" s="42"/>
      <c r="E803" s="33"/>
      <c r="F803" s="33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</row>
    <row r="804" ht="13.8" customHeight="1">
      <c r="A804" s="5"/>
      <c r="B804" s="5"/>
      <c r="C804" s="5"/>
      <c r="D804" s="42"/>
      <c r="E804" s="33"/>
      <c r="F804" s="33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</row>
    <row r="805" ht="13.8" customHeight="1">
      <c r="A805" s="5"/>
      <c r="B805" s="5"/>
      <c r="C805" s="5"/>
      <c r="D805" s="42"/>
      <c r="E805" s="33"/>
      <c r="F805" s="33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</row>
    <row r="806" ht="13.8" customHeight="1">
      <c r="A806" s="5"/>
      <c r="B806" s="5"/>
      <c r="C806" s="5"/>
      <c r="D806" s="42"/>
      <c r="E806" s="33"/>
      <c r="F806" s="33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</row>
    <row r="807" ht="13.8" customHeight="1">
      <c r="A807" s="5"/>
      <c r="B807" s="5"/>
      <c r="C807" s="5"/>
      <c r="D807" s="42"/>
      <c r="E807" s="33"/>
      <c r="F807" s="33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</row>
    <row r="808" ht="13.8" customHeight="1">
      <c r="A808" s="5"/>
      <c r="B808" s="5"/>
      <c r="C808" s="5"/>
      <c r="D808" s="42"/>
      <c r="E808" s="33"/>
      <c r="F808" s="33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</row>
    <row r="809" ht="13.8" customHeight="1">
      <c r="A809" s="5"/>
      <c r="B809" s="5"/>
      <c r="C809" s="5"/>
      <c r="D809" s="42"/>
      <c r="E809" s="33"/>
      <c r="F809" s="33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</row>
    <row r="810" ht="13.8" customHeight="1">
      <c r="A810" s="5"/>
      <c r="B810" s="5"/>
      <c r="C810" s="5"/>
      <c r="D810" s="42"/>
      <c r="E810" s="33"/>
      <c r="F810" s="33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</row>
    <row r="811" ht="13.8" customHeight="1">
      <c r="A811" s="5"/>
      <c r="B811" s="5"/>
      <c r="C811" s="5"/>
      <c r="D811" s="42"/>
      <c r="E811" s="33"/>
      <c r="F811" s="33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</row>
    <row r="812" ht="13.8" customHeight="1">
      <c r="A812" s="5"/>
      <c r="B812" s="5"/>
      <c r="C812" s="5"/>
      <c r="D812" s="42"/>
      <c r="E812" s="33"/>
      <c r="F812" s="33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</row>
    <row r="813" ht="13.8" customHeight="1">
      <c r="A813" s="5"/>
      <c r="B813" s="5"/>
      <c r="C813" s="5"/>
      <c r="D813" s="42"/>
      <c r="E813" s="33"/>
      <c r="F813" s="33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</row>
    <row r="814" ht="13.8" customHeight="1">
      <c r="A814" s="5"/>
      <c r="B814" s="5"/>
      <c r="C814" s="5"/>
      <c r="D814" s="42"/>
      <c r="E814" s="33"/>
      <c r="F814" s="33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</row>
    <row r="815" ht="13.8" customHeight="1">
      <c r="A815" s="5"/>
      <c r="B815" s="5"/>
      <c r="C815" s="5"/>
      <c r="D815" s="42"/>
      <c r="E815" s="33"/>
      <c r="F815" s="33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</row>
    <row r="816" ht="13.8" customHeight="1">
      <c r="A816" s="5"/>
      <c r="B816" s="5"/>
      <c r="C816" s="5"/>
      <c r="D816" s="42"/>
      <c r="E816" s="33"/>
      <c r="F816" s="33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</row>
    <row r="817" ht="13.8" customHeight="1">
      <c r="A817" s="5"/>
      <c r="B817" s="5"/>
      <c r="C817" s="5"/>
      <c r="D817" s="42"/>
      <c r="E817" s="33"/>
      <c r="F817" s="33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</row>
    <row r="818" ht="13.8" customHeight="1">
      <c r="A818" s="5"/>
      <c r="B818" s="5"/>
      <c r="C818" s="5"/>
      <c r="D818" s="42"/>
      <c r="E818" s="33"/>
      <c r="F818" s="33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</row>
    <row r="819" ht="13.8" customHeight="1">
      <c r="A819" s="5"/>
      <c r="B819" s="5"/>
      <c r="C819" s="5"/>
      <c r="D819" s="42"/>
      <c r="E819" s="33"/>
      <c r="F819" s="33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</row>
    <row r="820" ht="13.8" customHeight="1">
      <c r="A820" s="5"/>
      <c r="B820" s="5"/>
      <c r="C820" s="5"/>
      <c r="D820" s="42"/>
      <c r="E820" s="33"/>
      <c r="F820" s="33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</row>
    <row r="821" ht="13.8" customHeight="1">
      <c r="A821" s="5"/>
      <c r="B821" s="5"/>
      <c r="C821" s="5"/>
      <c r="D821" s="42"/>
      <c r="E821" s="33"/>
      <c r="F821" s="33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</row>
    <row r="822" ht="13.8" customHeight="1">
      <c r="A822" s="5"/>
      <c r="B822" s="5"/>
      <c r="C822" s="5"/>
      <c r="D822" s="42"/>
      <c r="E822" s="33"/>
      <c r="F822" s="33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</row>
    <row r="823" ht="13.8" customHeight="1">
      <c r="A823" s="5"/>
      <c r="B823" s="5"/>
      <c r="C823" s="5"/>
      <c r="D823" s="42"/>
      <c r="E823" s="33"/>
      <c r="F823" s="33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</row>
    <row r="824" ht="13.8" customHeight="1">
      <c r="A824" s="5"/>
      <c r="B824" s="5"/>
      <c r="C824" s="5"/>
      <c r="D824" s="42"/>
      <c r="E824" s="33"/>
      <c r="F824" s="33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</row>
    <row r="825" ht="13.8" customHeight="1">
      <c r="A825" s="5"/>
      <c r="B825" s="5"/>
      <c r="C825" s="5"/>
      <c r="D825" s="42"/>
      <c r="E825" s="33"/>
      <c r="F825" s="33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</row>
    <row r="826" ht="13.8" customHeight="1">
      <c r="A826" s="5"/>
      <c r="B826" s="5"/>
      <c r="C826" s="5"/>
      <c r="D826" s="42"/>
      <c r="E826" s="33"/>
      <c r="F826" s="33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</row>
    <row r="827" ht="13.8" customHeight="1">
      <c r="A827" s="5"/>
      <c r="B827" s="5"/>
      <c r="C827" s="5"/>
      <c r="D827" s="42"/>
      <c r="E827" s="33"/>
      <c r="F827" s="33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</row>
    <row r="828" ht="13.8" customHeight="1">
      <c r="A828" s="5"/>
      <c r="B828" s="5"/>
      <c r="C828" s="5"/>
      <c r="D828" s="42"/>
      <c r="E828" s="33"/>
      <c r="F828" s="33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</row>
    <row r="829" ht="13.8" customHeight="1">
      <c r="A829" s="5"/>
      <c r="B829" s="5"/>
      <c r="C829" s="5"/>
      <c r="D829" s="42"/>
      <c r="E829" s="33"/>
      <c r="F829" s="33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</row>
    <row r="830" ht="13.8" customHeight="1">
      <c r="A830" s="5"/>
      <c r="B830" s="5"/>
      <c r="C830" s="5"/>
      <c r="D830" s="42"/>
      <c r="E830" s="33"/>
      <c r="F830" s="33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</row>
    <row r="831" ht="13.8" customHeight="1">
      <c r="A831" s="5"/>
      <c r="B831" s="5"/>
      <c r="C831" s="5"/>
      <c r="D831" s="42"/>
      <c r="E831" s="33"/>
      <c r="F831" s="33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</row>
    <row r="832" ht="13.8" customHeight="1">
      <c r="A832" s="5"/>
      <c r="B832" s="5"/>
      <c r="C832" s="5"/>
      <c r="D832" s="42"/>
      <c r="E832" s="33"/>
      <c r="F832" s="33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</row>
    <row r="833" ht="13.8" customHeight="1">
      <c r="A833" s="5"/>
      <c r="B833" s="5"/>
      <c r="C833" s="5"/>
      <c r="D833" s="42"/>
      <c r="E833" s="33"/>
      <c r="F833" s="33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</row>
    <row r="834" ht="13.8" customHeight="1">
      <c r="A834" s="5"/>
      <c r="B834" s="5"/>
      <c r="C834" s="5"/>
      <c r="D834" s="42"/>
      <c r="E834" s="33"/>
      <c r="F834" s="33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</row>
    <row r="835" ht="13.8" customHeight="1">
      <c r="A835" s="5"/>
      <c r="B835" s="5"/>
      <c r="C835" s="5"/>
      <c r="D835" s="42"/>
      <c r="E835" s="33"/>
      <c r="F835" s="33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</row>
    <row r="836" ht="13.8" customHeight="1">
      <c r="A836" s="5"/>
      <c r="B836" s="5"/>
      <c r="C836" s="5"/>
      <c r="D836" s="42"/>
      <c r="E836" s="33"/>
      <c r="F836" s="33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</row>
    <row r="837" ht="13.8" customHeight="1">
      <c r="A837" s="5"/>
      <c r="B837" s="5"/>
      <c r="C837" s="5"/>
      <c r="D837" s="42"/>
      <c r="E837" s="33"/>
      <c r="F837" s="33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</row>
    <row r="838" ht="13.8" customHeight="1">
      <c r="A838" s="5"/>
      <c r="B838" s="5"/>
      <c r="C838" s="5"/>
      <c r="D838" s="42"/>
      <c r="E838" s="33"/>
      <c r="F838" s="33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</row>
    <row r="839" ht="13.8" customHeight="1">
      <c r="A839" s="5"/>
      <c r="B839" s="5"/>
      <c r="C839" s="5"/>
      <c r="D839" s="42"/>
      <c r="E839" s="33"/>
      <c r="F839" s="33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</row>
    <row r="840" ht="13.8" customHeight="1">
      <c r="A840" s="5"/>
      <c r="B840" s="5"/>
      <c r="C840" s="5"/>
      <c r="D840" s="42"/>
      <c r="E840" s="33"/>
      <c r="F840" s="33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</row>
    <row r="841" ht="13.8" customHeight="1">
      <c r="A841" s="5"/>
      <c r="B841" s="5"/>
      <c r="C841" s="5"/>
      <c r="D841" s="42"/>
      <c r="E841" s="33"/>
      <c r="F841" s="33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</row>
    <row r="842" ht="13.8" customHeight="1">
      <c r="A842" s="5"/>
      <c r="B842" s="5"/>
      <c r="C842" s="5"/>
      <c r="D842" s="42"/>
      <c r="E842" s="33"/>
      <c r="F842" s="33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</row>
    <row r="843" ht="13.8" customHeight="1">
      <c r="A843" s="5"/>
      <c r="B843" s="5"/>
      <c r="C843" s="5"/>
      <c r="D843" s="42"/>
      <c r="E843" s="33"/>
      <c r="F843" s="33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</row>
    <row r="844" ht="13.8" customHeight="1">
      <c r="A844" s="5"/>
      <c r="B844" s="5"/>
      <c r="C844" s="5"/>
      <c r="D844" s="42"/>
      <c r="E844" s="33"/>
      <c r="F844" s="33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</row>
    <row r="845" ht="13.8" customHeight="1">
      <c r="A845" s="5"/>
      <c r="B845" s="5"/>
      <c r="C845" s="5"/>
      <c r="D845" s="42"/>
      <c r="E845" s="33"/>
      <c r="F845" s="33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</row>
    <row r="846" ht="13.8" customHeight="1">
      <c r="A846" s="5"/>
      <c r="B846" s="5"/>
      <c r="C846" s="5"/>
      <c r="D846" s="42"/>
      <c r="E846" s="33"/>
      <c r="F846" s="33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</row>
    <row r="847" ht="13.8" customHeight="1">
      <c r="A847" s="5"/>
      <c r="B847" s="5"/>
      <c r="C847" s="5"/>
      <c r="D847" s="42"/>
      <c r="E847" s="33"/>
      <c r="F847" s="33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</row>
    <row r="848" ht="13.8" customHeight="1">
      <c r="A848" s="5"/>
      <c r="B848" s="5"/>
      <c r="C848" s="5"/>
      <c r="D848" s="42"/>
      <c r="E848" s="33"/>
      <c r="F848" s="33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</row>
    <row r="849" ht="13.8" customHeight="1">
      <c r="A849" s="5"/>
      <c r="B849" s="5"/>
      <c r="C849" s="5"/>
      <c r="D849" s="42"/>
      <c r="E849" s="33"/>
      <c r="F849" s="33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</row>
    <row r="850" ht="13.8" customHeight="1">
      <c r="A850" s="5"/>
      <c r="B850" s="5"/>
      <c r="C850" s="5"/>
      <c r="D850" s="42"/>
      <c r="E850" s="33"/>
      <c r="F850" s="33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</row>
    <row r="851" ht="13.8" customHeight="1">
      <c r="A851" s="5"/>
      <c r="B851" s="5"/>
      <c r="C851" s="5"/>
      <c r="D851" s="42"/>
      <c r="E851" s="33"/>
      <c r="F851" s="33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</row>
    <row r="852" ht="13.8" customHeight="1">
      <c r="A852" s="5"/>
      <c r="B852" s="5"/>
      <c r="C852" s="5"/>
      <c r="D852" s="42"/>
      <c r="E852" s="33"/>
      <c r="F852" s="33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</row>
    <row r="853" ht="13.8" customHeight="1">
      <c r="A853" s="5"/>
      <c r="B853" s="5"/>
      <c r="C853" s="5"/>
      <c r="D853" s="42"/>
      <c r="E853" s="33"/>
      <c r="F853" s="33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</row>
    <row r="854" ht="13.8" customHeight="1">
      <c r="A854" s="5"/>
      <c r="B854" s="5"/>
      <c r="C854" s="5"/>
      <c r="D854" s="42"/>
      <c r="E854" s="33"/>
      <c r="F854" s="33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</row>
    <row r="855" ht="13.8" customHeight="1">
      <c r="A855" s="5"/>
      <c r="B855" s="5"/>
      <c r="C855" s="5"/>
      <c r="D855" s="42"/>
      <c r="E855" s="33"/>
      <c r="F855" s="33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</row>
    <row r="856" ht="13.8" customHeight="1">
      <c r="A856" s="5"/>
      <c r="B856" s="5"/>
      <c r="C856" s="5"/>
      <c r="D856" s="42"/>
      <c r="E856" s="33"/>
      <c r="F856" s="33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</row>
    <row r="857" ht="13.8" customHeight="1">
      <c r="A857" s="5"/>
      <c r="B857" s="5"/>
      <c r="C857" s="5"/>
      <c r="D857" s="42"/>
      <c r="E857" s="33"/>
      <c r="F857" s="33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</row>
    <row r="858" ht="13.8" customHeight="1">
      <c r="A858" s="5"/>
      <c r="B858" s="5"/>
      <c r="C858" s="5"/>
      <c r="D858" s="42"/>
      <c r="E858" s="33"/>
      <c r="F858" s="33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</row>
    <row r="859" ht="13.8" customHeight="1">
      <c r="A859" s="5"/>
      <c r="B859" s="5"/>
      <c r="C859" s="5"/>
      <c r="D859" s="42"/>
      <c r="E859" s="33"/>
      <c r="F859" s="33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</row>
    <row r="860" ht="13.8" customHeight="1">
      <c r="A860" s="5"/>
      <c r="B860" s="5"/>
      <c r="C860" s="5"/>
      <c r="D860" s="42"/>
      <c r="E860" s="33"/>
      <c r="F860" s="33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</row>
    <row r="861" ht="13.8" customHeight="1">
      <c r="A861" s="5"/>
      <c r="B861" s="5"/>
      <c r="C861" s="5"/>
      <c r="D861" s="42"/>
      <c r="E861" s="33"/>
      <c r="F861" s="33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</row>
    <row r="862" ht="13.8" customHeight="1">
      <c r="A862" s="5"/>
      <c r="B862" s="5"/>
      <c r="C862" s="5"/>
      <c r="D862" s="42"/>
      <c r="E862" s="33"/>
      <c r="F862" s="33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</row>
    <row r="863" ht="13.8" customHeight="1">
      <c r="A863" s="5"/>
      <c r="B863" s="5"/>
      <c r="C863" s="5"/>
      <c r="D863" s="42"/>
      <c r="E863" s="33"/>
      <c r="F863" s="33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</row>
    <row r="864" ht="13.8" customHeight="1">
      <c r="A864" s="5"/>
      <c r="B864" s="5"/>
      <c r="C864" s="5"/>
      <c r="D864" s="42"/>
      <c r="E864" s="33"/>
      <c r="F864" s="33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</row>
    <row r="865" ht="13.8" customHeight="1">
      <c r="A865" s="5"/>
      <c r="B865" s="5"/>
      <c r="C865" s="5"/>
      <c r="D865" s="42"/>
      <c r="E865" s="33"/>
      <c r="F865" s="33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</row>
    <row r="866" ht="13.8" customHeight="1">
      <c r="A866" s="5"/>
      <c r="B866" s="5"/>
      <c r="C866" s="5"/>
      <c r="D866" s="42"/>
      <c r="E866" s="33"/>
      <c r="F866" s="33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</row>
    <row r="867" ht="13.8" customHeight="1">
      <c r="A867" s="5"/>
      <c r="B867" s="5"/>
      <c r="C867" s="5"/>
      <c r="D867" s="42"/>
      <c r="E867" s="33"/>
      <c r="F867" s="33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</row>
    <row r="868" ht="13.8" customHeight="1">
      <c r="A868" s="5"/>
      <c r="B868" s="5"/>
      <c r="C868" s="5"/>
      <c r="D868" s="42"/>
      <c r="E868" s="33"/>
      <c r="F868" s="33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</row>
    <row r="869" ht="13.8" customHeight="1">
      <c r="A869" s="5"/>
      <c r="B869" s="5"/>
      <c r="C869" s="5"/>
      <c r="D869" s="42"/>
      <c r="E869" s="33"/>
      <c r="F869" s="33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</row>
    <row r="870" ht="13.8" customHeight="1">
      <c r="A870" s="5"/>
      <c r="B870" s="5"/>
      <c r="C870" s="5"/>
      <c r="D870" s="42"/>
      <c r="E870" s="33"/>
      <c r="F870" s="33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</row>
    <row r="871" ht="13.8" customHeight="1">
      <c r="A871" s="5"/>
      <c r="B871" s="5"/>
      <c r="C871" s="5"/>
      <c r="D871" s="42"/>
      <c r="E871" s="33"/>
      <c r="F871" s="33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</row>
    <row r="872" ht="13.8" customHeight="1">
      <c r="A872" s="5"/>
      <c r="B872" s="5"/>
      <c r="C872" s="5"/>
      <c r="D872" s="42"/>
      <c r="E872" s="33"/>
      <c r="F872" s="33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</row>
    <row r="873" ht="13.8" customHeight="1">
      <c r="A873" s="5"/>
      <c r="B873" s="5"/>
      <c r="C873" s="5"/>
      <c r="D873" s="42"/>
      <c r="E873" s="33"/>
      <c r="F873" s="33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</row>
    <row r="874" ht="13.8" customHeight="1">
      <c r="A874" s="5"/>
      <c r="B874" s="5"/>
      <c r="C874" s="5"/>
      <c r="D874" s="42"/>
      <c r="E874" s="33"/>
      <c r="F874" s="33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</row>
    <row r="875" ht="13.8" customHeight="1">
      <c r="A875" s="5"/>
      <c r="B875" s="5"/>
      <c r="C875" s="5"/>
      <c r="D875" s="42"/>
      <c r="E875" s="33"/>
      <c r="F875" s="33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</row>
    <row r="876" ht="13.8" customHeight="1">
      <c r="A876" s="5"/>
      <c r="B876" s="5"/>
      <c r="C876" s="5"/>
      <c r="D876" s="42"/>
      <c r="E876" s="33"/>
      <c r="F876" s="33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</row>
    <row r="877" ht="13.8" customHeight="1">
      <c r="A877" s="5"/>
      <c r="B877" s="5"/>
      <c r="C877" s="5"/>
      <c r="D877" s="42"/>
      <c r="E877" s="33"/>
      <c r="F877" s="33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</row>
    <row r="878" ht="13.8" customHeight="1">
      <c r="A878" s="5"/>
      <c r="B878" s="5"/>
      <c r="C878" s="5"/>
      <c r="D878" s="42"/>
      <c r="E878" s="33"/>
      <c r="F878" s="33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</row>
    <row r="879" ht="13.8" customHeight="1">
      <c r="A879" s="5"/>
      <c r="B879" s="5"/>
      <c r="C879" s="5"/>
      <c r="D879" s="42"/>
      <c r="E879" s="33"/>
      <c r="F879" s="33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</row>
    <row r="880" ht="13.8" customHeight="1">
      <c r="A880" s="5"/>
      <c r="B880" s="5"/>
      <c r="C880" s="5"/>
      <c r="D880" s="42"/>
      <c r="E880" s="33"/>
      <c r="F880" s="33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</row>
    <row r="881" ht="13.8" customHeight="1">
      <c r="A881" s="5"/>
      <c r="B881" s="5"/>
      <c r="C881" s="5"/>
      <c r="D881" s="42"/>
      <c r="E881" s="33"/>
      <c r="F881" s="33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</row>
    <row r="882" ht="13.8" customHeight="1">
      <c r="A882" s="5"/>
      <c r="B882" s="5"/>
      <c r="C882" s="5"/>
      <c r="D882" s="42"/>
      <c r="E882" s="33"/>
      <c r="F882" s="33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</row>
    <row r="883" ht="13.8" customHeight="1">
      <c r="A883" s="5"/>
      <c r="B883" s="5"/>
      <c r="C883" s="5"/>
      <c r="D883" s="42"/>
      <c r="E883" s="33"/>
      <c r="F883" s="33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</row>
    <row r="884" ht="13.8" customHeight="1">
      <c r="A884" s="5"/>
      <c r="B884" s="5"/>
      <c r="C884" s="5"/>
      <c r="D884" s="42"/>
      <c r="E884" s="33"/>
      <c r="F884" s="33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</row>
    <row r="885" ht="13.8" customHeight="1">
      <c r="A885" s="5"/>
      <c r="B885" s="5"/>
      <c r="C885" s="5"/>
      <c r="D885" s="42"/>
      <c r="E885" s="33"/>
      <c r="F885" s="33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</row>
    <row r="886" ht="13.8" customHeight="1">
      <c r="A886" s="5"/>
      <c r="B886" s="5"/>
      <c r="C886" s="5"/>
      <c r="D886" s="42"/>
      <c r="E886" s="33"/>
      <c r="F886" s="33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</row>
    <row r="887" ht="13.8" customHeight="1">
      <c r="A887" s="5"/>
      <c r="B887" s="5"/>
      <c r="C887" s="5"/>
      <c r="D887" s="42"/>
      <c r="E887" s="33"/>
      <c r="F887" s="33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</row>
    <row r="888" ht="13.8" customHeight="1">
      <c r="A888" s="5"/>
      <c r="B888" s="5"/>
      <c r="C888" s="5"/>
      <c r="D888" s="42"/>
      <c r="E888" s="33"/>
      <c r="F888" s="33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</row>
    <row r="889" ht="13.8" customHeight="1">
      <c r="A889" s="5"/>
      <c r="B889" s="5"/>
      <c r="C889" s="5"/>
      <c r="D889" s="42"/>
      <c r="E889" s="33"/>
      <c r="F889" s="33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</row>
    <row r="890" ht="13.8" customHeight="1">
      <c r="A890" s="5"/>
      <c r="B890" s="5"/>
      <c r="C890" s="5"/>
      <c r="D890" s="42"/>
      <c r="E890" s="33"/>
      <c r="F890" s="33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</row>
    <row r="891" ht="13.8" customHeight="1">
      <c r="A891" s="5"/>
      <c r="B891" s="5"/>
      <c r="C891" s="5"/>
      <c r="D891" s="42"/>
      <c r="E891" s="33"/>
      <c r="F891" s="33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</row>
    <row r="892" ht="13.8" customHeight="1">
      <c r="A892" s="5"/>
      <c r="B892" s="5"/>
      <c r="C892" s="5"/>
      <c r="D892" s="42"/>
      <c r="E892" s="33"/>
      <c r="F892" s="33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</row>
    <row r="893" ht="13.8" customHeight="1">
      <c r="A893" s="5"/>
      <c r="B893" s="5"/>
      <c r="C893" s="5"/>
      <c r="D893" s="42"/>
      <c r="E893" s="33"/>
      <c r="F893" s="33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</row>
    <row r="894" ht="13.8" customHeight="1">
      <c r="A894" s="5"/>
      <c r="B894" s="5"/>
      <c r="C894" s="5"/>
      <c r="D894" s="42"/>
      <c r="E894" s="33"/>
      <c r="F894" s="33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</row>
    <row r="895" ht="13.8" customHeight="1">
      <c r="A895" s="5"/>
      <c r="B895" s="5"/>
      <c r="C895" s="5"/>
      <c r="D895" s="42"/>
      <c r="E895" s="33"/>
      <c r="F895" s="33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</row>
    <row r="896" ht="13.8" customHeight="1">
      <c r="A896" s="5"/>
      <c r="B896" s="5"/>
      <c r="C896" s="5"/>
      <c r="D896" s="42"/>
      <c r="E896" s="33"/>
      <c r="F896" s="33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</row>
    <row r="897" ht="13.8" customHeight="1">
      <c r="A897" s="5"/>
      <c r="B897" s="5"/>
      <c r="C897" s="5"/>
      <c r="D897" s="42"/>
      <c r="E897" s="33"/>
      <c r="F897" s="33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</row>
    <row r="898" ht="13.8" customHeight="1">
      <c r="A898" s="5"/>
      <c r="B898" s="5"/>
      <c r="C898" s="5"/>
      <c r="D898" s="42"/>
      <c r="E898" s="33"/>
      <c r="F898" s="33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</row>
    <row r="899" ht="13.8" customHeight="1">
      <c r="A899" s="5"/>
      <c r="B899" s="5"/>
      <c r="C899" s="5"/>
      <c r="D899" s="42"/>
      <c r="E899" s="33"/>
      <c r="F899" s="33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</row>
    <row r="900" ht="13.8" customHeight="1">
      <c r="A900" s="5"/>
      <c r="B900" s="5"/>
      <c r="C900" s="5"/>
      <c r="D900" s="42"/>
      <c r="E900" s="33"/>
      <c r="F900" s="33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</row>
    <row r="901" ht="13.8" customHeight="1">
      <c r="A901" s="5"/>
      <c r="B901" s="5"/>
      <c r="C901" s="5"/>
      <c r="D901" s="42"/>
      <c r="E901" s="33"/>
      <c r="F901" s="33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</row>
    <row r="902" ht="13.8" customHeight="1">
      <c r="A902" s="5"/>
      <c r="B902" s="5"/>
      <c r="C902" s="5"/>
      <c r="D902" s="42"/>
      <c r="E902" s="33"/>
      <c r="F902" s="33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</row>
    <row r="903" ht="13.8" customHeight="1">
      <c r="A903" s="5"/>
      <c r="B903" s="5"/>
      <c r="C903" s="5"/>
      <c r="D903" s="42"/>
      <c r="E903" s="33"/>
      <c r="F903" s="33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</row>
    <row r="904" ht="13.8" customHeight="1">
      <c r="A904" s="5"/>
      <c r="B904" s="5"/>
      <c r="C904" s="5"/>
      <c r="D904" s="42"/>
      <c r="E904" s="33"/>
      <c r="F904" s="33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</row>
    <row r="905" ht="13.8" customHeight="1">
      <c r="A905" s="5"/>
      <c r="B905" s="5"/>
      <c r="C905" s="5"/>
      <c r="D905" s="42"/>
      <c r="E905" s="33"/>
      <c r="F905" s="33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</row>
    <row r="906" ht="13.8" customHeight="1">
      <c r="A906" s="5"/>
      <c r="B906" s="5"/>
      <c r="C906" s="5"/>
      <c r="D906" s="42"/>
      <c r="E906" s="33"/>
      <c r="F906" s="33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</row>
    <row r="907" ht="13.8" customHeight="1">
      <c r="A907" s="5"/>
      <c r="B907" s="5"/>
      <c r="C907" s="5"/>
      <c r="D907" s="42"/>
      <c r="E907" s="33"/>
      <c r="F907" s="33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</row>
    <row r="908" ht="13.8" customHeight="1">
      <c r="A908" s="5"/>
      <c r="B908" s="5"/>
      <c r="C908" s="5"/>
      <c r="D908" s="42"/>
      <c r="E908" s="33"/>
      <c r="F908" s="33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</row>
    <row r="909" ht="13.8" customHeight="1">
      <c r="A909" s="5"/>
      <c r="B909" s="5"/>
      <c r="C909" s="5"/>
      <c r="D909" s="42"/>
      <c r="E909" s="33"/>
      <c r="F909" s="33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</row>
    <row r="910" ht="13.8" customHeight="1">
      <c r="A910" s="5"/>
      <c r="B910" s="5"/>
      <c r="C910" s="5"/>
      <c r="D910" s="42"/>
      <c r="E910" s="33"/>
      <c r="F910" s="33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</row>
    <row r="911" ht="13.8" customHeight="1">
      <c r="A911" s="5"/>
      <c r="B911" s="5"/>
      <c r="C911" s="5"/>
      <c r="D911" s="42"/>
      <c r="E911" s="33"/>
      <c r="F911" s="33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</row>
    <row r="912" ht="13.8" customHeight="1">
      <c r="A912" s="5"/>
      <c r="B912" s="5"/>
      <c r="C912" s="5"/>
      <c r="D912" s="42"/>
      <c r="E912" s="33"/>
      <c r="F912" s="33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</row>
    <row r="913" ht="13.8" customHeight="1">
      <c r="A913" s="5"/>
      <c r="B913" s="5"/>
      <c r="C913" s="5"/>
      <c r="D913" s="42"/>
      <c r="E913" s="33"/>
      <c r="F913" s="33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</row>
    <row r="914" ht="13.8" customHeight="1">
      <c r="A914" s="5"/>
      <c r="B914" s="5"/>
      <c r="C914" s="5"/>
      <c r="D914" s="42"/>
      <c r="E914" s="33"/>
      <c r="F914" s="33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</row>
    <row r="915" ht="13.8" customHeight="1">
      <c r="A915" s="5"/>
      <c r="B915" s="5"/>
      <c r="C915" s="5"/>
      <c r="D915" s="42"/>
      <c r="E915" s="33"/>
      <c r="F915" s="33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</row>
    <row r="916" ht="13.8" customHeight="1">
      <c r="A916" s="5"/>
      <c r="B916" s="5"/>
      <c r="C916" s="5"/>
      <c r="D916" s="42"/>
      <c r="E916" s="33"/>
      <c r="F916" s="33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</row>
    <row r="917" ht="13.8" customHeight="1">
      <c r="A917" s="5"/>
      <c r="B917" s="5"/>
      <c r="C917" s="5"/>
      <c r="D917" s="42"/>
      <c r="E917" s="33"/>
      <c r="F917" s="33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</row>
    <row r="918" ht="13.8" customHeight="1">
      <c r="A918" s="5"/>
      <c r="B918" s="5"/>
      <c r="C918" s="5"/>
      <c r="D918" s="42"/>
      <c r="E918" s="33"/>
      <c r="F918" s="33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</row>
    <row r="919" ht="13.8" customHeight="1">
      <c r="A919" s="5"/>
      <c r="B919" s="5"/>
      <c r="C919" s="5"/>
      <c r="D919" s="42"/>
      <c r="E919" s="33"/>
      <c r="F919" s="33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</row>
    <row r="920" ht="13.8" customHeight="1">
      <c r="A920" s="5"/>
      <c r="B920" s="5"/>
      <c r="C920" s="5"/>
      <c r="D920" s="42"/>
      <c r="E920" s="33"/>
      <c r="F920" s="33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</row>
    <row r="921" ht="13.8" customHeight="1">
      <c r="A921" s="5"/>
      <c r="B921" s="5"/>
      <c r="C921" s="5"/>
      <c r="D921" s="42"/>
      <c r="E921" s="33"/>
      <c r="F921" s="33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</row>
    <row r="922" ht="13.8" customHeight="1">
      <c r="A922" s="5"/>
      <c r="B922" s="5"/>
      <c r="C922" s="5"/>
      <c r="D922" s="42"/>
      <c r="E922" s="33"/>
      <c r="F922" s="33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</row>
    <row r="923" ht="13.8" customHeight="1">
      <c r="A923" s="5"/>
      <c r="B923" s="5"/>
      <c r="C923" s="5"/>
      <c r="D923" s="42"/>
      <c r="E923" s="33"/>
      <c r="F923" s="33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</row>
    <row r="924" ht="13.8" customHeight="1">
      <c r="A924" s="5"/>
      <c r="B924" s="5"/>
      <c r="C924" s="5"/>
      <c r="D924" s="42"/>
      <c r="E924" s="33"/>
      <c r="F924" s="33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</row>
    <row r="925" ht="13.8" customHeight="1">
      <c r="A925" s="5"/>
      <c r="B925" s="5"/>
      <c r="C925" s="5"/>
      <c r="D925" s="42"/>
      <c r="E925" s="33"/>
      <c r="F925" s="33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</row>
    <row r="926" ht="13.8" customHeight="1">
      <c r="A926" s="5"/>
      <c r="B926" s="5"/>
      <c r="C926" s="5"/>
      <c r="D926" s="42"/>
      <c r="E926" s="33"/>
      <c r="F926" s="33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</row>
    <row r="927" ht="13.8" customHeight="1">
      <c r="A927" s="5"/>
      <c r="B927" s="5"/>
      <c r="C927" s="5"/>
      <c r="D927" s="42"/>
      <c r="E927" s="33"/>
      <c r="F927" s="33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</row>
    <row r="928" ht="13.8" customHeight="1">
      <c r="A928" s="5"/>
      <c r="B928" s="5"/>
      <c r="C928" s="5"/>
      <c r="D928" s="42"/>
      <c r="E928" s="33"/>
      <c r="F928" s="33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</row>
    <row r="929" ht="13.8" customHeight="1">
      <c r="A929" s="5"/>
      <c r="B929" s="5"/>
      <c r="C929" s="5"/>
      <c r="D929" s="42"/>
      <c r="E929" s="33"/>
      <c r="F929" s="33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</row>
    <row r="930" ht="13.8" customHeight="1">
      <c r="A930" s="5"/>
      <c r="B930" s="5"/>
      <c r="C930" s="5"/>
      <c r="D930" s="42"/>
      <c r="E930" s="33"/>
      <c r="F930" s="33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</row>
    <row r="931" ht="13.8" customHeight="1">
      <c r="A931" s="5"/>
      <c r="B931" s="5"/>
      <c r="C931" s="5"/>
      <c r="D931" s="42"/>
      <c r="E931" s="33"/>
      <c r="F931" s="33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</row>
    <row r="932" ht="13.8" customHeight="1">
      <c r="A932" s="5"/>
      <c r="B932" s="5"/>
      <c r="C932" s="5"/>
      <c r="D932" s="42"/>
      <c r="E932" s="33"/>
      <c r="F932" s="33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</row>
    <row r="933" ht="13.8" customHeight="1">
      <c r="A933" s="5"/>
      <c r="B933" s="5"/>
      <c r="C933" s="5"/>
      <c r="D933" s="42"/>
      <c r="E933" s="33"/>
      <c r="F933" s="33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</row>
    <row r="934" ht="13.8" customHeight="1">
      <c r="A934" s="5"/>
      <c r="B934" s="5"/>
      <c r="C934" s="5"/>
      <c r="D934" s="42"/>
      <c r="E934" s="33"/>
      <c r="F934" s="33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</row>
    <row r="935" ht="13.8" customHeight="1">
      <c r="A935" s="5"/>
      <c r="B935" s="5"/>
      <c r="C935" s="5"/>
      <c r="D935" s="42"/>
      <c r="E935" s="33"/>
      <c r="F935" s="33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</row>
    <row r="936" ht="13.8" customHeight="1">
      <c r="A936" s="5"/>
      <c r="B936" s="5"/>
      <c r="C936" s="5"/>
      <c r="D936" s="42"/>
      <c r="E936" s="33"/>
      <c r="F936" s="33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</row>
    <row r="937" ht="13.8" customHeight="1">
      <c r="A937" s="5"/>
      <c r="B937" s="5"/>
      <c r="C937" s="5"/>
      <c r="D937" s="42"/>
      <c r="E937" s="33"/>
      <c r="F937" s="33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</row>
    <row r="938" ht="13.8" customHeight="1">
      <c r="A938" s="5"/>
      <c r="B938" s="5"/>
      <c r="C938" s="5"/>
      <c r="D938" s="42"/>
      <c r="E938" s="33"/>
      <c r="F938" s="33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</row>
    <row r="939" ht="13.8" customHeight="1">
      <c r="A939" s="5"/>
      <c r="B939" s="5"/>
      <c r="C939" s="5"/>
      <c r="D939" s="42"/>
      <c r="E939" s="33"/>
      <c r="F939" s="33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</row>
    <row r="940" ht="13.8" customHeight="1">
      <c r="A940" s="5"/>
      <c r="B940" s="5"/>
      <c r="C940" s="5"/>
      <c r="D940" s="42"/>
      <c r="E940" s="33"/>
      <c r="F940" s="33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</row>
    <row r="941" ht="13.8" customHeight="1">
      <c r="A941" s="5"/>
      <c r="B941" s="5"/>
      <c r="C941" s="5"/>
      <c r="D941" s="42"/>
      <c r="E941" s="33"/>
      <c r="F941" s="33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</row>
    <row r="942" ht="13.8" customHeight="1">
      <c r="A942" s="5"/>
      <c r="B942" s="5"/>
      <c r="C942" s="5"/>
      <c r="D942" s="42"/>
      <c r="E942" s="33"/>
      <c r="F942" s="33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</row>
    <row r="943" ht="13.8" customHeight="1">
      <c r="A943" s="5"/>
      <c r="B943" s="5"/>
      <c r="C943" s="5"/>
      <c r="D943" s="42"/>
      <c r="E943" s="33"/>
      <c r="F943" s="33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</row>
    <row r="944" ht="13.8" customHeight="1">
      <c r="A944" s="5"/>
      <c r="B944" s="5"/>
      <c r="C944" s="5"/>
      <c r="D944" s="42"/>
      <c r="E944" s="33"/>
      <c r="F944" s="33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</row>
    <row r="945" ht="13.8" customHeight="1">
      <c r="A945" s="5"/>
      <c r="B945" s="5"/>
      <c r="C945" s="5"/>
      <c r="D945" s="42"/>
      <c r="E945" s="33"/>
      <c r="F945" s="33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</row>
    <row r="946" ht="13.8" customHeight="1">
      <c r="A946" s="5"/>
      <c r="B946" s="5"/>
      <c r="C946" s="5"/>
      <c r="D946" s="42"/>
      <c r="E946" s="33"/>
      <c r="F946" s="33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</row>
    <row r="947" ht="13.8" customHeight="1">
      <c r="A947" s="5"/>
      <c r="B947" s="5"/>
      <c r="C947" s="5"/>
      <c r="D947" s="42"/>
      <c r="E947" s="33"/>
      <c r="F947" s="33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</row>
    <row r="948" ht="13.8" customHeight="1">
      <c r="A948" s="5"/>
      <c r="B948" s="5"/>
      <c r="C948" s="5"/>
      <c r="D948" s="42"/>
      <c r="E948" s="33"/>
      <c r="F948" s="33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</row>
    <row r="949" ht="13.8" customHeight="1">
      <c r="A949" s="5"/>
      <c r="B949" s="5"/>
      <c r="C949" s="5"/>
      <c r="D949" s="42"/>
      <c r="E949" s="33"/>
      <c r="F949" s="33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</row>
    <row r="950" ht="13.8" customHeight="1">
      <c r="A950" s="5"/>
      <c r="B950" s="5"/>
      <c r="C950" s="5"/>
      <c r="D950" s="42"/>
      <c r="E950" s="33"/>
      <c r="F950" s="33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</row>
    <row r="951" ht="13.8" customHeight="1">
      <c r="A951" s="5"/>
      <c r="B951" s="5"/>
      <c r="C951" s="5"/>
      <c r="D951" s="42"/>
      <c r="E951" s="33"/>
      <c r="F951" s="33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</row>
    <row r="952" ht="13.8" customHeight="1">
      <c r="A952" s="5"/>
      <c r="B952" s="5"/>
      <c r="C952" s="5"/>
      <c r="D952" s="42"/>
      <c r="E952" s="33"/>
      <c r="F952" s="33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</row>
    <row r="953" ht="13.8" customHeight="1">
      <c r="A953" s="5"/>
      <c r="B953" s="5"/>
      <c r="C953" s="5"/>
      <c r="D953" s="42"/>
      <c r="E953" s="33"/>
      <c r="F953" s="33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</row>
    <row r="954" ht="13.8" customHeight="1">
      <c r="A954" s="5"/>
      <c r="B954" s="5"/>
      <c r="C954" s="5"/>
      <c r="D954" s="42"/>
      <c r="E954" s="33"/>
      <c r="F954" s="33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</row>
    <row r="955" ht="13.8" customHeight="1">
      <c r="A955" s="5"/>
      <c r="B955" s="5"/>
      <c r="C955" s="5"/>
      <c r="D955" s="42"/>
      <c r="E955" s="33"/>
      <c r="F955" s="33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</row>
    <row r="956" ht="13.8" customHeight="1">
      <c r="A956" s="5"/>
      <c r="B956" s="5"/>
      <c r="C956" s="5"/>
      <c r="D956" s="42"/>
      <c r="E956" s="33"/>
      <c r="F956" s="33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</row>
    <row r="957" ht="13.8" customHeight="1">
      <c r="A957" s="5"/>
      <c r="B957" s="5"/>
      <c r="C957" s="5"/>
      <c r="D957" s="42"/>
      <c r="E957" s="33"/>
      <c r="F957" s="33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</row>
    <row r="958" ht="13.8" customHeight="1">
      <c r="A958" s="5"/>
      <c r="B958" s="5"/>
      <c r="C958" s="5"/>
      <c r="D958" s="42"/>
      <c r="E958" s="33"/>
      <c r="F958" s="33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</row>
    <row r="959" ht="13.8" customHeight="1">
      <c r="A959" s="5"/>
      <c r="B959" s="5"/>
      <c r="C959" s="5"/>
      <c r="D959" s="42"/>
      <c r="E959" s="33"/>
      <c r="F959" s="33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</row>
    <row r="960" ht="13.8" customHeight="1">
      <c r="A960" s="5"/>
      <c r="B960" s="5"/>
      <c r="C960" s="5"/>
      <c r="D960" s="42"/>
      <c r="E960" s="33"/>
      <c r="F960" s="33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</row>
    <row r="961" ht="13.8" customHeight="1">
      <c r="A961" s="5"/>
      <c r="B961" s="5"/>
      <c r="C961" s="5"/>
      <c r="D961" s="42"/>
      <c r="E961" s="33"/>
      <c r="F961" s="33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</row>
    <row r="962" ht="13.8" customHeight="1">
      <c r="A962" s="5"/>
      <c r="B962" s="5"/>
      <c r="C962" s="5"/>
      <c r="D962" s="42"/>
      <c r="E962" s="33"/>
      <c r="F962" s="33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</row>
    <row r="963" ht="13.8" customHeight="1">
      <c r="A963" s="5"/>
      <c r="B963" s="5"/>
      <c r="C963" s="5"/>
      <c r="D963" s="42"/>
      <c r="E963" s="33"/>
      <c r="F963" s="33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</row>
    <row r="964" ht="13.8" customHeight="1">
      <c r="A964" s="5"/>
      <c r="B964" s="5"/>
      <c r="C964" s="5"/>
      <c r="D964" s="42"/>
      <c r="E964" s="33"/>
      <c r="F964" s="33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</row>
    <row r="965" ht="13.8" customHeight="1">
      <c r="A965" s="5"/>
      <c r="B965" s="5"/>
      <c r="C965" s="5"/>
      <c r="D965" s="42"/>
      <c r="E965" s="33"/>
      <c r="F965" s="33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</row>
    <row r="966" ht="13.8" customHeight="1">
      <c r="A966" s="5"/>
      <c r="B966" s="5"/>
      <c r="C966" s="5"/>
      <c r="D966" s="42"/>
      <c r="E966" s="33"/>
      <c r="F966" s="33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</row>
    <row r="967" ht="13.8" customHeight="1">
      <c r="A967" s="5"/>
      <c r="B967" s="5"/>
      <c r="C967" s="5"/>
      <c r="D967" s="42"/>
      <c r="E967" s="33"/>
      <c r="F967" s="33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</row>
    <row r="968" ht="13.8" customHeight="1">
      <c r="A968" s="5"/>
      <c r="B968" s="5"/>
      <c r="C968" s="5"/>
      <c r="D968" s="42"/>
      <c r="E968" s="33"/>
      <c r="F968" s="33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</row>
    <row r="969" ht="13.8" customHeight="1">
      <c r="A969" s="5"/>
      <c r="B969" s="5"/>
      <c r="C969" s="5"/>
      <c r="D969" s="42"/>
      <c r="E969" s="33"/>
      <c r="F969" s="33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</row>
    <row r="970" ht="13.8" customHeight="1">
      <c r="A970" s="5"/>
      <c r="B970" s="5"/>
      <c r="C970" s="5"/>
      <c r="D970" s="42"/>
      <c r="E970" s="33"/>
      <c r="F970" s="33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</row>
    <row r="971" ht="13.8" customHeight="1">
      <c r="A971" s="5"/>
      <c r="B971" s="5"/>
      <c r="C971" s="5"/>
      <c r="D971" s="42"/>
      <c r="E971" s="33"/>
      <c r="F971" s="33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</row>
    <row r="972" ht="13.8" customHeight="1">
      <c r="A972" s="5"/>
      <c r="B972" s="5"/>
      <c r="C972" s="5"/>
      <c r="D972" s="42"/>
      <c r="E972" s="33"/>
      <c r="F972" s="33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</row>
    <row r="973" ht="13.8" customHeight="1">
      <c r="A973" s="5"/>
      <c r="B973" s="5"/>
      <c r="C973" s="5"/>
      <c r="D973" s="42"/>
      <c r="E973" s="33"/>
      <c r="F973" s="33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</row>
    <row r="974" ht="13.8" customHeight="1">
      <c r="A974" s="5"/>
      <c r="B974" s="5"/>
      <c r="C974" s="5"/>
      <c r="D974" s="42"/>
      <c r="E974" s="33"/>
      <c r="F974" s="33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</row>
    <row r="975" ht="13.8" customHeight="1">
      <c r="A975" s="5"/>
      <c r="B975" s="5"/>
      <c r="C975" s="5"/>
      <c r="D975" s="42"/>
      <c r="E975" s="33"/>
      <c r="F975" s="33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</row>
    <row r="976" ht="13.8" customHeight="1">
      <c r="A976" s="5"/>
      <c r="B976" s="5"/>
      <c r="C976" s="5"/>
      <c r="D976" s="42"/>
      <c r="E976" s="33"/>
      <c r="F976" s="33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</row>
    <row r="977" ht="13.8" customHeight="1">
      <c r="A977" s="5"/>
      <c r="B977" s="5"/>
      <c r="C977" s="5"/>
      <c r="D977" s="42"/>
      <c r="E977" s="33"/>
      <c r="F977" s="33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</row>
    <row r="978" ht="13.8" customHeight="1">
      <c r="A978" s="5"/>
      <c r="B978" s="5"/>
      <c r="C978" s="5"/>
      <c r="D978" s="42"/>
      <c r="E978" s="33"/>
      <c r="F978" s="33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</row>
    <row r="979" ht="13.8" customHeight="1">
      <c r="A979" s="5"/>
      <c r="B979" s="5"/>
      <c r="C979" s="5"/>
      <c r="D979" s="42"/>
      <c r="E979" s="33"/>
      <c r="F979" s="33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</row>
    <row r="980" ht="13.8" customHeight="1">
      <c r="A980" s="5"/>
      <c r="B980" s="5"/>
      <c r="C980" s="5"/>
      <c r="D980" s="42"/>
      <c r="E980" s="33"/>
      <c r="F980" s="33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</row>
    <row r="981" ht="13.8" customHeight="1">
      <c r="A981" s="5"/>
      <c r="B981" s="5"/>
      <c r="C981" s="5"/>
      <c r="D981" s="42"/>
      <c r="E981" s="33"/>
      <c r="F981" s="33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</row>
    <row r="982" ht="13.8" customHeight="1">
      <c r="A982" s="5"/>
      <c r="B982" s="5"/>
      <c r="C982" s="5"/>
      <c r="D982" s="5"/>
      <c r="E982" s="5"/>
      <c r="F982" s="33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</row>
    <row r="983" ht="13.8" customHeight="1">
      <c r="A983" s="5"/>
      <c r="B983" s="5"/>
      <c r="C983" s="5"/>
      <c r="D983" s="5"/>
      <c r="E983" s="5"/>
      <c r="F983" s="33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</row>
    <row r="984" ht="13.8" customHeight="1">
      <c r="A984" s="5"/>
      <c r="B984" s="5"/>
      <c r="C984" s="5"/>
      <c r="D984" s="5"/>
      <c r="E984" s="5"/>
      <c r="F984" s="33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</row>
    <row r="985" ht="13.8" customHeight="1">
      <c r="A985" s="5"/>
      <c r="B985" s="5"/>
      <c r="C985" s="5"/>
      <c r="D985" s="5"/>
      <c r="E985" s="5"/>
      <c r="F985" s="33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</row>
    <row r="986" ht="13.8" customHeight="1">
      <c r="A986" s="5"/>
      <c r="B986" s="5"/>
      <c r="C986" s="5"/>
      <c r="D986" s="5"/>
      <c r="E986" s="5"/>
      <c r="F986" s="33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</row>
    <row r="987" ht="13.8" customHeight="1">
      <c r="A987" s="5"/>
      <c r="B987" s="5"/>
      <c r="C987" s="5"/>
      <c r="D987" s="5"/>
      <c r="E987" s="5"/>
      <c r="F987" s="33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</row>
    <row r="988" ht="13.8" customHeight="1">
      <c r="A988" s="5"/>
      <c r="B988" s="5"/>
      <c r="C988" s="5"/>
      <c r="D988" s="5"/>
      <c r="E988" s="5"/>
      <c r="F988" s="33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</row>
    <row r="989" ht="13.8" customHeight="1">
      <c r="A989" s="5"/>
      <c r="B989" s="5"/>
      <c r="C989" s="5"/>
      <c r="D989" s="5"/>
      <c r="E989" s="5"/>
      <c r="F989" s="33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</row>
    <row r="990" ht="13.8" customHeight="1">
      <c r="A990" s="5"/>
      <c r="B990" s="5"/>
      <c r="C990" s="5"/>
      <c r="D990" s="5"/>
      <c r="E990" s="5"/>
      <c r="F990" s="33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</row>
    <row r="991" ht="13.8" customHeight="1">
      <c r="A991" s="5"/>
      <c r="B991" s="5"/>
      <c r="C991" s="5"/>
      <c r="D991" s="5"/>
      <c r="E991" s="5"/>
      <c r="F991" s="33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</row>
    <row r="992" ht="13.8" customHeight="1">
      <c r="A992" s="5"/>
      <c r="B992" s="5"/>
      <c r="C992" s="5"/>
      <c r="D992" s="5"/>
      <c r="E992" s="5"/>
      <c r="F992" s="33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</row>
    <row r="993" ht="13.8" customHeight="1">
      <c r="A993" s="5"/>
      <c r="B993" s="5"/>
      <c r="C993" s="5"/>
      <c r="D993" s="5"/>
      <c r="E993" s="5"/>
      <c r="F993" s="33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</row>
    <row r="994" ht="13.8" customHeight="1">
      <c r="A994" s="5"/>
      <c r="B994" s="5"/>
      <c r="C994" s="5"/>
      <c r="D994" s="5"/>
      <c r="E994" s="5"/>
      <c r="F994" s="33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</row>
    <row r="995" ht="13.8" customHeight="1">
      <c r="A995" s="5"/>
      <c r="B995" s="5"/>
      <c r="C995" s="5"/>
      <c r="D995" s="5"/>
      <c r="E995" s="5"/>
      <c r="F995" s="33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</row>
    <row r="996" ht="13.8" customHeight="1">
      <c r="A996" s="5"/>
      <c r="B996" s="5"/>
      <c r="C996" s="5"/>
      <c r="D996" s="5"/>
      <c r="E996" s="5"/>
      <c r="F996" s="33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</row>
    <row r="997" ht="13.8" customHeight="1">
      <c r="A997" s="5"/>
      <c r="B997" s="5"/>
      <c r="C997" s="5"/>
      <c r="D997" s="5"/>
      <c r="E997" s="5"/>
      <c r="F997" s="33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</row>
    <row r="998" ht="13.8" customHeight="1">
      <c r="A998" s="5"/>
      <c r="B998" s="5"/>
      <c r="C998" s="5"/>
      <c r="D998" s="5"/>
      <c r="E998" s="5"/>
      <c r="F998" s="33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</row>
    <row r="999" ht="13.8" customHeight="1">
      <c r="A999" s="5"/>
      <c r="B999" s="5"/>
      <c r="C999" s="5"/>
      <c r="D999" s="5"/>
      <c r="E999" s="5"/>
      <c r="F999" s="33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</row>
    <row r="1000" ht="13.8" customHeight="1">
      <c r="A1000" s="5"/>
      <c r="B1000" s="5"/>
      <c r="C1000" s="5"/>
      <c r="D1000" s="5"/>
      <c r="E1000" s="5"/>
      <c r="F1000" s="33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</row>
    <row r="1001" ht="13.8" customHeight="1">
      <c r="A1001" s="5"/>
      <c r="B1001" s="5"/>
      <c r="C1001" s="5"/>
      <c r="D1001" s="5"/>
      <c r="E1001" s="5"/>
      <c r="F1001" s="33"/>
      <c r="G1001" s="5"/>
      <c r="H1001" s="5"/>
      <c r="I1001" s="5"/>
      <c r="J1001" s="5"/>
      <c r="K1001" s="5"/>
      <c r="L1001" s="5"/>
      <c r="M1001" s="5"/>
      <c r="N1001" s="5"/>
      <c r="O1001" s="5"/>
      <c r="P1001" s="5"/>
      <c r="Q1001" s="5"/>
      <c r="R1001" s="5"/>
      <c r="S1001" s="5"/>
      <c r="T1001" s="5"/>
      <c r="U1001" s="5"/>
      <c r="V1001" s="5"/>
    </row>
    <row r="1002" ht="13.8" customHeight="1">
      <c r="A1002" s="5"/>
      <c r="B1002" s="5"/>
      <c r="C1002" s="5"/>
      <c r="D1002" s="5"/>
      <c r="E1002" s="5"/>
      <c r="F1002" s="33"/>
      <c r="G1002" s="5"/>
      <c r="H1002" s="5"/>
      <c r="I1002" s="5"/>
      <c r="J1002" s="5"/>
      <c r="K1002" s="5"/>
      <c r="L1002" s="5"/>
      <c r="M1002" s="5"/>
      <c r="N1002" s="5"/>
      <c r="O1002" s="5"/>
      <c r="P1002" s="5"/>
      <c r="Q1002" s="5"/>
      <c r="R1002" s="5"/>
      <c r="S1002" s="5"/>
      <c r="T1002" s="5"/>
      <c r="U1002" s="5"/>
      <c r="V1002" s="5"/>
    </row>
    <row r="1003" ht="13.8" customHeight="1">
      <c r="A1003" s="5"/>
      <c r="B1003" s="5"/>
      <c r="C1003" s="5"/>
      <c r="D1003" s="5"/>
      <c r="E1003" s="5"/>
      <c r="F1003" s="33"/>
      <c r="G1003" s="5"/>
      <c r="H1003" s="5"/>
      <c r="I1003" s="5"/>
      <c r="J1003" s="5"/>
      <c r="K1003" s="5"/>
      <c r="L1003" s="5"/>
      <c r="M1003" s="5"/>
      <c r="N1003" s="5"/>
      <c r="O1003" s="5"/>
      <c r="P1003" s="5"/>
      <c r="Q1003" s="5"/>
      <c r="R1003" s="5"/>
      <c r="S1003" s="5"/>
      <c r="T1003" s="5"/>
      <c r="U1003" s="5"/>
      <c r="V1003" s="5"/>
    </row>
  </sheetData>
  <mergeCells count="5">
    <mergeCell ref="B16:E34"/>
    <mergeCell ref="A2:E2"/>
    <mergeCell ref="A1:E1"/>
    <mergeCell ref="B3:D3"/>
    <mergeCell ref="A3:A13"/>
  </mergeCells>
  <pageMargins left="0.708661" right="0.708661" top="0.19685" bottom="0.19685" header="0.314961" footer="0.314961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dimension ref="A1:BM1396"/>
  <sheetViews>
    <sheetView workbookViewId="0" defaultGridColor="0" colorId="13"/>
  </sheetViews>
  <sheetFormatPr defaultColWidth="8.83333" defaultRowHeight="10.2" customHeight="1" outlineLevelRow="0" outlineLevelCol="0"/>
  <cols>
    <col min="1" max="1" width="6.5" style="54" customWidth="1"/>
    <col min="2" max="2" width="1.35156" style="54" customWidth="1"/>
    <col min="3" max="3" width="3.17188" style="54" customWidth="1"/>
    <col min="4" max="4" width="3.35156" style="54" customWidth="1"/>
    <col min="5" max="5" width="13.3516" style="54" customWidth="1"/>
    <col min="6" max="6" width="39.5" style="54" customWidth="1"/>
    <col min="7" max="7" width="5.85156" style="54" customWidth="1"/>
    <col min="8" max="8" width="10.8516" style="54" customWidth="1"/>
    <col min="9" max="9" width="12.3516" style="54" customWidth="1"/>
    <col min="10" max="10" width="17.3516" style="54" customWidth="1"/>
    <col min="11" max="11" hidden="1" width="8.83333" style="54" customWidth="1"/>
    <col min="12" max="12" width="7.17188" style="54" customWidth="1"/>
    <col min="13" max="13" width="8.5" style="54" customWidth="1"/>
    <col min="14" max="14" width="8.85156" style="54" customWidth="1"/>
    <col min="15" max="20" width="11" style="54" customWidth="1"/>
    <col min="21" max="21" width="12.6719" style="54" customWidth="1"/>
    <col min="22" max="22" width="9.5" style="54" customWidth="1"/>
    <col min="23" max="23" width="12.6719" style="54" customWidth="1"/>
    <col min="24" max="24" width="9.5" style="54" customWidth="1"/>
    <col min="25" max="25" width="11.6719" style="54" customWidth="1"/>
    <col min="26" max="26" width="8.5" style="54" customWidth="1"/>
    <col min="27" max="27" width="11.6719" style="54" customWidth="1"/>
    <col min="28" max="28" width="12.6719" style="54" customWidth="1"/>
    <col min="29" max="29" width="8.5" style="54" customWidth="1"/>
    <col min="30" max="30" width="11.6719" style="54" customWidth="1"/>
    <col min="31" max="31" width="12.6719" style="54" customWidth="1"/>
    <col min="32" max="65" width="8.85156" style="54" customWidth="1"/>
    <col min="66" max="16384" width="8.85156" style="53" customWidth="1"/>
  </cols>
  <sheetData>
    <row r="2" s="55" customFormat="1" ht="36.9" customHeight="1">
      <c r="L2" t="s" s="56">
        <v>22</v>
      </c>
      <c r="AT2" t="s" s="57">
        <v>23</v>
      </c>
    </row>
    <row r="3" s="55" customFormat="1" ht="8" customHeight="1">
      <c r="AT3" t="s" s="57">
        <v>24</v>
      </c>
    </row>
    <row r="4" s="55" customFormat="1" ht="24.9" customHeight="1">
      <c r="D4" t="s" s="58">
        <v>25</v>
      </c>
      <c r="M4" t="s" s="59">
        <v>26</v>
      </c>
      <c r="AT4" t="s" s="57">
        <v>27</v>
      </c>
    </row>
    <row r="6" s="60" customFormat="1" ht="12" customHeight="1">
      <c r="D6" t="s" s="61">
        <v>28</v>
      </c>
    </row>
    <row r="7" s="60" customFormat="1" ht="16.5" customHeight="1">
      <c r="E7" t="s" s="62">
        <v>29</v>
      </c>
    </row>
    <row r="9" s="60" customFormat="1" ht="12" customHeight="1">
      <c r="D9" t="s" s="61">
        <v>30</v>
      </c>
      <c r="F9" s="63"/>
      <c r="I9" t="s" s="61">
        <v>31</v>
      </c>
      <c r="J9" s="64"/>
    </row>
    <row r="10" s="60" customFormat="1" ht="12" customHeight="1">
      <c r="D10" t="s" s="61">
        <v>32</v>
      </c>
      <c r="F10" t="s" s="65">
        <v>33</v>
      </c>
      <c r="I10" t="s" s="61">
        <v>34</v>
      </c>
      <c r="J10" t="s" s="66">
        <v>35</v>
      </c>
    </row>
    <row r="12" s="60" customFormat="1" ht="12" customHeight="1">
      <c r="D12" t="s" s="61">
        <v>36</v>
      </c>
      <c r="I12" t="s" s="61">
        <v>37</v>
      </c>
      <c r="J12" s="64"/>
    </row>
    <row r="13" s="60" customFormat="1" ht="18" customHeight="1">
      <c r="E13" t="s" s="65">
        <v>33</v>
      </c>
      <c r="I13" t="s" s="61">
        <v>38</v>
      </c>
      <c r="J13" s="64"/>
    </row>
    <row r="15" s="60" customFormat="1" ht="12" customHeight="1">
      <c r="D15" t="s" s="61">
        <v>39</v>
      </c>
      <c r="I15" t="s" s="61">
        <v>37</v>
      </c>
      <c r="J15" t="s" s="67">
        <v>40</v>
      </c>
    </row>
    <row r="16" s="60" customFormat="1" ht="18" customHeight="1">
      <c r="E16" t="s" s="68">
        <v>40</v>
      </c>
      <c r="F16" s="63"/>
      <c r="G16" s="63"/>
      <c r="H16" s="63"/>
      <c r="I16" t="s" s="61">
        <v>38</v>
      </c>
      <c r="J16" t="s" s="67">
        <v>40</v>
      </c>
    </row>
    <row r="18" s="60" customFormat="1" ht="12" customHeight="1">
      <c r="D18" t="s" s="61">
        <v>41</v>
      </c>
      <c r="I18" t="s" s="61">
        <v>37</v>
      </c>
      <c r="J18" s="64"/>
    </row>
    <row r="19" s="60" customFormat="1" ht="18" customHeight="1">
      <c r="E19" t="s" s="65">
        <v>33</v>
      </c>
      <c r="I19" t="s" s="61">
        <v>38</v>
      </c>
      <c r="J19" s="64"/>
    </row>
    <row r="21" s="60" customFormat="1" ht="12" customHeight="1">
      <c r="D21" t="s" s="61">
        <v>42</v>
      </c>
      <c r="I21" t="s" s="61">
        <v>37</v>
      </c>
      <c r="J21" s="64"/>
    </row>
    <row r="22" s="60" customFormat="1" ht="18" customHeight="1">
      <c r="E22" t="s" s="65">
        <v>33</v>
      </c>
      <c r="I22" t="s" s="61">
        <v>38</v>
      </c>
      <c r="J22" s="64"/>
    </row>
    <row r="24" s="60" customFormat="1" ht="12" customHeight="1">
      <c r="D24" t="s" s="61">
        <v>43</v>
      </c>
    </row>
    <row r="25" s="69" customFormat="1" ht="16.5" customHeight="1">
      <c r="E25" s="63"/>
      <c r="F25" s="63"/>
      <c r="G25" s="63"/>
      <c r="H25" s="63"/>
    </row>
    <row r="28" s="60" customFormat="1" ht="25.35" customHeight="1">
      <c r="D28" t="s" s="70">
        <v>44</v>
      </c>
      <c r="J28" s="71">
        <f>ROUND(J151,2)</f>
        <v>0</v>
      </c>
    </row>
    <row r="30" s="60" customFormat="1" ht="14.4" customHeight="1">
      <c r="F30" t="s" s="72">
        <v>45</v>
      </c>
      <c r="I30" t="s" s="72">
        <v>46</v>
      </c>
      <c r="J30" t="s" s="73">
        <v>47</v>
      </c>
    </row>
    <row r="31" s="60" customFormat="1" ht="14.4" customHeight="1">
      <c r="D31" t="s" s="74">
        <v>48</v>
      </c>
      <c r="E31" t="s" s="61">
        <v>49</v>
      </c>
      <c r="F31" s="75">
        <f>ROUND((SUM(BE151:BE1395)),2)</f>
        <v>0</v>
      </c>
      <c r="I31" s="76">
        <v>0.21</v>
      </c>
      <c r="J31" s="77">
        <f>ROUND(((SUM(BE151:BE1395))*I31),2)</f>
        <v>0</v>
      </c>
    </row>
    <row r="32" s="60" customFormat="1" ht="14.4" customHeight="1">
      <c r="E32" t="s" s="61">
        <v>50</v>
      </c>
      <c r="F32" s="75">
        <f>ROUND((SUM(BF151:BF1395)),2)</f>
        <v>0</v>
      </c>
      <c r="I32" s="76">
        <v>0.15</v>
      </c>
      <c r="J32" s="77">
        <f>ROUND(((SUM(BF151:BF1395))*I32),2)</f>
        <v>0</v>
      </c>
    </row>
    <row r="33" s="60" customFormat="1" ht="14.4" customHeight="1" hidden="1">
      <c r="E33" t="s" s="61">
        <v>51</v>
      </c>
      <c r="F33" s="75">
        <f>ROUND((SUM(BG151:BG1395)),2)</f>
        <v>0</v>
      </c>
      <c r="I33" s="76">
        <v>0.21</v>
      </c>
      <c r="J33" s="77">
        <f t="shared" si="6" ref="J33:J35">0</f>
        <v>0</v>
      </c>
    </row>
    <row r="34" s="60" customFormat="1" ht="14.4" customHeight="1" hidden="1">
      <c r="E34" t="s" s="61">
        <v>52</v>
      </c>
      <c r="F34" s="75">
        <f>ROUND((SUM(BH151:BH1395)),2)</f>
        <v>0</v>
      </c>
      <c r="I34" s="76">
        <v>0.15</v>
      </c>
      <c r="J34" s="77">
        <f t="shared" si="6"/>
        <v>0</v>
      </c>
    </row>
    <row r="35" s="60" customFormat="1" ht="14.4" customHeight="1" hidden="1">
      <c r="E35" t="s" s="61">
        <v>53</v>
      </c>
      <c r="F35" s="75">
        <f>ROUND((SUM(BI151:BI1395)),2)</f>
        <v>0</v>
      </c>
      <c r="I35" s="76">
        <v>0</v>
      </c>
      <c r="J35" s="77">
        <f t="shared" si="6"/>
        <v>0</v>
      </c>
    </row>
    <row r="37" s="60" customFormat="1" ht="25.35" customHeight="1">
      <c r="C37" s="78"/>
      <c r="D37" t="s" s="79">
        <v>54</v>
      </c>
      <c r="E37" s="80"/>
      <c r="F37" s="80"/>
      <c r="G37" t="s" s="81">
        <v>55</v>
      </c>
      <c r="H37" t="s" s="82">
        <v>56</v>
      </c>
      <c r="I37" s="80"/>
      <c r="J37" s="83">
        <f>SUM(J28:J35)</f>
        <v>0</v>
      </c>
      <c r="K37" s="84"/>
    </row>
    <row r="50" s="60" customFormat="1" ht="14.4" customHeight="1">
      <c r="D50" t="s" s="85">
        <v>57</v>
      </c>
      <c r="G50" t="s" s="85">
        <v>58</v>
      </c>
    </row>
    <row r="61" s="60" customFormat="1" ht="13.2" customHeight="1">
      <c r="D61" t="s" s="86">
        <v>59</v>
      </c>
      <c r="F61" t="s" s="87">
        <v>60</v>
      </c>
      <c r="G61" t="s" s="86">
        <v>59</v>
      </c>
      <c r="J61" t="s" s="88">
        <v>60</v>
      </c>
    </row>
    <row r="65" s="60" customFormat="1" ht="13.2" customHeight="1">
      <c r="D65" t="s" s="85">
        <v>61</v>
      </c>
      <c r="G65" t="s" s="85">
        <v>62</v>
      </c>
    </row>
    <row r="76" s="60" customFormat="1" ht="13.2" customHeight="1">
      <c r="D76" t="s" s="86">
        <v>59</v>
      </c>
      <c r="F76" t="s" s="87">
        <v>60</v>
      </c>
      <c r="G76" t="s" s="86">
        <v>59</v>
      </c>
      <c r="J76" t="s" s="88">
        <v>60</v>
      </c>
    </row>
    <row r="82" s="60" customFormat="1" ht="24.9" customHeight="1">
      <c r="C82" t="s" s="89">
        <v>63</v>
      </c>
    </row>
    <row r="84" s="60" customFormat="1" ht="12" customHeight="1">
      <c r="C84" t="s" s="61">
        <v>28</v>
      </c>
    </row>
    <row r="85" s="60" customFormat="1" ht="16.5" customHeight="1">
      <c r="E85" t="s" s="62">
        <f>E7</f>
        <v>64</v>
      </c>
    </row>
    <row r="87" s="60" customFormat="1" ht="12" customHeight="1">
      <c r="C87" t="s" s="61">
        <v>32</v>
      </c>
      <c r="F87" t="s" s="65">
        <f>F10</f>
        <v>65</v>
      </c>
      <c r="I87" t="s" s="61">
        <v>34</v>
      </c>
      <c r="J87" t="s" s="66">
        <f>IF(J10="","",J10)</f>
        <v>66</v>
      </c>
    </row>
    <row r="89" s="60" customFormat="1" ht="15.15" customHeight="1">
      <c r="C89" t="s" s="61">
        <v>36</v>
      </c>
      <c r="F89" t="s" s="65">
        <f>E13</f>
        <v>65</v>
      </c>
      <c r="I89" t="s" s="61">
        <v>41</v>
      </c>
      <c r="J89" t="s" s="90">
        <f>E19</f>
        <v>65</v>
      </c>
    </row>
    <row r="90" s="60" customFormat="1" ht="15.15" customHeight="1">
      <c r="C90" t="s" s="61">
        <v>39</v>
      </c>
      <c r="F90" t="s" s="65">
        <f>IF(E16="","",E16)</f>
        <v>67</v>
      </c>
      <c r="I90" t="s" s="61">
        <v>42</v>
      </c>
      <c r="J90" t="s" s="90">
        <f>E22</f>
        <v>65</v>
      </c>
    </row>
    <row r="92" s="60" customFormat="1" ht="29.25" customHeight="1">
      <c r="C92" t="s" s="91">
        <v>68</v>
      </c>
      <c r="D92" s="92"/>
      <c r="E92" s="92"/>
      <c r="F92" s="92"/>
      <c r="G92" s="92"/>
      <c r="H92" s="92"/>
      <c r="I92" s="92"/>
      <c r="J92" t="s" s="93">
        <v>69</v>
      </c>
      <c r="K92" s="94"/>
    </row>
    <row r="94" s="60" customFormat="1" ht="22.8" customHeight="1">
      <c r="C94" t="s" s="95">
        <v>70</v>
      </c>
      <c r="J94" s="96">
        <f>J151</f>
        <v>0</v>
      </c>
      <c r="AU94" t="s" s="97">
        <v>71</v>
      </c>
    </row>
    <row r="95" s="98" customFormat="1" ht="24.9" customHeight="1">
      <c r="D95" t="s" s="99">
        <v>72</v>
      </c>
      <c r="J95" s="100">
        <f>J152</f>
        <v>0</v>
      </c>
    </row>
    <row r="96" s="101" customFormat="1" ht="19.95" customHeight="1">
      <c r="D96" t="s" s="102">
        <v>73</v>
      </c>
      <c r="J96" s="103">
        <f>J153</f>
        <v>0</v>
      </c>
    </row>
    <row r="97" s="101" customFormat="1" ht="19.95" customHeight="1">
      <c r="D97" t="s" s="102">
        <v>74</v>
      </c>
      <c r="J97" s="103">
        <f>J197</f>
        <v>0</v>
      </c>
    </row>
    <row r="98" s="101" customFormat="1" ht="19.95" customHeight="1">
      <c r="D98" t="s" s="102">
        <v>75</v>
      </c>
      <c r="J98" s="103">
        <f>J208</f>
        <v>0</v>
      </c>
    </row>
    <row r="99" s="101" customFormat="1" ht="19.95" customHeight="1">
      <c r="D99" t="s" s="102">
        <v>76</v>
      </c>
      <c r="J99" s="103">
        <f>J289</f>
        <v>0</v>
      </c>
    </row>
    <row r="100" s="101" customFormat="1" ht="19.95" customHeight="1">
      <c r="D100" t="s" s="102">
        <v>77</v>
      </c>
      <c r="J100" s="103">
        <f>J328</f>
        <v>0</v>
      </c>
    </row>
    <row r="101" s="101" customFormat="1" ht="19.95" customHeight="1">
      <c r="D101" t="s" s="102">
        <v>78</v>
      </c>
      <c r="J101" s="103">
        <f>J345</f>
        <v>0</v>
      </c>
    </row>
    <row r="102" s="101" customFormat="1" ht="19.95" customHeight="1">
      <c r="D102" t="s" s="102">
        <v>79</v>
      </c>
      <c r="J102" s="103">
        <f>J373</f>
        <v>0</v>
      </c>
    </row>
    <row r="103" s="101" customFormat="1" ht="19.95" customHeight="1">
      <c r="D103" t="s" s="102">
        <v>80</v>
      </c>
      <c r="J103" s="103">
        <f>J467</f>
        <v>0</v>
      </c>
    </row>
    <row r="104" s="101" customFormat="1" ht="19.95" customHeight="1">
      <c r="D104" t="s" s="102">
        <v>81</v>
      </c>
      <c r="J104" s="103">
        <f>J520</f>
        <v>0</v>
      </c>
    </row>
    <row r="105" s="101" customFormat="1" ht="19.95" customHeight="1">
      <c r="D105" t="s" s="102">
        <v>82</v>
      </c>
      <c r="J105" s="103">
        <f>J543</f>
        <v>0</v>
      </c>
    </row>
    <row r="106" s="101" customFormat="1" ht="19.95" customHeight="1">
      <c r="D106" t="s" s="102">
        <v>83</v>
      </c>
      <c r="J106" s="103">
        <f>J559</f>
        <v>0</v>
      </c>
    </row>
    <row r="107" s="101" customFormat="1" ht="19.95" customHeight="1">
      <c r="D107" t="s" s="102">
        <v>84</v>
      </c>
      <c r="J107" s="103">
        <f>J568</f>
        <v>0</v>
      </c>
    </row>
    <row r="108" s="101" customFormat="1" ht="19.95" customHeight="1">
      <c r="D108" t="s" s="102">
        <v>85</v>
      </c>
      <c r="J108" s="103">
        <f>J570</f>
        <v>0</v>
      </c>
    </row>
    <row r="109" s="101" customFormat="1" ht="19.95" customHeight="1">
      <c r="D109" t="s" s="102">
        <v>86</v>
      </c>
      <c r="J109" s="103">
        <f>J791</f>
        <v>0</v>
      </c>
    </row>
    <row r="110" s="98" customFormat="1" ht="24.9" customHeight="1">
      <c r="D110" t="s" s="104">
        <v>87</v>
      </c>
      <c r="J110" s="103">
        <f>J798</f>
        <v>0</v>
      </c>
    </row>
    <row r="111" s="101" customFormat="1" ht="19.95" customHeight="1">
      <c r="D111" t="s" s="102">
        <v>88</v>
      </c>
      <c r="J111" s="103">
        <f>J799</f>
        <v>0</v>
      </c>
    </row>
    <row r="112" s="101" customFormat="1" ht="19.95" customHeight="1">
      <c r="D112" t="s" s="102">
        <v>89</v>
      </c>
      <c r="J112" s="103">
        <f>J818</f>
        <v>0</v>
      </c>
    </row>
    <row r="113" s="101" customFormat="1" ht="19.95" customHeight="1">
      <c r="D113" t="s" s="102">
        <v>90</v>
      </c>
      <c r="J113" s="103">
        <f>J831</f>
        <v>0</v>
      </c>
    </row>
    <row r="114" s="101" customFormat="1" ht="19.95" customHeight="1">
      <c r="D114" t="s" s="102">
        <v>91</v>
      </c>
      <c r="J114" s="103">
        <f>J854</f>
        <v>0</v>
      </c>
    </row>
    <row r="115" s="101" customFormat="1" ht="19.95" customHeight="1">
      <c r="D115" t="s" s="102">
        <v>92</v>
      </c>
      <c r="J115" s="103">
        <f>J861</f>
        <v>0</v>
      </c>
    </row>
    <row r="116" s="101" customFormat="1" ht="19.95" customHeight="1">
      <c r="D116" t="s" s="102">
        <v>93</v>
      </c>
      <c r="J116" s="103">
        <f>J936</f>
        <v>0</v>
      </c>
    </row>
    <row r="117" s="101" customFormat="1" ht="19.95" customHeight="1">
      <c r="D117" t="s" s="102">
        <v>94</v>
      </c>
      <c r="J117" s="103">
        <f>J947</f>
        <v>0</v>
      </c>
    </row>
    <row r="118" s="101" customFormat="1" ht="19.95" customHeight="1">
      <c r="D118" t="s" s="102">
        <v>95</v>
      </c>
      <c r="J118" s="103">
        <f>J1021</f>
        <v>0</v>
      </c>
    </row>
    <row r="119" s="101" customFormat="1" ht="19.95" customHeight="1">
      <c r="D119" t="s" s="102">
        <v>96</v>
      </c>
      <c r="J119" s="103">
        <f>J1078</f>
        <v>0</v>
      </c>
    </row>
    <row r="120" s="101" customFormat="1" ht="19.95" customHeight="1">
      <c r="D120" t="s" s="102">
        <v>97</v>
      </c>
      <c r="J120" s="103">
        <f>J1170</f>
        <v>0</v>
      </c>
    </row>
    <row r="121" s="101" customFormat="1" ht="19.95" customHeight="1">
      <c r="D121" t="s" s="102">
        <v>98</v>
      </c>
      <c r="J121" s="103">
        <f>J1189</f>
        <v>0</v>
      </c>
    </row>
    <row r="122" s="101" customFormat="1" ht="19.95" customHeight="1">
      <c r="D122" t="s" s="102">
        <v>99</v>
      </c>
      <c r="J122" s="103">
        <f>J1215</f>
        <v>0</v>
      </c>
    </row>
    <row r="123" s="101" customFormat="1" ht="19.95" customHeight="1">
      <c r="D123" t="s" s="102">
        <v>100</v>
      </c>
      <c r="J123" s="103">
        <f>J1310</f>
        <v>0</v>
      </c>
    </row>
    <row r="124" s="101" customFormat="1" ht="19.95" customHeight="1">
      <c r="D124" t="s" s="102">
        <v>101</v>
      </c>
      <c r="J124" s="103">
        <f>J1341</f>
        <v>0</v>
      </c>
    </row>
    <row r="125" s="101" customFormat="1" ht="19.95" customHeight="1">
      <c r="D125" t="s" s="102">
        <v>102</v>
      </c>
      <c r="J125" s="103">
        <f>J1355</f>
        <v>0</v>
      </c>
    </row>
    <row r="126" s="98" customFormat="1" ht="24.9" customHeight="1">
      <c r="D126" t="s" s="104">
        <v>103</v>
      </c>
      <c r="J126" s="103">
        <f>J1362</f>
        <v>0</v>
      </c>
    </row>
    <row r="127" s="98" customFormat="1" ht="24.9" customHeight="1">
      <c r="D127" t="s" s="104">
        <v>104</v>
      </c>
      <c r="J127" s="103">
        <f>J1375</f>
        <v>0</v>
      </c>
    </row>
    <row r="128" s="98" customFormat="1" ht="24.9" customHeight="1">
      <c r="D128" t="s" s="104">
        <v>105</v>
      </c>
      <c r="J128" s="103">
        <f>J1377</f>
        <v>0</v>
      </c>
    </row>
    <row r="129" s="101" customFormat="1" ht="19.95" customHeight="1">
      <c r="D129" t="s" s="102">
        <v>106</v>
      </c>
      <c r="J129" s="103">
        <f>J1378</f>
        <v>0</v>
      </c>
    </row>
    <row r="130" s="101" customFormat="1" ht="19.95" customHeight="1">
      <c r="D130" t="s" s="102">
        <v>107</v>
      </c>
      <c r="J130" s="103">
        <f>J1384</f>
        <v>0</v>
      </c>
    </row>
    <row r="131" s="101" customFormat="1" ht="19.95" customHeight="1">
      <c r="D131" t="s" s="102">
        <v>108</v>
      </c>
      <c r="J131" s="103">
        <f>J1386</f>
        <v>0</v>
      </c>
    </row>
    <row r="132" s="101" customFormat="1" ht="19.95" customHeight="1">
      <c r="D132" t="s" s="102">
        <v>109</v>
      </c>
      <c r="J132" s="103">
        <f>J1389</f>
        <v>0</v>
      </c>
    </row>
    <row r="133" s="101" customFormat="1" ht="19.95" customHeight="1">
      <c r="D133" t="s" s="102">
        <v>110</v>
      </c>
      <c r="J133" s="103">
        <f>J1393</f>
        <v>0</v>
      </c>
    </row>
    <row r="140" s="60" customFormat="1" ht="24.9" customHeight="1">
      <c r="C140" t="s" s="89">
        <v>111</v>
      </c>
    </row>
    <row r="142" s="60" customFormat="1" ht="12" customHeight="1">
      <c r="C142" t="s" s="61">
        <v>28</v>
      </c>
    </row>
    <row r="143" s="60" customFormat="1" ht="16.5" customHeight="1">
      <c r="E143" t="s" s="62">
        <f>E7</f>
        <v>64</v>
      </c>
    </row>
    <row r="145" s="60" customFormat="1" ht="12" customHeight="1">
      <c r="C145" t="s" s="61">
        <v>32</v>
      </c>
      <c r="F145" t="s" s="65">
        <f>F10</f>
        <v>65</v>
      </c>
      <c r="I145" t="s" s="61">
        <v>34</v>
      </c>
      <c r="J145" t="s" s="66">
        <f>IF(J10="","",J10)</f>
        <v>66</v>
      </c>
    </row>
    <row r="147" s="60" customFormat="1" ht="15.15" customHeight="1">
      <c r="C147" t="s" s="61">
        <v>36</v>
      </c>
      <c r="F147" t="s" s="65">
        <f>E13</f>
        <v>65</v>
      </c>
      <c r="I147" t="s" s="61">
        <v>41</v>
      </c>
      <c r="J147" t="s" s="90">
        <f>E19</f>
        <v>65</v>
      </c>
    </row>
    <row r="148" s="60" customFormat="1" ht="15.15" customHeight="1">
      <c r="C148" t="s" s="61">
        <v>39</v>
      </c>
      <c r="F148" t="s" s="65">
        <f>IF(E16="","",E16)</f>
        <v>67</v>
      </c>
      <c r="I148" t="s" s="61">
        <v>42</v>
      </c>
      <c r="J148" t="s" s="90">
        <f>E22</f>
        <v>65</v>
      </c>
    </row>
    <row r="150" s="105" customFormat="1" ht="29.25" customHeight="1">
      <c r="C150" t="s" s="106">
        <v>112</v>
      </c>
      <c r="D150" t="s" s="107">
        <v>113</v>
      </c>
      <c r="E150" t="s" s="107">
        <v>114</v>
      </c>
      <c r="F150" t="s" s="107">
        <v>115</v>
      </c>
      <c r="G150" t="s" s="107">
        <v>116</v>
      </c>
      <c r="H150" t="s" s="107">
        <v>117</v>
      </c>
      <c r="I150" t="s" s="107">
        <v>118</v>
      </c>
      <c r="J150" t="s" s="108">
        <v>69</v>
      </c>
      <c r="K150" t="s" s="109">
        <v>119</v>
      </c>
      <c r="M150" s="110"/>
      <c r="N150" t="s" s="111">
        <v>48</v>
      </c>
      <c r="O150" t="s" s="111">
        <v>120</v>
      </c>
      <c r="P150" t="s" s="111">
        <v>121</v>
      </c>
      <c r="Q150" t="s" s="111">
        <v>122</v>
      </c>
      <c r="R150" t="s" s="111">
        <v>123</v>
      </c>
      <c r="S150" t="s" s="111">
        <v>124</v>
      </c>
      <c r="T150" t="s" s="112">
        <v>125</v>
      </c>
    </row>
    <row r="151" s="60" customFormat="1" ht="22.8" customHeight="1">
      <c r="C151" t="s" s="113">
        <v>126</v>
      </c>
      <c r="J151" s="114">
        <f>BK151</f>
        <v>0</v>
      </c>
      <c r="P151" s="115">
        <f>P152+P798+P1362+P1375+P1377</f>
        <v>0</v>
      </c>
      <c r="R151" s="115">
        <f>R152+R798+R1362+R1375+R1377</f>
        <v>432.06255858</v>
      </c>
      <c r="T151" s="116">
        <f>T152+T798+T1362+T1375+T1377</f>
        <v>298.718887</v>
      </c>
      <c r="AT151" t="s" s="97">
        <v>127</v>
      </c>
      <c r="AU151" t="s" s="97">
        <v>71</v>
      </c>
      <c r="BK151" s="117">
        <f>BK152+BK798+BK1362+BK1375+BK1377</f>
        <v>0</v>
      </c>
    </row>
    <row r="152" s="118" customFormat="1" ht="25.95" customHeight="1">
      <c r="D152" t="s" s="119">
        <v>127</v>
      </c>
      <c r="E152" t="s" s="120">
        <v>128</v>
      </c>
      <c r="F152" t="s" s="120">
        <v>129</v>
      </c>
      <c r="J152" s="121">
        <f>BK152</f>
        <v>0</v>
      </c>
      <c r="P152" s="122">
        <f>P153+P197+P208+P289+P328+P345+P373+P467+P520+P543+P559+P568+P570+P791</f>
        <v>0</v>
      </c>
      <c r="R152" s="122">
        <f>R153+R197+R208+R289+R328+R345+R373+R467+R520+R543+R559+R568+R570+R791</f>
        <v>395.77252087</v>
      </c>
      <c r="T152" s="123">
        <f>T153+T197+T208+T289+T328+T345+T373+T467+T520+T543+T559+T568+T570+T791</f>
        <v>298.169887</v>
      </c>
      <c r="AR152" t="s" s="119">
        <v>130</v>
      </c>
      <c r="AT152" t="s" s="124">
        <v>127</v>
      </c>
      <c r="AU152" t="s" s="124">
        <v>131</v>
      </c>
      <c r="AY152" t="s" s="119">
        <v>132</v>
      </c>
      <c r="BK152" s="125">
        <f>BK153+BK197+BK208+BK289+BK328+BK345+BK373+BK467+BK520+BK543+BK559+BK568+BK570+BK791</f>
        <v>0</v>
      </c>
    </row>
    <row r="153" s="118" customFormat="1" ht="22.8" customHeight="1">
      <c r="D153" t="s" s="126">
        <v>127</v>
      </c>
      <c r="E153" t="s" s="127">
        <v>130</v>
      </c>
      <c r="F153" t="s" s="127">
        <v>133</v>
      </c>
      <c r="J153" s="128">
        <f>BK153</f>
        <v>0</v>
      </c>
      <c r="P153" s="122">
        <f>SUM(P154:P196)</f>
        <v>0</v>
      </c>
      <c r="R153" s="122">
        <f>SUM(R154:R196)</f>
        <v>89.268</v>
      </c>
      <c r="T153" s="123">
        <f>SUM(T154:T196)</f>
        <v>0</v>
      </c>
      <c r="AR153" t="s" s="119">
        <v>130</v>
      </c>
      <c r="AT153" t="s" s="124">
        <v>127</v>
      </c>
      <c r="AU153" t="s" s="124">
        <v>130</v>
      </c>
      <c r="AY153" t="s" s="119">
        <v>132</v>
      </c>
      <c r="BK153" s="125">
        <f>SUM(BK154:BK196)</f>
        <v>0</v>
      </c>
    </row>
    <row r="154" s="60" customFormat="1" ht="24.15" customHeight="1">
      <c r="C154" t="s" s="129">
        <v>130</v>
      </c>
      <c r="D154" t="s" s="129">
        <v>134</v>
      </c>
      <c r="E154" t="s" s="130">
        <v>135</v>
      </c>
      <c r="F154" t="s" s="130">
        <v>136</v>
      </c>
      <c r="G154" t="s" s="131">
        <v>137</v>
      </c>
      <c r="H154" s="132">
        <v>23</v>
      </c>
      <c r="I154" s="133"/>
      <c r="J154" s="134">
        <f>ROUND(I154*H154,2)</f>
        <v>0</v>
      </c>
      <c r="M154" s="135"/>
      <c r="N154" t="s" s="136">
        <v>49</v>
      </c>
      <c r="P154" s="137">
        <f>O154*H154</f>
        <v>0</v>
      </c>
      <c r="Q154" s="137">
        <v>0</v>
      </c>
      <c r="R154" s="137">
        <f>Q154*H154</f>
        <v>0</v>
      </c>
      <c r="S154" s="137">
        <v>0</v>
      </c>
      <c r="T154" s="138">
        <f>S154*H154</f>
        <v>0</v>
      </c>
      <c r="AR154" t="s" s="139">
        <v>138</v>
      </c>
      <c r="AT154" t="s" s="139">
        <v>134</v>
      </c>
      <c r="AU154" t="s" s="139">
        <v>24</v>
      </c>
      <c r="AY154" t="s" s="97">
        <v>132</v>
      </c>
      <c r="BE154" s="140">
        <f>IF(N154="základní",J154,0)</f>
        <v>0</v>
      </c>
      <c r="BF154" s="140">
        <f>IF(N154="snížená",J154,0)</f>
        <v>0</v>
      </c>
      <c r="BG154" s="140">
        <f>IF(N154="zákl. přenesená",J154,0)</f>
        <v>0</v>
      </c>
      <c r="BH154" s="140">
        <f>IF(N154="sníž. přenesená",J154,0)</f>
        <v>0</v>
      </c>
      <c r="BI154" s="140">
        <f>IF(N154="nulová",J154,0)</f>
        <v>0</v>
      </c>
      <c r="BJ154" t="s" s="97">
        <v>130</v>
      </c>
      <c r="BK154" s="140">
        <f>ROUND(I154*H154,2)</f>
        <v>0</v>
      </c>
      <c r="BL154" t="s" s="97">
        <v>138</v>
      </c>
      <c r="BM154" t="s" s="141">
        <v>139</v>
      </c>
    </row>
    <row r="155" s="142" customFormat="1" ht="13.55" customHeight="1">
      <c r="D155" t="s" s="143">
        <v>140</v>
      </c>
      <c r="E155" s="144"/>
      <c r="F155" t="s" s="145">
        <v>141</v>
      </c>
      <c r="H155" s="144"/>
      <c r="AT155" t="s" s="146">
        <v>140</v>
      </c>
      <c r="AU155" t="s" s="146">
        <v>24</v>
      </c>
      <c r="AV155" t="s" s="147">
        <v>130</v>
      </c>
      <c r="AW155" t="s" s="147">
        <v>142</v>
      </c>
      <c r="AX155" t="s" s="147">
        <v>131</v>
      </c>
      <c r="AY155" t="s" s="146">
        <v>132</v>
      </c>
    </row>
    <row r="156" s="148" customFormat="1" ht="13.55" customHeight="1">
      <c r="D156" t="s" s="149">
        <v>140</v>
      </c>
      <c r="E156" s="150"/>
      <c r="F156" t="s" s="151">
        <v>143</v>
      </c>
      <c r="H156" s="152">
        <v>23</v>
      </c>
      <c r="AT156" t="s" s="153">
        <v>140</v>
      </c>
      <c r="AU156" t="s" s="153">
        <v>24</v>
      </c>
      <c r="AV156" t="s" s="147">
        <v>24</v>
      </c>
      <c r="AW156" t="s" s="147">
        <v>142</v>
      </c>
      <c r="AX156" t="s" s="147">
        <v>131</v>
      </c>
      <c r="AY156" t="s" s="153">
        <v>132</v>
      </c>
    </row>
    <row r="157" s="154" customFormat="1" ht="13.55" customHeight="1">
      <c r="D157" t="s" s="155">
        <v>140</v>
      </c>
      <c r="E157" s="156"/>
      <c r="F157" t="s" s="157">
        <v>144</v>
      </c>
      <c r="H157" s="158">
        <v>23</v>
      </c>
      <c r="AT157" t="s" s="159">
        <v>140</v>
      </c>
      <c r="AU157" t="s" s="159">
        <v>24</v>
      </c>
      <c r="AV157" t="s" s="147">
        <v>138</v>
      </c>
      <c r="AW157" t="s" s="147">
        <v>142</v>
      </c>
      <c r="AX157" t="s" s="147">
        <v>130</v>
      </c>
      <c r="AY157" t="s" s="159">
        <v>132</v>
      </c>
    </row>
    <row r="158" s="60" customFormat="1" ht="33" customHeight="1">
      <c r="C158" t="s" s="129">
        <v>24</v>
      </c>
      <c r="D158" t="s" s="129">
        <v>134</v>
      </c>
      <c r="E158" t="s" s="130">
        <v>145</v>
      </c>
      <c r="F158" t="s" s="130">
        <v>146</v>
      </c>
      <c r="G158" t="s" s="131">
        <v>137</v>
      </c>
      <c r="H158" s="132">
        <v>67.014</v>
      </c>
      <c r="I158" s="133"/>
      <c r="J158" s="134">
        <f>ROUND(I158*H158,2)</f>
        <v>0</v>
      </c>
      <c r="M158" s="135"/>
      <c r="N158" t="s" s="136">
        <v>49</v>
      </c>
      <c r="P158" s="137">
        <f>O158*H158</f>
        <v>0</v>
      </c>
      <c r="Q158" s="137">
        <v>0</v>
      </c>
      <c r="R158" s="137">
        <f>Q158*H158</f>
        <v>0</v>
      </c>
      <c r="S158" s="137">
        <v>0</v>
      </c>
      <c r="T158" s="138">
        <f>S158*H158</f>
        <v>0</v>
      </c>
      <c r="AR158" t="s" s="139">
        <v>138</v>
      </c>
      <c r="AT158" t="s" s="139">
        <v>134</v>
      </c>
      <c r="AU158" t="s" s="139">
        <v>24</v>
      </c>
      <c r="AY158" t="s" s="97">
        <v>132</v>
      </c>
      <c r="BE158" s="140">
        <f>IF(N158="základní",J158,0)</f>
        <v>0</v>
      </c>
      <c r="BF158" s="140">
        <f>IF(N158="snížená",J158,0)</f>
        <v>0</v>
      </c>
      <c r="BG158" s="140">
        <f>IF(N158="zákl. přenesená",J158,0)</f>
        <v>0</v>
      </c>
      <c r="BH158" s="140">
        <f>IF(N158="sníž. přenesená",J158,0)</f>
        <v>0</v>
      </c>
      <c r="BI158" s="140">
        <f>IF(N158="nulová",J158,0)</f>
        <v>0</v>
      </c>
      <c r="BJ158" t="s" s="97">
        <v>130</v>
      </c>
      <c r="BK158" s="140">
        <f>ROUND(I158*H158,2)</f>
        <v>0</v>
      </c>
      <c r="BL158" t="s" s="97">
        <v>138</v>
      </c>
      <c r="BM158" t="s" s="141">
        <v>147</v>
      </c>
    </row>
    <row r="159" s="148" customFormat="1" ht="13.55" customHeight="1">
      <c r="D159" t="s" s="143">
        <v>140</v>
      </c>
      <c r="E159" s="160"/>
      <c r="F159" t="s" s="161">
        <v>148</v>
      </c>
      <c r="H159" s="162">
        <v>61.84</v>
      </c>
      <c r="AT159" t="s" s="153">
        <v>140</v>
      </c>
      <c r="AU159" t="s" s="153">
        <v>24</v>
      </c>
      <c r="AV159" t="s" s="147">
        <v>24</v>
      </c>
      <c r="AW159" t="s" s="147">
        <v>142</v>
      </c>
      <c r="AX159" t="s" s="147">
        <v>131</v>
      </c>
      <c r="AY159" t="s" s="153">
        <v>132</v>
      </c>
    </row>
    <row r="160" s="148" customFormat="1" ht="13.55" customHeight="1">
      <c r="D160" t="s" s="149">
        <v>140</v>
      </c>
      <c r="E160" s="150"/>
      <c r="F160" t="s" s="151">
        <v>149</v>
      </c>
      <c r="H160" s="152">
        <v>4.55</v>
      </c>
      <c r="AT160" t="s" s="153">
        <v>140</v>
      </c>
      <c r="AU160" t="s" s="153">
        <v>24</v>
      </c>
      <c r="AV160" t="s" s="147">
        <v>24</v>
      </c>
      <c r="AW160" t="s" s="147">
        <v>142</v>
      </c>
      <c r="AX160" t="s" s="147">
        <v>131</v>
      </c>
      <c r="AY160" t="s" s="153">
        <v>132</v>
      </c>
    </row>
    <row r="161" s="148" customFormat="1" ht="13.55" customHeight="1">
      <c r="D161" t="s" s="149">
        <v>140</v>
      </c>
      <c r="E161" s="150"/>
      <c r="F161" t="s" s="151">
        <v>150</v>
      </c>
      <c r="H161" s="152">
        <v>0.624</v>
      </c>
      <c r="AT161" t="s" s="153">
        <v>140</v>
      </c>
      <c r="AU161" t="s" s="153">
        <v>24</v>
      </c>
      <c r="AV161" t="s" s="147">
        <v>24</v>
      </c>
      <c r="AW161" t="s" s="147">
        <v>142</v>
      </c>
      <c r="AX161" t="s" s="147">
        <v>131</v>
      </c>
      <c r="AY161" t="s" s="153">
        <v>132</v>
      </c>
    </row>
    <row r="162" s="154" customFormat="1" ht="13.55" customHeight="1">
      <c r="D162" t="s" s="155">
        <v>140</v>
      </c>
      <c r="E162" s="156"/>
      <c r="F162" t="s" s="157">
        <v>144</v>
      </c>
      <c r="H162" s="158">
        <v>67.014</v>
      </c>
      <c r="AT162" t="s" s="159">
        <v>140</v>
      </c>
      <c r="AU162" t="s" s="159">
        <v>24</v>
      </c>
      <c r="AV162" t="s" s="147">
        <v>138</v>
      </c>
      <c r="AW162" t="s" s="147">
        <v>142</v>
      </c>
      <c r="AX162" t="s" s="147">
        <v>130</v>
      </c>
      <c r="AY162" t="s" s="159">
        <v>132</v>
      </c>
    </row>
    <row r="163" s="60" customFormat="1" ht="24.15" customHeight="1">
      <c r="C163" t="s" s="129">
        <v>151</v>
      </c>
      <c r="D163" t="s" s="129">
        <v>134</v>
      </c>
      <c r="E163" t="s" s="130">
        <v>152</v>
      </c>
      <c r="F163" t="s" s="130">
        <v>153</v>
      </c>
      <c r="G163" t="s" s="131">
        <v>137</v>
      </c>
      <c r="H163" s="132">
        <v>1.8</v>
      </c>
      <c r="I163" s="133"/>
      <c r="J163" s="134">
        <f>ROUND(I163*H163,2)</f>
        <v>0</v>
      </c>
      <c r="M163" s="135"/>
      <c r="N163" t="s" s="136">
        <v>49</v>
      </c>
      <c r="P163" s="137">
        <f>O163*H163</f>
        <v>0</v>
      </c>
      <c r="Q163" s="137">
        <v>0</v>
      </c>
      <c r="R163" s="137">
        <f>Q163*H163</f>
        <v>0</v>
      </c>
      <c r="S163" s="137">
        <v>0</v>
      </c>
      <c r="T163" s="138">
        <f>S163*H163</f>
        <v>0</v>
      </c>
      <c r="AR163" t="s" s="139">
        <v>138</v>
      </c>
      <c r="AT163" t="s" s="139">
        <v>134</v>
      </c>
      <c r="AU163" t="s" s="139">
        <v>24</v>
      </c>
      <c r="AY163" t="s" s="97">
        <v>132</v>
      </c>
      <c r="BE163" s="140">
        <f>IF(N163="základní",J163,0)</f>
        <v>0</v>
      </c>
      <c r="BF163" s="140">
        <f>IF(N163="snížená",J163,0)</f>
        <v>0</v>
      </c>
      <c r="BG163" s="140">
        <f>IF(N163="zákl. přenesená",J163,0)</f>
        <v>0</v>
      </c>
      <c r="BH163" s="140">
        <f>IF(N163="sníž. přenesená",J163,0)</f>
        <v>0</v>
      </c>
      <c r="BI163" s="140">
        <f>IF(N163="nulová",J163,0)</f>
        <v>0</v>
      </c>
      <c r="BJ163" t="s" s="97">
        <v>130</v>
      </c>
      <c r="BK163" s="140">
        <f>ROUND(I163*H163,2)</f>
        <v>0</v>
      </c>
      <c r="BL163" t="s" s="97">
        <v>138</v>
      </c>
      <c r="BM163" t="s" s="141">
        <v>154</v>
      </c>
    </row>
    <row r="164" s="148" customFormat="1" ht="13.55" customHeight="1">
      <c r="D164" t="s" s="143">
        <v>140</v>
      </c>
      <c r="E164" s="160"/>
      <c r="F164" t="s" s="161">
        <v>155</v>
      </c>
      <c r="H164" s="162">
        <v>1.8</v>
      </c>
      <c r="AT164" t="s" s="153">
        <v>140</v>
      </c>
      <c r="AU164" t="s" s="153">
        <v>24</v>
      </c>
      <c r="AV164" t="s" s="147">
        <v>24</v>
      </c>
      <c r="AW164" t="s" s="147">
        <v>142</v>
      </c>
      <c r="AX164" t="s" s="147">
        <v>131</v>
      </c>
      <c r="AY164" t="s" s="153">
        <v>132</v>
      </c>
    </row>
    <row r="165" s="154" customFormat="1" ht="13.55" customHeight="1">
      <c r="D165" t="s" s="155">
        <v>140</v>
      </c>
      <c r="E165" s="156"/>
      <c r="F165" t="s" s="157">
        <v>144</v>
      </c>
      <c r="H165" s="158">
        <v>1.8</v>
      </c>
      <c r="AT165" t="s" s="159">
        <v>140</v>
      </c>
      <c r="AU165" t="s" s="159">
        <v>24</v>
      </c>
      <c r="AV165" t="s" s="147">
        <v>138</v>
      </c>
      <c r="AW165" t="s" s="147">
        <v>142</v>
      </c>
      <c r="AX165" t="s" s="147">
        <v>130</v>
      </c>
      <c r="AY165" t="s" s="159">
        <v>132</v>
      </c>
    </row>
    <row r="166" s="60" customFormat="1" ht="16.5" customHeight="1">
      <c r="C166" t="s" s="129">
        <v>138</v>
      </c>
      <c r="D166" t="s" s="129">
        <v>134</v>
      </c>
      <c r="E166" t="s" s="130">
        <v>156</v>
      </c>
      <c r="F166" t="s" s="130">
        <v>157</v>
      </c>
      <c r="G166" t="s" s="131">
        <v>137</v>
      </c>
      <c r="H166" s="132">
        <v>8.359999999999999</v>
      </c>
      <c r="I166" s="133"/>
      <c r="J166" s="134">
        <f>ROUND(I166*H166,2)</f>
        <v>0</v>
      </c>
      <c r="M166" s="135"/>
      <c r="N166" t="s" s="136">
        <v>49</v>
      </c>
      <c r="P166" s="137">
        <f>O166*H166</f>
        <v>0</v>
      </c>
      <c r="Q166" s="137">
        <v>0</v>
      </c>
      <c r="R166" s="137">
        <f>Q166*H166</f>
        <v>0</v>
      </c>
      <c r="S166" s="137">
        <v>0</v>
      </c>
      <c r="T166" s="138">
        <f>S166*H166</f>
        <v>0</v>
      </c>
      <c r="AR166" t="s" s="139">
        <v>138</v>
      </c>
      <c r="AT166" t="s" s="139">
        <v>134</v>
      </c>
      <c r="AU166" t="s" s="139">
        <v>24</v>
      </c>
      <c r="AY166" t="s" s="97">
        <v>132</v>
      </c>
      <c r="BE166" s="140">
        <f>IF(N166="základní",J166,0)</f>
        <v>0</v>
      </c>
      <c r="BF166" s="140">
        <f>IF(N166="snížená",J166,0)</f>
        <v>0</v>
      </c>
      <c r="BG166" s="140">
        <f>IF(N166="zákl. přenesená",J166,0)</f>
        <v>0</v>
      </c>
      <c r="BH166" s="140">
        <f>IF(N166="sníž. přenesená",J166,0)</f>
        <v>0</v>
      </c>
      <c r="BI166" s="140">
        <f>IF(N166="nulová",J166,0)</f>
        <v>0</v>
      </c>
      <c r="BJ166" t="s" s="97">
        <v>130</v>
      </c>
      <c r="BK166" s="140">
        <f>ROUND(I166*H166,2)</f>
        <v>0</v>
      </c>
      <c r="BL166" t="s" s="97">
        <v>138</v>
      </c>
      <c r="BM166" t="s" s="141">
        <v>158</v>
      </c>
    </row>
    <row r="167" s="148" customFormat="1" ht="13.55" customHeight="1">
      <c r="D167" t="s" s="143">
        <v>140</v>
      </c>
      <c r="E167" s="160"/>
      <c r="F167" t="s" s="161">
        <v>159</v>
      </c>
      <c r="H167" s="162">
        <v>8.359999999999999</v>
      </c>
      <c r="AT167" t="s" s="153">
        <v>140</v>
      </c>
      <c r="AU167" t="s" s="153">
        <v>24</v>
      </c>
      <c r="AV167" t="s" s="147">
        <v>24</v>
      </c>
      <c r="AW167" t="s" s="147">
        <v>142</v>
      </c>
      <c r="AX167" t="s" s="147">
        <v>131</v>
      </c>
      <c r="AY167" t="s" s="153">
        <v>132</v>
      </c>
    </row>
    <row r="168" s="154" customFormat="1" ht="13.55" customHeight="1">
      <c r="D168" t="s" s="155">
        <v>140</v>
      </c>
      <c r="E168" s="156"/>
      <c r="F168" t="s" s="157">
        <v>144</v>
      </c>
      <c r="H168" s="158">
        <v>8.359999999999999</v>
      </c>
      <c r="AT168" t="s" s="159">
        <v>140</v>
      </c>
      <c r="AU168" t="s" s="159">
        <v>24</v>
      </c>
      <c r="AV168" t="s" s="147">
        <v>138</v>
      </c>
      <c r="AW168" t="s" s="147">
        <v>142</v>
      </c>
      <c r="AX168" t="s" s="147">
        <v>130</v>
      </c>
      <c r="AY168" t="s" s="159">
        <v>132</v>
      </c>
    </row>
    <row r="169" s="60" customFormat="1" ht="24.15" customHeight="1">
      <c r="C169" t="s" s="129">
        <v>160</v>
      </c>
      <c r="D169" t="s" s="129">
        <v>134</v>
      </c>
      <c r="E169" t="s" s="130">
        <v>161</v>
      </c>
      <c r="F169" t="s" s="130">
        <v>162</v>
      </c>
      <c r="G169" t="s" s="131">
        <v>137</v>
      </c>
      <c r="H169" s="132">
        <v>22.808</v>
      </c>
      <c r="I169" s="133"/>
      <c r="J169" s="134">
        <f>ROUND(I169*H169,2)</f>
        <v>0</v>
      </c>
      <c r="M169" s="135"/>
      <c r="N169" t="s" s="136">
        <v>49</v>
      </c>
      <c r="P169" s="137">
        <f>O169*H169</f>
        <v>0</v>
      </c>
      <c r="Q169" s="137">
        <v>0</v>
      </c>
      <c r="R169" s="137">
        <f>Q169*H169</f>
        <v>0</v>
      </c>
      <c r="S169" s="137">
        <v>0</v>
      </c>
      <c r="T169" s="138">
        <f>S169*H169</f>
        <v>0</v>
      </c>
      <c r="AR169" t="s" s="139">
        <v>138</v>
      </c>
      <c r="AT169" t="s" s="139">
        <v>134</v>
      </c>
      <c r="AU169" t="s" s="139">
        <v>24</v>
      </c>
      <c r="AY169" t="s" s="97">
        <v>132</v>
      </c>
      <c r="BE169" s="140">
        <f>IF(N169="základní",J169,0)</f>
        <v>0</v>
      </c>
      <c r="BF169" s="140">
        <f>IF(N169="snížená",J169,0)</f>
        <v>0</v>
      </c>
      <c r="BG169" s="140">
        <f>IF(N169="zákl. přenesená",J169,0)</f>
        <v>0</v>
      </c>
      <c r="BH169" s="140">
        <f>IF(N169="sníž. přenesená",J169,0)</f>
        <v>0</v>
      </c>
      <c r="BI169" s="140">
        <f>IF(N169="nulová",J169,0)</f>
        <v>0</v>
      </c>
      <c r="BJ169" t="s" s="97">
        <v>130</v>
      </c>
      <c r="BK169" s="140">
        <f>ROUND(I169*H169,2)</f>
        <v>0</v>
      </c>
      <c r="BL169" t="s" s="97">
        <v>138</v>
      </c>
      <c r="BM169" t="s" s="141">
        <v>163</v>
      </c>
    </row>
    <row r="170" s="142" customFormat="1" ht="13.55" customHeight="1">
      <c r="D170" t="s" s="143">
        <v>140</v>
      </c>
      <c r="E170" s="144"/>
      <c r="F170" t="s" s="145">
        <v>164</v>
      </c>
      <c r="H170" s="144"/>
      <c r="AT170" t="s" s="146">
        <v>140</v>
      </c>
      <c r="AU170" t="s" s="146">
        <v>24</v>
      </c>
      <c r="AV170" t="s" s="147">
        <v>130</v>
      </c>
      <c r="AW170" t="s" s="147">
        <v>142</v>
      </c>
      <c r="AX170" t="s" s="147">
        <v>131</v>
      </c>
      <c r="AY170" t="s" s="146">
        <v>132</v>
      </c>
    </row>
    <row r="171" s="148" customFormat="1" ht="13.55" customHeight="1">
      <c r="D171" t="s" s="149">
        <v>140</v>
      </c>
      <c r="E171" s="150"/>
      <c r="F171" t="s" s="151">
        <v>165</v>
      </c>
      <c r="H171" s="152">
        <v>23.69</v>
      </c>
      <c r="AT171" t="s" s="153">
        <v>140</v>
      </c>
      <c r="AU171" t="s" s="153">
        <v>24</v>
      </c>
      <c r="AV171" t="s" s="147">
        <v>24</v>
      </c>
      <c r="AW171" t="s" s="147">
        <v>142</v>
      </c>
      <c r="AX171" t="s" s="147">
        <v>131</v>
      </c>
      <c r="AY171" t="s" s="153">
        <v>132</v>
      </c>
    </row>
    <row r="172" s="148" customFormat="1" ht="13.55" customHeight="1">
      <c r="D172" t="s" s="149">
        <v>140</v>
      </c>
      <c r="E172" s="150"/>
      <c r="F172" t="s" s="151">
        <v>166</v>
      </c>
      <c r="H172" s="152">
        <v>-0.882</v>
      </c>
      <c r="AT172" t="s" s="153">
        <v>140</v>
      </c>
      <c r="AU172" t="s" s="153">
        <v>24</v>
      </c>
      <c r="AV172" t="s" s="147">
        <v>24</v>
      </c>
      <c r="AW172" t="s" s="147">
        <v>142</v>
      </c>
      <c r="AX172" t="s" s="147">
        <v>131</v>
      </c>
      <c r="AY172" t="s" s="153">
        <v>132</v>
      </c>
    </row>
    <row r="173" s="154" customFormat="1" ht="13.55" customHeight="1">
      <c r="D173" t="s" s="155">
        <v>140</v>
      </c>
      <c r="E173" s="156"/>
      <c r="F173" t="s" s="157">
        <v>144</v>
      </c>
      <c r="H173" s="158">
        <v>22.808</v>
      </c>
      <c r="AT173" t="s" s="159">
        <v>140</v>
      </c>
      <c r="AU173" t="s" s="159">
        <v>24</v>
      </c>
      <c r="AV173" t="s" s="147">
        <v>138</v>
      </c>
      <c r="AW173" t="s" s="147">
        <v>142</v>
      </c>
      <c r="AX173" t="s" s="147">
        <v>130</v>
      </c>
      <c r="AY173" t="s" s="159">
        <v>132</v>
      </c>
    </row>
    <row r="174" s="60" customFormat="1" ht="16.5" customHeight="1">
      <c r="C174" t="s" s="163">
        <v>167</v>
      </c>
      <c r="D174" t="s" s="163">
        <v>168</v>
      </c>
      <c r="E174" t="s" s="164">
        <v>169</v>
      </c>
      <c r="F174" t="s" s="164">
        <v>170</v>
      </c>
      <c r="G174" t="s" s="165">
        <v>171</v>
      </c>
      <c r="H174" s="166">
        <v>89.268</v>
      </c>
      <c r="I174" s="167"/>
      <c r="J174" s="168">
        <f>ROUND(I174*H174,2)</f>
        <v>0</v>
      </c>
      <c r="K174" s="169"/>
      <c r="L174" s="170"/>
      <c r="M174" s="171"/>
      <c r="N174" t="s" s="172">
        <v>49</v>
      </c>
      <c r="P174" s="137">
        <f>O174*H174</f>
        <v>0</v>
      </c>
      <c r="Q174" s="137">
        <v>1</v>
      </c>
      <c r="R174" s="137">
        <f>Q174*H174</f>
        <v>89.268</v>
      </c>
      <c r="S174" s="137">
        <v>0</v>
      </c>
      <c r="T174" s="138">
        <f>S174*H174</f>
        <v>0</v>
      </c>
      <c r="AR174" t="s" s="139">
        <v>172</v>
      </c>
      <c r="AT174" t="s" s="139">
        <v>168</v>
      </c>
      <c r="AU174" t="s" s="139">
        <v>24</v>
      </c>
      <c r="AY174" t="s" s="97">
        <v>132</v>
      </c>
      <c r="BE174" s="140">
        <f>IF(N174="základní",J174,0)</f>
        <v>0</v>
      </c>
      <c r="BF174" s="140">
        <f>IF(N174="snížená",J174,0)</f>
        <v>0</v>
      </c>
      <c r="BG174" s="140">
        <f>IF(N174="zákl. přenesená",J174,0)</f>
        <v>0</v>
      </c>
      <c r="BH174" s="140">
        <f>IF(N174="sníž. přenesená",J174,0)</f>
        <v>0</v>
      </c>
      <c r="BI174" s="140">
        <f>IF(N174="nulová",J174,0)</f>
        <v>0</v>
      </c>
      <c r="BJ174" t="s" s="97">
        <v>130</v>
      </c>
      <c r="BK174" s="140">
        <f>ROUND(I174*H174,2)</f>
        <v>0</v>
      </c>
      <c r="BL174" t="s" s="97">
        <v>138</v>
      </c>
      <c r="BM174" t="s" s="141">
        <v>173</v>
      </c>
    </row>
    <row r="175" s="142" customFormat="1" ht="13.55" customHeight="1">
      <c r="D175" t="s" s="143">
        <v>140</v>
      </c>
      <c r="E175" s="144"/>
      <c r="F175" t="s" s="145">
        <v>174</v>
      </c>
      <c r="H175" s="144"/>
      <c r="AT175" t="s" s="146">
        <v>140</v>
      </c>
      <c r="AU175" t="s" s="146">
        <v>24</v>
      </c>
      <c r="AV175" t="s" s="147">
        <v>130</v>
      </c>
      <c r="AW175" t="s" s="147">
        <v>142</v>
      </c>
      <c r="AX175" t="s" s="147">
        <v>131</v>
      </c>
      <c r="AY175" t="s" s="146">
        <v>132</v>
      </c>
    </row>
    <row r="176" s="148" customFormat="1" ht="13.55" customHeight="1">
      <c r="D176" t="s" s="149">
        <v>140</v>
      </c>
      <c r="E176" s="150"/>
      <c r="F176" t="s" s="151">
        <v>175</v>
      </c>
      <c r="H176" s="152">
        <v>44.634</v>
      </c>
      <c r="AT176" t="s" s="153">
        <v>140</v>
      </c>
      <c r="AU176" t="s" s="153">
        <v>24</v>
      </c>
      <c r="AV176" t="s" s="147">
        <v>24</v>
      </c>
      <c r="AW176" t="s" s="147">
        <v>142</v>
      </c>
      <c r="AX176" t="s" s="147">
        <v>131</v>
      </c>
      <c r="AY176" t="s" s="153">
        <v>132</v>
      </c>
    </row>
    <row r="177" s="154" customFormat="1" ht="13.55" customHeight="1">
      <c r="D177" t="s" s="149">
        <v>140</v>
      </c>
      <c r="E177" s="173"/>
      <c r="F177" t="s" s="174">
        <v>144</v>
      </c>
      <c r="H177" s="152">
        <v>44.634</v>
      </c>
      <c r="AT177" t="s" s="159">
        <v>140</v>
      </c>
      <c r="AU177" t="s" s="159">
        <v>24</v>
      </c>
      <c r="AV177" t="s" s="147">
        <v>138</v>
      </c>
      <c r="AW177" t="s" s="147">
        <v>142</v>
      </c>
      <c r="AX177" t="s" s="147">
        <v>130</v>
      </c>
      <c r="AY177" t="s" s="159">
        <v>132</v>
      </c>
    </row>
    <row r="178" s="148" customFormat="1" ht="13.55" customHeight="1">
      <c r="D178" t="s" s="155">
        <v>140</v>
      </c>
      <c r="F178" t="s" s="175">
        <v>176</v>
      </c>
      <c r="H178" s="158">
        <v>89.268</v>
      </c>
      <c r="AT178" t="s" s="153">
        <v>140</v>
      </c>
      <c r="AU178" t="s" s="153">
        <v>24</v>
      </c>
      <c r="AV178" t="s" s="147">
        <v>24</v>
      </c>
      <c r="AW178" t="s" s="147">
        <v>27</v>
      </c>
      <c r="AX178" t="s" s="147">
        <v>130</v>
      </c>
      <c r="AY178" t="s" s="153">
        <v>132</v>
      </c>
    </row>
    <row r="179" s="60" customFormat="1" ht="24.15" customHeight="1">
      <c r="C179" t="s" s="129">
        <v>177</v>
      </c>
      <c r="D179" t="s" s="129">
        <v>134</v>
      </c>
      <c r="E179" t="s" s="130">
        <v>178</v>
      </c>
      <c r="F179" t="s" s="130">
        <v>179</v>
      </c>
      <c r="G179" t="s" s="131">
        <v>137</v>
      </c>
      <c r="H179" s="132">
        <v>35.832</v>
      </c>
      <c r="I179" s="133"/>
      <c r="J179" s="134">
        <f>ROUND(I179*H179,2)</f>
        <v>0</v>
      </c>
      <c r="M179" s="135"/>
      <c r="N179" t="s" s="136">
        <v>49</v>
      </c>
      <c r="P179" s="137">
        <f>O179*H179</f>
        <v>0</v>
      </c>
      <c r="Q179" s="137">
        <v>0</v>
      </c>
      <c r="R179" s="137">
        <f>Q179*H179</f>
        <v>0</v>
      </c>
      <c r="S179" s="137">
        <v>0</v>
      </c>
      <c r="T179" s="138">
        <f>S179*H179</f>
        <v>0</v>
      </c>
      <c r="AR179" t="s" s="139">
        <v>138</v>
      </c>
      <c r="AT179" t="s" s="139">
        <v>134</v>
      </c>
      <c r="AU179" t="s" s="139">
        <v>24</v>
      </c>
      <c r="AY179" t="s" s="97">
        <v>132</v>
      </c>
      <c r="BE179" s="140">
        <f>IF(N179="základní",J179,0)</f>
        <v>0</v>
      </c>
      <c r="BF179" s="140">
        <f>IF(N179="snížená",J179,0)</f>
        <v>0</v>
      </c>
      <c r="BG179" s="140">
        <f>IF(N179="zákl. přenesená",J179,0)</f>
        <v>0</v>
      </c>
      <c r="BH179" s="140">
        <f>IF(N179="sníž. přenesená",J179,0)</f>
        <v>0</v>
      </c>
      <c r="BI179" s="140">
        <f>IF(N179="nulová",J179,0)</f>
        <v>0</v>
      </c>
      <c r="BJ179" t="s" s="97">
        <v>130</v>
      </c>
      <c r="BK179" s="140">
        <f>ROUND(I179*H179,2)</f>
        <v>0</v>
      </c>
      <c r="BL179" t="s" s="97">
        <v>138</v>
      </c>
      <c r="BM179" t="s" s="141">
        <v>180</v>
      </c>
    </row>
    <row r="180" s="148" customFormat="1" ht="13.55" customHeight="1">
      <c r="D180" t="s" s="143">
        <v>140</v>
      </c>
      <c r="E180" s="160"/>
      <c r="F180" t="s" s="161">
        <v>181</v>
      </c>
      <c r="H180" s="162">
        <v>35.832</v>
      </c>
      <c r="AT180" t="s" s="153">
        <v>140</v>
      </c>
      <c r="AU180" t="s" s="153">
        <v>24</v>
      </c>
      <c r="AV180" t="s" s="147">
        <v>24</v>
      </c>
      <c r="AW180" t="s" s="147">
        <v>142</v>
      </c>
      <c r="AX180" t="s" s="147">
        <v>131</v>
      </c>
      <c r="AY180" t="s" s="153">
        <v>132</v>
      </c>
    </row>
    <row r="181" s="154" customFormat="1" ht="13.55" customHeight="1">
      <c r="D181" t="s" s="155">
        <v>140</v>
      </c>
      <c r="E181" s="156"/>
      <c r="F181" t="s" s="157">
        <v>144</v>
      </c>
      <c r="H181" s="158">
        <v>35.832</v>
      </c>
      <c r="AT181" t="s" s="159">
        <v>140</v>
      </c>
      <c r="AU181" t="s" s="159">
        <v>24</v>
      </c>
      <c r="AV181" t="s" s="147">
        <v>138</v>
      </c>
      <c r="AW181" t="s" s="147">
        <v>142</v>
      </c>
      <c r="AX181" t="s" s="147">
        <v>130</v>
      </c>
      <c r="AY181" t="s" s="159">
        <v>132</v>
      </c>
    </row>
    <row r="182" s="60" customFormat="1" ht="24.15" customHeight="1">
      <c r="C182" t="s" s="129">
        <v>172</v>
      </c>
      <c r="D182" t="s" s="129">
        <v>134</v>
      </c>
      <c r="E182" t="s" s="130">
        <v>182</v>
      </c>
      <c r="F182" t="s" s="130">
        <v>183</v>
      </c>
      <c r="G182" t="s" s="131">
        <v>137</v>
      </c>
      <c r="H182" s="132">
        <v>2.4</v>
      </c>
      <c r="I182" s="133"/>
      <c r="J182" s="134">
        <f>ROUND(I182*H182,2)</f>
        <v>0</v>
      </c>
      <c r="M182" s="135"/>
      <c r="N182" t="s" s="136">
        <v>49</v>
      </c>
      <c r="P182" s="137">
        <f>O182*H182</f>
        <v>0</v>
      </c>
      <c r="Q182" s="137">
        <v>0</v>
      </c>
      <c r="R182" s="137">
        <f>Q182*H182</f>
        <v>0</v>
      </c>
      <c r="S182" s="137">
        <v>0</v>
      </c>
      <c r="T182" s="138">
        <f>S182*H182</f>
        <v>0</v>
      </c>
      <c r="AR182" t="s" s="139">
        <v>138</v>
      </c>
      <c r="AT182" t="s" s="139">
        <v>134</v>
      </c>
      <c r="AU182" t="s" s="139">
        <v>24</v>
      </c>
      <c r="AY182" t="s" s="97">
        <v>132</v>
      </c>
      <c r="BE182" s="140">
        <f>IF(N182="základní",J182,0)</f>
        <v>0</v>
      </c>
      <c r="BF182" s="140">
        <f>IF(N182="snížená",J182,0)</f>
        <v>0</v>
      </c>
      <c r="BG182" s="140">
        <f>IF(N182="zákl. přenesená",J182,0)</f>
        <v>0</v>
      </c>
      <c r="BH182" s="140">
        <f>IF(N182="sníž. přenesená",J182,0)</f>
        <v>0</v>
      </c>
      <c r="BI182" s="140">
        <f>IF(N182="nulová",J182,0)</f>
        <v>0</v>
      </c>
      <c r="BJ182" t="s" s="97">
        <v>130</v>
      </c>
      <c r="BK182" s="140">
        <f>ROUND(I182*H182,2)</f>
        <v>0</v>
      </c>
      <c r="BL182" t="s" s="97">
        <v>138</v>
      </c>
      <c r="BM182" t="s" s="141">
        <v>184</v>
      </c>
    </row>
    <row r="183" s="60" customFormat="1" ht="24.15" customHeight="1">
      <c r="C183" t="s" s="129">
        <v>185</v>
      </c>
      <c r="D183" t="s" s="129">
        <v>134</v>
      </c>
      <c r="E183" t="s" s="130">
        <v>186</v>
      </c>
      <c r="F183" t="s" s="130">
        <v>187</v>
      </c>
      <c r="G183" t="s" s="131">
        <v>188</v>
      </c>
      <c r="H183" s="132">
        <v>115</v>
      </c>
      <c r="I183" s="133"/>
      <c r="J183" s="134">
        <f>ROUND(I183*H183,2)</f>
        <v>0</v>
      </c>
      <c r="M183" s="135"/>
      <c r="N183" t="s" s="136">
        <v>49</v>
      </c>
      <c r="P183" s="137">
        <f>O183*H183</f>
        <v>0</v>
      </c>
      <c r="Q183" s="137">
        <v>0</v>
      </c>
      <c r="R183" s="137">
        <f>Q183*H183</f>
        <v>0</v>
      </c>
      <c r="S183" s="137">
        <v>0</v>
      </c>
      <c r="T183" s="138">
        <f>S183*H183</f>
        <v>0</v>
      </c>
      <c r="AR183" t="s" s="139">
        <v>138</v>
      </c>
      <c r="AT183" t="s" s="139">
        <v>134</v>
      </c>
      <c r="AU183" t="s" s="139">
        <v>24</v>
      </c>
      <c r="AY183" t="s" s="97">
        <v>132</v>
      </c>
      <c r="BE183" s="140">
        <f>IF(N183="základní",J183,0)</f>
        <v>0</v>
      </c>
      <c r="BF183" s="140">
        <f>IF(N183="snížená",J183,0)</f>
        <v>0</v>
      </c>
      <c r="BG183" s="140">
        <f>IF(N183="zákl. přenesená",J183,0)</f>
        <v>0</v>
      </c>
      <c r="BH183" s="140">
        <f>IF(N183="sníž. přenesená",J183,0)</f>
        <v>0</v>
      </c>
      <c r="BI183" s="140">
        <f>IF(N183="nulová",J183,0)</f>
        <v>0</v>
      </c>
      <c r="BJ183" t="s" s="97">
        <v>130</v>
      </c>
      <c r="BK183" s="140">
        <f>ROUND(I183*H183,2)</f>
        <v>0</v>
      </c>
      <c r="BL183" t="s" s="97">
        <v>138</v>
      </c>
      <c r="BM183" t="s" s="141">
        <v>189</v>
      </c>
    </row>
    <row r="184" s="148" customFormat="1" ht="13.55" customHeight="1">
      <c r="D184" t="s" s="143">
        <v>140</v>
      </c>
      <c r="E184" s="160"/>
      <c r="F184" t="s" s="161">
        <v>190</v>
      </c>
      <c r="H184" s="162">
        <v>115</v>
      </c>
      <c r="AT184" t="s" s="153">
        <v>140</v>
      </c>
      <c r="AU184" t="s" s="153">
        <v>24</v>
      </c>
      <c r="AV184" t="s" s="147">
        <v>24</v>
      </c>
      <c r="AW184" t="s" s="147">
        <v>142</v>
      </c>
      <c r="AX184" t="s" s="147">
        <v>131</v>
      </c>
      <c r="AY184" t="s" s="153">
        <v>132</v>
      </c>
    </row>
    <row r="185" s="154" customFormat="1" ht="13.55" customHeight="1">
      <c r="D185" t="s" s="155">
        <v>140</v>
      </c>
      <c r="E185" s="156"/>
      <c r="F185" t="s" s="157">
        <v>144</v>
      </c>
      <c r="H185" s="158">
        <v>115</v>
      </c>
      <c r="AT185" t="s" s="159">
        <v>140</v>
      </c>
      <c r="AU185" t="s" s="159">
        <v>24</v>
      </c>
      <c r="AV185" t="s" s="147">
        <v>138</v>
      </c>
      <c r="AW185" t="s" s="147">
        <v>142</v>
      </c>
      <c r="AX185" t="s" s="147">
        <v>130</v>
      </c>
      <c r="AY185" t="s" s="159">
        <v>132</v>
      </c>
    </row>
    <row r="186" s="60" customFormat="1" ht="37.8" customHeight="1">
      <c r="C186" t="s" s="129">
        <v>191</v>
      </c>
      <c r="D186" t="s" s="129">
        <v>134</v>
      </c>
      <c r="E186" t="s" s="130">
        <v>192</v>
      </c>
      <c r="F186" t="s" s="130">
        <v>193</v>
      </c>
      <c r="G186" t="s" s="131">
        <v>137</v>
      </c>
      <c r="H186" s="132">
        <v>56.568</v>
      </c>
      <c r="I186" s="133"/>
      <c r="J186" s="134">
        <f>ROUND(I186*H186,2)</f>
        <v>0</v>
      </c>
      <c r="M186" s="135"/>
      <c r="N186" t="s" s="136">
        <v>49</v>
      </c>
      <c r="P186" s="137">
        <f>O186*H186</f>
        <v>0</v>
      </c>
      <c r="Q186" s="137">
        <v>0</v>
      </c>
      <c r="R186" s="137">
        <f>Q186*H186</f>
        <v>0</v>
      </c>
      <c r="S186" s="137">
        <v>0</v>
      </c>
      <c r="T186" s="138">
        <f>S186*H186</f>
        <v>0</v>
      </c>
      <c r="AR186" t="s" s="139">
        <v>138</v>
      </c>
      <c r="AT186" t="s" s="139">
        <v>134</v>
      </c>
      <c r="AU186" t="s" s="139">
        <v>24</v>
      </c>
      <c r="AY186" t="s" s="97">
        <v>132</v>
      </c>
      <c r="BE186" s="140">
        <f>IF(N186="základní",J186,0)</f>
        <v>0</v>
      </c>
      <c r="BF186" s="140">
        <f>IF(N186="snížená",J186,0)</f>
        <v>0</v>
      </c>
      <c r="BG186" s="140">
        <f>IF(N186="zákl. přenesená",J186,0)</f>
        <v>0</v>
      </c>
      <c r="BH186" s="140">
        <f>IF(N186="sníž. přenesená",J186,0)</f>
        <v>0</v>
      </c>
      <c r="BI186" s="140">
        <f>IF(N186="nulová",J186,0)</f>
        <v>0</v>
      </c>
      <c r="BJ186" t="s" s="97">
        <v>130</v>
      </c>
      <c r="BK186" s="140">
        <f>ROUND(I186*H186,2)</f>
        <v>0</v>
      </c>
      <c r="BL186" t="s" s="97">
        <v>138</v>
      </c>
      <c r="BM186" t="s" s="141">
        <v>194</v>
      </c>
    </row>
    <row r="187" s="148" customFormat="1" ht="13.55" customHeight="1">
      <c r="D187" t="s" s="143">
        <v>140</v>
      </c>
      <c r="E187" s="160"/>
      <c r="F187" t="s" s="161">
        <v>195</v>
      </c>
      <c r="H187" s="162">
        <v>56.568</v>
      </c>
      <c r="AT187" t="s" s="153">
        <v>140</v>
      </c>
      <c r="AU187" t="s" s="153">
        <v>24</v>
      </c>
      <c r="AV187" t="s" s="147">
        <v>24</v>
      </c>
      <c r="AW187" t="s" s="147">
        <v>142</v>
      </c>
      <c r="AX187" t="s" s="147">
        <v>131</v>
      </c>
      <c r="AY187" t="s" s="153">
        <v>132</v>
      </c>
    </row>
    <row r="188" s="154" customFormat="1" ht="13.55" customHeight="1">
      <c r="D188" t="s" s="155">
        <v>140</v>
      </c>
      <c r="E188" s="156"/>
      <c r="F188" t="s" s="157">
        <v>144</v>
      </c>
      <c r="H188" s="158">
        <v>56.568</v>
      </c>
      <c r="AT188" t="s" s="159">
        <v>140</v>
      </c>
      <c r="AU188" t="s" s="159">
        <v>24</v>
      </c>
      <c r="AV188" t="s" s="147">
        <v>138</v>
      </c>
      <c r="AW188" t="s" s="147">
        <v>142</v>
      </c>
      <c r="AX188" t="s" s="147">
        <v>130</v>
      </c>
      <c r="AY188" t="s" s="159">
        <v>132</v>
      </c>
    </row>
    <row r="189" s="60" customFormat="1" ht="44.25" customHeight="1">
      <c r="C189" t="s" s="129">
        <v>196</v>
      </c>
      <c r="D189" t="s" s="129">
        <v>134</v>
      </c>
      <c r="E189" t="s" s="130">
        <v>197</v>
      </c>
      <c r="F189" t="s" s="130">
        <v>198</v>
      </c>
      <c r="G189" t="s" s="131">
        <v>137</v>
      </c>
      <c r="H189" s="132">
        <v>565.6799999999999</v>
      </c>
      <c r="I189" s="133"/>
      <c r="J189" s="134">
        <f>ROUND(I189*H189,2)</f>
        <v>0</v>
      </c>
      <c r="M189" s="135"/>
      <c r="N189" t="s" s="136">
        <v>49</v>
      </c>
      <c r="P189" s="137">
        <f>O189*H189</f>
        <v>0</v>
      </c>
      <c r="Q189" s="137">
        <v>0</v>
      </c>
      <c r="R189" s="137">
        <f>Q189*H189</f>
        <v>0</v>
      </c>
      <c r="S189" s="137">
        <v>0</v>
      </c>
      <c r="T189" s="138">
        <f>S189*H189</f>
        <v>0</v>
      </c>
      <c r="AR189" t="s" s="139">
        <v>138</v>
      </c>
      <c r="AT189" t="s" s="139">
        <v>134</v>
      </c>
      <c r="AU189" t="s" s="139">
        <v>24</v>
      </c>
      <c r="AY189" t="s" s="97">
        <v>132</v>
      </c>
      <c r="BE189" s="140">
        <f>IF(N189="základní",J189,0)</f>
        <v>0</v>
      </c>
      <c r="BF189" s="140">
        <f>IF(N189="snížená",J189,0)</f>
        <v>0</v>
      </c>
      <c r="BG189" s="140">
        <f>IF(N189="zákl. přenesená",J189,0)</f>
        <v>0</v>
      </c>
      <c r="BH189" s="140">
        <f>IF(N189="sníž. přenesená",J189,0)</f>
        <v>0</v>
      </c>
      <c r="BI189" s="140">
        <f>IF(N189="nulová",J189,0)</f>
        <v>0</v>
      </c>
      <c r="BJ189" t="s" s="97">
        <v>130</v>
      </c>
      <c r="BK189" s="140">
        <f>ROUND(I189*H189,2)</f>
        <v>0</v>
      </c>
      <c r="BL189" t="s" s="97">
        <v>138</v>
      </c>
      <c r="BM189" t="s" s="141">
        <v>199</v>
      </c>
    </row>
    <row r="190" s="142" customFormat="1" ht="13.55" customHeight="1">
      <c r="D190" t="s" s="143">
        <v>140</v>
      </c>
      <c r="E190" s="144"/>
      <c r="F190" t="s" s="145">
        <v>200</v>
      </c>
      <c r="H190" s="144"/>
      <c r="AT190" t="s" s="146">
        <v>140</v>
      </c>
      <c r="AU190" t="s" s="146">
        <v>24</v>
      </c>
      <c r="AV190" t="s" s="147">
        <v>130</v>
      </c>
      <c r="AW190" t="s" s="147">
        <v>142</v>
      </c>
      <c r="AX190" t="s" s="147">
        <v>131</v>
      </c>
      <c r="AY190" t="s" s="146">
        <v>132</v>
      </c>
    </row>
    <row r="191" s="148" customFormat="1" ht="13.55" customHeight="1">
      <c r="D191" t="s" s="149">
        <v>140</v>
      </c>
      <c r="E191" s="150"/>
      <c r="F191" t="s" s="151">
        <v>201</v>
      </c>
      <c r="H191" s="152">
        <v>565.6799999999999</v>
      </c>
      <c r="AT191" t="s" s="153">
        <v>140</v>
      </c>
      <c r="AU191" t="s" s="153">
        <v>24</v>
      </c>
      <c r="AV191" t="s" s="147">
        <v>24</v>
      </c>
      <c r="AW191" t="s" s="147">
        <v>142</v>
      </c>
      <c r="AX191" t="s" s="147">
        <v>131</v>
      </c>
      <c r="AY191" t="s" s="153">
        <v>132</v>
      </c>
    </row>
    <row r="192" s="154" customFormat="1" ht="13.55" customHeight="1">
      <c r="D192" t="s" s="155">
        <v>140</v>
      </c>
      <c r="E192" s="156"/>
      <c r="F192" t="s" s="157">
        <v>144</v>
      </c>
      <c r="H192" s="158">
        <v>565.6799999999999</v>
      </c>
      <c r="AT192" t="s" s="159">
        <v>140</v>
      </c>
      <c r="AU192" t="s" s="159">
        <v>24</v>
      </c>
      <c r="AV192" t="s" s="147">
        <v>138</v>
      </c>
      <c r="AW192" t="s" s="147">
        <v>142</v>
      </c>
      <c r="AX192" t="s" s="147">
        <v>130</v>
      </c>
      <c r="AY192" t="s" s="159">
        <v>132</v>
      </c>
    </row>
    <row r="193" s="60" customFormat="1" ht="16.5" customHeight="1">
      <c r="C193" t="s" s="129">
        <v>202</v>
      </c>
      <c r="D193" t="s" s="129">
        <v>134</v>
      </c>
      <c r="E193" t="s" s="130">
        <v>203</v>
      </c>
      <c r="F193" t="s" s="130">
        <v>204</v>
      </c>
      <c r="G193" t="s" s="131">
        <v>137</v>
      </c>
      <c r="H193" s="132">
        <v>560.568</v>
      </c>
      <c r="I193" s="133"/>
      <c r="J193" s="134">
        <f>ROUND(I193*H193,2)</f>
        <v>0</v>
      </c>
      <c r="M193" s="135"/>
      <c r="N193" t="s" s="136">
        <v>49</v>
      </c>
      <c r="P193" s="137">
        <f>O193*H193</f>
        <v>0</v>
      </c>
      <c r="Q193" s="137">
        <v>0</v>
      </c>
      <c r="R193" s="137">
        <f>Q193*H193</f>
        <v>0</v>
      </c>
      <c r="S193" s="137">
        <v>0</v>
      </c>
      <c r="T193" s="138">
        <f>S193*H193</f>
        <v>0</v>
      </c>
      <c r="AR193" t="s" s="139">
        <v>138</v>
      </c>
      <c r="AT193" t="s" s="139">
        <v>134</v>
      </c>
      <c r="AU193" t="s" s="139">
        <v>24</v>
      </c>
      <c r="AY193" t="s" s="97">
        <v>132</v>
      </c>
      <c r="BE193" s="140">
        <f>IF(N193="základní",J193,0)</f>
        <v>0</v>
      </c>
      <c r="BF193" s="140">
        <f>IF(N193="snížená",J193,0)</f>
        <v>0</v>
      </c>
      <c r="BG193" s="140">
        <f>IF(N193="zákl. přenesená",J193,0)</f>
        <v>0</v>
      </c>
      <c r="BH193" s="140">
        <f>IF(N193="sníž. přenesená",J193,0)</f>
        <v>0</v>
      </c>
      <c r="BI193" s="140">
        <f>IF(N193="nulová",J193,0)</f>
        <v>0</v>
      </c>
      <c r="BJ193" t="s" s="97">
        <v>130</v>
      </c>
      <c r="BK193" s="140">
        <f>ROUND(I193*H193,2)</f>
        <v>0</v>
      </c>
      <c r="BL193" t="s" s="97">
        <v>138</v>
      </c>
      <c r="BM193" t="s" s="141">
        <v>205</v>
      </c>
    </row>
    <row r="194" s="60" customFormat="1" ht="33" customHeight="1">
      <c r="C194" t="s" s="129">
        <v>206</v>
      </c>
      <c r="D194" t="s" s="129">
        <v>134</v>
      </c>
      <c r="E194" t="s" s="130">
        <v>207</v>
      </c>
      <c r="F194" t="s" s="130">
        <v>208</v>
      </c>
      <c r="G194" t="s" s="131">
        <v>171</v>
      </c>
      <c r="H194" s="132">
        <v>101.848</v>
      </c>
      <c r="I194" s="133"/>
      <c r="J194" s="134">
        <f>ROUND(I194*H194,2)</f>
        <v>0</v>
      </c>
      <c r="M194" s="135"/>
      <c r="N194" t="s" s="136">
        <v>49</v>
      </c>
      <c r="P194" s="137">
        <f>O194*H194</f>
        <v>0</v>
      </c>
      <c r="Q194" s="137">
        <v>0</v>
      </c>
      <c r="R194" s="137">
        <f>Q194*H194</f>
        <v>0</v>
      </c>
      <c r="S194" s="137">
        <v>0</v>
      </c>
      <c r="T194" s="138">
        <f>S194*H194</f>
        <v>0</v>
      </c>
      <c r="AR194" t="s" s="139">
        <v>138</v>
      </c>
      <c r="AT194" t="s" s="139">
        <v>134</v>
      </c>
      <c r="AU194" t="s" s="139">
        <v>24</v>
      </c>
      <c r="AY194" t="s" s="97">
        <v>132</v>
      </c>
      <c r="BE194" s="140">
        <f>IF(N194="základní",J194,0)</f>
        <v>0</v>
      </c>
      <c r="BF194" s="140">
        <f>IF(N194="snížená",J194,0)</f>
        <v>0</v>
      </c>
      <c r="BG194" s="140">
        <f>IF(N194="zákl. přenesená",J194,0)</f>
        <v>0</v>
      </c>
      <c r="BH194" s="140">
        <f>IF(N194="sníž. přenesená",J194,0)</f>
        <v>0</v>
      </c>
      <c r="BI194" s="140">
        <f>IF(N194="nulová",J194,0)</f>
        <v>0</v>
      </c>
      <c r="BJ194" t="s" s="97">
        <v>130</v>
      </c>
      <c r="BK194" s="140">
        <f>ROUND(I194*H194,2)</f>
        <v>0</v>
      </c>
      <c r="BL194" t="s" s="97">
        <v>138</v>
      </c>
      <c r="BM194" t="s" s="141">
        <v>209</v>
      </c>
    </row>
    <row r="195" s="148" customFormat="1" ht="13.55" customHeight="1">
      <c r="D195" t="s" s="143">
        <v>140</v>
      </c>
      <c r="E195" s="160"/>
      <c r="F195" t="s" s="161">
        <v>210</v>
      </c>
      <c r="H195" s="162">
        <v>101.848</v>
      </c>
      <c r="AT195" t="s" s="153">
        <v>140</v>
      </c>
      <c r="AU195" t="s" s="153">
        <v>24</v>
      </c>
      <c r="AV195" t="s" s="147">
        <v>24</v>
      </c>
      <c r="AW195" t="s" s="147">
        <v>142</v>
      </c>
      <c r="AX195" t="s" s="147">
        <v>131</v>
      </c>
      <c r="AY195" t="s" s="153">
        <v>132</v>
      </c>
    </row>
    <row r="196" s="154" customFormat="1" ht="13.55" customHeight="1">
      <c r="D196" t="s" s="149">
        <v>140</v>
      </c>
      <c r="E196" s="173"/>
      <c r="F196" t="s" s="174">
        <v>144</v>
      </c>
      <c r="H196" s="152">
        <v>101.848</v>
      </c>
      <c r="AT196" t="s" s="159">
        <v>140</v>
      </c>
      <c r="AU196" t="s" s="159">
        <v>24</v>
      </c>
      <c r="AV196" t="s" s="147">
        <v>138</v>
      </c>
      <c r="AW196" t="s" s="147">
        <v>142</v>
      </c>
      <c r="AX196" t="s" s="147">
        <v>130</v>
      </c>
      <c r="AY196" t="s" s="159">
        <v>132</v>
      </c>
    </row>
    <row r="197" s="118" customFormat="1" ht="22.8" customHeight="1">
      <c r="D197" t="s" s="126">
        <v>127</v>
      </c>
      <c r="E197" t="s" s="127">
        <v>24</v>
      </c>
      <c r="F197" t="s" s="127">
        <v>211</v>
      </c>
      <c r="J197" s="128">
        <f>BK197</f>
        <v>0</v>
      </c>
      <c r="P197" s="122">
        <f>SUM(P198:P207)</f>
        <v>0</v>
      </c>
      <c r="R197" s="122">
        <f>SUM(R198:R207)</f>
        <v>17.47180138</v>
      </c>
      <c r="T197" s="123">
        <f>SUM(T198:T207)</f>
        <v>0</v>
      </c>
      <c r="AR197" t="s" s="119">
        <v>130</v>
      </c>
      <c r="AT197" t="s" s="124">
        <v>127</v>
      </c>
      <c r="AU197" t="s" s="124">
        <v>130</v>
      </c>
      <c r="AY197" t="s" s="119">
        <v>132</v>
      </c>
      <c r="BK197" s="125">
        <f>SUM(BK198:BK207)</f>
        <v>0</v>
      </c>
    </row>
    <row r="198" s="60" customFormat="1" ht="16.5" customHeight="1">
      <c r="C198" t="s" s="129">
        <v>212</v>
      </c>
      <c r="D198" t="s" s="129">
        <v>134</v>
      </c>
      <c r="E198" t="s" s="130">
        <v>213</v>
      </c>
      <c r="F198" t="s" s="130">
        <v>214</v>
      </c>
      <c r="G198" t="s" s="131">
        <v>137</v>
      </c>
      <c r="H198" s="132">
        <v>5.174</v>
      </c>
      <c r="I198" s="133"/>
      <c r="J198" s="134">
        <f>ROUND(I198*H198,2)</f>
        <v>0</v>
      </c>
      <c r="M198" s="135"/>
      <c r="N198" t="s" s="136">
        <v>49</v>
      </c>
      <c r="P198" s="137">
        <f>O198*H198</f>
        <v>0</v>
      </c>
      <c r="Q198" s="137">
        <v>2.50187</v>
      </c>
      <c r="R198" s="137">
        <f>Q198*H198</f>
        <v>12.94467538</v>
      </c>
      <c r="S198" s="137">
        <v>0</v>
      </c>
      <c r="T198" s="138">
        <f>S198*H198</f>
        <v>0</v>
      </c>
      <c r="AR198" t="s" s="139">
        <v>138</v>
      </c>
      <c r="AT198" t="s" s="139">
        <v>134</v>
      </c>
      <c r="AU198" t="s" s="139">
        <v>24</v>
      </c>
      <c r="AY198" t="s" s="97">
        <v>132</v>
      </c>
      <c r="BE198" s="140">
        <f>IF(N198="základní",J198,0)</f>
        <v>0</v>
      </c>
      <c r="BF198" s="140">
        <f>IF(N198="snížená",J198,0)</f>
        <v>0</v>
      </c>
      <c r="BG198" s="140">
        <f>IF(N198="zákl. přenesená",J198,0)</f>
        <v>0</v>
      </c>
      <c r="BH198" s="140">
        <f>IF(N198="sníž. přenesená",J198,0)</f>
        <v>0</v>
      </c>
      <c r="BI198" s="140">
        <f>IF(N198="nulová",J198,0)</f>
        <v>0</v>
      </c>
      <c r="BJ198" t="s" s="97">
        <v>130</v>
      </c>
      <c r="BK198" s="140">
        <f>ROUND(I198*H198,2)</f>
        <v>0</v>
      </c>
      <c r="BL198" t="s" s="97">
        <v>138</v>
      </c>
      <c r="BM198" t="s" s="141">
        <v>215</v>
      </c>
    </row>
    <row r="199" s="148" customFormat="1" ht="13.55" customHeight="1">
      <c r="D199" t="s" s="143">
        <v>140</v>
      </c>
      <c r="E199" s="160"/>
      <c r="F199" t="s" s="161">
        <v>216</v>
      </c>
      <c r="H199" s="162">
        <v>0.624</v>
      </c>
      <c r="AT199" t="s" s="153">
        <v>140</v>
      </c>
      <c r="AU199" t="s" s="153">
        <v>24</v>
      </c>
      <c r="AV199" t="s" s="147">
        <v>24</v>
      </c>
      <c r="AW199" t="s" s="147">
        <v>142</v>
      </c>
      <c r="AX199" t="s" s="147">
        <v>131</v>
      </c>
      <c r="AY199" t="s" s="153">
        <v>132</v>
      </c>
    </row>
    <row r="200" s="148" customFormat="1" ht="20.4" customHeight="1">
      <c r="D200" t="s" s="149">
        <v>140</v>
      </c>
      <c r="E200" s="150"/>
      <c r="F200" t="s" s="151">
        <v>217</v>
      </c>
      <c r="H200" s="152">
        <v>4.55</v>
      </c>
      <c r="AT200" t="s" s="153">
        <v>140</v>
      </c>
      <c r="AU200" t="s" s="153">
        <v>24</v>
      </c>
      <c r="AV200" t="s" s="147">
        <v>24</v>
      </c>
      <c r="AW200" t="s" s="147">
        <v>142</v>
      </c>
      <c r="AX200" t="s" s="147">
        <v>131</v>
      </c>
      <c r="AY200" t="s" s="153">
        <v>132</v>
      </c>
    </row>
    <row r="201" s="154" customFormat="1" ht="13.55" customHeight="1">
      <c r="D201" t="s" s="155">
        <v>140</v>
      </c>
      <c r="E201" s="156"/>
      <c r="F201" t="s" s="157">
        <v>144</v>
      </c>
      <c r="H201" s="158">
        <v>5.174</v>
      </c>
      <c r="AT201" t="s" s="159">
        <v>140</v>
      </c>
      <c r="AU201" t="s" s="159">
        <v>24</v>
      </c>
      <c r="AV201" t="s" s="147">
        <v>138</v>
      </c>
      <c r="AW201" t="s" s="147">
        <v>142</v>
      </c>
      <c r="AX201" t="s" s="147">
        <v>130</v>
      </c>
      <c r="AY201" t="s" s="159">
        <v>132</v>
      </c>
    </row>
    <row r="202" s="60" customFormat="1" ht="16.5" customHeight="1">
      <c r="C202" t="s" s="129">
        <v>218</v>
      </c>
      <c r="D202" t="s" s="129">
        <v>134</v>
      </c>
      <c r="E202" t="s" s="130">
        <v>219</v>
      </c>
      <c r="F202" t="s" s="130">
        <v>220</v>
      </c>
      <c r="G202" t="s" s="131">
        <v>137</v>
      </c>
      <c r="H202" s="132">
        <v>1.8</v>
      </c>
      <c r="I202" s="133"/>
      <c r="J202" s="134">
        <f>ROUND(I202*H202,2)</f>
        <v>0</v>
      </c>
      <c r="M202" s="135"/>
      <c r="N202" t="s" s="136">
        <v>49</v>
      </c>
      <c r="P202" s="137">
        <f>O202*H202</f>
        <v>0</v>
      </c>
      <c r="Q202" s="137">
        <v>2.50187</v>
      </c>
      <c r="R202" s="137">
        <f>Q202*H202</f>
        <v>4.503366</v>
      </c>
      <c r="S202" s="137">
        <v>0</v>
      </c>
      <c r="T202" s="138">
        <f>S202*H202</f>
        <v>0</v>
      </c>
      <c r="AR202" t="s" s="139">
        <v>138</v>
      </c>
      <c r="AT202" t="s" s="139">
        <v>134</v>
      </c>
      <c r="AU202" t="s" s="139">
        <v>24</v>
      </c>
      <c r="AY202" t="s" s="97">
        <v>132</v>
      </c>
      <c r="BE202" s="140">
        <f>IF(N202="základní",J202,0)</f>
        <v>0</v>
      </c>
      <c r="BF202" s="140">
        <f>IF(N202="snížená",J202,0)</f>
        <v>0</v>
      </c>
      <c r="BG202" s="140">
        <f>IF(N202="zákl. přenesená",J202,0)</f>
        <v>0</v>
      </c>
      <c r="BH202" s="140">
        <f>IF(N202="sníž. přenesená",J202,0)</f>
        <v>0</v>
      </c>
      <c r="BI202" s="140">
        <f>IF(N202="nulová",J202,0)</f>
        <v>0</v>
      </c>
      <c r="BJ202" t="s" s="97">
        <v>130</v>
      </c>
      <c r="BK202" s="140">
        <f>ROUND(I202*H202,2)</f>
        <v>0</v>
      </c>
      <c r="BL202" t="s" s="97">
        <v>138</v>
      </c>
      <c r="BM202" t="s" s="141">
        <v>221</v>
      </c>
    </row>
    <row r="203" s="60" customFormat="1" ht="16.5" customHeight="1">
      <c r="C203" t="s" s="129">
        <v>222</v>
      </c>
      <c r="D203" t="s" s="129">
        <v>134</v>
      </c>
      <c r="E203" t="s" s="130">
        <v>223</v>
      </c>
      <c r="F203" t="s" s="130">
        <v>224</v>
      </c>
      <c r="G203" t="s" s="131">
        <v>188</v>
      </c>
      <c r="H203" s="132">
        <v>9</v>
      </c>
      <c r="I203" s="133"/>
      <c r="J203" s="134">
        <f>ROUND(I203*H203,2)</f>
        <v>0</v>
      </c>
      <c r="M203" s="135"/>
      <c r="N203" t="s" s="136">
        <v>49</v>
      </c>
      <c r="P203" s="137">
        <f>O203*H203</f>
        <v>0</v>
      </c>
      <c r="Q203" s="137">
        <v>0.00264</v>
      </c>
      <c r="R203" s="137">
        <f>Q203*H203</f>
        <v>0.02376</v>
      </c>
      <c r="S203" s="137">
        <v>0</v>
      </c>
      <c r="T203" s="138">
        <f>S203*H203</f>
        <v>0</v>
      </c>
      <c r="AR203" t="s" s="139">
        <v>138</v>
      </c>
      <c r="AT203" t="s" s="139">
        <v>134</v>
      </c>
      <c r="AU203" t="s" s="139">
        <v>24</v>
      </c>
      <c r="AY203" t="s" s="97">
        <v>132</v>
      </c>
      <c r="BE203" s="140">
        <f>IF(N203="základní",J203,0)</f>
        <v>0</v>
      </c>
      <c r="BF203" s="140">
        <f>IF(N203="snížená",J203,0)</f>
        <v>0</v>
      </c>
      <c r="BG203" s="140">
        <f>IF(N203="zákl. přenesená",J203,0)</f>
        <v>0</v>
      </c>
      <c r="BH203" s="140">
        <f>IF(N203="sníž. přenesená",J203,0)</f>
        <v>0</v>
      </c>
      <c r="BI203" s="140">
        <f>IF(N203="nulová",J203,0)</f>
        <v>0</v>
      </c>
      <c r="BJ203" t="s" s="97">
        <v>130</v>
      </c>
      <c r="BK203" s="140">
        <f>ROUND(I203*H203,2)</f>
        <v>0</v>
      </c>
      <c r="BL203" t="s" s="97">
        <v>138</v>
      </c>
      <c r="BM203" t="s" s="141">
        <v>225</v>
      </c>
    </row>
    <row r="204" s="148" customFormat="1" ht="13.55" customHeight="1">
      <c r="D204" t="s" s="143">
        <v>140</v>
      </c>
      <c r="E204" s="160"/>
      <c r="F204" t="s" s="161">
        <v>226</v>
      </c>
      <c r="H204" s="162">
        <v>9</v>
      </c>
      <c r="AT204" t="s" s="153">
        <v>140</v>
      </c>
      <c r="AU204" t="s" s="153">
        <v>24</v>
      </c>
      <c r="AV204" t="s" s="147">
        <v>24</v>
      </c>
      <c r="AW204" t="s" s="147">
        <v>142</v>
      </c>
      <c r="AX204" t="s" s="147">
        <v>131</v>
      </c>
      <c r="AY204" t="s" s="153">
        <v>132</v>
      </c>
    </row>
    <row r="205" s="154" customFormat="1" ht="13.55" customHeight="1">
      <c r="D205" t="s" s="155">
        <v>140</v>
      </c>
      <c r="E205" s="156"/>
      <c r="F205" t="s" s="157">
        <v>144</v>
      </c>
      <c r="H205" s="158">
        <v>9</v>
      </c>
      <c r="AT205" t="s" s="159">
        <v>140</v>
      </c>
      <c r="AU205" t="s" s="159">
        <v>24</v>
      </c>
      <c r="AV205" t="s" s="147">
        <v>138</v>
      </c>
      <c r="AW205" t="s" s="147">
        <v>142</v>
      </c>
      <c r="AX205" t="s" s="147">
        <v>130</v>
      </c>
      <c r="AY205" t="s" s="159">
        <v>132</v>
      </c>
    </row>
    <row r="206" s="60" customFormat="1" ht="16.5" customHeight="1">
      <c r="C206" t="s" s="129">
        <v>227</v>
      </c>
      <c r="D206" t="s" s="129">
        <v>134</v>
      </c>
      <c r="E206" t="s" s="130">
        <v>228</v>
      </c>
      <c r="F206" t="s" s="130">
        <v>229</v>
      </c>
      <c r="G206" t="s" s="131">
        <v>188</v>
      </c>
      <c r="H206" s="132">
        <v>9</v>
      </c>
      <c r="I206" s="133"/>
      <c r="J206" s="134">
        <f>ROUND(I206*H206,2)</f>
        <v>0</v>
      </c>
      <c r="M206" s="135"/>
      <c r="N206" t="s" s="136">
        <v>49</v>
      </c>
      <c r="P206" s="137">
        <f>O206*H206</f>
        <v>0</v>
      </c>
      <c r="Q206" s="137">
        <v>0</v>
      </c>
      <c r="R206" s="137">
        <f>Q206*H206</f>
        <v>0</v>
      </c>
      <c r="S206" s="137">
        <v>0</v>
      </c>
      <c r="T206" s="138">
        <f>S206*H206</f>
        <v>0</v>
      </c>
      <c r="AR206" t="s" s="139">
        <v>138</v>
      </c>
      <c r="AT206" t="s" s="139">
        <v>134</v>
      </c>
      <c r="AU206" t="s" s="139">
        <v>24</v>
      </c>
      <c r="AY206" t="s" s="97">
        <v>132</v>
      </c>
      <c r="BE206" s="140">
        <f>IF(N206="základní",J206,0)</f>
        <v>0</v>
      </c>
      <c r="BF206" s="140">
        <f>IF(N206="snížená",J206,0)</f>
        <v>0</v>
      </c>
      <c r="BG206" s="140">
        <f>IF(N206="zákl. přenesená",J206,0)</f>
        <v>0</v>
      </c>
      <c r="BH206" s="140">
        <f>IF(N206="sníž. přenesená",J206,0)</f>
        <v>0</v>
      </c>
      <c r="BI206" s="140">
        <f>IF(N206="nulová",J206,0)</f>
        <v>0</v>
      </c>
      <c r="BJ206" t="s" s="97">
        <v>130</v>
      </c>
      <c r="BK206" s="140">
        <f>ROUND(I206*H206,2)</f>
        <v>0</v>
      </c>
      <c r="BL206" t="s" s="97">
        <v>138</v>
      </c>
      <c r="BM206" t="s" s="141">
        <v>230</v>
      </c>
    </row>
    <row r="207" s="148" customFormat="1" ht="13.55" customHeight="1">
      <c r="D207" t="s" s="143">
        <v>140</v>
      </c>
      <c r="E207" s="160"/>
      <c r="F207" t="s" s="161">
        <v>226</v>
      </c>
      <c r="H207" s="162">
        <v>9</v>
      </c>
      <c r="AT207" t="s" s="153">
        <v>140</v>
      </c>
      <c r="AU207" t="s" s="153">
        <v>24</v>
      </c>
      <c r="AV207" t="s" s="147">
        <v>24</v>
      </c>
      <c r="AW207" t="s" s="147">
        <v>142</v>
      </c>
      <c r="AX207" t="s" s="147">
        <v>130</v>
      </c>
      <c r="AY207" t="s" s="153">
        <v>132</v>
      </c>
    </row>
    <row r="208" s="118" customFormat="1" ht="22.8" customHeight="1">
      <c r="D208" t="s" s="126">
        <v>127</v>
      </c>
      <c r="E208" t="s" s="127">
        <v>151</v>
      </c>
      <c r="F208" t="s" s="127">
        <v>231</v>
      </c>
      <c r="J208" s="128">
        <f>BK208</f>
        <v>0</v>
      </c>
      <c r="P208" s="122">
        <f>SUM(P209:P288)</f>
        <v>0</v>
      </c>
      <c r="R208" s="122">
        <f>SUM(R209:R288)</f>
        <v>38.5342332</v>
      </c>
      <c r="T208" s="123">
        <f>SUM(T209:T288)</f>
        <v>0</v>
      </c>
      <c r="AR208" t="s" s="119">
        <v>130</v>
      </c>
      <c r="AT208" t="s" s="124">
        <v>127</v>
      </c>
      <c r="AU208" t="s" s="124">
        <v>130</v>
      </c>
      <c r="AY208" t="s" s="119">
        <v>132</v>
      </c>
      <c r="BK208" s="125">
        <f>SUM(BK209:BK288)</f>
        <v>0</v>
      </c>
    </row>
    <row r="209" s="60" customFormat="1" ht="33" customHeight="1">
      <c r="C209" t="s" s="129">
        <v>232</v>
      </c>
      <c r="D209" t="s" s="129">
        <v>134</v>
      </c>
      <c r="E209" t="s" s="130">
        <v>233</v>
      </c>
      <c r="F209" t="s" s="130">
        <v>234</v>
      </c>
      <c r="G209" t="s" s="131">
        <v>188</v>
      </c>
      <c r="H209" s="132">
        <v>2.04</v>
      </c>
      <c r="I209" s="133"/>
      <c r="J209" s="134">
        <f>ROUND(I209*H209,2)</f>
        <v>0</v>
      </c>
      <c r="M209" s="135"/>
      <c r="N209" t="s" s="136">
        <v>49</v>
      </c>
      <c r="P209" s="137">
        <f>O209*H209</f>
        <v>0</v>
      </c>
      <c r="Q209" s="137">
        <v>1.02036</v>
      </c>
      <c r="R209" s="137">
        <f>Q209*H209</f>
        <v>2.0815344</v>
      </c>
      <c r="S209" s="137">
        <v>0</v>
      </c>
      <c r="T209" s="138">
        <f>S209*H209</f>
        <v>0</v>
      </c>
      <c r="AR209" t="s" s="139">
        <v>138</v>
      </c>
      <c r="AT209" t="s" s="139">
        <v>134</v>
      </c>
      <c r="AU209" t="s" s="139">
        <v>24</v>
      </c>
      <c r="AY209" t="s" s="97">
        <v>132</v>
      </c>
      <c r="BE209" s="140">
        <f>IF(N209="základní",J209,0)</f>
        <v>0</v>
      </c>
      <c r="BF209" s="140">
        <f>IF(N209="snížená",J209,0)</f>
        <v>0</v>
      </c>
      <c r="BG209" s="140">
        <f>IF(N209="zákl. přenesená",J209,0)</f>
        <v>0</v>
      </c>
      <c r="BH209" s="140">
        <f>IF(N209="sníž. přenesená",J209,0)</f>
        <v>0</v>
      </c>
      <c r="BI209" s="140">
        <f>IF(N209="nulová",J209,0)</f>
        <v>0</v>
      </c>
      <c r="BJ209" t="s" s="97">
        <v>130</v>
      </c>
      <c r="BK209" s="140">
        <f>ROUND(I209*H209,2)</f>
        <v>0</v>
      </c>
      <c r="BL209" t="s" s="97">
        <v>138</v>
      </c>
      <c r="BM209" t="s" s="141">
        <v>235</v>
      </c>
    </row>
    <row r="210" s="142" customFormat="1" ht="13.55" customHeight="1">
      <c r="D210" t="s" s="143">
        <v>140</v>
      </c>
      <c r="E210" s="144"/>
      <c r="F210" t="s" s="145">
        <v>236</v>
      </c>
      <c r="H210" s="144"/>
      <c r="AT210" t="s" s="146">
        <v>140</v>
      </c>
      <c r="AU210" t="s" s="146">
        <v>24</v>
      </c>
      <c r="AV210" t="s" s="147">
        <v>130</v>
      </c>
      <c r="AW210" t="s" s="147">
        <v>142</v>
      </c>
      <c r="AX210" t="s" s="147">
        <v>131</v>
      </c>
      <c r="AY210" t="s" s="146">
        <v>132</v>
      </c>
    </row>
    <row r="211" s="148" customFormat="1" ht="13.55" customHeight="1">
      <c r="D211" t="s" s="149">
        <v>140</v>
      </c>
      <c r="E211" s="150"/>
      <c r="F211" t="s" s="151">
        <v>237</v>
      </c>
      <c r="H211" s="152">
        <v>2.04</v>
      </c>
      <c r="AT211" t="s" s="153">
        <v>140</v>
      </c>
      <c r="AU211" t="s" s="153">
        <v>24</v>
      </c>
      <c r="AV211" t="s" s="147">
        <v>24</v>
      </c>
      <c r="AW211" t="s" s="147">
        <v>142</v>
      </c>
      <c r="AX211" t="s" s="147">
        <v>131</v>
      </c>
      <c r="AY211" t="s" s="153">
        <v>132</v>
      </c>
    </row>
    <row r="212" s="154" customFormat="1" ht="13.55" customHeight="1">
      <c r="D212" t="s" s="155">
        <v>140</v>
      </c>
      <c r="E212" s="156"/>
      <c r="F212" t="s" s="157">
        <v>144</v>
      </c>
      <c r="H212" s="158">
        <v>2.04</v>
      </c>
      <c r="AT212" t="s" s="159">
        <v>140</v>
      </c>
      <c r="AU212" t="s" s="159">
        <v>24</v>
      </c>
      <c r="AV212" t="s" s="147">
        <v>138</v>
      </c>
      <c r="AW212" t="s" s="147">
        <v>142</v>
      </c>
      <c r="AX212" t="s" s="147">
        <v>130</v>
      </c>
      <c r="AY212" t="s" s="159">
        <v>132</v>
      </c>
    </row>
    <row r="213" s="60" customFormat="1" ht="16.5" customHeight="1">
      <c r="C213" t="s" s="129">
        <v>238</v>
      </c>
      <c r="D213" t="s" s="129">
        <v>134</v>
      </c>
      <c r="E213" t="s" s="130">
        <v>239</v>
      </c>
      <c r="F213" t="s" s="130">
        <v>240</v>
      </c>
      <c r="G213" t="s" s="131">
        <v>171</v>
      </c>
      <c r="H213" s="132">
        <v>0.18</v>
      </c>
      <c r="I213" s="133"/>
      <c r="J213" s="134">
        <f>ROUND(I213*H213,2)</f>
        <v>0</v>
      </c>
      <c r="M213" s="135"/>
      <c r="N213" t="s" s="136">
        <v>49</v>
      </c>
      <c r="P213" s="137">
        <f>O213*H213</f>
        <v>0</v>
      </c>
      <c r="Q213" s="137">
        <v>1.04922</v>
      </c>
      <c r="R213" s="137">
        <f>Q213*H213</f>
        <v>0.1888596</v>
      </c>
      <c r="S213" s="137">
        <v>0</v>
      </c>
      <c r="T213" s="138">
        <f>S213*H213</f>
        <v>0</v>
      </c>
      <c r="AR213" t="s" s="139">
        <v>138</v>
      </c>
      <c r="AT213" t="s" s="139">
        <v>134</v>
      </c>
      <c r="AU213" t="s" s="139">
        <v>24</v>
      </c>
      <c r="AY213" t="s" s="97">
        <v>132</v>
      </c>
      <c r="BE213" s="140">
        <f>IF(N213="základní",J213,0)</f>
        <v>0</v>
      </c>
      <c r="BF213" s="140">
        <f>IF(N213="snížená",J213,0)</f>
        <v>0</v>
      </c>
      <c r="BG213" s="140">
        <f>IF(N213="zákl. přenesená",J213,0)</f>
        <v>0</v>
      </c>
      <c r="BH213" s="140">
        <f>IF(N213="sníž. přenesená",J213,0)</f>
        <v>0</v>
      </c>
      <c r="BI213" s="140">
        <f>IF(N213="nulová",J213,0)</f>
        <v>0</v>
      </c>
      <c r="BJ213" t="s" s="97">
        <v>130</v>
      </c>
      <c r="BK213" s="140">
        <f>ROUND(I213*H213,2)</f>
        <v>0</v>
      </c>
      <c r="BL213" t="s" s="97">
        <v>138</v>
      </c>
      <c r="BM213" t="s" s="141">
        <v>241</v>
      </c>
    </row>
    <row r="214" s="148" customFormat="1" ht="13.55" customHeight="1">
      <c r="D214" t="s" s="143">
        <v>140</v>
      </c>
      <c r="E214" s="160"/>
      <c r="F214" t="s" s="161">
        <v>242</v>
      </c>
      <c r="H214" s="162">
        <v>0.18</v>
      </c>
      <c r="AT214" t="s" s="153">
        <v>140</v>
      </c>
      <c r="AU214" t="s" s="153">
        <v>24</v>
      </c>
      <c r="AV214" t="s" s="147">
        <v>24</v>
      </c>
      <c r="AW214" t="s" s="147">
        <v>142</v>
      </c>
      <c r="AX214" t="s" s="147">
        <v>131</v>
      </c>
      <c r="AY214" t="s" s="153">
        <v>132</v>
      </c>
    </row>
    <row r="215" s="154" customFormat="1" ht="13.55" customHeight="1">
      <c r="D215" t="s" s="155">
        <v>140</v>
      </c>
      <c r="E215" s="156"/>
      <c r="F215" t="s" s="157">
        <v>144</v>
      </c>
      <c r="H215" s="158">
        <v>0.18</v>
      </c>
      <c r="AT215" t="s" s="159">
        <v>140</v>
      </c>
      <c r="AU215" t="s" s="159">
        <v>24</v>
      </c>
      <c r="AV215" t="s" s="147">
        <v>138</v>
      </c>
      <c r="AW215" t="s" s="147">
        <v>142</v>
      </c>
      <c r="AX215" t="s" s="147">
        <v>130</v>
      </c>
      <c r="AY215" t="s" s="159">
        <v>132</v>
      </c>
    </row>
    <row r="216" s="60" customFormat="1" ht="33" customHeight="1">
      <c r="C216" t="s" s="129">
        <v>243</v>
      </c>
      <c r="D216" t="s" s="129">
        <v>134</v>
      </c>
      <c r="E216" t="s" s="130">
        <v>244</v>
      </c>
      <c r="F216" t="s" s="130">
        <v>245</v>
      </c>
      <c r="G216" t="s" s="131">
        <v>137</v>
      </c>
      <c r="H216" s="132">
        <v>2</v>
      </c>
      <c r="I216" s="133"/>
      <c r="J216" s="134">
        <f>ROUND(I216*H216,2)</f>
        <v>0</v>
      </c>
      <c r="M216" s="135"/>
      <c r="N216" t="s" s="136">
        <v>49</v>
      </c>
      <c r="P216" s="137">
        <f>O216*H216</f>
        <v>0</v>
      </c>
      <c r="Q216" s="137">
        <v>1.32715</v>
      </c>
      <c r="R216" s="137">
        <f>Q216*H216</f>
        <v>2.6543</v>
      </c>
      <c r="S216" s="137">
        <v>0</v>
      </c>
      <c r="T216" s="138">
        <f>S216*H216</f>
        <v>0</v>
      </c>
      <c r="AR216" t="s" s="139">
        <v>138</v>
      </c>
      <c r="AT216" t="s" s="139">
        <v>134</v>
      </c>
      <c r="AU216" t="s" s="139">
        <v>24</v>
      </c>
      <c r="AY216" t="s" s="97">
        <v>132</v>
      </c>
      <c r="BE216" s="140">
        <f>IF(N216="základní",J216,0)</f>
        <v>0</v>
      </c>
      <c r="BF216" s="140">
        <f>IF(N216="snížená",J216,0)</f>
        <v>0</v>
      </c>
      <c r="BG216" s="140">
        <f>IF(N216="zákl. přenesená",J216,0)</f>
        <v>0</v>
      </c>
      <c r="BH216" s="140">
        <f>IF(N216="sníž. přenesená",J216,0)</f>
        <v>0</v>
      </c>
      <c r="BI216" s="140">
        <f>IF(N216="nulová",J216,0)</f>
        <v>0</v>
      </c>
      <c r="BJ216" t="s" s="97">
        <v>130</v>
      </c>
      <c r="BK216" s="140">
        <f>ROUND(I216*H216,2)</f>
        <v>0</v>
      </c>
      <c r="BL216" t="s" s="97">
        <v>138</v>
      </c>
      <c r="BM216" t="s" s="141">
        <v>246</v>
      </c>
    </row>
    <row r="217" s="142" customFormat="1" ht="13.55" customHeight="1">
      <c r="D217" t="s" s="143">
        <v>140</v>
      </c>
      <c r="E217" s="144"/>
      <c r="F217" t="s" s="145">
        <v>247</v>
      </c>
      <c r="H217" s="144"/>
      <c r="AT217" t="s" s="146">
        <v>140</v>
      </c>
      <c r="AU217" t="s" s="146">
        <v>24</v>
      </c>
      <c r="AV217" t="s" s="147">
        <v>130</v>
      </c>
      <c r="AW217" t="s" s="147">
        <v>142</v>
      </c>
      <c r="AX217" t="s" s="147">
        <v>131</v>
      </c>
      <c r="AY217" t="s" s="146">
        <v>132</v>
      </c>
    </row>
    <row r="218" s="148" customFormat="1" ht="13.55" customHeight="1">
      <c r="D218" t="s" s="149">
        <v>140</v>
      </c>
      <c r="E218" s="150"/>
      <c r="F218" t="s" s="151">
        <v>248</v>
      </c>
      <c r="H218" s="152">
        <v>2</v>
      </c>
      <c r="AT218" t="s" s="153">
        <v>140</v>
      </c>
      <c r="AU218" t="s" s="153">
        <v>24</v>
      </c>
      <c r="AV218" t="s" s="147">
        <v>24</v>
      </c>
      <c r="AW218" t="s" s="147">
        <v>142</v>
      </c>
      <c r="AX218" t="s" s="147">
        <v>131</v>
      </c>
      <c r="AY218" t="s" s="153">
        <v>132</v>
      </c>
    </row>
    <row r="219" s="154" customFormat="1" ht="13.55" customHeight="1">
      <c r="D219" t="s" s="155">
        <v>140</v>
      </c>
      <c r="E219" s="156"/>
      <c r="F219" t="s" s="157">
        <v>144</v>
      </c>
      <c r="H219" s="158">
        <v>2</v>
      </c>
      <c r="AT219" t="s" s="159">
        <v>140</v>
      </c>
      <c r="AU219" t="s" s="159">
        <v>24</v>
      </c>
      <c r="AV219" t="s" s="147">
        <v>138</v>
      </c>
      <c r="AW219" t="s" s="147">
        <v>142</v>
      </c>
      <c r="AX219" t="s" s="147">
        <v>130</v>
      </c>
      <c r="AY219" t="s" s="159">
        <v>132</v>
      </c>
    </row>
    <row r="220" s="60" customFormat="1" ht="33" customHeight="1">
      <c r="C220" t="s" s="129">
        <v>249</v>
      </c>
      <c r="D220" t="s" s="129">
        <v>134</v>
      </c>
      <c r="E220" t="s" s="130">
        <v>250</v>
      </c>
      <c r="F220" t="s" s="130">
        <v>251</v>
      </c>
      <c r="G220" t="s" s="131">
        <v>137</v>
      </c>
      <c r="H220" s="132">
        <v>1.056</v>
      </c>
      <c r="I220" s="133"/>
      <c r="J220" s="134">
        <f>ROUND(I220*H220,2)</f>
        <v>0</v>
      </c>
      <c r="M220" s="135"/>
      <c r="N220" t="s" s="136">
        <v>49</v>
      </c>
      <c r="P220" s="137">
        <f>O220*H220</f>
        <v>0</v>
      </c>
      <c r="Q220" s="137">
        <v>1.32715</v>
      </c>
      <c r="R220" s="137">
        <f>Q220*H220</f>
        <v>1.4014704</v>
      </c>
      <c r="S220" s="137">
        <v>0</v>
      </c>
      <c r="T220" s="138">
        <f>S220*H220</f>
        <v>0</v>
      </c>
      <c r="AR220" t="s" s="139">
        <v>138</v>
      </c>
      <c r="AT220" t="s" s="139">
        <v>134</v>
      </c>
      <c r="AU220" t="s" s="139">
        <v>24</v>
      </c>
      <c r="AY220" t="s" s="97">
        <v>132</v>
      </c>
      <c r="BE220" s="140">
        <f>IF(N220="základní",J220,0)</f>
        <v>0</v>
      </c>
      <c r="BF220" s="140">
        <f>IF(N220="snížená",J220,0)</f>
        <v>0</v>
      </c>
      <c r="BG220" s="140">
        <f>IF(N220="zákl. přenesená",J220,0)</f>
        <v>0</v>
      </c>
      <c r="BH220" s="140">
        <f>IF(N220="sníž. přenesená",J220,0)</f>
        <v>0</v>
      </c>
      <c r="BI220" s="140">
        <f>IF(N220="nulová",J220,0)</f>
        <v>0</v>
      </c>
      <c r="BJ220" t="s" s="97">
        <v>130</v>
      </c>
      <c r="BK220" s="140">
        <f>ROUND(I220*H220,2)</f>
        <v>0</v>
      </c>
      <c r="BL220" t="s" s="97">
        <v>138</v>
      </c>
      <c r="BM220" t="s" s="141">
        <v>252</v>
      </c>
    </row>
    <row r="221" s="142" customFormat="1" ht="13.55" customHeight="1">
      <c r="D221" t="s" s="143">
        <v>140</v>
      </c>
      <c r="E221" s="144"/>
      <c r="F221" t="s" s="145">
        <v>253</v>
      </c>
      <c r="H221" s="144"/>
      <c r="AT221" t="s" s="146">
        <v>140</v>
      </c>
      <c r="AU221" t="s" s="146">
        <v>24</v>
      </c>
      <c r="AV221" t="s" s="147">
        <v>130</v>
      </c>
      <c r="AW221" t="s" s="147">
        <v>142</v>
      </c>
      <c r="AX221" t="s" s="147">
        <v>131</v>
      </c>
      <c r="AY221" t="s" s="146">
        <v>132</v>
      </c>
    </row>
    <row r="222" s="148" customFormat="1" ht="13.55" customHeight="1">
      <c r="D222" t="s" s="149">
        <v>140</v>
      </c>
      <c r="E222" s="150"/>
      <c r="F222" t="s" s="151">
        <v>254</v>
      </c>
      <c r="H222" s="152">
        <v>1.056</v>
      </c>
      <c r="AT222" t="s" s="153">
        <v>140</v>
      </c>
      <c r="AU222" t="s" s="153">
        <v>24</v>
      </c>
      <c r="AV222" t="s" s="147">
        <v>24</v>
      </c>
      <c r="AW222" t="s" s="147">
        <v>142</v>
      </c>
      <c r="AX222" t="s" s="147">
        <v>131</v>
      </c>
      <c r="AY222" t="s" s="153">
        <v>132</v>
      </c>
    </row>
    <row r="223" s="154" customFormat="1" ht="13.55" customHeight="1">
      <c r="D223" t="s" s="155">
        <v>140</v>
      </c>
      <c r="E223" s="156"/>
      <c r="F223" t="s" s="157">
        <v>144</v>
      </c>
      <c r="H223" s="158">
        <v>1.056</v>
      </c>
      <c r="AT223" t="s" s="159">
        <v>140</v>
      </c>
      <c r="AU223" t="s" s="159">
        <v>24</v>
      </c>
      <c r="AV223" t="s" s="147">
        <v>138</v>
      </c>
      <c r="AW223" t="s" s="147">
        <v>142</v>
      </c>
      <c r="AX223" t="s" s="147">
        <v>130</v>
      </c>
      <c r="AY223" t="s" s="159">
        <v>132</v>
      </c>
    </row>
    <row r="224" s="60" customFormat="1" ht="24.15" customHeight="1">
      <c r="C224" t="s" s="129">
        <v>255</v>
      </c>
      <c r="D224" t="s" s="129">
        <v>134</v>
      </c>
      <c r="E224" t="s" s="130">
        <v>256</v>
      </c>
      <c r="F224" t="s" s="130">
        <v>257</v>
      </c>
      <c r="G224" t="s" s="131">
        <v>137</v>
      </c>
      <c r="H224" s="132">
        <v>1.8</v>
      </c>
      <c r="I224" s="133"/>
      <c r="J224" s="134">
        <f>ROUND(I224*H224,2)</f>
        <v>0</v>
      </c>
      <c r="M224" s="135"/>
      <c r="N224" t="s" s="136">
        <v>49</v>
      </c>
      <c r="P224" s="137">
        <f>O224*H224</f>
        <v>0</v>
      </c>
      <c r="Q224" s="137">
        <v>2.39757</v>
      </c>
      <c r="R224" s="137">
        <f>Q224*H224</f>
        <v>4.315626</v>
      </c>
      <c r="S224" s="137">
        <v>0</v>
      </c>
      <c r="T224" s="138">
        <f>S224*H224</f>
        <v>0</v>
      </c>
      <c r="AR224" t="s" s="139">
        <v>138</v>
      </c>
      <c r="AT224" t="s" s="139">
        <v>134</v>
      </c>
      <c r="AU224" t="s" s="139">
        <v>24</v>
      </c>
      <c r="AY224" t="s" s="97">
        <v>132</v>
      </c>
      <c r="BE224" s="140">
        <f>IF(N224="základní",J224,0)</f>
        <v>0</v>
      </c>
      <c r="BF224" s="140">
        <f>IF(N224="snížená",J224,0)</f>
        <v>0</v>
      </c>
      <c r="BG224" s="140">
        <f>IF(N224="zákl. přenesená",J224,0)</f>
        <v>0</v>
      </c>
      <c r="BH224" s="140">
        <f>IF(N224="sníž. přenesená",J224,0)</f>
        <v>0</v>
      </c>
      <c r="BI224" s="140">
        <f>IF(N224="nulová",J224,0)</f>
        <v>0</v>
      </c>
      <c r="BJ224" t="s" s="97">
        <v>130</v>
      </c>
      <c r="BK224" s="140">
        <f>ROUND(I224*H224,2)</f>
        <v>0</v>
      </c>
      <c r="BL224" t="s" s="97">
        <v>138</v>
      </c>
      <c r="BM224" t="s" s="141">
        <v>258</v>
      </c>
    </row>
    <row r="225" s="148" customFormat="1" ht="13.55" customHeight="1">
      <c r="D225" t="s" s="143">
        <v>140</v>
      </c>
      <c r="E225" s="160"/>
      <c r="F225" t="s" s="161">
        <v>259</v>
      </c>
      <c r="H225" s="162">
        <v>1.8</v>
      </c>
      <c r="AT225" t="s" s="153">
        <v>140</v>
      </c>
      <c r="AU225" t="s" s="153">
        <v>24</v>
      </c>
      <c r="AV225" t="s" s="147">
        <v>24</v>
      </c>
      <c r="AW225" t="s" s="147">
        <v>142</v>
      </c>
      <c r="AX225" t="s" s="147">
        <v>131</v>
      </c>
      <c r="AY225" t="s" s="153">
        <v>132</v>
      </c>
    </row>
    <row r="226" s="154" customFormat="1" ht="13.55" customHeight="1">
      <c r="D226" t="s" s="155">
        <v>140</v>
      </c>
      <c r="E226" s="156"/>
      <c r="F226" t="s" s="157">
        <v>144</v>
      </c>
      <c r="H226" s="158">
        <v>1.8</v>
      </c>
      <c r="AT226" t="s" s="159">
        <v>140</v>
      </c>
      <c r="AU226" t="s" s="159">
        <v>24</v>
      </c>
      <c r="AV226" t="s" s="147">
        <v>138</v>
      </c>
      <c r="AW226" t="s" s="147">
        <v>142</v>
      </c>
      <c r="AX226" t="s" s="147">
        <v>130</v>
      </c>
      <c r="AY226" t="s" s="159">
        <v>132</v>
      </c>
    </row>
    <row r="227" s="60" customFormat="1" ht="24.15" customHeight="1">
      <c r="C227" t="s" s="129">
        <v>260</v>
      </c>
      <c r="D227" t="s" s="129">
        <v>134</v>
      </c>
      <c r="E227" t="s" s="130">
        <v>261</v>
      </c>
      <c r="F227" t="s" s="130">
        <v>262</v>
      </c>
      <c r="G227" t="s" s="131">
        <v>137</v>
      </c>
      <c r="H227" s="132">
        <v>3.123</v>
      </c>
      <c r="I227" s="133"/>
      <c r="J227" s="134">
        <f>ROUND(I227*H227,2)</f>
        <v>0</v>
      </c>
      <c r="M227" s="135"/>
      <c r="N227" t="s" s="136">
        <v>49</v>
      </c>
      <c r="P227" s="137">
        <f>O227*H227</f>
        <v>0</v>
      </c>
      <c r="Q227" s="137">
        <v>2.2618</v>
      </c>
      <c r="R227" s="137">
        <f>Q227*H227</f>
        <v>7.0636014</v>
      </c>
      <c r="S227" s="137">
        <v>0</v>
      </c>
      <c r="T227" s="138">
        <f>S227*H227</f>
        <v>0</v>
      </c>
      <c r="AR227" t="s" s="139">
        <v>138</v>
      </c>
      <c r="AT227" t="s" s="139">
        <v>134</v>
      </c>
      <c r="AU227" t="s" s="139">
        <v>24</v>
      </c>
      <c r="AY227" t="s" s="97">
        <v>132</v>
      </c>
      <c r="BE227" s="140">
        <f>IF(N227="základní",J227,0)</f>
        <v>0</v>
      </c>
      <c r="BF227" s="140">
        <f>IF(N227="snížená",J227,0)</f>
        <v>0</v>
      </c>
      <c r="BG227" s="140">
        <f>IF(N227="zákl. přenesená",J227,0)</f>
        <v>0</v>
      </c>
      <c r="BH227" s="140">
        <f>IF(N227="sníž. přenesená",J227,0)</f>
        <v>0</v>
      </c>
      <c r="BI227" s="140">
        <f>IF(N227="nulová",J227,0)</f>
        <v>0</v>
      </c>
      <c r="BJ227" t="s" s="97">
        <v>130</v>
      </c>
      <c r="BK227" s="140">
        <f>ROUND(I227*H227,2)</f>
        <v>0</v>
      </c>
      <c r="BL227" t="s" s="97">
        <v>138</v>
      </c>
      <c r="BM227" t="s" s="141">
        <v>263</v>
      </c>
    </row>
    <row r="228" s="142" customFormat="1" ht="13.55" customHeight="1">
      <c r="D228" t="s" s="143">
        <v>140</v>
      </c>
      <c r="E228" s="144"/>
      <c r="F228" t="s" s="145">
        <v>264</v>
      </c>
      <c r="H228" s="144"/>
      <c r="AT228" t="s" s="146">
        <v>140</v>
      </c>
      <c r="AU228" t="s" s="146">
        <v>24</v>
      </c>
      <c r="AV228" t="s" s="147">
        <v>130</v>
      </c>
      <c r="AW228" t="s" s="147">
        <v>142</v>
      </c>
      <c r="AX228" t="s" s="147">
        <v>131</v>
      </c>
      <c r="AY228" t="s" s="146">
        <v>132</v>
      </c>
    </row>
    <row r="229" s="148" customFormat="1" ht="13.55" customHeight="1">
      <c r="D229" t="s" s="149">
        <v>140</v>
      </c>
      <c r="E229" s="150"/>
      <c r="F229" t="s" s="151">
        <v>265</v>
      </c>
      <c r="H229" s="152">
        <v>0.187</v>
      </c>
      <c r="AT229" t="s" s="153">
        <v>140</v>
      </c>
      <c r="AU229" t="s" s="153">
        <v>24</v>
      </c>
      <c r="AV229" t="s" s="147">
        <v>24</v>
      </c>
      <c r="AW229" t="s" s="147">
        <v>142</v>
      </c>
      <c r="AX229" t="s" s="147">
        <v>131</v>
      </c>
      <c r="AY229" t="s" s="153">
        <v>132</v>
      </c>
    </row>
    <row r="230" s="148" customFormat="1" ht="13.55" customHeight="1">
      <c r="D230" t="s" s="149">
        <v>140</v>
      </c>
      <c r="E230" s="150"/>
      <c r="F230" t="s" s="151">
        <v>266</v>
      </c>
      <c r="H230" s="152">
        <v>0.104</v>
      </c>
      <c r="AT230" t="s" s="153">
        <v>140</v>
      </c>
      <c r="AU230" t="s" s="153">
        <v>24</v>
      </c>
      <c r="AV230" t="s" s="147">
        <v>24</v>
      </c>
      <c r="AW230" t="s" s="147">
        <v>142</v>
      </c>
      <c r="AX230" t="s" s="147">
        <v>131</v>
      </c>
      <c r="AY230" t="s" s="153">
        <v>132</v>
      </c>
    </row>
    <row r="231" s="148" customFormat="1" ht="13.55" customHeight="1">
      <c r="D231" t="s" s="149">
        <v>140</v>
      </c>
      <c r="E231" s="150"/>
      <c r="F231" t="s" s="151">
        <v>267</v>
      </c>
      <c r="H231" s="152">
        <v>0.08400000000000001</v>
      </c>
      <c r="AT231" t="s" s="153">
        <v>140</v>
      </c>
      <c r="AU231" t="s" s="153">
        <v>24</v>
      </c>
      <c r="AV231" t="s" s="147">
        <v>24</v>
      </c>
      <c r="AW231" t="s" s="147">
        <v>142</v>
      </c>
      <c r="AX231" t="s" s="147">
        <v>131</v>
      </c>
      <c r="AY231" t="s" s="153">
        <v>132</v>
      </c>
    </row>
    <row r="232" s="176" customFormat="1" ht="13.55" customHeight="1">
      <c r="D232" t="s" s="149">
        <v>140</v>
      </c>
      <c r="E232" s="177"/>
      <c r="F232" t="s" s="178">
        <v>268</v>
      </c>
      <c r="H232" s="152">
        <v>0.375</v>
      </c>
      <c r="AT232" t="s" s="179">
        <v>140</v>
      </c>
      <c r="AU232" t="s" s="179">
        <v>24</v>
      </c>
      <c r="AV232" t="s" s="147">
        <v>151</v>
      </c>
      <c r="AW232" t="s" s="147">
        <v>142</v>
      </c>
      <c r="AX232" t="s" s="147">
        <v>131</v>
      </c>
      <c r="AY232" t="s" s="179">
        <v>132</v>
      </c>
    </row>
    <row r="233" s="142" customFormat="1" ht="13.55" customHeight="1">
      <c r="D233" t="s" s="149">
        <v>140</v>
      </c>
      <c r="E233" s="180"/>
      <c r="F233" t="s" s="181">
        <v>269</v>
      </c>
      <c r="H233" s="180"/>
      <c r="AT233" t="s" s="146">
        <v>140</v>
      </c>
      <c r="AU233" t="s" s="146">
        <v>24</v>
      </c>
      <c r="AV233" t="s" s="147">
        <v>130</v>
      </c>
      <c r="AW233" t="s" s="147">
        <v>142</v>
      </c>
      <c r="AX233" t="s" s="147">
        <v>131</v>
      </c>
      <c r="AY233" t="s" s="146">
        <v>132</v>
      </c>
    </row>
    <row r="234" s="148" customFormat="1" ht="20.4" customHeight="1">
      <c r="D234" t="s" s="149">
        <v>140</v>
      </c>
      <c r="E234" s="150"/>
      <c r="F234" t="s" s="151">
        <v>270</v>
      </c>
      <c r="H234" s="152">
        <v>1.043</v>
      </c>
      <c r="AT234" t="s" s="153">
        <v>140</v>
      </c>
      <c r="AU234" t="s" s="153">
        <v>24</v>
      </c>
      <c r="AV234" t="s" s="147">
        <v>24</v>
      </c>
      <c r="AW234" t="s" s="147">
        <v>142</v>
      </c>
      <c r="AX234" t="s" s="147">
        <v>131</v>
      </c>
      <c r="AY234" t="s" s="153">
        <v>132</v>
      </c>
    </row>
    <row r="235" s="148" customFormat="1" ht="13.55" customHeight="1">
      <c r="D235" t="s" s="149">
        <v>140</v>
      </c>
      <c r="E235" s="150"/>
      <c r="F235" t="s" s="151">
        <v>271</v>
      </c>
      <c r="H235" s="152">
        <v>1.25</v>
      </c>
      <c r="AT235" t="s" s="153">
        <v>140</v>
      </c>
      <c r="AU235" t="s" s="153">
        <v>24</v>
      </c>
      <c r="AV235" t="s" s="147">
        <v>24</v>
      </c>
      <c r="AW235" t="s" s="147">
        <v>142</v>
      </c>
      <c r="AX235" t="s" s="147">
        <v>131</v>
      </c>
      <c r="AY235" t="s" s="153">
        <v>132</v>
      </c>
    </row>
    <row r="236" s="148" customFormat="1" ht="13.55" customHeight="1">
      <c r="D236" t="s" s="149">
        <v>140</v>
      </c>
      <c r="E236" s="150"/>
      <c r="F236" t="s" s="151">
        <v>272</v>
      </c>
      <c r="H236" s="152">
        <v>0.261</v>
      </c>
      <c r="AT236" t="s" s="153">
        <v>140</v>
      </c>
      <c r="AU236" t="s" s="153">
        <v>24</v>
      </c>
      <c r="AV236" t="s" s="147">
        <v>24</v>
      </c>
      <c r="AW236" t="s" s="147">
        <v>142</v>
      </c>
      <c r="AX236" t="s" s="147">
        <v>131</v>
      </c>
      <c r="AY236" t="s" s="153">
        <v>132</v>
      </c>
    </row>
    <row r="237" s="148" customFormat="1" ht="13.55" customHeight="1">
      <c r="D237" t="s" s="149">
        <v>140</v>
      </c>
      <c r="E237" s="150"/>
      <c r="F237" t="s" s="151">
        <v>273</v>
      </c>
      <c r="H237" s="152">
        <v>0.054</v>
      </c>
      <c r="AT237" t="s" s="153">
        <v>140</v>
      </c>
      <c r="AU237" t="s" s="153">
        <v>24</v>
      </c>
      <c r="AV237" t="s" s="147">
        <v>24</v>
      </c>
      <c r="AW237" t="s" s="147">
        <v>142</v>
      </c>
      <c r="AX237" t="s" s="147">
        <v>131</v>
      </c>
      <c r="AY237" t="s" s="153">
        <v>132</v>
      </c>
    </row>
    <row r="238" s="148" customFormat="1" ht="13.55" customHeight="1">
      <c r="D238" t="s" s="149">
        <v>140</v>
      </c>
      <c r="E238" s="150"/>
      <c r="F238" t="s" s="151">
        <v>274</v>
      </c>
      <c r="H238" s="152">
        <v>0.14</v>
      </c>
      <c r="AT238" t="s" s="153">
        <v>140</v>
      </c>
      <c r="AU238" t="s" s="153">
        <v>24</v>
      </c>
      <c r="AV238" t="s" s="147">
        <v>24</v>
      </c>
      <c r="AW238" t="s" s="147">
        <v>142</v>
      </c>
      <c r="AX238" t="s" s="147">
        <v>131</v>
      </c>
      <c r="AY238" t="s" s="153">
        <v>132</v>
      </c>
    </row>
    <row r="239" s="154" customFormat="1" ht="13.55" customHeight="1">
      <c r="D239" t="s" s="155">
        <v>140</v>
      </c>
      <c r="E239" s="156"/>
      <c r="F239" t="s" s="157">
        <v>144</v>
      </c>
      <c r="H239" s="158">
        <v>3.123</v>
      </c>
      <c r="AT239" t="s" s="159">
        <v>140</v>
      </c>
      <c r="AU239" t="s" s="159">
        <v>24</v>
      </c>
      <c r="AV239" t="s" s="147">
        <v>138</v>
      </c>
      <c r="AW239" t="s" s="147">
        <v>142</v>
      </c>
      <c r="AX239" t="s" s="147">
        <v>130</v>
      </c>
      <c r="AY239" t="s" s="159">
        <v>132</v>
      </c>
    </row>
    <row r="240" s="60" customFormat="1" ht="33" customHeight="1">
      <c r="C240" t="s" s="129">
        <v>275</v>
      </c>
      <c r="D240" t="s" s="129">
        <v>134</v>
      </c>
      <c r="E240" t="s" s="130">
        <v>276</v>
      </c>
      <c r="F240" t="s" s="130">
        <v>277</v>
      </c>
      <c r="G240" t="s" s="131">
        <v>278</v>
      </c>
      <c r="H240" s="132">
        <v>5</v>
      </c>
      <c r="I240" s="133"/>
      <c r="J240" s="134">
        <f>ROUND(I240*H240,2)</f>
        <v>0</v>
      </c>
      <c r="M240" s="135"/>
      <c r="N240" t="s" s="136">
        <v>49</v>
      </c>
      <c r="P240" s="137">
        <f>O240*H240</f>
        <v>0</v>
      </c>
      <c r="Q240" s="137">
        <v>0.03963</v>
      </c>
      <c r="R240" s="137">
        <f>Q240*H240</f>
        <v>0.19815</v>
      </c>
      <c r="S240" s="137">
        <v>0</v>
      </c>
      <c r="T240" s="138">
        <f>S240*H240</f>
        <v>0</v>
      </c>
      <c r="AR240" t="s" s="139">
        <v>138</v>
      </c>
      <c r="AT240" t="s" s="139">
        <v>134</v>
      </c>
      <c r="AU240" t="s" s="139">
        <v>24</v>
      </c>
      <c r="AY240" t="s" s="97">
        <v>132</v>
      </c>
      <c r="BE240" s="140">
        <f>IF(N240="základní",J240,0)</f>
        <v>0</v>
      </c>
      <c r="BF240" s="140">
        <f>IF(N240="snížená",J240,0)</f>
        <v>0</v>
      </c>
      <c r="BG240" s="140">
        <f>IF(N240="zákl. přenesená",J240,0)</f>
        <v>0</v>
      </c>
      <c r="BH240" s="140">
        <f>IF(N240="sníž. přenesená",J240,0)</f>
        <v>0</v>
      </c>
      <c r="BI240" s="140">
        <f>IF(N240="nulová",J240,0)</f>
        <v>0</v>
      </c>
      <c r="BJ240" t="s" s="97">
        <v>130</v>
      </c>
      <c r="BK240" s="140">
        <f>ROUND(I240*H240,2)</f>
        <v>0</v>
      </c>
      <c r="BL240" t="s" s="97">
        <v>138</v>
      </c>
      <c r="BM240" t="s" s="141">
        <v>279</v>
      </c>
    </row>
    <row r="241" s="60" customFormat="1" ht="33" customHeight="1">
      <c r="C241" t="s" s="129">
        <v>280</v>
      </c>
      <c r="D241" t="s" s="129">
        <v>134</v>
      </c>
      <c r="E241" t="s" s="130">
        <v>281</v>
      </c>
      <c r="F241" t="s" s="130">
        <v>282</v>
      </c>
      <c r="G241" t="s" s="131">
        <v>278</v>
      </c>
      <c r="H241" s="132">
        <v>1</v>
      </c>
      <c r="I241" s="133"/>
      <c r="J241" s="134">
        <f>ROUND(I241*H241,2)</f>
        <v>0</v>
      </c>
      <c r="M241" s="135"/>
      <c r="N241" t="s" s="136">
        <v>49</v>
      </c>
      <c r="P241" s="137">
        <f>O241*H241</f>
        <v>0</v>
      </c>
      <c r="Q241" s="137">
        <v>0.05263</v>
      </c>
      <c r="R241" s="137">
        <f>Q241*H241</f>
        <v>0.05263</v>
      </c>
      <c r="S241" s="137">
        <v>0</v>
      </c>
      <c r="T241" s="138">
        <f>S241*H241</f>
        <v>0</v>
      </c>
      <c r="AR241" t="s" s="139">
        <v>138</v>
      </c>
      <c r="AT241" t="s" s="139">
        <v>134</v>
      </c>
      <c r="AU241" t="s" s="139">
        <v>24</v>
      </c>
      <c r="AY241" t="s" s="97">
        <v>132</v>
      </c>
      <c r="BE241" s="140">
        <f>IF(N241="základní",J241,0)</f>
        <v>0</v>
      </c>
      <c r="BF241" s="140">
        <f>IF(N241="snížená",J241,0)</f>
        <v>0</v>
      </c>
      <c r="BG241" s="140">
        <f>IF(N241="zákl. přenesená",J241,0)</f>
        <v>0</v>
      </c>
      <c r="BH241" s="140">
        <f>IF(N241="sníž. přenesená",J241,0)</f>
        <v>0</v>
      </c>
      <c r="BI241" s="140">
        <f>IF(N241="nulová",J241,0)</f>
        <v>0</v>
      </c>
      <c r="BJ241" t="s" s="97">
        <v>130</v>
      </c>
      <c r="BK241" s="140">
        <f>ROUND(I241*H241,2)</f>
        <v>0</v>
      </c>
      <c r="BL241" t="s" s="97">
        <v>138</v>
      </c>
      <c r="BM241" t="s" s="141">
        <v>283</v>
      </c>
    </row>
    <row r="242" s="60" customFormat="1" ht="33" customHeight="1">
      <c r="C242" t="s" s="129">
        <v>284</v>
      </c>
      <c r="D242" t="s" s="129">
        <v>134</v>
      </c>
      <c r="E242" t="s" s="130">
        <v>285</v>
      </c>
      <c r="F242" t="s" s="130">
        <v>286</v>
      </c>
      <c r="G242" t="s" s="131">
        <v>278</v>
      </c>
      <c r="H242" s="132">
        <v>1</v>
      </c>
      <c r="I242" s="133"/>
      <c r="J242" s="134">
        <f>ROUND(I242*H242,2)</f>
        <v>0</v>
      </c>
      <c r="M242" s="135"/>
      <c r="N242" t="s" s="136">
        <v>49</v>
      </c>
      <c r="P242" s="137">
        <f>O242*H242</f>
        <v>0</v>
      </c>
      <c r="Q242" s="137">
        <v>0.03863</v>
      </c>
      <c r="R242" s="137">
        <f>Q242*H242</f>
        <v>0.03863</v>
      </c>
      <c r="S242" s="137">
        <v>0</v>
      </c>
      <c r="T242" s="138">
        <f>S242*H242</f>
        <v>0</v>
      </c>
      <c r="AR242" t="s" s="139">
        <v>138</v>
      </c>
      <c r="AT242" t="s" s="139">
        <v>134</v>
      </c>
      <c r="AU242" t="s" s="139">
        <v>24</v>
      </c>
      <c r="AY242" t="s" s="97">
        <v>132</v>
      </c>
      <c r="BE242" s="140">
        <f>IF(N242="základní",J242,0)</f>
        <v>0</v>
      </c>
      <c r="BF242" s="140">
        <f>IF(N242="snížená",J242,0)</f>
        <v>0</v>
      </c>
      <c r="BG242" s="140">
        <f>IF(N242="zákl. přenesená",J242,0)</f>
        <v>0</v>
      </c>
      <c r="BH242" s="140">
        <f>IF(N242="sníž. přenesená",J242,0)</f>
        <v>0</v>
      </c>
      <c r="BI242" s="140">
        <f>IF(N242="nulová",J242,0)</f>
        <v>0</v>
      </c>
      <c r="BJ242" t="s" s="97">
        <v>130</v>
      </c>
      <c r="BK242" s="140">
        <f>ROUND(I242*H242,2)</f>
        <v>0</v>
      </c>
      <c r="BL242" t="s" s="97">
        <v>138</v>
      </c>
      <c r="BM242" t="s" s="141">
        <v>287</v>
      </c>
    </row>
    <row r="243" s="60" customFormat="1" ht="33" customHeight="1">
      <c r="C243" t="s" s="129">
        <v>288</v>
      </c>
      <c r="D243" t="s" s="129">
        <v>134</v>
      </c>
      <c r="E243" t="s" s="130">
        <v>289</v>
      </c>
      <c r="F243" t="s" s="130">
        <v>290</v>
      </c>
      <c r="G243" t="s" s="131">
        <v>278</v>
      </c>
      <c r="H243" s="132">
        <v>1</v>
      </c>
      <c r="I243" s="133"/>
      <c r="J243" s="134">
        <f>ROUND(I243*H243,2)</f>
        <v>0</v>
      </c>
      <c r="M243" s="135"/>
      <c r="N243" t="s" s="136">
        <v>49</v>
      </c>
      <c r="P243" s="137">
        <f>O243*H243</f>
        <v>0</v>
      </c>
      <c r="Q243" s="137">
        <v>0.02228</v>
      </c>
      <c r="R243" s="137">
        <f>Q243*H243</f>
        <v>0.02228</v>
      </c>
      <c r="S243" s="137">
        <v>0</v>
      </c>
      <c r="T243" s="138">
        <f>S243*H243</f>
        <v>0</v>
      </c>
      <c r="AR243" t="s" s="139">
        <v>138</v>
      </c>
      <c r="AT243" t="s" s="139">
        <v>134</v>
      </c>
      <c r="AU243" t="s" s="139">
        <v>24</v>
      </c>
      <c r="AY243" t="s" s="97">
        <v>132</v>
      </c>
      <c r="BE243" s="140">
        <f>IF(N243="základní",J243,0)</f>
        <v>0</v>
      </c>
      <c r="BF243" s="140">
        <f>IF(N243="snížená",J243,0)</f>
        <v>0</v>
      </c>
      <c r="BG243" s="140">
        <f>IF(N243="zákl. přenesená",J243,0)</f>
        <v>0</v>
      </c>
      <c r="BH243" s="140">
        <f>IF(N243="sníž. přenesená",J243,0)</f>
        <v>0</v>
      </c>
      <c r="BI243" s="140">
        <f>IF(N243="nulová",J243,0)</f>
        <v>0</v>
      </c>
      <c r="BJ243" t="s" s="97">
        <v>130</v>
      </c>
      <c r="BK243" s="140">
        <f>ROUND(I243*H243,2)</f>
        <v>0</v>
      </c>
      <c r="BL243" t="s" s="97">
        <v>138</v>
      </c>
      <c r="BM243" t="s" s="141">
        <v>291</v>
      </c>
    </row>
    <row r="244" s="60" customFormat="1" ht="16.5" customHeight="1">
      <c r="C244" t="s" s="129">
        <v>292</v>
      </c>
      <c r="D244" t="s" s="129">
        <v>134</v>
      </c>
      <c r="E244" t="s" s="130">
        <v>293</v>
      </c>
      <c r="F244" t="s" s="130">
        <v>294</v>
      </c>
      <c r="G244" t="s" s="131">
        <v>137</v>
      </c>
      <c r="H244" s="132">
        <v>0.11</v>
      </c>
      <c r="I244" s="133"/>
      <c r="J244" s="134">
        <f>ROUND(I244*H244,2)</f>
        <v>0</v>
      </c>
      <c r="M244" s="135"/>
      <c r="N244" t="s" s="136">
        <v>49</v>
      </c>
      <c r="P244" s="137">
        <f>O244*H244</f>
        <v>0</v>
      </c>
      <c r="Q244" s="137">
        <v>1.94302</v>
      </c>
      <c r="R244" s="137">
        <f>Q244*H244</f>
        <v>0.2137322</v>
      </c>
      <c r="S244" s="137">
        <v>0</v>
      </c>
      <c r="T244" s="138">
        <f>S244*H244</f>
        <v>0</v>
      </c>
      <c r="AR244" t="s" s="139">
        <v>138</v>
      </c>
      <c r="AT244" t="s" s="139">
        <v>134</v>
      </c>
      <c r="AU244" t="s" s="139">
        <v>24</v>
      </c>
      <c r="AY244" t="s" s="97">
        <v>132</v>
      </c>
      <c r="BE244" s="140">
        <f>IF(N244="základní",J244,0)</f>
        <v>0</v>
      </c>
      <c r="BF244" s="140">
        <f>IF(N244="snížená",J244,0)</f>
        <v>0</v>
      </c>
      <c r="BG244" s="140">
        <f>IF(N244="zákl. přenesená",J244,0)</f>
        <v>0</v>
      </c>
      <c r="BH244" s="140">
        <f>IF(N244="sníž. přenesená",J244,0)</f>
        <v>0</v>
      </c>
      <c r="BI244" s="140">
        <f>IF(N244="nulová",J244,0)</f>
        <v>0</v>
      </c>
      <c r="BJ244" t="s" s="97">
        <v>130</v>
      </c>
      <c r="BK244" s="140">
        <f>ROUND(I244*H244,2)</f>
        <v>0</v>
      </c>
      <c r="BL244" t="s" s="97">
        <v>138</v>
      </c>
      <c r="BM244" t="s" s="141">
        <v>295</v>
      </c>
    </row>
    <row r="245" s="60" customFormat="1" ht="24.15" customHeight="1">
      <c r="C245" t="s" s="129">
        <v>296</v>
      </c>
      <c r="D245" t="s" s="129">
        <v>134</v>
      </c>
      <c r="E245" t="s" s="130">
        <v>297</v>
      </c>
      <c r="F245" t="s" s="130">
        <v>298</v>
      </c>
      <c r="G245" t="s" s="131">
        <v>171</v>
      </c>
      <c r="H245" s="132">
        <v>0.1</v>
      </c>
      <c r="I245" s="133"/>
      <c r="J245" s="134">
        <f>ROUND(I245*H245,2)</f>
        <v>0</v>
      </c>
      <c r="M245" s="135"/>
      <c r="N245" t="s" s="136">
        <v>49</v>
      </c>
      <c r="P245" s="137">
        <f>O245*H245</f>
        <v>0</v>
      </c>
      <c r="Q245" s="137">
        <v>1.09</v>
      </c>
      <c r="R245" s="137">
        <f>Q245*H245</f>
        <v>0.109</v>
      </c>
      <c r="S245" s="137">
        <v>0</v>
      </c>
      <c r="T245" s="138">
        <f>S245*H245</f>
        <v>0</v>
      </c>
      <c r="AR245" t="s" s="139">
        <v>138</v>
      </c>
      <c r="AT245" t="s" s="139">
        <v>134</v>
      </c>
      <c r="AU245" t="s" s="139">
        <v>24</v>
      </c>
      <c r="AY245" t="s" s="97">
        <v>132</v>
      </c>
      <c r="BE245" s="140">
        <f>IF(N245="základní",J245,0)</f>
        <v>0</v>
      </c>
      <c r="BF245" s="140">
        <f>IF(N245="snížená",J245,0)</f>
        <v>0</v>
      </c>
      <c r="BG245" s="140">
        <f>IF(N245="zákl. přenesená",J245,0)</f>
        <v>0</v>
      </c>
      <c r="BH245" s="140">
        <f>IF(N245="sníž. přenesená",J245,0)</f>
        <v>0</v>
      </c>
      <c r="BI245" s="140">
        <f>IF(N245="nulová",J245,0)</f>
        <v>0</v>
      </c>
      <c r="BJ245" t="s" s="97">
        <v>130</v>
      </c>
      <c r="BK245" s="140">
        <f>ROUND(I245*H245,2)</f>
        <v>0</v>
      </c>
      <c r="BL245" t="s" s="97">
        <v>138</v>
      </c>
      <c r="BM245" t="s" s="141">
        <v>299</v>
      </c>
    </row>
    <row r="246" s="148" customFormat="1" ht="13.55" customHeight="1">
      <c r="D246" t="s" s="143">
        <v>140</v>
      </c>
      <c r="E246" s="160"/>
      <c r="F246" t="s" s="161">
        <v>300</v>
      </c>
      <c r="H246" s="162">
        <v>0.1</v>
      </c>
      <c r="AT246" t="s" s="153">
        <v>140</v>
      </c>
      <c r="AU246" t="s" s="153">
        <v>24</v>
      </c>
      <c r="AV246" t="s" s="147">
        <v>24</v>
      </c>
      <c r="AW246" t="s" s="147">
        <v>142</v>
      </c>
      <c r="AX246" t="s" s="147">
        <v>131</v>
      </c>
      <c r="AY246" t="s" s="153">
        <v>132</v>
      </c>
    </row>
    <row r="247" s="142" customFormat="1" ht="13.55" customHeight="1">
      <c r="D247" t="s" s="149">
        <v>140</v>
      </c>
      <c r="E247" s="180"/>
      <c r="F247" t="s" s="181">
        <v>301</v>
      </c>
      <c r="H247" s="180"/>
      <c r="AT247" t="s" s="146">
        <v>140</v>
      </c>
      <c r="AU247" t="s" s="146">
        <v>24</v>
      </c>
      <c r="AV247" t="s" s="147">
        <v>130</v>
      </c>
      <c r="AW247" t="s" s="147">
        <v>142</v>
      </c>
      <c r="AX247" t="s" s="147">
        <v>131</v>
      </c>
      <c r="AY247" t="s" s="146">
        <v>132</v>
      </c>
    </row>
    <row r="248" s="154" customFormat="1" ht="13.55" customHeight="1">
      <c r="D248" t="s" s="155">
        <v>140</v>
      </c>
      <c r="E248" s="156"/>
      <c r="F248" t="s" s="157">
        <v>144</v>
      </c>
      <c r="H248" s="158">
        <v>0.1</v>
      </c>
      <c r="AT248" t="s" s="159">
        <v>140</v>
      </c>
      <c r="AU248" t="s" s="159">
        <v>24</v>
      </c>
      <c r="AV248" t="s" s="147">
        <v>138</v>
      </c>
      <c r="AW248" t="s" s="147">
        <v>142</v>
      </c>
      <c r="AX248" t="s" s="147">
        <v>130</v>
      </c>
      <c r="AY248" t="s" s="159">
        <v>132</v>
      </c>
    </row>
    <row r="249" s="60" customFormat="1" ht="24.15" customHeight="1">
      <c r="C249" t="s" s="129">
        <v>302</v>
      </c>
      <c r="D249" t="s" s="129">
        <v>134</v>
      </c>
      <c r="E249" t="s" s="130">
        <v>303</v>
      </c>
      <c r="F249" t="s" s="130">
        <v>304</v>
      </c>
      <c r="G249" t="s" s="131">
        <v>188</v>
      </c>
      <c r="H249" s="132">
        <v>4.29</v>
      </c>
      <c r="I249" s="133"/>
      <c r="J249" s="134">
        <f>ROUND(I249*H249,2)</f>
        <v>0</v>
      </c>
      <c r="M249" s="135"/>
      <c r="N249" t="s" s="136">
        <v>49</v>
      </c>
      <c r="P249" s="137">
        <f>O249*H249</f>
        <v>0</v>
      </c>
      <c r="Q249" s="137">
        <v>0.11576</v>
      </c>
      <c r="R249" s="137">
        <f>Q249*H249</f>
        <v>0.4966104</v>
      </c>
      <c r="S249" s="137">
        <v>0</v>
      </c>
      <c r="T249" s="138">
        <f>S249*H249</f>
        <v>0</v>
      </c>
      <c r="AR249" t="s" s="139">
        <v>138</v>
      </c>
      <c r="AT249" t="s" s="139">
        <v>134</v>
      </c>
      <c r="AU249" t="s" s="139">
        <v>24</v>
      </c>
      <c r="AY249" t="s" s="97">
        <v>132</v>
      </c>
      <c r="BE249" s="140">
        <f>IF(N249="základní",J249,0)</f>
        <v>0</v>
      </c>
      <c r="BF249" s="140">
        <f>IF(N249="snížená",J249,0)</f>
        <v>0</v>
      </c>
      <c r="BG249" s="140">
        <f>IF(N249="zákl. přenesená",J249,0)</f>
        <v>0</v>
      </c>
      <c r="BH249" s="140">
        <f>IF(N249="sníž. přenesená",J249,0)</f>
        <v>0</v>
      </c>
      <c r="BI249" s="140">
        <f>IF(N249="nulová",J249,0)</f>
        <v>0</v>
      </c>
      <c r="BJ249" t="s" s="97">
        <v>130</v>
      </c>
      <c r="BK249" s="140">
        <f>ROUND(I249*H249,2)</f>
        <v>0</v>
      </c>
      <c r="BL249" t="s" s="97">
        <v>138</v>
      </c>
      <c r="BM249" t="s" s="141">
        <v>305</v>
      </c>
    </row>
    <row r="250" s="142" customFormat="1" ht="13.55" customHeight="1">
      <c r="D250" t="s" s="143">
        <v>140</v>
      </c>
      <c r="E250" s="144"/>
      <c r="F250" t="s" s="145">
        <v>306</v>
      </c>
      <c r="H250" s="144"/>
      <c r="AT250" t="s" s="146">
        <v>140</v>
      </c>
      <c r="AU250" t="s" s="146">
        <v>24</v>
      </c>
      <c r="AV250" t="s" s="147">
        <v>130</v>
      </c>
      <c r="AW250" t="s" s="147">
        <v>142</v>
      </c>
      <c r="AX250" t="s" s="147">
        <v>131</v>
      </c>
      <c r="AY250" t="s" s="146">
        <v>132</v>
      </c>
    </row>
    <row r="251" s="148" customFormat="1" ht="13.55" customHeight="1">
      <c r="D251" t="s" s="149">
        <v>140</v>
      </c>
      <c r="E251" s="150"/>
      <c r="F251" t="s" s="151">
        <v>307</v>
      </c>
      <c r="H251" s="152">
        <v>4.29</v>
      </c>
      <c r="AT251" t="s" s="153">
        <v>140</v>
      </c>
      <c r="AU251" t="s" s="153">
        <v>24</v>
      </c>
      <c r="AV251" t="s" s="147">
        <v>24</v>
      </c>
      <c r="AW251" t="s" s="147">
        <v>142</v>
      </c>
      <c r="AX251" t="s" s="147">
        <v>131</v>
      </c>
      <c r="AY251" t="s" s="153">
        <v>132</v>
      </c>
    </row>
    <row r="252" s="154" customFormat="1" ht="13.55" customHeight="1">
      <c r="D252" t="s" s="155">
        <v>140</v>
      </c>
      <c r="E252" s="156"/>
      <c r="F252" t="s" s="157">
        <v>144</v>
      </c>
      <c r="H252" s="158">
        <v>4.29</v>
      </c>
      <c r="AT252" t="s" s="159">
        <v>140</v>
      </c>
      <c r="AU252" t="s" s="159">
        <v>24</v>
      </c>
      <c r="AV252" t="s" s="147">
        <v>138</v>
      </c>
      <c r="AW252" t="s" s="147">
        <v>142</v>
      </c>
      <c r="AX252" t="s" s="147">
        <v>130</v>
      </c>
      <c r="AY252" t="s" s="159">
        <v>132</v>
      </c>
    </row>
    <row r="253" s="60" customFormat="1" ht="33" customHeight="1">
      <c r="C253" t="s" s="129">
        <v>308</v>
      </c>
      <c r="D253" t="s" s="129">
        <v>134</v>
      </c>
      <c r="E253" t="s" s="130">
        <v>309</v>
      </c>
      <c r="F253" t="s" s="130">
        <v>310</v>
      </c>
      <c r="G253" t="s" s="131">
        <v>278</v>
      </c>
      <c r="H253" s="132">
        <v>21</v>
      </c>
      <c r="I253" s="133"/>
      <c r="J253" s="134">
        <f>ROUND(I253*H253,2)</f>
        <v>0</v>
      </c>
      <c r="M253" s="135"/>
      <c r="N253" t="s" s="136">
        <v>49</v>
      </c>
      <c r="P253" s="137">
        <f>O253*H253</f>
        <v>0</v>
      </c>
      <c r="Q253" s="137">
        <v>0.04694</v>
      </c>
      <c r="R253" s="137">
        <f>Q253*H253</f>
        <v>0.9857399999999999</v>
      </c>
      <c r="S253" s="137">
        <v>0</v>
      </c>
      <c r="T253" s="138">
        <f>S253*H253</f>
        <v>0</v>
      </c>
      <c r="AR253" t="s" s="139">
        <v>138</v>
      </c>
      <c r="AT253" t="s" s="139">
        <v>134</v>
      </c>
      <c r="AU253" t="s" s="139">
        <v>24</v>
      </c>
      <c r="AY253" t="s" s="97">
        <v>132</v>
      </c>
      <c r="BE253" s="140">
        <f>IF(N253="základní",J253,0)</f>
        <v>0</v>
      </c>
      <c r="BF253" s="140">
        <f>IF(N253="snížená",J253,0)</f>
        <v>0</v>
      </c>
      <c r="BG253" s="140">
        <f>IF(N253="zákl. přenesená",J253,0)</f>
        <v>0</v>
      </c>
      <c r="BH253" s="140">
        <f>IF(N253="sníž. přenesená",J253,0)</f>
        <v>0</v>
      </c>
      <c r="BI253" s="140">
        <f>IF(N253="nulová",J253,0)</f>
        <v>0</v>
      </c>
      <c r="BJ253" t="s" s="97">
        <v>130</v>
      </c>
      <c r="BK253" s="140">
        <f>ROUND(I253*H253,2)</f>
        <v>0</v>
      </c>
      <c r="BL253" t="s" s="97">
        <v>138</v>
      </c>
      <c r="BM253" t="s" s="141">
        <v>311</v>
      </c>
    </row>
    <row r="254" s="148" customFormat="1" ht="13.55" customHeight="1">
      <c r="D254" t="s" s="143">
        <v>140</v>
      </c>
      <c r="E254" s="160"/>
      <c r="F254" t="s" s="161">
        <v>312</v>
      </c>
      <c r="H254" s="162">
        <v>21</v>
      </c>
      <c r="AT254" t="s" s="153">
        <v>140</v>
      </c>
      <c r="AU254" t="s" s="153">
        <v>24</v>
      </c>
      <c r="AV254" t="s" s="147">
        <v>24</v>
      </c>
      <c r="AW254" t="s" s="147">
        <v>142</v>
      </c>
      <c r="AX254" t="s" s="147">
        <v>131</v>
      </c>
      <c r="AY254" t="s" s="153">
        <v>132</v>
      </c>
    </row>
    <row r="255" s="154" customFormat="1" ht="13.55" customHeight="1">
      <c r="D255" t="s" s="155">
        <v>140</v>
      </c>
      <c r="E255" s="156"/>
      <c r="F255" t="s" s="157">
        <v>144</v>
      </c>
      <c r="H255" s="158">
        <v>21</v>
      </c>
      <c r="AT255" t="s" s="159">
        <v>140</v>
      </c>
      <c r="AU255" t="s" s="159">
        <v>24</v>
      </c>
      <c r="AV255" t="s" s="147">
        <v>138</v>
      </c>
      <c r="AW255" t="s" s="147">
        <v>142</v>
      </c>
      <c r="AX255" t="s" s="147">
        <v>130</v>
      </c>
      <c r="AY255" t="s" s="159">
        <v>132</v>
      </c>
    </row>
    <row r="256" s="60" customFormat="1" ht="33" customHeight="1">
      <c r="C256" t="s" s="129">
        <v>313</v>
      </c>
      <c r="D256" t="s" s="129">
        <v>134</v>
      </c>
      <c r="E256" t="s" s="130">
        <v>314</v>
      </c>
      <c r="F256" t="s" s="130">
        <v>315</v>
      </c>
      <c r="G256" t="s" s="131">
        <v>188</v>
      </c>
      <c r="H256" s="132">
        <v>10</v>
      </c>
      <c r="I256" s="133"/>
      <c r="J256" s="134">
        <f>ROUND(I256*H256,2)</f>
        <v>0</v>
      </c>
      <c r="M256" s="135"/>
      <c r="N256" t="s" s="136">
        <v>49</v>
      </c>
      <c r="P256" s="137">
        <f>O256*H256</f>
        <v>0</v>
      </c>
      <c r="Q256" s="137">
        <v>0.07921</v>
      </c>
      <c r="R256" s="137">
        <f>Q256*H256</f>
        <v>0.7921</v>
      </c>
      <c r="S256" s="137">
        <v>0</v>
      </c>
      <c r="T256" s="138">
        <f>S256*H256</f>
        <v>0</v>
      </c>
      <c r="AR256" t="s" s="139">
        <v>138</v>
      </c>
      <c r="AT256" t="s" s="139">
        <v>134</v>
      </c>
      <c r="AU256" t="s" s="139">
        <v>24</v>
      </c>
      <c r="AY256" t="s" s="97">
        <v>132</v>
      </c>
      <c r="BE256" s="140">
        <f>IF(N256="základní",J256,0)</f>
        <v>0</v>
      </c>
      <c r="BF256" s="140">
        <f>IF(N256="snížená",J256,0)</f>
        <v>0</v>
      </c>
      <c r="BG256" s="140">
        <f>IF(N256="zákl. přenesená",J256,0)</f>
        <v>0</v>
      </c>
      <c r="BH256" s="140">
        <f>IF(N256="sníž. přenesená",J256,0)</f>
        <v>0</v>
      </c>
      <c r="BI256" s="140">
        <f>IF(N256="nulová",J256,0)</f>
        <v>0</v>
      </c>
      <c r="BJ256" t="s" s="97">
        <v>130</v>
      </c>
      <c r="BK256" s="140">
        <f>ROUND(I256*H256,2)</f>
        <v>0</v>
      </c>
      <c r="BL256" t="s" s="97">
        <v>138</v>
      </c>
      <c r="BM256" t="s" s="141">
        <v>316</v>
      </c>
    </row>
    <row r="257" s="142" customFormat="1" ht="13.55" customHeight="1">
      <c r="D257" t="s" s="143">
        <v>140</v>
      </c>
      <c r="E257" s="144"/>
      <c r="F257" t="s" s="145">
        <v>306</v>
      </c>
      <c r="H257" s="144"/>
      <c r="AT257" t="s" s="146">
        <v>140</v>
      </c>
      <c r="AU257" t="s" s="146">
        <v>24</v>
      </c>
      <c r="AV257" t="s" s="147">
        <v>130</v>
      </c>
      <c r="AW257" t="s" s="147">
        <v>142</v>
      </c>
      <c r="AX257" t="s" s="147">
        <v>131</v>
      </c>
      <c r="AY257" t="s" s="146">
        <v>132</v>
      </c>
    </row>
    <row r="258" s="148" customFormat="1" ht="13.55" customHeight="1">
      <c r="D258" t="s" s="149">
        <v>140</v>
      </c>
      <c r="E258" s="150"/>
      <c r="F258" t="s" s="151">
        <v>317</v>
      </c>
      <c r="H258" s="152">
        <v>10</v>
      </c>
      <c r="AT258" t="s" s="153">
        <v>140</v>
      </c>
      <c r="AU258" t="s" s="153">
        <v>24</v>
      </c>
      <c r="AV258" t="s" s="147">
        <v>24</v>
      </c>
      <c r="AW258" t="s" s="147">
        <v>142</v>
      </c>
      <c r="AX258" t="s" s="147">
        <v>131</v>
      </c>
      <c r="AY258" t="s" s="153">
        <v>132</v>
      </c>
    </row>
    <row r="259" s="154" customFormat="1" ht="13.55" customHeight="1">
      <c r="D259" t="s" s="155">
        <v>140</v>
      </c>
      <c r="E259" s="156"/>
      <c r="F259" t="s" s="157">
        <v>144</v>
      </c>
      <c r="H259" s="158">
        <v>10</v>
      </c>
      <c r="AT259" t="s" s="159">
        <v>140</v>
      </c>
      <c r="AU259" t="s" s="159">
        <v>24</v>
      </c>
      <c r="AV259" t="s" s="147">
        <v>138</v>
      </c>
      <c r="AW259" t="s" s="147">
        <v>142</v>
      </c>
      <c r="AX259" t="s" s="147">
        <v>130</v>
      </c>
      <c r="AY259" t="s" s="159">
        <v>132</v>
      </c>
    </row>
    <row r="260" s="60" customFormat="1" ht="24.15" customHeight="1">
      <c r="C260" t="s" s="129">
        <v>318</v>
      </c>
      <c r="D260" t="s" s="129">
        <v>134</v>
      </c>
      <c r="E260" t="s" s="130">
        <v>319</v>
      </c>
      <c r="F260" t="s" s="130">
        <v>320</v>
      </c>
      <c r="G260" t="s" s="131">
        <v>278</v>
      </c>
      <c r="H260" s="132">
        <v>12</v>
      </c>
      <c r="I260" s="133"/>
      <c r="J260" s="134">
        <f>ROUND(I260*H260,2)</f>
        <v>0</v>
      </c>
      <c r="M260" s="135"/>
      <c r="N260" t="s" s="136">
        <v>49</v>
      </c>
      <c r="P260" s="137">
        <f>O260*H260</f>
        <v>0</v>
      </c>
      <c r="Q260" s="137">
        <v>0.01262</v>
      </c>
      <c r="R260" s="137">
        <f>Q260*H260</f>
        <v>0.15144</v>
      </c>
      <c r="S260" s="137">
        <v>0</v>
      </c>
      <c r="T260" s="138">
        <f>S260*H260</f>
        <v>0</v>
      </c>
      <c r="AR260" t="s" s="139">
        <v>138</v>
      </c>
      <c r="AT260" t="s" s="139">
        <v>134</v>
      </c>
      <c r="AU260" t="s" s="139">
        <v>24</v>
      </c>
      <c r="AY260" t="s" s="97">
        <v>132</v>
      </c>
      <c r="BE260" s="140">
        <f>IF(N260="základní",J260,0)</f>
        <v>0</v>
      </c>
      <c r="BF260" s="140">
        <f>IF(N260="snížená",J260,0)</f>
        <v>0</v>
      </c>
      <c r="BG260" s="140">
        <f>IF(N260="zákl. přenesená",J260,0)</f>
        <v>0</v>
      </c>
      <c r="BH260" s="140">
        <f>IF(N260="sníž. přenesená",J260,0)</f>
        <v>0</v>
      </c>
      <c r="BI260" s="140">
        <f>IF(N260="nulová",J260,0)</f>
        <v>0</v>
      </c>
      <c r="BJ260" t="s" s="97">
        <v>130</v>
      </c>
      <c r="BK260" s="140">
        <f>ROUND(I260*H260,2)</f>
        <v>0</v>
      </c>
      <c r="BL260" t="s" s="97">
        <v>138</v>
      </c>
      <c r="BM260" t="s" s="141">
        <v>321</v>
      </c>
    </row>
    <row r="261" s="60" customFormat="1" ht="24.15" customHeight="1">
      <c r="C261" t="s" s="129">
        <v>322</v>
      </c>
      <c r="D261" t="s" s="129">
        <v>134</v>
      </c>
      <c r="E261" t="s" s="130">
        <v>323</v>
      </c>
      <c r="F261" t="s" s="130">
        <v>324</v>
      </c>
      <c r="G261" t="s" s="131">
        <v>188</v>
      </c>
      <c r="H261" s="132">
        <v>14.889</v>
      </c>
      <c r="I261" s="133"/>
      <c r="J261" s="134">
        <f>ROUND(I261*H261,2)</f>
        <v>0</v>
      </c>
      <c r="M261" s="135"/>
      <c r="N261" t="s" s="136">
        <v>49</v>
      </c>
      <c r="P261" s="137">
        <f>O261*H261</f>
        <v>0</v>
      </c>
      <c r="Q261" s="137">
        <v>0.06172</v>
      </c>
      <c r="R261" s="137">
        <f>Q261*H261</f>
        <v>0.91894908</v>
      </c>
      <c r="S261" s="137">
        <v>0</v>
      </c>
      <c r="T261" s="138">
        <f>S261*H261</f>
        <v>0</v>
      </c>
      <c r="AR261" t="s" s="139">
        <v>138</v>
      </c>
      <c r="AT261" t="s" s="139">
        <v>134</v>
      </c>
      <c r="AU261" t="s" s="139">
        <v>24</v>
      </c>
      <c r="AY261" t="s" s="97">
        <v>132</v>
      </c>
      <c r="BE261" s="140">
        <f>IF(N261="základní",J261,0)</f>
        <v>0</v>
      </c>
      <c r="BF261" s="140">
        <f>IF(N261="snížená",J261,0)</f>
        <v>0</v>
      </c>
      <c r="BG261" s="140">
        <f>IF(N261="zákl. přenesená",J261,0)</f>
        <v>0</v>
      </c>
      <c r="BH261" s="140">
        <f>IF(N261="sníž. přenesená",J261,0)</f>
        <v>0</v>
      </c>
      <c r="BI261" s="140">
        <f>IF(N261="nulová",J261,0)</f>
        <v>0</v>
      </c>
      <c r="BJ261" t="s" s="97">
        <v>130</v>
      </c>
      <c r="BK261" s="140">
        <f>ROUND(I261*H261,2)</f>
        <v>0</v>
      </c>
      <c r="BL261" t="s" s="97">
        <v>138</v>
      </c>
      <c r="BM261" t="s" s="141">
        <v>325</v>
      </c>
    </row>
    <row r="262" s="142" customFormat="1" ht="13.55" customHeight="1">
      <c r="D262" t="s" s="143">
        <v>140</v>
      </c>
      <c r="E262" s="144"/>
      <c r="F262" t="s" s="145">
        <v>306</v>
      </c>
      <c r="H262" s="144"/>
      <c r="AT262" t="s" s="146">
        <v>140</v>
      </c>
      <c r="AU262" t="s" s="146">
        <v>24</v>
      </c>
      <c r="AV262" t="s" s="147">
        <v>130</v>
      </c>
      <c r="AW262" t="s" s="147">
        <v>142</v>
      </c>
      <c r="AX262" t="s" s="147">
        <v>131</v>
      </c>
      <c r="AY262" t="s" s="146">
        <v>132</v>
      </c>
    </row>
    <row r="263" s="148" customFormat="1" ht="13.55" customHeight="1">
      <c r="D263" t="s" s="149">
        <v>140</v>
      </c>
      <c r="E263" s="150"/>
      <c r="F263" t="s" s="151">
        <v>326</v>
      </c>
      <c r="H263" s="152">
        <v>17.253</v>
      </c>
      <c r="AT263" t="s" s="153">
        <v>140</v>
      </c>
      <c r="AU263" t="s" s="153">
        <v>24</v>
      </c>
      <c r="AV263" t="s" s="147">
        <v>24</v>
      </c>
      <c r="AW263" t="s" s="147">
        <v>142</v>
      </c>
      <c r="AX263" t="s" s="147">
        <v>131</v>
      </c>
      <c r="AY263" t="s" s="153">
        <v>132</v>
      </c>
    </row>
    <row r="264" s="148" customFormat="1" ht="13.55" customHeight="1">
      <c r="D264" t="s" s="149">
        <v>140</v>
      </c>
      <c r="E264" s="150"/>
      <c r="F264" t="s" s="151">
        <v>327</v>
      </c>
      <c r="H264" s="152">
        <v>-2.364</v>
      </c>
      <c r="AT264" t="s" s="153">
        <v>140</v>
      </c>
      <c r="AU264" t="s" s="153">
        <v>24</v>
      </c>
      <c r="AV264" t="s" s="147">
        <v>24</v>
      </c>
      <c r="AW264" t="s" s="147">
        <v>142</v>
      </c>
      <c r="AX264" t="s" s="147">
        <v>131</v>
      </c>
      <c r="AY264" t="s" s="153">
        <v>132</v>
      </c>
    </row>
    <row r="265" s="154" customFormat="1" ht="13.55" customHeight="1">
      <c r="D265" t="s" s="155">
        <v>140</v>
      </c>
      <c r="E265" s="156"/>
      <c r="F265" t="s" s="157">
        <v>144</v>
      </c>
      <c r="H265" s="158">
        <v>14.889</v>
      </c>
      <c r="AT265" t="s" s="159">
        <v>140</v>
      </c>
      <c r="AU265" t="s" s="159">
        <v>24</v>
      </c>
      <c r="AV265" t="s" s="147">
        <v>138</v>
      </c>
      <c r="AW265" t="s" s="147">
        <v>142</v>
      </c>
      <c r="AX265" t="s" s="147">
        <v>130</v>
      </c>
      <c r="AY265" t="s" s="159">
        <v>132</v>
      </c>
    </row>
    <row r="266" s="60" customFormat="1" ht="24.15" customHeight="1">
      <c r="C266" t="s" s="129">
        <v>328</v>
      </c>
      <c r="D266" t="s" s="129">
        <v>134</v>
      </c>
      <c r="E266" t="s" s="130">
        <v>329</v>
      </c>
      <c r="F266" t="s" s="130">
        <v>330</v>
      </c>
      <c r="G266" t="s" s="131">
        <v>188</v>
      </c>
      <c r="H266" s="132">
        <v>165.872</v>
      </c>
      <c r="I266" s="133"/>
      <c r="J266" s="134">
        <f>ROUND(I266*H266,2)</f>
        <v>0</v>
      </c>
      <c r="M266" s="135"/>
      <c r="N266" t="s" s="136">
        <v>49</v>
      </c>
      <c r="P266" s="137">
        <f>O266*H266</f>
        <v>0</v>
      </c>
      <c r="Q266" s="137">
        <v>0.07921</v>
      </c>
      <c r="R266" s="137">
        <f>Q266*H266</f>
        <v>13.13872112</v>
      </c>
      <c r="S266" s="137">
        <v>0</v>
      </c>
      <c r="T266" s="138">
        <f>S266*H266</f>
        <v>0</v>
      </c>
      <c r="AR266" t="s" s="139">
        <v>138</v>
      </c>
      <c r="AT266" t="s" s="139">
        <v>134</v>
      </c>
      <c r="AU266" t="s" s="139">
        <v>24</v>
      </c>
      <c r="AY266" t="s" s="97">
        <v>132</v>
      </c>
      <c r="BE266" s="140">
        <f>IF(N266="základní",J266,0)</f>
        <v>0</v>
      </c>
      <c r="BF266" s="140">
        <f>IF(N266="snížená",J266,0)</f>
        <v>0</v>
      </c>
      <c r="BG266" s="140">
        <f>IF(N266="zákl. přenesená",J266,0)</f>
        <v>0</v>
      </c>
      <c r="BH266" s="140">
        <f>IF(N266="sníž. přenesená",J266,0)</f>
        <v>0</v>
      </c>
      <c r="BI266" s="140">
        <f>IF(N266="nulová",J266,0)</f>
        <v>0</v>
      </c>
      <c r="BJ266" t="s" s="97">
        <v>130</v>
      </c>
      <c r="BK266" s="140">
        <f>ROUND(I266*H266,2)</f>
        <v>0</v>
      </c>
      <c r="BL266" t="s" s="97">
        <v>138</v>
      </c>
      <c r="BM266" t="s" s="141">
        <v>331</v>
      </c>
    </row>
    <row r="267" s="142" customFormat="1" ht="13.55" customHeight="1">
      <c r="D267" t="s" s="143">
        <v>140</v>
      </c>
      <c r="E267" s="144"/>
      <c r="F267" t="s" s="145">
        <v>306</v>
      </c>
      <c r="H267" s="144"/>
      <c r="AT267" t="s" s="146">
        <v>140</v>
      </c>
      <c r="AU267" t="s" s="146">
        <v>24</v>
      </c>
      <c r="AV267" t="s" s="147">
        <v>130</v>
      </c>
      <c r="AW267" t="s" s="147">
        <v>142</v>
      </c>
      <c r="AX267" t="s" s="147">
        <v>131</v>
      </c>
      <c r="AY267" t="s" s="146">
        <v>132</v>
      </c>
    </row>
    <row r="268" s="148" customFormat="1" ht="13.55" customHeight="1">
      <c r="D268" t="s" s="149">
        <v>140</v>
      </c>
      <c r="E268" s="150"/>
      <c r="F268" t="s" s="151">
        <v>332</v>
      </c>
      <c r="H268" s="152">
        <v>71.523</v>
      </c>
      <c r="AT268" t="s" s="153">
        <v>140</v>
      </c>
      <c r="AU268" t="s" s="153">
        <v>24</v>
      </c>
      <c r="AV268" t="s" s="147">
        <v>24</v>
      </c>
      <c r="AW268" t="s" s="147">
        <v>142</v>
      </c>
      <c r="AX268" t="s" s="147">
        <v>131</v>
      </c>
      <c r="AY268" t="s" s="153">
        <v>132</v>
      </c>
    </row>
    <row r="269" s="148" customFormat="1" ht="13.55" customHeight="1">
      <c r="D269" t="s" s="149">
        <v>140</v>
      </c>
      <c r="E269" s="150"/>
      <c r="F269" t="s" s="151">
        <v>333</v>
      </c>
      <c r="H269" s="152">
        <v>-7.683</v>
      </c>
      <c r="AT269" t="s" s="153">
        <v>140</v>
      </c>
      <c r="AU269" t="s" s="153">
        <v>24</v>
      </c>
      <c r="AV269" t="s" s="147">
        <v>24</v>
      </c>
      <c r="AW269" t="s" s="147">
        <v>142</v>
      </c>
      <c r="AX269" t="s" s="147">
        <v>131</v>
      </c>
      <c r="AY269" t="s" s="153">
        <v>132</v>
      </c>
    </row>
    <row r="270" s="148" customFormat="1" ht="13.55" customHeight="1">
      <c r="D270" t="s" s="149">
        <v>140</v>
      </c>
      <c r="E270" s="150"/>
      <c r="F270" t="s" s="151">
        <v>334</v>
      </c>
      <c r="H270" s="152">
        <v>2.28</v>
      </c>
      <c r="AT270" t="s" s="153">
        <v>140</v>
      </c>
      <c r="AU270" t="s" s="153">
        <v>24</v>
      </c>
      <c r="AV270" t="s" s="147">
        <v>24</v>
      </c>
      <c r="AW270" t="s" s="147">
        <v>142</v>
      </c>
      <c r="AX270" t="s" s="147">
        <v>131</v>
      </c>
      <c r="AY270" t="s" s="153">
        <v>132</v>
      </c>
    </row>
    <row r="271" s="142" customFormat="1" ht="13.55" customHeight="1">
      <c r="D271" t="s" s="149">
        <v>140</v>
      </c>
      <c r="E271" s="180"/>
      <c r="F271" t="s" s="181">
        <v>335</v>
      </c>
      <c r="H271" s="180"/>
      <c r="AT271" t="s" s="146">
        <v>140</v>
      </c>
      <c r="AU271" t="s" s="146">
        <v>24</v>
      </c>
      <c r="AV271" t="s" s="147">
        <v>130</v>
      </c>
      <c r="AW271" t="s" s="147">
        <v>142</v>
      </c>
      <c r="AX271" t="s" s="147">
        <v>131</v>
      </c>
      <c r="AY271" t="s" s="146">
        <v>132</v>
      </c>
    </row>
    <row r="272" s="148" customFormat="1" ht="13.55" customHeight="1">
      <c r="D272" t="s" s="149">
        <v>140</v>
      </c>
      <c r="E272" s="150"/>
      <c r="F272" t="s" s="151">
        <v>336</v>
      </c>
      <c r="H272" s="152">
        <v>50.418</v>
      </c>
      <c r="AT272" t="s" s="153">
        <v>140</v>
      </c>
      <c r="AU272" t="s" s="153">
        <v>24</v>
      </c>
      <c r="AV272" t="s" s="147">
        <v>24</v>
      </c>
      <c r="AW272" t="s" s="147">
        <v>142</v>
      </c>
      <c r="AX272" t="s" s="147">
        <v>131</v>
      </c>
      <c r="AY272" t="s" s="153">
        <v>132</v>
      </c>
    </row>
    <row r="273" s="148" customFormat="1" ht="13.55" customHeight="1">
      <c r="D273" t="s" s="149">
        <v>140</v>
      </c>
      <c r="E273" s="150"/>
      <c r="F273" t="s" s="151">
        <v>337</v>
      </c>
      <c r="H273" s="152">
        <v>57.453</v>
      </c>
      <c r="AT273" t="s" s="153">
        <v>140</v>
      </c>
      <c r="AU273" t="s" s="153">
        <v>24</v>
      </c>
      <c r="AV273" t="s" s="147">
        <v>24</v>
      </c>
      <c r="AW273" t="s" s="147">
        <v>142</v>
      </c>
      <c r="AX273" t="s" s="147">
        <v>131</v>
      </c>
      <c r="AY273" t="s" s="153">
        <v>132</v>
      </c>
    </row>
    <row r="274" s="148" customFormat="1" ht="13.55" customHeight="1">
      <c r="D274" t="s" s="149">
        <v>140</v>
      </c>
      <c r="E274" s="150"/>
      <c r="F274" t="s" s="151">
        <v>338</v>
      </c>
      <c r="H274" s="152">
        <v>-9.319000000000001</v>
      </c>
      <c r="AT274" t="s" s="153">
        <v>140</v>
      </c>
      <c r="AU274" t="s" s="153">
        <v>24</v>
      </c>
      <c r="AV274" t="s" s="147">
        <v>24</v>
      </c>
      <c r="AW274" t="s" s="147">
        <v>142</v>
      </c>
      <c r="AX274" t="s" s="147">
        <v>131</v>
      </c>
      <c r="AY274" t="s" s="153">
        <v>132</v>
      </c>
    </row>
    <row r="275" s="148" customFormat="1" ht="13.55" customHeight="1">
      <c r="D275" t="s" s="149">
        <v>140</v>
      </c>
      <c r="E275" s="150"/>
      <c r="F275" t="s" s="151">
        <v>339</v>
      </c>
      <c r="H275" s="152">
        <v>1.2</v>
      </c>
      <c r="AT275" t="s" s="153">
        <v>140</v>
      </c>
      <c r="AU275" t="s" s="153">
        <v>24</v>
      </c>
      <c r="AV275" t="s" s="147">
        <v>24</v>
      </c>
      <c r="AW275" t="s" s="147">
        <v>142</v>
      </c>
      <c r="AX275" t="s" s="147">
        <v>131</v>
      </c>
      <c r="AY275" t="s" s="153">
        <v>132</v>
      </c>
    </row>
    <row r="276" s="154" customFormat="1" ht="13.55" customHeight="1">
      <c r="D276" t="s" s="155">
        <v>140</v>
      </c>
      <c r="E276" s="156"/>
      <c r="F276" t="s" s="157">
        <v>144</v>
      </c>
      <c r="H276" s="158">
        <v>165.872</v>
      </c>
      <c r="AT276" t="s" s="159">
        <v>140</v>
      </c>
      <c r="AU276" t="s" s="159">
        <v>24</v>
      </c>
      <c r="AV276" t="s" s="147">
        <v>138</v>
      </c>
      <c r="AW276" t="s" s="147">
        <v>142</v>
      </c>
      <c r="AX276" t="s" s="147">
        <v>130</v>
      </c>
      <c r="AY276" t="s" s="159">
        <v>132</v>
      </c>
    </row>
    <row r="277" s="60" customFormat="1" ht="24.15" customHeight="1">
      <c r="C277" t="s" s="129">
        <v>340</v>
      </c>
      <c r="D277" t="s" s="129">
        <v>134</v>
      </c>
      <c r="E277" t="s" s="130">
        <v>341</v>
      </c>
      <c r="F277" t="s" s="130">
        <v>342</v>
      </c>
      <c r="G277" t="s" s="131">
        <v>343</v>
      </c>
      <c r="H277" s="132">
        <v>75.90000000000001</v>
      </c>
      <c r="I277" s="133"/>
      <c r="J277" s="134">
        <f>ROUND(I277*H277,2)</f>
        <v>0</v>
      </c>
      <c r="M277" s="135"/>
      <c r="N277" t="s" s="136">
        <v>49</v>
      </c>
      <c r="P277" s="137">
        <f>O277*H277</f>
        <v>0</v>
      </c>
      <c r="Q277" s="137">
        <v>0.00013</v>
      </c>
      <c r="R277" s="137">
        <f>Q277*H277</f>
        <v>0.009867000000000001</v>
      </c>
      <c r="S277" s="137">
        <v>0</v>
      </c>
      <c r="T277" s="138">
        <f>S277*H277</f>
        <v>0</v>
      </c>
      <c r="AR277" t="s" s="139">
        <v>138</v>
      </c>
      <c r="AT277" t="s" s="139">
        <v>134</v>
      </c>
      <c r="AU277" t="s" s="139">
        <v>24</v>
      </c>
      <c r="AY277" t="s" s="97">
        <v>132</v>
      </c>
      <c r="BE277" s="140">
        <f>IF(N277="základní",J277,0)</f>
        <v>0</v>
      </c>
      <c r="BF277" s="140">
        <f>IF(N277="snížená",J277,0)</f>
        <v>0</v>
      </c>
      <c r="BG277" s="140">
        <f>IF(N277="zákl. přenesená",J277,0)</f>
        <v>0</v>
      </c>
      <c r="BH277" s="140">
        <f>IF(N277="sníž. přenesená",J277,0)</f>
        <v>0</v>
      </c>
      <c r="BI277" s="140">
        <f>IF(N277="nulová",J277,0)</f>
        <v>0</v>
      </c>
      <c r="BJ277" t="s" s="97">
        <v>130</v>
      </c>
      <c r="BK277" s="140">
        <f>ROUND(I277*H277,2)</f>
        <v>0</v>
      </c>
      <c r="BL277" t="s" s="97">
        <v>138</v>
      </c>
      <c r="BM277" t="s" s="141">
        <v>344</v>
      </c>
    </row>
    <row r="278" s="148" customFormat="1" ht="13.55" customHeight="1">
      <c r="D278" t="s" s="143">
        <v>140</v>
      </c>
      <c r="E278" s="160"/>
      <c r="F278" t="s" s="161">
        <v>345</v>
      </c>
      <c r="H278" s="162">
        <v>75.90000000000001</v>
      </c>
      <c r="AT278" t="s" s="153">
        <v>140</v>
      </c>
      <c r="AU278" t="s" s="153">
        <v>24</v>
      </c>
      <c r="AV278" t="s" s="147">
        <v>24</v>
      </c>
      <c r="AW278" t="s" s="147">
        <v>142</v>
      </c>
      <c r="AX278" t="s" s="147">
        <v>131</v>
      </c>
      <c r="AY278" t="s" s="153">
        <v>132</v>
      </c>
    </row>
    <row r="279" s="154" customFormat="1" ht="13.55" customHeight="1">
      <c r="D279" t="s" s="155">
        <v>140</v>
      </c>
      <c r="E279" s="156"/>
      <c r="F279" t="s" s="157">
        <v>144</v>
      </c>
      <c r="H279" s="158">
        <v>75.90000000000001</v>
      </c>
      <c r="AT279" t="s" s="159">
        <v>140</v>
      </c>
      <c r="AU279" t="s" s="159">
        <v>24</v>
      </c>
      <c r="AV279" t="s" s="147">
        <v>138</v>
      </c>
      <c r="AW279" t="s" s="147">
        <v>142</v>
      </c>
      <c r="AX279" t="s" s="147">
        <v>130</v>
      </c>
      <c r="AY279" t="s" s="159">
        <v>132</v>
      </c>
    </row>
    <row r="280" s="60" customFormat="1" ht="21.75" customHeight="1">
      <c r="C280" t="s" s="129">
        <v>346</v>
      </c>
      <c r="D280" t="s" s="129">
        <v>134</v>
      </c>
      <c r="E280" t="s" s="130">
        <v>347</v>
      </c>
      <c r="F280" t="s" s="130">
        <v>348</v>
      </c>
      <c r="G280" t="s" s="131">
        <v>188</v>
      </c>
      <c r="H280" s="132">
        <v>3.02</v>
      </c>
      <c r="I280" s="133"/>
      <c r="J280" s="134">
        <f>ROUND(I280*H280,2)</f>
        <v>0</v>
      </c>
      <c r="M280" s="135"/>
      <c r="N280" t="s" s="136">
        <v>49</v>
      </c>
      <c r="P280" s="137">
        <f>O280*H280</f>
        <v>0</v>
      </c>
      <c r="Q280" s="137">
        <v>0.17818</v>
      </c>
      <c r="R280" s="137">
        <f>Q280*H280</f>
        <v>0.5381036</v>
      </c>
      <c r="S280" s="137">
        <v>0</v>
      </c>
      <c r="T280" s="138">
        <f>S280*H280</f>
        <v>0</v>
      </c>
      <c r="AR280" t="s" s="139">
        <v>138</v>
      </c>
      <c r="AT280" t="s" s="139">
        <v>134</v>
      </c>
      <c r="AU280" t="s" s="139">
        <v>24</v>
      </c>
      <c r="AY280" t="s" s="97">
        <v>132</v>
      </c>
      <c r="BE280" s="140">
        <f>IF(N280="základní",J280,0)</f>
        <v>0</v>
      </c>
      <c r="BF280" s="140">
        <f>IF(N280="snížená",J280,0)</f>
        <v>0</v>
      </c>
      <c r="BG280" s="140">
        <f>IF(N280="zákl. přenesená",J280,0)</f>
        <v>0</v>
      </c>
      <c r="BH280" s="140">
        <f>IF(N280="sníž. přenesená",J280,0)</f>
        <v>0</v>
      </c>
      <c r="BI280" s="140">
        <f>IF(N280="nulová",J280,0)</f>
        <v>0</v>
      </c>
      <c r="BJ280" t="s" s="97">
        <v>130</v>
      </c>
      <c r="BK280" s="140">
        <f>ROUND(I280*H280,2)</f>
        <v>0</v>
      </c>
      <c r="BL280" t="s" s="97">
        <v>138</v>
      </c>
      <c r="BM280" t="s" s="141">
        <v>349</v>
      </c>
    </row>
    <row r="281" s="148" customFormat="1" ht="13.55" customHeight="1">
      <c r="D281" t="s" s="143">
        <v>140</v>
      </c>
      <c r="E281" s="160"/>
      <c r="F281" t="s" s="161">
        <v>350</v>
      </c>
      <c r="H281" s="162">
        <v>3.02</v>
      </c>
      <c r="AT281" t="s" s="153">
        <v>140</v>
      </c>
      <c r="AU281" t="s" s="153">
        <v>24</v>
      </c>
      <c r="AV281" t="s" s="147">
        <v>24</v>
      </c>
      <c r="AW281" t="s" s="147">
        <v>142</v>
      </c>
      <c r="AX281" t="s" s="147">
        <v>131</v>
      </c>
      <c r="AY281" t="s" s="153">
        <v>132</v>
      </c>
    </row>
    <row r="282" s="154" customFormat="1" ht="13.55" customHeight="1">
      <c r="D282" t="s" s="155">
        <v>140</v>
      </c>
      <c r="E282" s="156"/>
      <c r="F282" t="s" s="157">
        <v>144</v>
      </c>
      <c r="H282" s="158">
        <v>3.02</v>
      </c>
      <c r="AT282" t="s" s="159">
        <v>140</v>
      </c>
      <c r="AU282" t="s" s="159">
        <v>24</v>
      </c>
      <c r="AV282" t="s" s="147">
        <v>138</v>
      </c>
      <c r="AW282" t="s" s="147">
        <v>142</v>
      </c>
      <c r="AX282" t="s" s="147">
        <v>130</v>
      </c>
      <c r="AY282" t="s" s="159">
        <v>132</v>
      </c>
    </row>
    <row r="283" s="60" customFormat="1" ht="16.5" customHeight="1">
      <c r="C283" t="s" s="129">
        <v>351</v>
      </c>
      <c r="D283" t="s" s="129">
        <v>134</v>
      </c>
      <c r="E283" t="s" s="130">
        <v>352</v>
      </c>
      <c r="F283" t="s" s="130">
        <v>353</v>
      </c>
      <c r="G283" t="s" s="131">
        <v>188</v>
      </c>
      <c r="H283" s="132">
        <v>12</v>
      </c>
      <c r="I283" s="133"/>
      <c r="J283" s="134">
        <f>ROUND(I283*H283,2)</f>
        <v>0</v>
      </c>
      <c r="M283" s="135"/>
      <c r="N283" t="s" s="136">
        <v>49</v>
      </c>
      <c r="P283" s="137">
        <f>O283*H283</f>
        <v>0</v>
      </c>
      <c r="Q283" s="137">
        <v>0.04979</v>
      </c>
      <c r="R283" s="137">
        <f>Q283*H283</f>
        <v>0.59748</v>
      </c>
      <c r="S283" s="137">
        <v>0</v>
      </c>
      <c r="T283" s="138">
        <f>S283*H283</f>
        <v>0</v>
      </c>
      <c r="AR283" t="s" s="139">
        <v>138</v>
      </c>
      <c r="AT283" t="s" s="139">
        <v>134</v>
      </c>
      <c r="AU283" t="s" s="139">
        <v>24</v>
      </c>
      <c r="AY283" t="s" s="97">
        <v>132</v>
      </c>
      <c r="BE283" s="140">
        <f>IF(N283="základní",J283,0)</f>
        <v>0</v>
      </c>
      <c r="BF283" s="140">
        <f>IF(N283="snížená",J283,0)</f>
        <v>0</v>
      </c>
      <c r="BG283" s="140">
        <f>IF(N283="zákl. přenesená",J283,0)</f>
        <v>0</v>
      </c>
      <c r="BH283" s="140">
        <f>IF(N283="sníž. přenesená",J283,0)</f>
        <v>0</v>
      </c>
      <c r="BI283" s="140">
        <f>IF(N283="nulová",J283,0)</f>
        <v>0</v>
      </c>
      <c r="BJ283" t="s" s="97">
        <v>130</v>
      </c>
      <c r="BK283" s="140">
        <f>ROUND(I283*H283,2)</f>
        <v>0</v>
      </c>
      <c r="BL283" t="s" s="97">
        <v>138</v>
      </c>
      <c r="BM283" t="s" s="141">
        <v>354</v>
      </c>
    </row>
    <row r="284" s="148" customFormat="1" ht="13.55" customHeight="1">
      <c r="D284" t="s" s="143">
        <v>140</v>
      </c>
      <c r="E284" s="160"/>
      <c r="F284" t="s" s="161">
        <v>355</v>
      </c>
      <c r="H284" s="162">
        <v>12</v>
      </c>
      <c r="AT284" t="s" s="153">
        <v>140</v>
      </c>
      <c r="AU284" t="s" s="153">
        <v>24</v>
      </c>
      <c r="AV284" t="s" s="147">
        <v>24</v>
      </c>
      <c r="AW284" t="s" s="147">
        <v>142</v>
      </c>
      <c r="AX284" t="s" s="147">
        <v>131</v>
      </c>
      <c r="AY284" t="s" s="153">
        <v>132</v>
      </c>
    </row>
    <row r="285" s="154" customFormat="1" ht="13.55" customHeight="1">
      <c r="D285" t="s" s="155">
        <v>140</v>
      </c>
      <c r="E285" s="156"/>
      <c r="F285" t="s" s="157">
        <v>144</v>
      </c>
      <c r="H285" s="158">
        <v>12</v>
      </c>
      <c r="AT285" t="s" s="159">
        <v>140</v>
      </c>
      <c r="AU285" t="s" s="159">
        <v>24</v>
      </c>
      <c r="AV285" t="s" s="147">
        <v>138</v>
      </c>
      <c r="AW285" t="s" s="147">
        <v>142</v>
      </c>
      <c r="AX285" t="s" s="147">
        <v>130</v>
      </c>
      <c r="AY285" t="s" s="159">
        <v>132</v>
      </c>
    </row>
    <row r="286" s="60" customFormat="1" ht="21.75" customHeight="1">
      <c r="C286" t="s" s="129">
        <v>356</v>
      </c>
      <c r="D286" t="s" s="129">
        <v>134</v>
      </c>
      <c r="E286" t="s" s="130">
        <v>357</v>
      </c>
      <c r="F286" t="s" s="130">
        <v>358</v>
      </c>
      <c r="G286" t="s" s="131">
        <v>188</v>
      </c>
      <c r="H286" s="132">
        <v>9.6</v>
      </c>
      <c r="I286" s="133"/>
      <c r="J286" s="134">
        <f>ROUND(I286*H286,2)</f>
        <v>0</v>
      </c>
      <c r="M286" s="135"/>
      <c r="N286" t="s" s="136">
        <v>49</v>
      </c>
      <c r="P286" s="137">
        <f>O286*H286</f>
        <v>0</v>
      </c>
      <c r="Q286" s="137">
        <v>0.26723</v>
      </c>
      <c r="R286" s="137">
        <f>Q286*H286</f>
        <v>2.565408</v>
      </c>
      <c r="S286" s="137">
        <v>0</v>
      </c>
      <c r="T286" s="138">
        <f>S286*H286</f>
        <v>0</v>
      </c>
      <c r="AR286" t="s" s="139">
        <v>138</v>
      </c>
      <c r="AT286" t="s" s="139">
        <v>134</v>
      </c>
      <c r="AU286" t="s" s="139">
        <v>24</v>
      </c>
      <c r="AY286" t="s" s="97">
        <v>132</v>
      </c>
      <c r="BE286" s="140">
        <f>IF(N286="základní",J286,0)</f>
        <v>0</v>
      </c>
      <c r="BF286" s="140">
        <f>IF(N286="snížená",J286,0)</f>
        <v>0</v>
      </c>
      <c r="BG286" s="140">
        <f>IF(N286="zákl. přenesená",J286,0)</f>
        <v>0</v>
      </c>
      <c r="BH286" s="140">
        <f>IF(N286="sníž. přenesená",J286,0)</f>
        <v>0</v>
      </c>
      <c r="BI286" s="140">
        <f>IF(N286="nulová",J286,0)</f>
        <v>0</v>
      </c>
      <c r="BJ286" t="s" s="97">
        <v>130</v>
      </c>
      <c r="BK286" s="140">
        <f>ROUND(I286*H286,2)</f>
        <v>0</v>
      </c>
      <c r="BL286" t="s" s="97">
        <v>138</v>
      </c>
      <c r="BM286" t="s" s="141">
        <v>359</v>
      </c>
    </row>
    <row r="287" s="148" customFormat="1" ht="13.55" customHeight="1">
      <c r="D287" t="s" s="143">
        <v>140</v>
      </c>
      <c r="E287" s="160"/>
      <c r="F287" t="s" s="161">
        <v>360</v>
      </c>
      <c r="H287" s="162">
        <v>9.6</v>
      </c>
      <c r="AT287" t="s" s="153">
        <v>140</v>
      </c>
      <c r="AU287" t="s" s="153">
        <v>24</v>
      </c>
      <c r="AV287" t="s" s="147">
        <v>24</v>
      </c>
      <c r="AW287" t="s" s="147">
        <v>142</v>
      </c>
      <c r="AX287" t="s" s="147">
        <v>131</v>
      </c>
      <c r="AY287" t="s" s="153">
        <v>132</v>
      </c>
    </row>
    <row r="288" s="154" customFormat="1" ht="13.55" customHeight="1">
      <c r="D288" t="s" s="149">
        <v>140</v>
      </c>
      <c r="E288" s="173"/>
      <c r="F288" t="s" s="174">
        <v>144</v>
      </c>
      <c r="H288" s="152">
        <v>9.6</v>
      </c>
      <c r="AT288" t="s" s="159">
        <v>140</v>
      </c>
      <c r="AU288" t="s" s="159">
        <v>24</v>
      </c>
      <c r="AV288" t="s" s="147">
        <v>138</v>
      </c>
      <c r="AW288" t="s" s="147">
        <v>142</v>
      </c>
      <c r="AX288" t="s" s="147">
        <v>130</v>
      </c>
      <c r="AY288" t="s" s="159">
        <v>132</v>
      </c>
    </row>
    <row r="289" s="118" customFormat="1" ht="22.8" customHeight="1">
      <c r="D289" t="s" s="126">
        <v>127</v>
      </c>
      <c r="E289" t="s" s="127">
        <v>138</v>
      </c>
      <c r="F289" t="s" s="127">
        <v>361</v>
      </c>
      <c r="J289" s="128">
        <f>BK289</f>
        <v>0</v>
      </c>
      <c r="P289" s="122">
        <f>SUM(P290:P327)</f>
        <v>0</v>
      </c>
      <c r="R289" s="122">
        <f>SUM(R290:R327)</f>
        <v>27.26017864</v>
      </c>
      <c r="T289" s="123">
        <f>SUM(T290:T327)</f>
        <v>0.874</v>
      </c>
      <c r="AR289" t="s" s="119">
        <v>130</v>
      </c>
      <c r="AT289" t="s" s="124">
        <v>127</v>
      </c>
      <c r="AU289" t="s" s="124">
        <v>130</v>
      </c>
      <c r="AY289" t="s" s="119">
        <v>132</v>
      </c>
      <c r="BK289" s="125">
        <f>SUM(BK290:BK327)</f>
        <v>0</v>
      </c>
    </row>
    <row r="290" s="60" customFormat="1" ht="16.5" customHeight="1">
      <c r="C290" t="s" s="129">
        <v>362</v>
      </c>
      <c r="D290" t="s" s="129">
        <v>134</v>
      </c>
      <c r="E290" t="s" s="130">
        <v>363</v>
      </c>
      <c r="F290" t="s" s="130">
        <v>364</v>
      </c>
      <c r="G290" t="s" s="131">
        <v>137</v>
      </c>
      <c r="H290" s="132">
        <v>5.25</v>
      </c>
      <c r="I290" s="133"/>
      <c r="J290" s="134">
        <f>ROUND(I290*H290,2)</f>
        <v>0</v>
      </c>
      <c r="M290" s="135"/>
      <c r="N290" t="s" s="136">
        <v>49</v>
      </c>
      <c r="P290" s="137">
        <f>O290*H290</f>
        <v>0</v>
      </c>
      <c r="Q290" s="137">
        <v>2.50201</v>
      </c>
      <c r="R290" s="137">
        <f>Q290*H290</f>
        <v>13.1355525</v>
      </c>
      <c r="S290" s="137">
        <v>0</v>
      </c>
      <c r="T290" s="138">
        <f>S290*H290</f>
        <v>0</v>
      </c>
      <c r="AR290" t="s" s="139">
        <v>138</v>
      </c>
      <c r="AT290" t="s" s="139">
        <v>134</v>
      </c>
      <c r="AU290" t="s" s="139">
        <v>24</v>
      </c>
      <c r="AY290" t="s" s="97">
        <v>132</v>
      </c>
      <c r="BE290" s="140">
        <f>IF(N290="základní",J290,0)</f>
        <v>0</v>
      </c>
      <c r="BF290" s="140">
        <f>IF(N290="snížená",J290,0)</f>
        <v>0</v>
      </c>
      <c r="BG290" s="140">
        <f>IF(N290="zákl. přenesená",J290,0)</f>
        <v>0</v>
      </c>
      <c r="BH290" s="140">
        <f>IF(N290="sníž. přenesená",J290,0)</f>
        <v>0</v>
      </c>
      <c r="BI290" s="140">
        <f>IF(N290="nulová",J290,0)</f>
        <v>0</v>
      </c>
      <c r="BJ290" t="s" s="97">
        <v>130</v>
      </c>
      <c r="BK290" s="140">
        <f>ROUND(I290*H290,2)</f>
        <v>0</v>
      </c>
      <c r="BL290" t="s" s="97">
        <v>138</v>
      </c>
      <c r="BM290" t="s" s="141">
        <v>365</v>
      </c>
    </row>
    <row r="291" s="142" customFormat="1" ht="13.55" customHeight="1">
      <c r="D291" t="s" s="143">
        <v>140</v>
      </c>
      <c r="E291" s="144"/>
      <c r="F291" t="s" s="145">
        <v>366</v>
      </c>
      <c r="H291" s="144"/>
      <c r="AT291" t="s" s="146">
        <v>140</v>
      </c>
      <c r="AU291" t="s" s="146">
        <v>24</v>
      </c>
      <c r="AV291" t="s" s="147">
        <v>130</v>
      </c>
      <c r="AW291" t="s" s="147">
        <v>142</v>
      </c>
      <c r="AX291" t="s" s="147">
        <v>131</v>
      </c>
      <c r="AY291" t="s" s="146">
        <v>132</v>
      </c>
    </row>
    <row r="292" s="148" customFormat="1" ht="13.55" customHeight="1">
      <c r="D292" t="s" s="149">
        <v>140</v>
      </c>
      <c r="E292" s="150"/>
      <c r="F292" t="s" s="151">
        <v>367</v>
      </c>
      <c r="H292" s="152">
        <v>5.25</v>
      </c>
      <c r="AT292" t="s" s="153">
        <v>140</v>
      </c>
      <c r="AU292" t="s" s="153">
        <v>24</v>
      </c>
      <c r="AV292" t="s" s="147">
        <v>24</v>
      </c>
      <c r="AW292" t="s" s="147">
        <v>142</v>
      </c>
      <c r="AX292" t="s" s="147">
        <v>131</v>
      </c>
      <c r="AY292" t="s" s="153">
        <v>132</v>
      </c>
    </row>
    <row r="293" s="154" customFormat="1" ht="13.55" customHeight="1">
      <c r="D293" t="s" s="155">
        <v>140</v>
      </c>
      <c r="E293" s="156"/>
      <c r="F293" t="s" s="157">
        <v>144</v>
      </c>
      <c r="H293" s="158">
        <v>5.25</v>
      </c>
      <c r="AT293" t="s" s="159">
        <v>140</v>
      </c>
      <c r="AU293" t="s" s="159">
        <v>24</v>
      </c>
      <c r="AV293" t="s" s="147">
        <v>138</v>
      </c>
      <c r="AW293" t="s" s="147">
        <v>142</v>
      </c>
      <c r="AX293" t="s" s="147">
        <v>130</v>
      </c>
      <c r="AY293" t="s" s="159">
        <v>132</v>
      </c>
    </row>
    <row r="294" s="60" customFormat="1" ht="44.25" customHeight="1">
      <c r="C294" t="s" s="129">
        <v>368</v>
      </c>
      <c r="D294" t="s" s="129">
        <v>134</v>
      </c>
      <c r="E294" t="s" s="130">
        <v>369</v>
      </c>
      <c r="F294" t="s" s="130">
        <v>370</v>
      </c>
      <c r="G294" t="s" s="131">
        <v>188</v>
      </c>
      <c r="H294" s="132">
        <v>38.5</v>
      </c>
      <c r="I294" s="133"/>
      <c r="J294" s="134">
        <f>ROUND(I294*H294,2)</f>
        <v>0</v>
      </c>
      <c r="M294" s="135"/>
      <c r="N294" t="s" s="136">
        <v>49</v>
      </c>
      <c r="P294" s="137">
        <f>O294*H294</f>
        <v>0</v>
      </c>
      <c r="Q294" s="137">
        <v>0.00958</v>
      </c>
      <c r="R294" s="137">
        <f>Q294*H294</f>
        <v>0.36883</v>
      </c>
      <c r="S294" s="137">
        <v>0</v>
      </c>
      <c r="T294" s="138">
        <f>S294*H294</f>
        <v>0</v>
      </c>
      <c r="AR294" t="s" s="139">
        <v>138</v>
      </c>
      <c r="AT294" t="s" s="139">
        <v>134</v>
      </c>
      <c r="AU294" t="s" s="139">
        <v>24</v>
      </c>
      <c r="AY294" t="s" s="97">
        <v>132</v>
      </c>
      <c r="BE294" s="140">
        <f>IF(N294="základní",J294,0)</f>
        <v>0</v>
      </c>
      <c r="BF294" s="140">
        <f>IF(N294="snížená",J294,0)</f>
        <v>0</v>
      </c>
      <c r="BG294" s="140">
        <f>IF(N294="zákl. přenesená",J294,0)</f>
        <v>0</v>
      </c>
      <c r="BH294" s="140">
        <f>IF(N294="sníž. přenesená",J294,0)</f>
        <v>0</v>
      </c>
      <c r="BI294" s="140">
        <f>IF(N294="nulová",J294,0)</f>
        <v>0</v>
      </c>
      <c r="BJ294" t="s" s="97">
        <v>130</v>
      </c>
      <c r="BK294" s="140">
        <f>ROUND(I294*H294,2)</f>
        <v>0</v>
      </c>
      <c r="BL294" t="s" s="97">
        <v>138</v>
      </c>
      <c r="BM294" t="s" s="141">
        <v>371</v>
      </c>
    </row>
    <row r="295" s="148" customFormat="1" ht="13.55" customHeight="1">
      <c r="D295" t="s" s="143">
        <v>140</v>
      </c>
      <c r="E295" s="160"/>
      <c r="F295" t="s" s="161">
        <v>372</v>
      </c>
      <c r="H295" s="162">
        <v>35</v>
      </c>
      <c r="AT295" t="s" s="153">
        <v>140</v>
      </c>
      <c r="AU295" t="s" s="153">
        <v>24</v>
      </c>
      <c r="AV295" t="s" s="147">
        <v>24</v>
      </c>
      <c r="AW295" t="s" s="147">
        <v>142</v>
      </c>
      <c r="AX295" t="s" s="147">
        <v>131</v>
      </c>
      <c r="AY295" t="s" s="153">
        <v>132</v>
      </c>
    </row>
    <row r="296" s="154" customFormat="1" ht="13.55" customHeight="1">
      <c r="D296" t="s" s="149">
        <v>140</v>
      </c>
      <c r="E296" s="173"/>
      <c r="F296" t="s" s="174">
        <v>144</v>
      </c>
      <c r="H296" s="152">
        <v>35</v>
      </c>
      <c r="AT296" t="s" s="159">
        <v>140</v>
      </c>
      <c r="AU296" t="s" s="159">
        <v>24</v>
      </c>
      <c r="AV296" t="s" s="147">
        <v>138</v>
      </c>
      <c r="AW296" t="s" s="147">
        <v>142</v>
      </c>
      <c r="AX296" t="s" s="147">
        <v>130</v>
      </c>
      <c r="AY296" t="s" s="159">
        <v>132</v>
      </c>
    </row>
    <row r="297" s="148" customFormat="1" ht="13.55" customHeight="1">
      <c r="D297" t="s" s="155">
        <v>140</v>
      </c>
      <c r="F297" t="s" s="175">
        <v>373</v>
      </c>
      <c r="H297" s="158">
        <v>38.5</v>
      </c>
      <c r="AT297" t="s" s="153">
        <v>140</v>
      </c>
      <c r="AU297" t="s" s="153">
        <v>24</v>
      </c>
      <c r="AV297" t="s" s="147">
        <v>24</v>
      </c>
      <c r="AW297" t="s" s="147">
        <v>27</v>
      </c>
      <c r="AX297" t="s" s="147">
        <v>130</v>
      </c>
      <c r="AY297" t="s" s="153">
        <v>132</v>
      </c>
    </row>
    <row r="298" s="60" customFormat="1" ht="16.5" customHeight="1">
      <c r="C298" t="s" s="129">
        <v>374</v>
      </c>
      <c r="D298" t="s" s="129">
        <v>134</v>
      </c>
      <c r="E298" t="s" s="130">
        <v>375</v>
      </c>
      <c r="F298" t="s" s="130">
        <v>376</v>
      </c>
      <c r="G298" t="s" s="131">
        <v>171</v>
      </c>
      <c r="H298" s="132">
        <v>0.495</v>
      </c>
      <c r="I298" s="133"/>
      <c r="J298" s="134">
        <f>ROUND(I298*H298,2)</f>
        <v>0</v>
      </c>
      <c r="M298" s="135"/>
      <c r="N298" t="s" s="136">
        <v>49</v>
      </c>
      <c r="P298" s="137">
        <f>O298*H298</f>
        <v>0</v>
      </c>
      <c r="Q298" s="137">
        <v>1.05555</v>
      </c>
      <c r="R298" s="137">
        <f>Q298*H298</f>
        <v>0.52249725</v>
      </c>
      <c r="S298" s="137">
        <v>0</v>
      </c>
      <c r="T298" s="138">
        <f>S298*H298</f>
        <v>0</v>
      </c>
      <c r="AR298" t="s" s="139">
        <v>138</v>
      </c>
      <c r="AT298" t="s" s="139">
        <v>134</v>
      </c>
      <c r="AU298" t="s" s="139">
        <v>24</v>
      </c>
      <c r="AY298" t="s" s="97">
        <v>132</v>
      </c>
      <c r="BE298" s="140">
        <f>IF(N298="základní",J298,0)</f>
        <v>0</v>
      </c>
      <c r="BF298" s="140">
        <f>IF(N298="snížená",J298,0)</f>
        <v>0</v>
      </c>
      <c r="BG298" s="140">
        <f>IF(N298="zákl. přenesená",J298,0)</f>
        <v>0</v>
      </c>
      <c r="BH298" s="140">
        <f>IF(N298="sníž. přenesená",J298,0)</f>
        <v>0</v>
      </c>
      <c r="BI298" s="140">
        <f>IF(N298="nulová",J298,0)</f>
        <v>0</v>
      </c>
      <c r="BJ298" t="s" s="97">
        <v>130</v>
      </c>
      <c r="BK298" s="140">
        <f>ROUND(I298*H298,2)</f>
        <v>0</v>
      </c>
      <c r="BL298" t="s" s="97">
        <v>138</v>
      </c>
      <c r="BM298" t="s" s="141">
        <v>377</v>
      </c>
    </row>
    <row r="299" s="148" customFormat="1" ht="13.55" customHeight="1">
      <c r="D299" t="s" s="143">
        <v>140</v>
      </c>
      <c r="E299" s="160"/>
      <c r="F299" t="s" s="161">
        <v>378</v>
      </c>
      <c r="H299" s="162">
        <v>0.495</v>
      </c>
      <c r="AT299" t="s" s="153">
        <v>140</v>
      </c>
      <c r="AU299" t="s" s="153">
        <v>24</v>
      </c>
      <c r="AV299" t="s" s="147">
        <v>24</v>
      </c>
      <c r="AW299" t="s" s="147">
        <v>142</v>
      </c>
      <c r="AX299" t="s" s="147">
        <v>131</v>
      </c>
      <c r="AY299" t="s" s="153">
        <v>132</v>
      </c>
    </row>
    <row r="300" s="142" customFormat="1" ht="13.55" customHeight="1">
      <c r="D300" t="s" s="149">
        <v>140</v>
      </c>
      <c r="E300" s="180"/>
      <c r="F300" t="s" s="181">
        <v>379</v>
      </c>
      <c r="H300" s="180"/>
      <c r="AT300" t="s" s="146">
        <v>140</v>
      </c>
      <c r="AU300" t="s" s="146">
        <v>24</v>
      </c>
      <c r="AV300" t="s" s="147">
        <v>130</v>
      </c>
      <c r="AW300" t="s" s="147">
        <v>142</v>
      </c>
      <c r="AX300" t="s" s="147">
        <v>131</v>
      </c>
      <c r="AY300" t="s" s="146">
        <v>132</v>
      </c>
    </row>
    <row r="301" s="154" customFormat="1" ht="13.55" customHeight="1">
      <c r="D301" t="s" s="155">
        <v>140</v>
      </c>
      <c r="E301" s="156"/>
      <c r="F301" t="s" s="157">
        <v>144</v>
      </c>
      <c r="H301" s="158">
        <v>0.495</v>
      </c>
      <c r="AT301" t="s" s="159">
        <v>140</v>
      </c>
      <c r="AU301" t="s" s="159">
        <v>24</v>
      </c>
      <c r="AV301" t="s" s="147">
        <v>138</v>
      </c>
      <c r="AW301" t="s" s="147">
        <v>142</v>
      </c>
      <c r="AX301" t="s" s="147">
        <v>130</v>
      </c>
      <c r="AY301" t="s" s="159">
        <v>132</v>
      </c>
    </row>
    <row r="302" s="60" customFormat="1" ht="16.5" customHeight="1">
      <c r="C302" t="s" s="129">
        <v>380</v>
      </c>
      <c r="D302" t="s" s="129">
        <v>134</v>
      </c>
      <c r="E302" t="s" s="130">
        <v>381</v>
      </c>
      <c r="F302" t="s" s="130">
        <v>382</v>
      </c>
      <c r="G302" t="s" s="131">
        <v>171</v>
      </c>
      <c r="H302" s="132">
        <v>0.173</v>
      </c>
      <c r="I302" s="133"/>
      <c r="J302" s="134">
        <f>ROUND(I302*H302,2)</f>
        <v>0</v>
      </c>
      <c r="M302" s="135"/>
      <c r="N302" t="s" s="136">
        <v>49</v>
      </c>
      <c r="P302" s="137">
        <f>O302*H302</f>
        <v>0</v>
      </c>
      <c r="Q302" s="137">
        <v>1.06277</v>
      </c>
      <c r="R302" s="137">
        <f>Q302*H302</f>
        <v>0.18385921</v>
      </c>
      <c r="S302" s="137">
        <v>0</v>
      </c>
      <c r="T302" s="138">
        <f>S302*H302</f>
        <v>0</v>
      </c>
      <c r="AR302" t="s" s="139">
        <v>138</v>
      </c>
      <c r="AT302" t="s" s="139">
        <v>134</v>
      </c>
      <c r="AU302" t="s" s="139">
        <v>24</v>
      </c>
      <c r="AY302" t="s" s="97">
        <v>132</v>
      </c>
      <c r="BE302" s="140">
        <f>IF(N302="základní",J302,0)</f>
        <v>0</v>
      </c>
      <c r="BF302" s="140">
        <f>IF(N302="snížená",J302,0)</f>
        <v>0</v>
      </c>
      <c r="BG302" s="140">
        <f>IF(N302="zákl. přenesená",J302,0)</f>
        <v>0</v>
      </c>
      <c r="BH302" s="140">
        <f>IF(N302="sníž. přenesená",J302,0)</f>
        <v>0</v>
      </c>
      <c r="BI302" s="140">
        <f>IF(N302="nulová",J302,0)</f>
        <v>0</v>
      </c>
      <c r="BJ302" t="s" s="97">
        <v>130</v>
      </c>
      <c r="BK302" s="140">
        <f>ROUND(I302*H302,2)</f>
        <v>0</v>
      </c>
      <c r="BL302" t="s" s="97">
        <v>138</v>
      </c>
      <c r="BM302" t="s" s="141">
        <v>383</v>
      </c>
    </row>
    <row r="303" s="142" customFormat="1" ht="13.55" customHeight="1">
      <c r="D303" t="s" s="143">
        <v>140</v>
      </c>
      <c r="E303" s="144"/>
      <c r="F303" t="s" s="145">
        <v>379</v>
      </c>
      <c r="H303" s="144"/>
      <c r="AT303" t="s" s="146">
        <v>140</v>
      </c>
      <c r="AU303" t="s" s="146">
        <v>24</v>
      </c>
      <c r="AV303" t="s" s="147">
        <v>130</v>
      </c>
      <c r="AW303" t="s" s="147">
        <v>142</v>
      </c>
      <c r="AX303" t="s" s="147">
        <v>131</v>
      </c>
      <c r="AY303" t="s" s="146">
        <v>132</v>
      </c>
    </row>
    <row r="304" s="142" customFormat="1" ht="13.55" customHeight="1">
      <c r="D304" t="s" s="149">
        <v>140</v>
      </c>
      <c r="E304" s="180"/>
      <c r="F304" t="s" s="181">
        <v>384</v>
      </c>
      <c r="H304" s="180"/>
      <c r="AT304" t="s" s="146">
        <v>140</v>
      </c>
      <c r="AU304" t="s" s="146">
        <v>24</v>
      </c>
      <c r="AV304" t="s" s="147">
        <v>130</v>
      </c>
      <c r="AW304" t="s" s="147">
        <v>142</v>
      </c>
      <c r="AX304" t="s" s="147">
        <v>131</v>
      </c>
      <c r="AY304" t="s" s="146">
        <v>132</v>
      </c>
    </row>
    <row r="305" s="142" customFormat="1" ht="13.55" customHeight="1">
      <c r="D305" t="s" s="149">
        <v>140</v>
      </c>
      <c r="E305" s="180"/>
      <c r="F305" t="s" s="181">
        <v>385</v>
      </c>
      <c r="H305" s="180"/>
      <c r="AT305" t="s" s="146">
        <v>140</v>
      </c>
      <c r="AU305" t="s" s="146">
        <v>24</v>
      </c>
      <c r="AV305" t="s" s="147">
        <v>130</v>
      </c>
      <c r="AW305" t="s" s="147">
        <v>142</v>
      </c>
      <c r="AX305" t="s" s="147">
        <v>131</v>
      </c>
      <c r="AY305" t="s" s="146">
        <v>132</v>
      </c>
    </row>
    <row r="306" s="148" customFormat="1" ht="13.55" customHeight="1">
      <c r="D306" t="s" s="149">
        <v>140</v>
      </c>
      <c r="E306" s="150"/>
      <c r="F306" t="s" s="151">
        <v>386</v>
      </c>
      <c r="H306" s="152">
        <v>0.173</v>
      </c>
      <c r="AT306" t="s" s="153">
        <v>140</v>
      </c>
      <c r="AU306" t="s" s="153">
        <v>24</v>
      </c>
      <c r="AV306" t="s" s="147">
        <v>24</v>
      </c>
      <c r="AW306" t="s" s="147">
        <v>142</v>
      </c>
      <c r="AX306" t="s" s="147">
        <v>131</v>
      </c>
      <c r="AY306" t="s" s="153">
        <v>132</v>
      </c>
    </row>
    <row r="307" s="154" customFormat="1" ht="13.55" customHeight="1">
      <c r="D307" t="s" s="155">
        <v>140</v>
      </c>
      <c r="E307" s="156"/>
      <c r="F307" t="s" s="157">
        <v>144</v>
      </c>
      <c r="H307" s="158">
        <v>0.173</v>
      </c>
      <c r="AT307" t="s" s="159">
        <v>140</v>
      </c>
      <c r="AU307" t="s" s="159">
        <v>24</v>
      </c>
      <c r="AV307" t="s" s="147">
        <v>138</v>
      </c>
      <c r="AW307" t="s" s="147">
        <v>142</v>
      </c>
      <c r="AX307" t="s" s="147">
        <v>130</v>
      </c>
      <c r="AY307" t="s" s="159">
        <v>132</v>
      </c>
    </row>
    <row r="308" s="60" customFormat="1" ht="16.5" customHeight="1">
      <c r="C308" t="s" s="129">
        <v>387</v>
      </c>
      <c r="D308" t="s" s="129">
        <v>134</v>
      </c>
      <c r="E308" t="s" s="130">
        <v>388</v>
      </c>
      <c r="F308" t="s" s="130">
        <v>389</v>
      </c>
      <c r="G308" t="s" s="131">
        <v>137</v>
      </c>
      <c r="H308" s="132">
        <v>1.2</v>
      </c>
      <c r="I308" s="133"/>
      <c r="J308" s="134">
        <f>ROUND(I308*H308,2)</f>
        <v>0</v>
      </c>
      <c r="M308" s="135"/>
      <c r="N308" t="s" s="136">
        <v>49</v>
      </c>
      <c r="P308" s="137">
        <f>O308*H308</f>
        <v>0</v>
      </c>
      <c r="Q308" s="137">
        <v>2.40978</v>
      </c>
      <c r="R308" s="137">
        <f>Q308*H308</f>
        <v>2.891736</v>
      </c>
      <c r="S308" s="137">
        <v>0</v>
      </c>
      <c r="T308" s="138">
        <f>S308*H308</f>
        <v>0</v>
      </c>
      <c r="AR308" t="s" s="139">
        <v>138</v>
      </c>
      <c r="AT308" t="s" s="139">
        <v>134</v>
      </c>
      <c r="AU308" t="s" s="139">
        <v>24</v>
      </c>
      <c r="AY308" t="s" s="97">
        <v>132</v>
      </c>
      <c r="BE308" s="140">
        <f>IF(N308="základní",J308,0)</f>
        <v>0</v>
      </c>
      <c r="BF308" s="140">
        <f>IF(N308="snížená",J308,0)</f>
        <v>0</v>
      </c>
      <c r="BG308" s="140">
        <f>IF(N308="zákl. přenesená",J308,0)</f>
        <v>0</v>
      </c>
      <c r="BH308" s="140">
        <f>IF(N308="sníž. přenesená",J308,0)</f>
        <v>0</v>
      </c>
      <c r="BI308" s="140">
        <f>IF(N308="nulová",J308,0)</f>
        <v>0</v>
      </c>
      <c r="BJ308" t="s" s="97">
        <v>130</v>
      </c>
      <c r="BK308" s="140">
        <f>ROUND(I308*H308,2)</f>
        <v>0</v>
      </c>
      <c r="BL308" t="s" s="97">
        <v>138</v>
      </c>
      <c r="BM308" t="s" s="141">
        <v>390</v>
      </c>
    </row>
    <row r="309" s="142" customFormat="1" ht="13.55" customHeight="1">
      <c r="D309" t="s" s="143">
        <v>140</v>
      </c>
      <c r="E309" s="144"/>
      <c r="F309" t="s" s="145">
        <v>391</v>
      </c>
      <c r="H309" s="144"/>
      <c r="AT309" t="s" s="146">
        <v>140</v>
      </c>
      <c r="AU309" t="s" s="146">
        <v>24</v>
      </c>
      <c r="AV309" t="s" s="147">
        <v>130</v>
      </c>
      <c r="AW309" t="s" s="147">
        <v>142</v>
      </c>
      <c r="AX309" t="s" s="147">
        <v>131</v>
      </c>
      <c r="AY309" t="s" s="146">
        <v>132</v>
      </c>
    </row>
    <row r="310" s="148" customFormat="1" ht="13.55" customHeight="1">
      <c r="D310" t="s" s="149">
        <v>140</v>
      </c>
      <c r="E310" s="150"/>
      <c r="F310" t="s" s="151">
        <v>392</v>
      </c>
      <c r="H310" s="152">
        <v>1.2</v>
      </c>
      <c r="AT310" t="s" s="153">
        <v>140</v>
      </c>
      <c r="AU310" t="s" s="153">
        <v>24</v>
      </c>
      <c r="AV310" t="s" s="147">
        <v>24</v>
      </c>
      <c r="AW310" t="s" s="147">
        <v>142</v>
      </c>
      <c r="AX310" t="s" s="147">
        <v>131</v>
      </c>
      <c r="AY310" t="s" s="153">
        <v>132</v>
      </c>
    </row>
    <row r="311" s="142" customFormat="1" ht="20.4" customHeight="1">
      <c r="D311" t="s" s="149">
        <v>140</v>
      </c>
      <c r="E311" s="180"/>
      <c r="F311" t="s" s="181">
        <v>393</v>
      </c>
      <c r="H311" s="180"/>
      <c r="AT311" t="s" s="146">
        <v>140</v>
      </c>
      <c r="AU311" t="s" s="146">
        <v>24</v>
      </c>
      <c r="AV311" t="s" s="147">
        <v>130</v>
      </c>
      <c r="AW311" t="s" s="147">
        <v>142</v>
      </c>
      <c r="AX311" t="s" s="147">
        <v>131</v>
      </c>
      <c r="AY311" t="s" s="146">
        <v>132</v>
      </c>
    </row>
    <row r="312" s="154" customFormat="1" ht="13.55" customHeight="1">
      <c r="D312" t="s" s="155">
        <v>140</v>
      </c>
      <c r="E312" s="156"/>
      <c r="F312" t="s" s="157">
        <v>144</v>
      </c>
      <c r="H312" s="158">
        <v>1.2</v>
      </c>
      <c r="AT312" t="s" s="159">
        <v>140</v>
      </c>
      <c r="AU312" t="s" s="159">
        <v>24</v>
      </c>
      <c r="AV312" t="s" s="147">
        <v>138</v>
      </c>
      <c r="AW312" t="s" s="147">
        <v>142</v>
      </c>
      <c r="AX312" t="s" s="147">
        <v>130</v>
      </c>
      <c r="AY312" t="s" s="159">
        <v>132</v>
      </c>
    </row>
    <row r="313" s="60" customFormat="1" ht="21.75" customHeight="1">
      <c r="C313" t="s" s="129">
        <v>394</v>
      </c>
      <c r="D313" t="s" s="129">
        <v>134</v>
      </c>
      <c r="E313" t="s" s="130">
        <v>395</v>
      </c>
      <c r="F313" t="s" s="130">
        <v>396</v>
      </c>
      <c r="G313" t="s" s="131">
        <v>278</v>
      </c>
      <c r="H313" s="132">
        <v>18</v>
      </c>
      <c r="I313" s="133"/>
      <c r="J313" s="134">
        <f>ROUND(I313*H313,2)</f>
        <v>0</v>
      </c>
      <c r="M313" s="135"/>
      <c r="N313" t="s" s="136">
        <v>49</v>
      </c>
      <c r="P313" s="137">
        <f>O313*H313</f>
        <v>0</v>
      </c>
      <c r="Q313" s="137">
        <v>0.02278</v>
      </c>
      <c r="R313" s="137">
        <f>Q313*H313</f>
        <v>0.41004</v>
      </c>
      <c r="S313" s="137">
        <v>0</v>
      </c>
      <c r="T313" s="138">
        <f>S313*H313</f>
        <v>0</v>
      </c>
      <c r="AR313" t="s" s="139">
        <v>138</v>
      </c>
      <c r="AT313" t="s" s="139">
        <v>134</v>
      </c>
      <c r="AU313" t="s" s="139">
        <v>24</v>
      </c>
      <c r="AY313" t="s" s="97">
        <v>132</v>
      </c>
      <c r="BE313" s="140">
        <f>IF(N313="základní",J313,0)</f>
        <v>0</v>
      </c>
      <c r="BF313" s="140">
        <f>IF(N313="snížená",J313,0)</f>
        <v>0</v>
      </c>
      <c r="BG313" s="140">
        <f>IF(N313="zákl. přenesená",J313,0)</f>
        <v>0</v>
      </c>
      <c r="BH313" s="140">
        <f>IF(N313="sníž. přenesená",J313,0)</f>
        <v>0</v>
      </c>
      <c r="BI313" s="140">
        <f>IF(N313="nulová",J313,0)</f>
        <v>0</v>
      </c>
      <c r="BJ313" t="s" s="97">
        <v>130</v>
      </c>
      <c r="BK313" s="140">
        <f>ROUND(I313*H313,2)</f>
        <v>0</v>
      </c>
      <c r="BL313" t="s" s="97">
        <v>138</v>
      </c>
      <c r="BM313" t="s" s="141">
        <v>397</v>
      </c>
    </row>
    <row r="314" s="60" customFormat="1" ht="37.8" customHeight="1">
      <c r="C314" t="s" s="129">
        <v>398</v>
      </c>
      <c r="D314" t="s" s="129">
        <v>134</v>
      </c>
      <c r="E314" t="s" s="130">
        <v>399</v>
      </c>
      <c r="F314" t="s" s="130">
        <v>400</v>
      </c>
      <c r="G314" t="s" s="131">
        <v>171</v>
      </c>
      <c r="H314" s="132">
        <v>1.152</v>
      </c>
      <c r="I314" s="133"/>
      <c r="J314" s="134">
        <f>ROUND(I314*H314,2)</f>
        <v>0</v>
      </c>
      <c r="M314" s="135"/>
      <c r="N314" t="s" s="136">
        <v>49</v>
      </c>
      <c r="P314" s="137">
        <f>O314*H314</f>
        <v>0</v>
      </c>
      <c r="Q314" s="137">
        <v>0.01709</v>
      </c>
      <c r="R314" s="137">
        <f>Q314*H314</f>
        <v>0.01968768</v>
      </c>
      <c r="S314" s="137">
        <v>0</v>
      </c>
      <c r="T314" s="138">
        <f>S314*H314</f>
        <v>0</v>
      </c>
      <c r="AR314" t="s" s="139">
        <v>138</v>
      </c>
      <c r="AT314" t="s" s="139">
        <v>134</v>
      </c>
      <c r="AU314" t="s" s="139">
        <v>24</v>
      </c>
      <c r="AY314" t="s" s="97">
        <v>132</v>
      </c>
      <c r="BE314" s="140">
        <f>IF(N314="základní",J314,0)</f>
        <v>0</v>
      </c>
      <c r="BF314" s="140">
        <f>IF(N314="snížená",J314,0)</f>
        <v>0</v>
      </c>
      <c r="BG314" s="140">
        <f>IF(N314="zákl. přenesená",J314,0)</f>
        <v>0</v>
      </c>
      <c r="BH314" s="140">
        <f>IF(N314="sníž. přenesená",J314,0)</f>
        <v>0</v>
      </c>
      <c r="BI314" s="140">
        <f>IF(N314="nulová",J314,0)</f>
        <v>0</v>
      </c>
      <c r="BJ314" t="s" s="97">
        <v>130</v>
      </c>
      <c r="BK314" s="140">
        <f>ROUND(I314*H314,2)</f>
        <v>0</v>
      </c>
      <c r="BL314" t="s" s="97">
        <v>138</v>
      </c>
      <c r="BM314" t="s" s="141">
        <v>401</v>
      </c>
    </row>
    <row r="315" s="148" customFormat="1" ht="13.55" customHeight="1">
      <c r="D315" t="s" s="143">
        <v>140</v>
      </c>
      <c r="E315" s="160"/>
      <c r="F315" t="s" s="161">
        <v>402</v>
      </c>
      <c r="H315" s="162">
        <v>1.152</v>
      </c>
      <c r="AT315" t="s" s="153">
        <v>140</v>
      </c>
      <c r="AU315" t="s" s="153">
        <v>24</v>
      </c>
      <c r="AV315" t="s" s="147">
        <v>24</v>
      </c>
      <c r="AW315" t="s" s="147">
        <v>142</v>
      </c>
      <c r="AX315" t="s" s="147">
        <v>131</v>
      </c>
      <c r="AY315" t="s" s="153">
        <v>132</v>
      </c>
    </row>
    <row r="316" s="154" customFormat="1" ht="13.55" customHeight="1">
      <c r="D316" t="s" s="155">
        <v>140</v>
      </c>
      <c r="E316" s="156"/>
      <c r="F316" t="s" s="157">
        <v>144</v>
      </c>
      <c r="H316" s="158">
        <v>1.152</v>
      </c>
      <c r="AT316" t="s" s="159">
        <v>140</v>
      </c>
      <c r="AU316" t="s" s="159">
        <v>24</v>
      </c>
      <c r="AV316" t="s" s="147">
        <v>138</v>
      </c>
      <c r="AW316" t="s" s="147">
        <v>142</v>
      </c>
      <c r="AX316" t="s" s="147">
        <v>130</v>
      </c>
      <c r="AY316" t="s" s="159">
        <v>132</v>
      </c>
    </row>
    <row r="317" s="60" customFormat="1" ht="44.25" customHeight="1">
      <c r="C317" t="s" s="163">
        <v>403</v>
      </c>
      <c r="D317" t="s" s="163">
        <v>168</v>
      </c>
      <c r="E317" t="s" s="164">
        <v>404</v>
      </c>
      <c r="F317" t="s" s="164">
        <v>405</v>
      </c>
      <c r="G317" t="s" s="165">
        <v>171</v>
      </c>
      <c r="H317" s="166">
        <v>0.913</v>
      </c>
      <c r="I317" s="167"/>
      <c r="J317" s="168">
        <f>ROUND(I317*H317,2)</f>
        <v>0</v>
      </c>
      <c r="K317" s="169"/>
      <c r="L317" s="170"/>
      <c r="M317" s="171"/>
      <c r="N317" t="s" s="172">
        <v>49</v>
      </c>
      <c r="P317" s="137">
        <f>O317*H317</f>
        <v>0</v>
      </c>
      <c r="Q317" s="137">
        <v>1</v>
      </c>
      <c r="R317" s="137">
        <f>Q317*H317</f>
        <v>0.913</v>
      </c>
      <c r="S317" s="137">
        <v>0</v>
      </c>
      <c r="T317" s="138">
        <f>S317*H317</f>
        <v>0</v>
      </c>
      <c r="AR317" t="s" s="139">
        <v>172</v>
      </c>
      <c r="AT317" t="s" s="139">
        <v>168</v>
      </c>
      <c r="AU317" t="s" s="139">
        <v>24</v>
      </c>
      <c r="AY317" t="s" s="97">
        <v>132</v>
      </c>
      <c r="BE317" s="140">
        <f>IF(N317="základní",J317,0)</f>
        <v>0</v>
      </c>
      <c r="BF317" s="140">
        <f>IF(N317="snížená",J317,0)</f>
        <v>0</v>
      </c>
      <c r="BG317" s="140">
        <f>IF(N317="zákl. přenesená",J317,0)</f>
        <v>0</v>
      </c>
      <c r="BH317" s="140">
        <f>IF(N317="sníž. přenesená",J317,0)</f>
        <v>0</v>
      </c>
      <c r="BI317" s="140">
        <f>IF(N317="nulová",J317,0)</f>
        <v>0</v>
      </c>
      <c r="BJ317" t="s" s="97">
        <v>130</v>
      </c>
      <c r="BK317" s="140">
        <f>ROUND(I317*H317,2)</f>
        <v>0</v>
      </c>
      <c r="BL317" t="s" s="97">
        <v>138</v>
      </c>
      <c r="BM317" t="s" s="141">
        <v>406</v>
      </c>
    </row>
    <row r="318" s="142" customFormat="1" ht="13.55" customHeight="1">
      <c r="D318" t="s" s="143">
        <v>140</v>
      </c>
      <c r="E318" s="144"/>
      <c r="F318" t="s" s="145">
        <v>407</v>
      </c>
      <c r="H318" s="144"/>
      <c r="AT318" t="s" s="146">
        <v>140</v>
      </c>
      <c r="AU318" t="s" s="146">
        <v>24</v>
      </c>
      <c r="AV318" t="s" s="147">
        <v>130</v>
      </c>
      <c r="AW318" t="s" s="147">
        <v>142</v>
      </c>
      <c r="AX318" t="s" s="147">
        <v>131</v>
      </c>
      <c r="AY318" t="s" s="146">
        <v>132</v>
      </c>
    </row>
    <row r="319" s="148" customFormat="1" ht="13.55" customHeight="1">
      <c r="D319" t="s" s="155">
        <v>140</v>
      </c>
      <c r="E319" s="182"/>
      <c r="F319" t="s" s="175">
        <v>408</v>
      </c>
      <c r="H319" s="158">
        <v>0.913</v>
      </c>
      <c r="AT319" t="s" s="153">
        <v>140</v>
      </c>
      <c r="AU319" t="s" s="153">
        <v>24</v>
      </c>
      <c r="AV319" t="s" s="147">
        <v>24</v>
      </c>
      <c r="AW319" t="s" s="147">
        <v>142</v>
      </c>
      <c r="AX319" t="s" s="147">
        <v>130</v>
      </c>
      <c r="AY319" t="s" s="153">
        <v>132</v>
      </c>
    </row>
    <row r="320" s="60" customFormat="1" ht="44.25" customHeight="1">
      <c r="C320" t="s" s="163">
        <v>409</v>
      </c>
      <c r="D320" t="s" s="163">
        <v>168</v>
      </c>
      <c r="E320" t="s" s="164">
        <v>410</v>
      </c>
      <c r="F320" t="s" s="164">
        <v>411</v>
      </c>
      <c r="G320" t="s" s="165">
        <v>171</v>
      </c>
      <c r="H320" s="166">
        <v>0.352</v>
      </c>
      <c r="I320" s="167"/>
      <c r="J320" s="168">
        <f>ROUND(I320*H320,2)</f>
        <v>0</v>
      </c>
      <c r="K320" s="169"/>
      <c r="L320" s="170"/>
      <c r="M320" s="171"/>
      <c r="N320" t="s" s="172">
        <v>49</v>
      </c>
      <c r="P320" s="137">
        <f>O320*H320</f>
        <v>0</v>
      </c>
      <c r="Q320" s="137">
        <v>1</v>
      </c>
      <c r="R320" s="137">
        <f>Q320*H320</f>
        <v>0.352</v>
      </c>
      <c r="S320" s="137">
        <v>0</v>
      </c>
      <c r="T320" s="138">
        <f>S320*H320</f>
        <v>0</v>
      </c>
      <c r="AR320" t="s" s="139">
        <v>172</v>
      </c>
      <c r="AT320" t="s" s="139">
        <v>168</v>
      </c>
      <c r="AU320" t="s" s="139">
        <v>24</v>
      </c>
      <c r="AY320" t="s" s="97">
        <v>132</v>
      </c>
      <c r="BE320" s="140">
        <f>IF(N320="základní",J320,0)</f>
        <v>0</v>
      </c>
      <c r="BF320" s="140">
        <f>IF(N320="snížená",J320,0)</f>
        <v>0</v>
      </c>
      <c r="BG320" s="140">
        <f>IF(N320="zákl. přenesená",J320,0)</f>
        <v>0</v>
      </c>
      <c r="BH320" s="140">
        <f>IF(N320="sníž. přenesená",J320,0)</f>
        <v>0</v>
      </c>
      <c r="BI320" s="140">
        <f>IF(N320="nulová",J320,0)</f>
        <v>0</v>
      </c>
      <c r="BJ320" t="s" s="97">
        <v>130</v>
      </c>
      <c r="BK320" s="140">
        <f>ROUND(I320*H320,2)</f>
        <v>0</v>
      </c>
      <c r="BL320" t="s" s="97">
        <v>138</v>
      </c>
      <c r="BM320" t="s" s="141">
        <v>412</v>
      </c>
    </row>
    <row r="321" s="142" customFormat="1" ht="13.55" customHeight="1">
      <c r="D321" t="s" s="143">
        <v>140</v>
      </c>
      <c r="E321" s="144"/>
      <c r="F321" t="s" s="145">
        <v>407</v>
      </c>
      <c r="H321" s="144"/>
      <c r="AT321" t="s" s="146">
        <v>140</v>
      </c>
      <c r="AU321" t="s" s="146">
        <v>24</v>
      </c>
      <c r="AV321" t="s" s="147">
        <v>130</v>
      </c>
      <c r="AW321" t="s" s="147">
        <v>142</v>
      </c>
      <c r="AX321" t="s" s="147">
        <v>131</v>
      </c>
      <c r="AY321" t="s" s="146">
        <v>132</v>
      </c>
    </row>
    <row r="322" s="148" customFormat="1" ht="13.55" customHeight="1">
      <c r="D322" t="s" s="149">
        <v>140</v>
      </c>
      <c r="E322" s="150"/>
      <c r="F322" t="s" s="151">
        <v>413</v>
      </c>
      <c r="H322" s="152">
        <v>0.352</v>
      </c>
      <c r="AT322" t="s" s="153">
        <v>140</v>
      </c>
      <c r="AU322" t="s" s="153">
        <v>24</v>
      </c>
      <c r="AV322" t="s" s="147">
        <v>24</v>
      </c>
      <c r="AW322" t="s" s="147">
        <v>142</v>
      </c>
      <c r="AX322" t="s" s="147">
        <v>131</v>
      </c>
      <c r="AY322" t="s" s="153">
        <v>132</v>
      </c>
    </row>
    <row r="323" s="154" customFormat="1" ht="13.55" customHeight="1">
      <c r="D323" t="s" s="155">
        <v>140</v>
      </c>
      <c r="E323" s="156"/>
      <c r="F323" t="s" s="157">
        <v>144</v>
      </c>
      <c r="H323" s="158">
        <v>0.352</v>
      </c>
      <c r="AT323" t="s" s="159">
        <v>140</v>
      </c>
      <c r="AU323" t="s" s="159">
        <v>24</v>
      </c>
      <c r="AV323" t="s" s="147">
        <v>138</v>
      </c>
      <c r="AW323" t="s" s="147">
        <v>142</v>
      </c>
      <c r="AX323" t="s" s="147">
        <v>130</v>
      </c>
      <c r="AY323" t="s" s="159">
        <v>132</v>
      </c>
    </row>
    <row r="324" s="60" customFormat="1" ht="16.5" customHeight="1">
      <c r="C324" t="s" s="129">
        <v>414</v>
      </c>
      <c r="D324" t="s" s="129">
        <v>134</v>
      </c>
      <c r="E324" t="s" s="130">
        <v>415</v>
      </c>
      <c r="F324" t="s" s="130">
        <v>416</v>
      </c>
      <c r="G324" t="s" s="131">
        <v>137</v>
      </c>
      <c r="H324" s="132">
        <v>3.2</v>
      </c>
      <c r="I324" s="133"/>
      <c r="J324" s="134">
        <f>ROUND(I324*H324,2)</f>
        <v>0</v>
      </c>
      <c r="M324" s="135"/>
      <c r="N324" t="s" s="136">
        <v>49</v>
      </c>
      <c r="P324" s="137">
        <f>O324*H324</f>
        <v>0</v>
      </c>
      <c r="Q324" s="137">
        <v>2.64468</v>
      </c>
      <c r="R324" s="137">
        <f>Q324*H324</f>
        <v>8.462975999999999</v>
      </c>
      <c r="S324" s="137">
        <v>0</v>
      </c>
      <c r="T324" s="138">
        <f>S324*H324</f>
        <v>0</v>
      </c>
      <c r="AR324" t="s" s="139">
        <v>138</v>
      </c>
      <c r="AT324" t="s" s="139">
        <v>134</v>
      </c>
      <c r="AU324" t="s" s="139">
        <v>24</v>
      </c>
      <c r="AY324" t="s" s="97">
        <v>132</v>
      </c>
      <c r="BE324" s="140">
        <f>IF(N324="základní",J324,0)</f>
        <v>0</v>
      </c>
      <c r="BF324" s="140">
        <f>IF(N324="snížená",J324,0)</f>
        <v>0</v>
      </c>
      <c r="BG324" s="140">
        <f>IF(N324="zákl. přenesená",J324,0)</f>
        <v>0</v>
      </c>
      <c r="BH324" s="140">
        <f>IF(N324="sníž. přenesená",J324,0)</f>
        <v>0</v>
      </c>
      <c r="BI324" s="140">
        <f>IF(N324="nulová",J324,0)</f>
        <v>0</v>
      </c>
      <c r="BJ324" t="s" s="97">
        <v>130</v>
      </c>
      <c r="BK324" s="140">
        <f>ROUND(I324*H324,2)</f>
        <v>0</v>
      </c>
      <c r="BL324" t="s" s="97">
        <v>138</v>
      </c>
      <c r="BM324" t="s" s="141">
        <v>417</v>
      </c>
    </row>
    <row r="325" s="148" customFormat="1" ht="13.55" customHeight="1">
      <c r="D325" t="s" s="143">
        <v>140</v>
      </c>
      <c r="E325" s="160"/>
      <c r="F325" t="s" s="161">
        <v>418</v>
      </c>
      <c r="H325" s="162">
        <v>3.2</v>
      </c>
      <c r="AT325" t="s" s="153">
        <v>140</v>
      </c>
      <c r="AU325" t="s" s="153">
        <v>24</v>
      </c>
      <c r="AV325" t="s" s="147">
        <v>24</v>
      </c>
      <c r="AW325" t="s" s="147">
        <v>142</v>
      </c>
      <c r="AX325" t="s" s="147">
        <v>131</v>
      </c>
      <c r="AY325" t="s" s="153">
        <v>132</v>
      </c>
    </row>
    <row r="326" s="154" customFormat="1" ht="13.55" customHeight="1">
      <c r="D326" t="s" s="155">
        <v>140</v>
      </c>
      <c r="E326" s="156"/>
      <c r="F326" t="s" s="157">
        <v>144</v>
      </c>
      <c r="H326" s="158">
        <v>3.2</v>
      </c>
      <c r="AT326" t="s" s="159">
        <v>140</v>
      </c>
      <c r="AU326" t="s" s="159">
        <v>24</v>
      </c>
      <c r="AV326" t="s" s="147">
        <v>138</v>
      </c>
      <c r="AW326" t="s" s="147">
        <v>142</v>
      </c>
      <c r="AX326" t="s" s="147">
        <v>130</v>
      </c>
      <c r="AY326" t="s" s="159">
        <v>132</v>
      </c>
    </row>
    <row r="327" s="60" customFormat="1" ht="33" customHeight="1">
      <c r="C327" t="s" s="129">
        <v>419</v>
      </c>
      <c r="D327" t="s" s="129">
        <v>134</v>
      </c>
      <c r="E327" t="s" s="130">
        <v>420</v>
      </c>
      <c r="F327" t="s" s="130">
        <v>421</v>
      </c>
      <c r="G327" t="s" s="131">
        <v>188</v>
      </c>
      <c r="H327" s="132">
        <v>23</v>
      </c>
      <c r="I327" s="133"/>
      <c r="J327" s="134">
        <f>ROUND(I327*H327,2)</f>
        <v>0</v>
      </c>
      <c r="M327" s="135"/>
      <c r="N327" t="s" s="136">
        <v>49</v>
      </c>
      <c r="P327" s="137">
        <f>O327*H327</f>
        <v>0</v>
      </c>
      <c r="Q327" s="137">
        <v>0</v>
      </c>
      <c r="R327" s="137">
        <f>Q327*H327</f>
        <v>0</v>
      </c>
      <c r="S327" s="137">
        <v>0.038</v>
      </c>
      <c r="T327" s="138">
        <f>S327*H327</f>
        <v>0.874</v>
      </c>
      <c r="AR327" t="s" s="139">
        <v>138</v>
      </c>
      <c r="AT327" t="s" s="139">
        <v>134</v>
      </c>
      <c r="AU327" t="s" s="139">
        <v>24</v>
      </c>
      <c r="AY327" t="s" s="97">
        <v>132</v>
      </c>
      <c r="BE327" s="140">
        <f>IF(N327="základní",J327,0)</f>
        <v>0</v>
      </c>
      <c r="BF327" s="140">
        <f>IF(N327="snížená",J327,0)</f>
        <v>0</v>
      </c>
      <c r="BG327" s="140">
        <f>IF(N327="zákl. přenesená",J327,0)</f>
        <v>0</v>
      </c>
      <c r="BH327" s="140">
        <f>IF(N327="sníž. přenesená",J327,0)</f>
        <v>0</v>
      </c>
      <c r="BI327" s="140">
        <f>IF(N327="nulová",J327,0)</f>
        <v>0</v>
      </c>
      <c r="BJ327" t="s" s="97">
        <v>130</v>
      </c>
      <c r="BK327" s="140">
        <f>ROUND(I327*H327,2)</f>
        <v>0</v>
      </c>
      <c r="BL327" t="s" s="97">
        <v>138</v>
      </c>
      <c r="BM327" t="s" s="141">
        <v>422</v>
      </c>
    </row>
    <row r="328" s="118" customFormat="1" ht="22.8" customHeight="1">
      <c r="D328" t="s" s="183">
        <v>127</v>
      </c>
      <c r="E328" t="s" s="102">
        <v>160</v>
      </c>
      <c r="F328" t="s" s="102">
        <v>423</v>
      </c>
      <c r="J328" s="184">
        <f>BK328</f>
        <v>0</v>
      </c>
      <c r="P328" s="122">
        <f>SUM(P329:P344)</f>
        <v>0</v>
      </c>
      <c r="R328" s="122">
        <f>SUM(R329:R344)</f>
        <v>1.65612</v>
      </c>
      <c r="T328" s="123">
        <f>SUM(T329:T344)</f>
        <v>4.8885</v>
      </c>
      <c r="AR328" t="s" s="119">
        <v>130</v>
      </c>
      <c r="AT328" t="s" s="124">
        <v>127</v>
      </c>
      <c r="AU328" t="s" s="124">
        <v>130</v>
      </c>
      <c r="AY328" t="s" s="119">
        <v>132</v>
      </c>
      <c r="BK328" s="125">
        <f>SUM(BK329:BK344)</f>
        <v>0</v>
      </c>
    </row>
    <row r="329" s="60" customFormat="1" ht="37.8" customHeight="1">
      <c r="C329" t="s" s="129">
        <v>424</v>
      </c>
      <c r="D329" t="s" s="129">
        <v>134</v>
      </c>
      <c r="E329" t="s" s="130">
        <v>425</v>
      </c>
      <c r="F329" t="s" s="130">
        <v>426</v>
      </c>
      <c r="G329" t="s" s="131">
        <v>188</v>
      </c>
      <c r="H329" s="132">
        <v>6</v>
      </c>
      <c r="I329" s="133"/>
      <c r="J329" s="134">
        <f>ROUND(I329*H329,2)</f>
        <v>0</v>
      </c>
      <c r="M329" s="135"/>
      <c r="N329" t="s" s="136">
        <v>49</v>
      </c>
      <c r="P329" s="137">
        <f>O329*H329</f>
        <v>0</v>
      </c>
      <c r="Q329" s="137">
        <v>0.09062000000000001</v>
      </c>
      <c r="R329" s="137">
        <f>Q329*H329</f>
        <v>0.54372</v>
      </c>
      <c r="S329" s="137">
        <v>0</v>
      </c>
      <c r="T329" s="138">
        <f>S329*H329</f>
        <v>0</v>
      </c>
      <c r="AR329" t="s" s="139">
        <v>222</v>
      </c>
      <c r="AT329" t="s" s="139">
        <v>134</v>
      </c>
      <c r="AU329" t="s" s="139">
        <v>24</v>
      </c>
      <c r="AY329" t="s" s="97">
        <v>132</v>
      </c>
      <c r="BE329" s="140">
        <f>IF(N329="základní",J329,0)</f>
        <v>0</v>
      </c>
      <c r="BF329" s="140">
        <f>IF(N329="snížená",J329,0)</f>
        <v>0</v>
      </c>
      <c r="BG329" s="140">
        <f>IF(N329="zákl. přenesená",J329,0)</f>
        <v>0</v>
      </c>
      <c r="BH329" s="140">
        <f>IF(N329="sníž. přenesená",J329,0)</f>
        <v>0</v>
      </c>
      <c r="BI329" s="140">
        <f>IF(N329="nulová",J329,0)</f>
        <v>0</v>
      </c>
      <c r="BJ329" t="s" s="97">
        <v>130</v>
      </c>
      <c r="BK329" s="140">
        <f>ROUND(I329*H329,2)</f>
        <v>0</v>
      </c>
      <c r="BL329" t="s" s="97">
        <v>222</v>
      </c>
      <c r="BM329" t="s" s="141">
        <v>427</v>
      </c>
    </row>
    <row r="330" s="148" customFormat="1" ht="13.55" customHeight="1">
      <c r="D330" t="s" s="143">
        <v>140</v>
      </c>
      <c r="E330" s="160"/>
      <c r="F330" t="s" s="161">
        <v>428</v>
      </c>
      <c r="H330" s="162">
        <v>6</v>
      </c>
      <c r="AT330" t="s" s="153">
        <v>140</v>
      </c>
      <c r="AU330" t="s" s="153">
        <v>24</v>
      </c>
      <c r="AV330" t="s" s="147">
        <v>24</v>
      </c>
      <c r="AW330" t="s" s="147">
        <v>142</v>
      </c>
      <c r="AX330" t="s" s="147">
        <v>131</v>
      </c>
      <c r="AY330" t="s" s="153">
        <v>132</v>
      </c>
    </row>
    <row r="331" s="154" customFormat="1" ht="13.55" customHeight="1">
      <c r="D331" t="s" s="155">
        <v>140</v>
      </c>
      <c r="E331" s="156"/>
      <c r="F331" t="s" s="157">
        <v>144</v>
      </c>
      <c r="H331" s="158">
        <v>6</v>
      </c>
      <c r="AT331" t="s" s="159">
        <v>140</v>
      </c>
      <c r="AU331" t="s" s="159">
        <v>24</v>
      </c>
      <c r="AV331" t="s" s="147">
        <v>138</v>
      </c>
      <c r="AW331" t="s" s="147">
        <v>142</v>
      </c>
      <c r="AX331" t="s" s="147">
        <v>130</v>
      </c>
      <c r="AY331" t="s" s="159">
        <v>132</v>
      </c>
    </row>
    <row r="332" s="60" customFormat="1" ht="16.5" customHeight="1">
      <c r="C332" t="s" s="163">
        <v>429</v>
      </c>
      <c r="D332" t="s" s="163">
        <v>168</v>
      </c>
      <c r="E332" t="s" s="164">
        <v>430</v>
      </c>
      <c r="F332" t="s" s="164">
        <v>431</v>
      </c>
      <c r="G332" t="s" s="165">
        <v>188</v>
      </c>
      <c r="H332" s="166">
        <v>6.18</v>
      </c>
      <c r="I332" s="167"/>
      <c r="J332" s="168">
        <f>ROUND(I332*H332,2)</f>
        <v>0</v>
      </c>
      <c r="K332" s="169"/>
      <c r="L332" s="170"/>
      <c r="M332" s="171"/>
      <c r="N332" t="s" s="172">
        <v>49</v>
      </c>
      <c r="P332" s="137">
        <f>O332*H332</f>
        <v>0</v>
      </c>
      <c r="Q332" s="137">
        <v>0.18</v>
      </c>
      <c r="R332" s="137">
        <f>Q332*H332</f>
        <v>1.1124</v>
      </c>
      <c r="S332" s="137">
        <v>0</v>
      </c>
      <c r="T332" s="138">
        <f>S332*H332</f>
        <v>0</v>
      </c>
      <c r="AR332" t="s" s="139">
        <v>172</v>
      </c>
      <c r="AT332" t="s" s="139">
        <v>168</v>
      </c>
      <c r="AU332" t="s" s="139">
        <v>24</v>
      </c>
      <c r="AY332" t="s" s="97">
        <v>132</v>
      </c>
      <c r="BE332" s="140">
        <f>IF(N332="základní",J332,0)</f>
        <v>0</v>
      </c>
      <c r="BF332" s="140">
        <f>IF(N332="snížená",J332,0)</f>
        <v>0</v>
      </c>
      <c r="BG332" s="140">
        <f>IF(N332="zákl. přenesená",J332,0)</f>
        <v>0</v>
      </c>
      <c r="BH332" s="140">
        <f>IF(N332="sníž. přenesená",J332,0)</f>
        <v>0</v>
      </c>
      <c r="BI332" s="140">
        <f>IF(N332="nulová",J332,0)</f>
        <v>0</v>
      </c>
      <c r="BJ332" t="s" s="97">
        <v>130</v>
      </c>
      <c r="BK332" s="140">
        <f>ROUND(I332*H332,2)</f>
        <v>0</v>
      </c>
      <c r="BL332" t="s" s="97">
        <v>138</v>
      </c>
      <c r="BM332" t="s" s="141">
        <v>432</v>
      </c>
    </row>
    <row r="333" s="148" customFormat="1" ht="13.55" customHeight="1">
      <c r="D333" t="s" s="143">
        <v>140</v>
      </c>
      <c r="E333" s="160"/>
      <c r="F333" t="s" s="161">
        <v>433</v>
      </c>
      <c r="H333" s="162">
        <v>6</v>
      </c>
      <c r="AT333" t="s" s="153">
        <v>140</v>
      </c>
      <c r="AU333" t="s" s="153">
        <v>24</v>
      </c>
      <c r="AV333" t="s" s="147">
        <v>24</v>
      </c>
      <c r="AW333" t="s" s="147">
        <v>142</v>
      </c>
      <c r="AX333" t="s" s="147">
        <v>131</v>
      </c>
      <c r="AY333" t="s" s="153">
        <v>132</v>
      </c>
    </row>
    <row r="334" s="154" customFormat="1" ht="13.55" customHeight="1">
      <c r="D334" t="s" s="149">
        <v>140</v>
      </c>
      <c r="E334" s="173"/>
      <c r="F334" t="s" s="174">
        <v>144</v>
      </c>
      <c r="H334" s="152">
        <v>6</v>
      </c>
      <c r="AT334" t="s" s="159">
        <v>140</v>
      </c>
      <c r="AU334" t="s" s="159">
        <v>24</v>
      </c>
      <c r="AV334" t="s" s="147">
        <v>138</v>
      </c>
      <c r="AW334" t="s" s="147">
        <v>142</v>
      </c>
      <c r="AX334" t="s" s="147">
        <v>130</v>
      </c>
      <c r="AY334" t="s" s="159">
        <v>132</v>
      </c>
    </row>
    <row r="335" s="148" customFormat="1" ht="13.55" customHeight="1">
      <c r="D335" t="s" s="155">
        <v>140</v>
      </c>
      <c r="F335" t="s" s="175">
        <v>434</v>
      </c>
      <c r="H335" s="158">
        <v>6.18</v>
      </c>
      <c r="AT335" t="s" s="153">
        <v>140</v>
      </c>
      <c r="AU335" t="s" s="153">
        <v>24</v>
      </c>
      <c r="AV335" t="s" s="147">
        <v>24</v>
      </c>
      <c r="AW335" t="s" s="147">
        <v>27</v>
      </c>
      <c r="AX335" t="s" s="147">
        <v>130</v>
      </c>
      <c r="AY335" t="s" s="153">
        <v>132</v>
      </c>
    </row>
    <row r="336" s="60" customFormat="1" ht="33" customHeight="1">
      <c r="C336" t="s" s="129">
        <v>435</v>
      </c>
      <c r="D336" t="s" s="129">
        <v>134</v>
      </c>
      <c r="E336" t="s" s="130">
        <v>436</v>
      </c>
      <c r="F336" t="s" s="130">
        <v>437</v>
      </c>
      <c r="G336" t="s" s="131">
        <v>188</v>
      </c>
      <c r="H336" s="132">
        <v>6</v>
      </c>
      <c r="I336" s="133"/>
      <c r="J336" s="134">
        <f>ROUND(I336*H336,2)</f>
        <v>0</v>
      </c>
      <c r="M336" s="135"/>
      <c r="N336" t="s" s="136">
        <v>49</v>
      </c>
      <c r="P336" s="137">
        <f>O336*H336</f>
        <v>0</v>
      </c>
      <c r="Q336" s="137">
        <v>0</v>
      </c>
      <c r="R336" s="137">
        <f>Q336*H336</f>
        <v>0</v>
      </c>
      <c r="S336" s="137">
        <v>0</v>
      </c>
      <c r="T336" s="138">
        <f>S336*H336</f>
        <v>0</v>
      </c>
      <c r="AR336" t="s" s="139">
        <v>138</v>
      </c>
      <c r="AT336" t="s" s="139">
        <v>134</v>
      </c>
      <c r="AU336" t="s" s="139">
        <v>24</v>
      </c>
      <c r="AY336" t="s" s="97">
        <v>132</v>
      </c>
      <c r="BE336" s="140">
        <f>IF(N336="základní",J336,0)</f>
        <v>0</v>
      </c>
      <c r="BF336" s="140">
        <f>IF(N336="snížená",J336,0)</f>
        <v>0</v>
      </c>
      <c r="BG336" s="140">
        <f>IF(N336="zákl. přenesená",J336,0)</f>
        <v>0</v>
      </c>
      <c r="BH336" s="140">
        <f>IF(N336="sníž. přenesená",J336,0)</f>
        <v>0</v>
      </c>
      <c r="BI336" s="140">
        <f>IF(N336="nulová",J336,0)</f>
        <v>0</v>
      </c>
      <c r="BJ336" t="s" s="97">
        <v>130</v>
      </c>
      <c r="BK336" s="140">
        <f>ROUND(I336*H336,2)</f>
        <v>0</v>
      </c>
      <c r="BL336" t="s" s="97">
        <v>138</v>
      </c>
      <c r="BM336" t="s" s="141">
        <v>438</v>
      </c>
    </row>
    <row r="337" s="60" customFormat="1" ht="24.15" customHeight="1">
      <c r="C337" t="s" s="129">
        <v>439</v>
      </c>
      <c r="D337" t="s" s="129">
        <v>134</v>
      </c>
      <c r="E337" t="s" s="130">
        <v>440</v>
      </c>
      <c r="F337" t="s" s="130">
        <v>441</v>
      </c>
      <c r="G337" t="s" s="131">
        <v>188</v>
      </c>
      <c r="H337" s="132">
        <v>6</v>
      </c>
      <c r="I337" s="133"/>
      <c r="J337" s="134">
        <f>ROUND(I337*H337,2)</f>
        <v>0</v>
      </c>
      <c r="M337" s="135"/>
      <c r="N337" t="s" s="136">
        <v>49</v>
      </c>
      <c r="P337" s="137">
        <f>O337*H337</f>
        <v>0</v>
      </c>
      <c r="Q337" s="137">
        <v>0</v>
      </c>
      <c r="R337" s="137">
        <f>Q337*H337</f>
        <v>0</v>
      </c>
      <c r="S337" s="137">
        <v>0</v>
      </c>
      <c r="T337" s="138">
        <f>S337*H337</f>
        <v>0</v>
      </c>
      <c r="AR337" t="s" s="139">
        <v>138</v>
      </c>
      <c r="AT337" t="s" s="139">
        <v>134</v>
      </c>
      <c r="AU337" t="s" s="139">
        <v>24</v>
      </c>
      <c r="AY337" t="s" s="97">
        <v>132</v>
      </c>
      <c r="BE337" s="140">
        <f>IF(N337="základní",J337,0)</f>
        <v>0</v>
      </c>
      <c r="BF337" s="140">
        <f>IF(N337="snížená",J337,0)</f>
        <v>0</v>
      </c>
      <c r="BG337" s="140">
        <f>IF(N337="zákl. přenesená",J337,0)</f>
        <v>0</v>
      </c>
      <c r="BH337" s="140">
        <f>IF(N337="sníž. přenesená",J337,0)</f>
        <v>0</v>
      </c>
      <c r="BI337" s="140">
        <f>IF(N337="nulová",J337,0)</f>
        <v>0</v>
      </c>
      <c r="BJ337" t="s" s="97">
        <v>130</v>
      </c>
      <c r="BK337" s="140">
        <f>ROUND(I337*H337,2)</f>
        <v>0</v>
      </c>
      <c r="BL337" t="s" s="97">
        <v>138</v>
      </c>
      <c r="BM337" t="s" s="141">
        <v>442</v>
      </c>
    </row>
    <row r="338" s="60" customFormat="1" ht="24.15" customHeight="1">
      <c r="C338" t="s" s="129">
        <v>443</v>
      </c>
      <c r="D338" t="s" s="129">
        <v>134</v>
      </c>
      <c r="E338" t="s" s="130">
        <v>444</v>
      </c>
      <c r="F338" t="s" s="130">
        <v>445</v>
      </c>
      <c r="G338" t="s" s="131">
        <v>188</v>
      </c>
      <c r="H338" s="132">
        <v>6</v>
      </c>
      <c r="I338" s="133"/>
      <c r="J338" s="134">
        <f>ROUND(I338*H338,2)</f>
        <v>0</v>
      </c>
      <c r="M338" s="135"/>
      <c r="N338" t="s" s="136">
        <v>49</v>
      </c>
      <c r="P338" s="137">
        <f>O338*H338</f>
        <v>0</v>
      </c>
      <c r="Q338" s="137">
        <v>0</v>
      </c>
      <c r="R338" s="137">
        <f>Q338*H338</f>
        <v>0</v>
      </c>
      <c r="S338" s="137">
        <v>0</v>
      </c>
      <c r="T338" s="138">
        <f>S338*H338</f>
        <v>0</v>
      </c>
      <c r="AR338" t="s" s="139">
        <v>138</v>
      </c>
      <c r="AT338" t="s" s="139">
        <v>134</v>
      </c>
      <c r="AU338" t="s" s="139">
        <v>24</v>
      </c>
      <c r="AY338" t="s" s="97">
        <v>132</v>
      </c>
      <c r="BE338" s="140">
        <f>IF(N338="základní",J338,0)</f>
        <v>0</v>
      </c>
      <c r="BF338" s="140">
        <f>IF(N338="snížená",J338,0)</f>
        <v>0</v>
      </c>
      <c r="BG338" s="140">
        <f>IF(N338="zákl. přenesená",J338,0)</f>
        <v>0</v>
      </c>
      <c r="BH338" s="140">
        <f>IF(N338="sníž. přenesená",J338,0)</f>
        <v>0</v>
      </c>
      <c r="BI338" s="140">
        <f>IF(N338="nulová",J338,0)</f>
        <v>0</v>
      </c>
      <c r="BJ338" t="s" s="97">
        <v>130</v>
      </c>
      <c r="BK338" s="140">
        <f>ROUND(I338*H338,2)</f>
        <v>0</v>
      </c>
      <c r="BL338" t="s" s="97">
        <v>138</v>
      </c>
      <c r="BM338" t="s" s="141">
        <v>446</v>
      </c>
    </row>
    <row r="339" s="60" customFormat="1" ht="24.15" customHeight="1">
      <c r="C339" t="s" s="129">
        <v>447</v>
      </c>
      <c r="D339" t="s" s="129">
        <v>134</v>
      </c>
      <c r="E339" t="s" s="130">
        <v>448</v>
      </c>
      <c r="F339" t="s" s="130">
        <v>449</v>
      </c>
      <c r="G339" t="s" s="131">
        <v>343</v>
      </c>
      <c r="H339" s="132">
        <v>7</v>
      </c>
      <c r="I339" s="133"/>
      <c r="J339" s="134">
        <f>ROUND(I339*H339,2)</f>
        <v>0</v>
      </c>
      <c r="M339" s="135"/>
      <c r="N339" t="s" s="136">
        <v>49</v>
      </c>
      <c r="P339" s="137">
        <f>O339*H339</f>
        <v>0</v>
      </c>
      <c r="Q339" s="137">
        <v>0</v>
      </c>
      <c r="R339" s="137">
        <f>Q339*H339</f>
        <v>0</v>
      </c>
      <c r="S339" s="137">
        <v>0</v>
      </c>
      <c r="T339" s="138">
        <f>S339*H339</f>
        <v>0</v>
      </c>
      <c r="AR339" t="s" s="139">
        <v>138</v>
      </c>
      <c r="AT339" t="s" s="139">
        <v>134</v>
      </c>
      <c r="AU339" t="s" s="139">
        <v>24</v>
      </c>
      <c r="AY339" t="s" s="97">
        <v>132</v>
      </c>
      <c r="BE339" s="140">
        <f>IF(N339="základní",J339,0)</f>
        <v>0</v>
      </c>
      <c r="BF339" s="140">
        <f>IF(N339="snížená",J339,0)</f>
        <v>0</v>
      </c>
      <c r="BG339" s="140">
        <f>IF(N339="zákl. přenesená",J339,0)</f>
        <v>0</v>
      </c>
      <c r="BH339" s="140">
        <f>IF(N339="sníž. přenesená",J339,0)</f>
        <v>0</v>
      </c>
      <c r="BI339" s="140">
        <f>IF(N339="nulová",J339,0)</f>
        <v>0</v>
      </c>
      <c r="BJ339" t="s" s="97">
        <v>130</v>
      </c>
      <c r="BK339" s="140">
        <f>ROUND(I339*H339,2)</f>
        <v>0</v>
      </c>
      <c r="BL339" t="s" s="97">
        <v>138</v>
      </c>
      <c r="BM339" t="s" s="141">
        <v>450</v>
      </c>
    </row>
    <row r="340" s="60" customFormat="1" ht="24.15" customHeight="1">
      <c r="C340" t="s" s="129">
        <v>451</v>
      </c>
      <c r="D340" t="s" s="129">
        <v>134</v>
      </c>
      <c r="E340" t="s" s="130">
        <v>452</v>
      </c>
      <c r="F340" t="s" s="130">
        <v>453</v>
      </c>
      <c r="G340" t="s" s="131">
        <v>188</v>
      </c>
      <c r="H340" s="132">
        <v>6</v>
      </c>
      <c r="I340" s="133"/>
      <c r="J340" s="134">
        <f>ROUND(I340*H340,2)</f>
        <v>0</v>
      </c>
      <c r="M340" s="135"/>
      <c r="N340" t="s" s="136">
        <v>49</v>
      </c>
      <c r="P340" s="137">
        <f>O340*H340</f>
        <v>0</v>
      </c>
      <c r="Q340" s="137">
        <v>0</v>
      </c>
      <c r="R340" s="137">
        <f>Q340*H340</f>
        <v>0</v>
      </c>
      <c r="S340" s="137">
        <v>0.316</v>
      </c>
      <c r="T340" s="138">
        <f>S340*H340</f>
        <v>1.896</v>
      </c>
      <c r="AR340" t="s" s="139">
        <v>222</v>
      </c>
      <c r="AT340" t="s" s="139">
        <v>134</v>
      </c>
      <c r="AU340" t="s" s="139">
        <v>24</v>
      </c>
      <c r="AY340" t="s" s="97">
        <v>132</v>
      </c>
      <c r="BE340" s="140">
        <f>IF(N340="základní",J340,0)</f>
        <v>0</v>
      </c>
      <c r="BF340" s="140">
        <f>IF(N340="snížená",J340,0)</f>
        <v>0</v>
      </c>
      <c r="BG340" s="140">
        <f>IF(N340="zákl. přenesená",J340,0)</f>
        <v>0</v>
      </c>
      <c r="BH340" s="140">
        <f>IF(N340="sníž. přenesená",J340,0)</f>
        <v>0</v>
      </c>
      <c r="BI340" s="140">
        <f>IF(N340="nulová",J340,0)</f>
        <v>0</v>
      </c>
      <c r="BJ340" t="s" s="97">
        <v>130</v>
      </c>
      <c r="BK340" s="140">
        <f>ROUND(I340*H340,2)</f>
        <v>0</v>
      </c>
      <c r="BL340" t="s" s="97">
        <v>222</v>
      </c>
      <c r="BM340" t="s" s="141">
        <v>454</v>
      </c>
    </row>
    <row r="341" s="60" customFormat="1" ht="24.15" customHeight="1">
      <c r="C341" t="s" s="129">
        <v>455</v>
      </c>
      <c r="D341" t="s" s="129">
        <v>134</v>
      </c>
      <c r="E341" t="s" s="130">
        <v>456</v>
      </c>
      <c r="F341" t="s" s="130">
        <v>457</v>
      </c>
      <c r="G341" t="s" s="131">
        <v>188</v>
      </c>
      <c r="H341" s="132">
        <v>6</v>
      </c>
      <c r="I341" s="133"/>
      <c r="J341" s="134">
        <f>ROUND(I341*H341,2)</f>
        <v>0</v>
      </c>
      <c r="M341" s="135"/>
      <c r="N341" t="s" s="136">
        <v>49</v>
      </c>
      <c r="P341" s="137">
        <f>O341*H341</f>
        <v>0</v>
      </c>
      <c r="Q341" s="137">
        <v>0</v>
      </c>
      <c r="R341" s="137">
        <f>Q341*H341</f>
        <v>0</v>
      </c>
      <c r="S341" s="137">
        <v>0.44</v>
      </c>
      <c r="T341" s="138">
        <f>S341*H341</f>
        <v>2.64</v>
      </c>
      <c r="AR341" t="s" s="139">
        <v>222</v>
      </c>
      <c r="AT341" t="s" s="139">
        <v>134</v>
      </c>
      <c r="AU341" t="s" s="139">
        <v>24</v>
      </c>
      <c r="AY341" t="s" s="97">
        <v>132</v>
      </c>
      <c r="BE341" s="140">
        <f>IF(N341="základní",J341,0)</f>
        <v>0</v>
      </c>
      <c r="BF341" s="140">
        <f>IF(N341="snížená",J341,0)</f>
        <v>0</v>
      </c>
      <c r="BG341" s="140">
        <f>IF(N341="zákl. přenesená",J341,0)</f>
        <v>0</v>
      </c>
      <c r="BH341" s="140">
        <f>IF(N341="sníž. přenesená",J341,0)</f>
        <v>0</v>
      </c>
      <c r="BI341" s="140">
        <f>IF(N341="nulová",J341,0)</f>
        <v>0</v>
      </c>
      <c r="BJ341" t="s" s="97">
        <v>130</v>
      </c>
      <c r="BK341" s="140">
        <f>ROUND(I341*H341,2)</f>
        <v>0</v>
      </c>
      <c r="BL341" t="s" s="97">
        <v>222</v>
      </c>
      <c r="BM341" t="s" s="141">
        <v>458</v>
      </c>
    </row>
    <row r="342" s="60" customFormat="1" ht="24.15" customHeight="1">
      <c r="C342" t="s" s="129">
        <v>459</v>
      </c>
      <c r="D342" t="s" s="129">
        <v>134</v>
      </c>
      <c r="E342" t="s" s="130">
        <v>460</v>
      </c>
      <c r="F342" t="s" s="130">
        <v>461</v>
      </c>
      <c r="G342" t="s" s="131">
        <v>188</v>
      </c>
      <c r="H342" s="132">
        <v>1.5</v>
      </c>
      <c r="I342" s="133"/>
      <c r="J342" s="134">
        <f>ROUND(I342*H342,2)</f>
        <v>0</v>
      </c>
      <c r="M342" s="135"/>
      <c r="N342" t="s" s="136">
        <v>49</v>
      </c>
      <c r="P342" s="137">
        <f>O342*H342</f>
        <v>0</v>
      </c>
      <c r="Q342" s="137">
        <v>0</v>
      </c>
      <c r="R342" s="137">
        <f>Q342*H342</f>
        <v>0</v>
      </c>
      <c r="S342" s="137">
        <v>0.235</v>
      </c>
      <c r="T342" s="138">
        <f>S342*H342</f>
        <v>0.3525</v>
      </c>
      <c r="AR342" t="s" s="139">
        <v>138</v>
      </c>
      <c r="AT342" t="s" s="139">
        <v>134</v>
      </c>
      <c r="AU342" t="s" s="139">
        <v>24</v>
      </c>
      <c r="AY342" t="s" s="97">
        <v>132</v>
      </c>
      <c r="BE342" s="140">
        <f>IF(N342="základní",J342,0)</f>
        <v>0</v>
      </c>
      <c r="BF342" s="140">
        <f>IF(N342="snížená",J342,0)</f>
        <v>0</v>
      </c>
      <c r="BG342" s="140">
        <f>IF(N342="zákl. přenesená",J342,0)</f>
        <v>0</v>
      </c>
      <c r="BH342" s="140">
        <f>IF(N342="sníž. přenesená",J342,0)</f>
        <v>0</v>
      </c>
      <c r="BI342" s="140">
        <f>IF(N342="nulová",J342,0)</f>
        <v>0</v>
      </c>
      <c r="BJ342" t="s" s="97">
        <v>130</v>
      </c>
      <c r="BK342" s="140">
        <f>ROUND(I342*H342,2)</f>
        <v>0</v>
      </c>
      <c r="BL342" t="s" s="97">
        <v>138</v>
      </c>
      <c r="BM342" t="s" s="141">
        <v>462</v>
      </c>
    </row>
    <row r="343" s="148" customFormat="1" ht="13.55" customHeight="1">
      <c r="D343" t="s" s="143">
        <v>140</v>
      </c>
      <c r="E343" s="160"/>
      <c r="F343" t="s" s="161">
        <v>463</v>
      </c>
      <c r="H343" s="162">
        <v>1.5</v>
      </c>
      <c r="AT343" t="s" s="153">
        <v>140</v>
      </c>
      <c r="AU343" t="s" s="153">
        <v>24</v>
      </c>
      <c r="AV343" t="s" s="147">
        <v>24</v>
      </c>
      <c r="AW343" t="s" s="147">
        <v>142</v>
      </c>
      <c r="AX343" t="s" s="147">
        <v>131</v>
      </c>
      <c r="AY343" t="s" s="153">
        <v>132</v>
      </c>
    </row>
    <row r="344" s="154" customFormat="1" ht="13.55" customHeight="1">
      <c r="D344" t="s" s="149">
        <v>140</v>
      </c>
      <c r="E344" s="173"/>
      <c r="F344" t="s" s="174">
        <v>144</v>
      </c>
      <c r="H344" s="152">
        <v>1.5</v>
      </c>
      <c r="AT344" t="s" s="159">
        <v>140</v>
      </c>
      <c r="AU344" t="s" s="159">
        <v>24</v>
      </c>
      <c r="AV344" t="s" s="147">
        <v>138</v>
      </c>
      <c r="AW344" t="s" s="147">
        <v>142</v>
      </c>
      <c r="AX344" t="s" s="147">
        <v>130</v>
      </c>
      <c r="AY344" t="s" s="159">
        <v>132</v>
      </c>
    </row>
    <row r="345" s="118" customFormat="1" ht="22.8" customHeight="1">
      <c r="D345" t="s" s="126">
        <v>127</v>
      </c>
      <c r="E345" t="s" s="127">
        <v>464</v>
      </c>
      <c r="F345" t="s" s="127">
        <v>465</v>
      </c>
      <c r="J345" s="128">
        <f>BK345</f>
        <v>0</v>
      </c>
      <c r="P345" s="122">
        <f>SUM(P346:P372)</f>
        <v>0</v>
      </c>
      <c r="R345" s="122">
        <f>SUM(R346:R372)</f>
        <v>0.699372</v>
      </c>
      <c r="T345" s="123">
        <f>SUM(T346:T372)</f>
        <v>0</v>
      </c>
      <c r="AR345" t="s" s="119">
        <v>130</v>
      </c>
      <c r="AT345" t="s" s="124">
        <v>127</v>
      </c>
      <c r="AU345" t="s" s="124">
        <v>130</v>
      </c>
      <c r="AY345" t="s" s="119">
        <v>132</v>
      </c>
      <c r="BK345" s="125">
        <f>SUM(BK346:BK372)</f>
        <v>0</v>
      </c>
    </row>
    <row r="346" s="60" customFormat="1" ht="24.15" customHeight="1">
      <c r="C346" t="s" s="129">
        <v>466</v>
      </c>
      <c r="D346" t="s" s="129">
        <v>134</v>
      </c>
      <c r="E346" t="s" s="130">
        <v>467</v>
      </c>
      <c r="F346" t="s" s="130">
        <v>468</v>
      </c>
      <c r="G346" t="s" s="131">
        <v>188</v>
      </c>
      <c r="H346" s="132">
        <v>22.54</v>
      </c>
      <c r="I346" s="133"/>
      <c r="J346" s="134">
        <f>ROUND(I346*H346,2)</f>
        <v>0</v>
      </c>
      <c r="M346" s="135"/>
      <c r="N346" t="s" s="136">
        <v>49</v>
      </c>
      <c r="P346" s="137">
        <f>O346*H346</f>
        <v>0</v>
      </c>
      <c r="Q346" s="137">
        <v>0.00735</v>
      </c>
      <c r="R346" s="137">
        <f>Q346*H346</f>
        <v>0.165669</v>
      </c>
      <c r="S346" s="137">
        <v>0</v>
      </c>
      <c r="T346" s="138">
        <f>S346*H346</f>
        <v>0</v>
      </c>
      <c r="AR346" t="s" s="139">
        <v>138</v>
      </c>
      <c r="AT346" t="s" s="139">
        <v>134</v>
      </c>
      <c r="AU346" t="s" s="139">
        <v>24</v>
      </c>
      <c r="AY346" t="s" s="97">
        <v>132</v>
      </c>
      <c r="BE346" s="140">
        <f>IF(N346="základní",J346,0)</f>
        <v>0</v>
      </c>
      <c r="BF346" s="140">
        <f>IF(N346="snížená",J346,0)</f>
        <v>0</v>
      </c>
      <c r="BG346" s="140">
        <f>IF(N346="zákl. přenesená",J346,0)</f>
        <v>0</v>
      </c>
      <c r="BH346" s="140">
        <f>IF(N346="sníž. přenesená",J346,0)</f>
        <v>0</v>
      </c>
      <c r="BI346" s="140">
        <f>IF(N346="nulová",J346,0)</f>
        <v>0</v>
      </c>
      <c r="BJ346" t="s" s="97">
        <v>130</v>
      </c>
      <c r="BK346" s="140">
        <f>ROUND(I346*H346,2)</f>
        <v>0</v>
      </c>
      <c r="BL346" t="s" s="97">
        <v>138</v>
      </c>
      <c r="BM346" t="s" s="141">
        <v>469</v>
      </c>
    </row>
    <row r="347" s="148" customFormat="1" ht="13.55" customHeight="1">
      <c r="D347" t="s" s="143">
        <v>140</v>
      </c>
      <c r="E347" s="160"/>
      <c r="F347" t="s" s="161">
        <v>470</v>
      </c>
      <c r="H347" s="162">
        <v>12.54</v>
      </c>
      <c r="AT347" t="s" s="153">
        <v>140</v>
      </c>
      <c r="AU347" t="s" s="153">
        <v>24</v>
      </c>
      <c r="AV347" t="s" s="147">
        <v>24</v>
      </c>
      <c r="AW347" t="s" s="147">
        <v>142</v>
      </c>
      <c r="AX347" t="s" s="147">
        <v>131</v>
      </c>
      <c r="AY347" t="s" s="153">
        <v>132</v>
      </c>
    </row>
    <row r="348" s="148" customFormat="1" ht="13.55" customHeight="1">
      <c r="D348" t="s" s="149">
        <v>140</v>
      </c>
      <c r="E348" s="150"/>
      <c r="F348" t="s" s="151">
        <v>471</v>
      </c>
      <c r="H348" s="152">
        <v>10</v>
      </c>
      <c r="AT348" t="s" s="153">
        <v>140</v>
      </c>
      <c r="AU348" t="s" s="153">
        <v>24</v>
      </c>
      <c r="AV348" t="s" s="147">
        <v>24</v>
      </c>
      <c r="AW348" t="s" s="147">
        <v>142</v>
      </c>
      <c r="AX348" t="s" s="147">
        <v>131</v>
      </c>
      <c r="AY348" t="s" s="153">
        <v>132</v>
      </c>
    </row>
    <row r="349" s="154" customFormat="1" ht="13.55" customHeight="1">
      <c r="D349" t="s" s="155">
        <v>140</v>
      </c>
      <c r="E349" s="156"/>
      <c r="F349" t="s" s="157">
        <v>144</v>
      </c>
      <c r="H349" s="158">
        <v>22.54</v>
      </c>
      <c r="AT349" t="s" s="159">
        <v>140</v>
      </c>
      <c r="AU349" t="s" s="159">
        <v>24</v>
      </c>
      <c r="AV349" t="s" s="147">
        <v>138</v>
      </c>
      <c r="AW349" t="s" s="147">
        <v>142</v>
      </c>
      <c r="AX349" t="s" s="147">
        <v>130</v>
      </c>
      <c r="AY349" t="s" s="159">
        <v>132</v>
      </c>
    </row>
    <row r="350" s="60" customFormat="1" ht="24.15" customHeight="1">
      <c r="C350" t="s" s="129">
        <v>472</v>
      </c>
      <c r="D350" t="s" s="129">
        <v>134</v>
      </c>
      <c r="E350" t="s" s="130">
        <v>473</v>
      </c>
      <c r="F350" t="s" s="130">
        <v>474</v>
      </c>
      <c r="G350" t="s" s="131">
        <v>188</v>
      </c>
      <c r="H350" s="132">
        <v>34.2</v>
      </c>
      <c r="I350" s="133"/>
      <c r="J350" s="134">
        <f>ROUND(I350*H350,2)</f>
        <v>0</v>
      </c>
      <c r="M350" s="135"/>
      <c r="N350" t="s" s="136">
        <v>49</v>
      </c>
      <c r="P350" s="137">
        <f>O350*H350</f>
        <v>0</v>
      </c>
      <c r="Q350" s="137">
        <v>0.00022</v>
      </c>
      <c r="R350" s="137">
        <f>Q350*H350</f>
        <v>0.007524</v>
      </c>
      <c r="S350" s="137">
        <v>0</v>
      </c>
      <c r="T350" s="138">
        <f>S350*H350</f>
        <v>0</v>
      </c>
      <c r="AR350" t="s" s="139">
        <v>138</v>
      </c>
      <c r="AT350" t="s" s="139">
        <v>134</v>
      </c>
      <c r="AU350" t="s" s="139">
        <v>24</v>
      </c>
      <c r="AY350" t="s" s="97">
        <v>132</v>
      </c>
      <c r="BE350" s="140">
        <f>IF(N350="základní",J350,0)</f>
        <v>0</v>
      </c>
      <c r="BF350" s="140">
        <f>IF(N350="snížená",J350,0)</f>
        <v>0</v>
      </c>
      <c r="BG350" s="140">
        <f>IF(N350="zákl. přenesená",J350,0)</f>
        <v>0</v>
      </c>
      <c r="BH350" s="140">
        <f>IF(N350="sníž. přenesená",J350,0)</f>
        <v>0</v>
      </c>
      <c r="BI350" s="140">
        <f>IF(N350="nulová",J350,0)</f>
        <v>0</v>
      </c>
      <c r="BJ350" t="s" s="97">
        <v>130</v>
      </c>
      <c r="BK350" s="140">
        <f>ROUND(I350*H350,2)</f>
        <v>0</v>
      </c>
      <c r="BL350" t="s" s="97">
        <v>138</v>
      </c>
      <c r="BM350" t="s" s="141">
        <v>475</v>
      </c>
    </row>
    <row r="351" s="60" customFormat="1" ht="24.15" customHeight="1">
      <c r="C351" t="s" s="129">
        <v>464</v>
      </c>
      <c r="D351" t="s" s="129">
        <v>134</v>
      </c>
      <c r="E351" t="s" s="130">
        <v>476</v>
      </c>
      <c r="F351" t="s" s="130">
        <v>477</v>
      </c>
      <c r="G351" t="s" s="131">
        <v>188</v>
      </c>
      <c r="H351" s="132">
        <v>23.1</v>
      </c>
      <c r="I351" s="133"/>
      <c r="J351" s="134">
        <f>ROUND(I351*H351,2)</f>
        <v>0</v>
      </c>
      <c r="M351" s="135"/>
      <c r="N351" t="s" s="136">
        <v>49</v>
      </c>
      <c r="P351" s="137">
        <f>O351*H351</f>
        <v>0</v>
      </c>
      <c r="Q351" s="137">
        <v>0.00022</v>
      </c>
      <c r="R351" s="137">
        <f>Q351*H351</f>
        <v>0.005082</v>
      </c>
      <c r="S351" s="137">
        <v>0</v>
      </c>
      <c r="T351" s="138">
        <f>S351*H351</f>
        <v>0</v>
      </c>
      <c r="AR351" t="s" s="139">
        <v>138</v>
      </c>
      <c r="AT351" t="s" s="139">
        <v>134</v>
      </c>
      <c r="AU351" t="s" s="139">
        <v>24</v>
      </c>
      <c r="AY351" t="s" s="97">
        <v>132</v>
      </c>
      <c r="BE351" s="140">
        <f>IF(N351="základní",J351,0)</f>
        <v>0</v>
      </c>
      <c r="BF351" s="140">
        <f>IF(N351="snížená",J351,0)</f>
        <v>0</v>
      </c>
      <c r="BG351" s="140">
        <f>IF(N351="zákl. přenesená",J351,0)</f>
        <v>0</v>
      </c>
      <c r="BH351" s="140">
        <f>IF(N351="sníž. přenesená",J351,0)</f>
        <v>0</v>
      </c>
      <c r="BI351" s="140">
        <f>IF(N351="nulová",J351,0)</f>
        <v>0</v>
      </c>
      <c r="BJ351" t="s" s="97">
        <v>130</v>
      </c>
      <c r="BK351" s="140">
        <f>ROUND(I351*H351,2)</f>
        <v>0</v>
      </c>
      <c r="BL351" t="s" s="97">
        <v>138</v>
      </c>
      <c r="BM351" t="s" s="141">
        <v>478</v>
      </c>
    </row>
    <row r="352" s="148" customFormat="1" ht="13.55" customHeight="1">
      <c r="D352" t="s" s="143">
        <v>140</v>
      </c>
      <c r="E352" s="160"/>
      <c r="F352" t="s" s="161">
        <v>479</v>
      </c>
      <c r="H352" s="162">
        <v>23.1</v>
      </c>
      <c r="AT352" t="s" s="153">
        <v>140</v>
      </c>
      <c r="AU352" t="s" s="153">
        <v>24</v>
      </c>
      <c r="AV352" t="s" s="147">
        <v>24</v>
      </c>
      <c r="AW352" t="s" s="147">
        <v>142</v>
      </c>
      <c r="AX352" t="s" s="147">
        <v>131</v>
      </c>
      <c r="AY352" t="s" s="153">
        <v>132</v>
      </c>
    </row>
    <row r="353" s="154" customFormat="1" ht="13.55" customHeight="1">
      <c r="D353" t="s" s="155">
        <v>140</v>
      </c>
      <c r="E353" s="156"/>
      <c r="F353" t="s" s="157">
        <v>144</v>
      </c>
      <c r="H353" s="158">
        <v>23.1</v>
      </c>
      <c r="AT353" t="s" s="159">
        <v>140</v>
      </c>
      <c r="AU353" t="s" s="159">
        <v>24</v>
      </c>
      <c r="AV353" t="s" s="147">
        <v>138</v>
      </c>
      <c r="AW353" t="s" s="147">
        <v>142</v>
      </c>
      <c r="AX353" t="s" s="147">
        <v>130</v>
      </c>
      <c r="AY353" t="s" s="159">
        <v>132</v>
      </c>
    </row>
    <row r="354" s="60" customFormat="1" ht="37.8" customHeight="1">
      <c r="C354" t="s" s="129">
        <v>480</v>
      </c>
      <c r="D354" t="s" s="129">
        <v>134</v>
      </c>
      <c r="E354" t="s" s="130">
        <v>481</v>
      </c>
      <c r="F354" t="s" s="130">
        <v>482</v>
      </c>
      <c r="G354" t="s" s="131">
        <v>188</v>
      </c>
      <c r="H354" s="132">
        <v>34.2</v>
      </c>
      <c r="I354" s="133"/>
      <c r="J354" s="134">
        <f>ROUND(I354*H354,2)</f>
        <v>0</v>
      </c>
      <c r="M354" s="135"/>
      <c r="N354" t="s" s="136">
        <v>49</v>
      </c>
      <c r="P354" s="137">
        <f>O354*H354</f>
        <v>0</v>
      </c>
      <c r="Q354" s="137">
        <v>0.0027</v>
      </c>
      <c r="R354" s="137">
        <f>Q354*H354</f>
        <v>0.09234000000000001</v>
      </c>
      <c r="S354" s="137">
        <v>0</v>
      </c>
      <c r="T354" s="138">
        <f>S354*H354</f>
        <v>0</v>
      </c>
      <c r="AR354" t="s" s="139">
        <v>138</v>
      </c>
      <c r="AT354" t="s" s="139">
        <v>134</v>
      </c>
      <c r="AU354" t="s" s="139">
        <v>24</v>
      </c>
      <c r="AY354" t="s" s="97">
        <v>132</v>
      </c>
      <c r="BE354" s="140">
        <f>IF(N354="základní",J354,0)</f>
        <v>0</v>
      </c>
      <c r="BF354" s="140">
        <f>IF(N354="snížená",J354,0)</f>
        <v>0</v>
      </c>
      <c r="BG354" s="140">
        <f>IF(N354="zákl. přenesená",J354,0)</f>
        <v>0</v>
      </c>
      <c r="BH354" s="140">
        <f>IF(N354="sníž. přenesená",J354,0)</f>
        <v>0</v>
      </c>
      <c r="BI354" s="140">
        <f>IF(N354="nulová",J354,0)</f>
        <v>0</v>
      </c>
      <c r="BJ354" t="s" s="97">
        <v>130</v>
      </c>
      <c r="BK354" s="140">
        <f>ROUND(I354*H354,2)</f>
        <v>0</v>
      </c>
      <c r="BL354" t="s" s="97">
        <v>138</v>
      </c>
      <c r="BM354" t="s" s="141">
        <v>483</v>
      </c>
    </row>
    <row r="355" s="60" customFormat="1" ht="37.8" customHeight="1">
      <c r="C355" t="s" s="129">
        <v>484</v>
      </c>
      <c r="D355" t="s" s="129">
        <v>134</v>
      </c>
      <c r="E355" t="s" s="130">
        <v>485</v>
      </c>
      <c r="F355" t="s" s="130">
        <v>486</v>
      </c>
      <c r="G355" t="s" s="131">
        <v>188</v>
      </c>
      <c r="H355" s="132">
        <v>23.1</v>
      </c>
      <c r="I355" s="133"/>
      <c r="J355" s="134">
        <f>ROUND(I355*H355,2)</f>
        <v>0</v>
      </c>
      <c r="M355" s="135"/>
      <c r="N355" t="s" s="136">
        <v>49</v>
      </c>
      <c r="P355" s="137">
        <f>O355*H355</f>
        <v>0</v>
      </c>
      <c r="Q355" s="137">
        <v>0.0027</v>
      </c>
      <c r="R355" s="137">
        <f>Q355*H355</f>
        <v>0.06237</v>
      </c>
      <c r="S355" s="137">
        <v>0</v>
      </c>
      <c r="T355" s="138">
        <f>S355*H355</f>
        <v>0</v>
      </c>
      <c r="AR355" t="s" s="139">
        <v>138</v>
      </c>
      <c r="AT355" t="s" s="139">
        <v>134</v>
      </c>
      <c r="AU355" t="s" s="139">
        <v>24</v>
      </c>
      <c r="AY355" t="s" s="97">
        <v>132</v>
      </c>
      <c r="BE355" s="140">
        <f>IF(N355="základní",J355,0)</f>
        <v>0</v>
      </c>
      <c r="BF355" s="140">
        <f>IF(N355="snížená",J355,0)</f>
        <v>0</v>
      </c>
      <c r="BG355" s="140">
        <f>IF(N355="zákl. přenesená",J355,0)</f>
        <v>0</v>
      </c>
      <c r="BH355" s="140">
        <f>IF(N355="sníž. přenesená",J355,0)</f>
        <v>0</v>
      </c>
      <c r="BI355" s="140">
        <f>IF(N355="nulová",J355,0)</f>
        <v>0</v>
      </c>
      <c r="BJ355" t="s" s="97">
        <v>130</v>
      </c>
      <c r="BK355" s="140">
        <f>ROUND(I355*H355,2)</f>
        <v>0</v>
      </c>
      <c r="BL355" t="s" s="97">
        <v>138</v>
      </c>
      <c r="BM355" t="s" s="141">
        <v>487</v>
      </c>
    </row>
    <row r="356" s="60" customFormat="1" ht="16.5" customHeight="1">
      <c r="C356" t="s" s="129">
        <v>488</v>
      </c>
      <c r="D356" t="s" s="129">
        <v>134</v>
      </c>
      <c r="E356" t="s" s="130">
        <v>489</v>
      </c>
      <c r="F356" t="s" s="130">
        <v>490</v>
      </c>
      <c r="G356" t="s" s="131">
        <v>188</v>
      </c>
      <c r="H356" s="132">
        <v>44.76</v>
      </c>
      <c r="I356" s="133"/>
      <c r="J356" s="134">
        <f>ROUND(I356*H356,2)</f>
        <v>0</v>
      </c>
      <c r="M356" s="135"/>
      <c r="N356" t="s" s="136">
        <v>49</v>
      </c>
      <c r="P356" s="137">
        <f>O356*H356</f>
        <v>0</v>
      </c>
      <c r="Q356" s="137">
        <v>0</v>
      </c>
      <c r="R356" s="137">
        <f>Q356*H356</f>
        <v>0</v>
      </c>
      <c r="S356" s="137">
        <v>0</v>
      </c>
      <c r="T356" s="138">
        <f>S356*H356</f>
        <v>0</v>
      </c>
      <c r="AR356" t="s" s="139">
        <v>138</v>
      </c>
      <c r="AT356" t="s" s="139">
        <v>134</v>
      </c>
      <c r="AU356" t="s" s="139">
        <v>24</v>
      </c>
      <c r="AY356" t="s" s="97">
        <v>132</v>
      </c>
      <c r="BE356" s="140">
        <f>IF(N356="základní",J356,0)</f>
        <v>0</v>
      </c>
      <c r="BF356" s="140">
        <f>IF(N356="snížená",J356,0)</f>
        <v>0</v>
      </c>
      <c r="BG356" s="140">
        <f>IF(N356="zákl. přenesená",J356,0)</f>
        <v>0</v>
      </c>
      <c r="BH356" s="140">
        <f>IF(N356="sníž. přenesená",J356,0)</f>
        <v>0</v>
      </c>
      <c r="BI356" s="140">
        <f>IF(N356="nulová",J356,0)</f>
        <v>0</v>
      </c>
      <c r="BJ356" t="s" s="97">
        <v>130</v>
      </c>
      <c r="BK356" s="140">
        <f>ROUND(I356*H356,2)</f>
        <v>0</v>
      </c>
      <c r="BL356" t="s" s="97">
        <v>138</v>
      </c>
      <c r="BM356" t="s" s="141">
        <v>491</v>
      </c>
    </row>
    <row r="357" s="148" customFormat="1" ht="13.55" customHeight="1">
      <c r="D357" t="s" s="143">
        <v>140</v>
      </c>
      <c r="E357" s="160"/>
      <c r="F357" t="s" s="161">
        <v>492</v>
      </c>
      <c r="H357" s="162">
        <v>44.76</v>
      </c>
      <c r="AT357" t="s" s="153">
        <v>140</v>
      </c>
      <c r="AU357" t="s" s="153">
        <v>24</v>
      </c>
      <c r="AV357" t="s" s="147">
        <v>24</v>
      </c>
      <c r="AW357" t="s" s="147">
        <v>142</v>
      </c>
      <c r="AX357" t="s" s="147">
        <v>131</v>
      </c>
      <c r="AY357" t="s" s="153">
        <v>132</v>
      </c>
    </row>
    <row r="358" s="154" customFormat="1" ht="13.55" customHeight="1">
      <c r="D358" t="s" s="155">
        <v>140</v>
      </c>
      <c r="E358" s="156"/>
      <c r="F358" t="s" s="157">
        <v>144</v>
      </c>
      <c r="H358" s="158">
        <v>44.76</v>
      </c>
      <c r="AT358" t="s" s="159">
        <v>140</v>
      </c>
      <c r="AU358" t="s" s="159">
        <v>24</v>
      </c>
      <c r="AV358" t="s" s="147">
        <v>138</v>
      </c>
      <c r="AW358" t="s" s="147">
        <v>142</v>
      </c>
      <c r="AX358" t="s" s="147">
        <v>130</v>
      </c>
      <c r="AY358" t="s" s="159">
        <v>132</v>
      </c>
    </row>
    <row r="359" s="60" customFormat="1" ht="24.15" customHeight="1">
      <c r="C359" t="s" s="129">
        <v>493</v>
      </c>
      <c r="D359" t="s" s="129">
        <v>134</v>
      </c>
      <c r="E359" t="s" s="130">
        <v>494</v>
      </c>
      <c r="F359" t="s" s="130">
        <v>495</v>
      </c>
      <c r="G359" t="s" s="131">
        <v>188</v>
      </c>
      <c r="H359" s="132">
        <v>34.2</v>
      </c>
      <c r="I359" s="133"/>
      <c r="J359" s="134">
        <f>ROUND(I359*H359,2)</f>
        <v>0</v>
      </c>
      <c r="M359" s="135"/>
      <c r="N359" t="s" s="136">
        <v>49</v>
      </c>
      <c r="P359" s="137">
        <f>O359*H359</f>
        <v>0</v>
      </c>
      <c r="Q359" s="137">
        <v>0.00438</v>
      </c>
      <c r="R359" s="137">
        <f>Q359*H359</f>
        <v>0.149796</v>
      </c>
      <c r="S359" s="137">
        <v>0</v>
      </c>
      <c r="T359" s="138">
        <f>S359*H359</f>
        <v>0</v>
      </c>
      <c r="AR359" t="s" s="139">
        <v>138</v>
      </c>
      <c r="AT359" t="s" s="139">
        <v>134</v>
      </c>
      <c r="AU359" t="s" s="139">
        <v>24</v>
      </c>
      <c r="AY359" t="s" s="97">
        <v>132</v>
      </c>
      <c r="BE359" s="140">
        <f>IF(N359="základní",J359,0)</f>
        <v>0</v>
      </c>
      <c r="BF359" s="140">
        <f>IF(N359="snížená",J359,0)</f>
        <v>0</v>
      </c>
      <c r="BG359" s="140">
        <f>IF(N359="zákl. přenesená",J359,0)</f>
        <v>0</v>
      </c>
      <c r="BH359" s="140">
        <f>IF(N359="sníž. přenesená",J359,0)</f>
        <v>0</v>
      </c>
      <c r="BI359" s="140">
        <f>IF(N359="nulová",J359,0)</f>
        <v>0</v>
      </c>
      <c r="BJ359" t="s" s="97">
        <v>130</v>
      </c>
      <c r="BK359" s="140">
        <f>ROUND(I359*H359,2)</f>
        <v>0</v>
      </c>
      <c r="BL359" t="s" s="97">
        <v>138</v>
      </c>
      <c r="BM359" t="s" s="141">
        <v>496</v>
      </c>
    </row>
    <row r="360" s="142" customFormat="1" ht="13.55" customHeight="1">
      <c r="D360" t="s" s="143">
        <v>140</v>
      </c>
      <c r="E360" s="144"/>
      <c r="F360" t="s" s="145">
        <v>497</v>
      </c>
      <c r="H360" s="144"/>
      <c r="AT360" t="s" s="146">
        <v>140</v>
      </c>
      <c r="AU360" t="s" s="146">
        <v>24</v>
      </c>
      <c r="AV360" t="s" s="147">
        <v>130</v>
      </c>
      <c r="AW360" t="s" s="147">
        <v>142</v>
      </c>
      <c r="AX360" t="s" s="147">
        <v>131</v>
      </c>
      <c r="AY360" t="s" s="146">
        <v>132</v>
      </c>
    </row>
    <row r="361" s="148" customFormat="1" ht="13.55" customHeight="1">
      <c r="D361" t="s" s="149">
        <v>140</v>
      </c>
      <c r="E361" s="150"/>
      <c r="F361" t="s" s="151">
        <v>498</v>
      </c>
      <c r="H361" s="152">
        <v>34.2</v>
      </c>
      <c r="AT361" t="s" s="153">
        <v>140</v>
      </c>
      <c r="AU361" t="s" s="153">
        <v>24</v>
      </c>
      <c r="AV361" t="s" s="147">
        <v>24</v>
      </c>
      <c r="AW361" t="s" s="147">
        <v>142</v>
      </c>
      <c r="AX361" t="s" s="147">
        <v>131</v>
      </c>
      <c r="AY361" t="s" s="153">
        <v>132</v>
      </c>
    </row>
    <row r="362" s="154" customFormat="1" ht="13.55" customHeight="1">
      <c r="D362" t="s" s="155">
        <v>140</v>
      </c>
      <c r="E362" s="156"/>
      <c r="F362" t="s" s="157">
        <v>144</v>
      </c>
      <c r="H362" s="158">
        <v>34.2</v>
      </c>
      <c r="AT362" t="s" s="159">
        <v>140</v>
      </c>
      <c r="AU362" t="s" s="159">
        <v>24</v>
      </c>
      <c r="AV362" t="s" s="147">
        <v>138</v>
      </c>
      <c r="AW362" t="s" s="147">
        <v>142</v>
      </c>
      <c r="AX362" t="s" s="147">
        <v>130</v>
      </c>
      <c r="AY362" t="s" s="159">
        <v>132</v>
      </c>
    </row>
    <row r="363" s="60" customFormat="1" ht="33" customHeight="1">
      <c r="C363" t="s" s="129">
        <v>499</v>
      </c>
      <c r="D363" t="s" s="129">
        <v>134</v>
      </c>
      <c r="E363" t="s" s="130">
        <v>500</v>
      </c>
      <c r="F363" t="s" s="130">
        <v>501</v>
      </c>
      <c r="G363" t="s" s="131">
        <v>188</v>
      </c>
      <c r="H363" s="132">
        <v>23.1</v>
      </c>
      <c r="I363" s="133"/>
      <c r="J363" s="134">
        <f>ROUND(I363*H363,2)</f>
        <v>0</v>
      </c>
      <c r="M363" s="135"/>
      <c r="N363" t="s" s="136">
        <v>49</v>
      </c>
      <c r="P363" s="137">
        <f>O363*H363</f>
        <v>0</v>
      </c>
      <c r="Q363" s="137">
        <v>0.00441</v>
      </c>
      <c r="R363" s="137">
        <f>Q363*H363</f>
        <v>0.101871</v>
      </c>
      <c r="S363" s="137">
        <v>0</v>
      </c>
      <c r="T363" s="138">
        <f>S363*H363</f>
        <v>0</v>
      </c>
      <c r="AR363" t="s" s="139">
        <v>138</v>
      </c>
      <c r="AT363" t="s" s="139">
        <v>134</v>
      </c>
      <c r="AU363" t="s" s="139">
        <v>24</v>
      </c>
      <c r="AY363" t="s" s="97">
        <v>132</v>
      </c>
      <c r="BE363" s="140">
        <f>IF(N363="základní",J363,0)</f>
        <v>0</v>
      </c>
      <c r="BF363" s="140">
        <f>IF(N363="snížená",J363,0)</f>
        <v>0</v>
      </c>
      <c r="BG363" s="140">
        <f>IF(N363="zákl. přenesená",J363,0)</f>
        <v>0</v>
      </c>
      <c r="BH363" s="140">
        <f>IF(N363="sníž. přenesená",J363,0)</f>
        <v>0</v>
      </c>
      <c r="BI363" s="140">
        <f>IF(N363="nulová",J363,0)</f>
        <v>0</v>
      </c>
      <c r="BJ363" t="s" s="97">
        <v>130</v>
      </c>
      <c r="BK363" s="140">
        <f>ROUND(I363*H363,2)</f>
        <v>0</v>
      </c>
      <c r="BL363" t="s" s="97">
        <v>138</v>
      </c>
      <c r="BM363" t="s" s="141">
        <v>502</v>
      </c>
    </row>
    <row r="364" s="142" customFormat="1" ht="13.55" customHeight="1">
      <c r="D364" t="s" s="143">
        <v>140</v>
      </c>
      <c r="E364" s="144"/>
      <c r="F364" t="s" s="145">
        <v>497</v>
      </c>
      <c r="H364" s="144"/>
      <c r="AT364" t="s" s="146">
        <v>140</v>
      </c>
      <c r="AU364" t="s" s="146">
        <v>24</v>
      </c>
      <c r="AV364" t="s" s="147">
        <v>130</v>
      </c>
      <c r="AW364" t="s" s="147">
        <v>142</v>
      </c>
      <c r="AX364" t="s" s="147">
        <v>131</v>
      </c>
      <c r="AY364" t="s" s="146">
        <v>132</v>
      </c>
    </row>
    <row r="365" s="148" customFormat="1" ht="13.55" customHeight="1">
      <c r="D365" t="s" s="149">
        <v>140</v>
      </c>
      <c r="E365" s="150"/>
      <c r="F365" t="s" s="151">
        <v>503</v>
      </c>
      <c r="H365" s="152">
        <v>10.56</v>
      </c>
      <c r="AT365" t="s" s="153">
        <v>140</v>
      </c>
      <c r="AU365" t="s" s="153">
        <v>24</v>
      </c>
      <c r="AV365" t="s" s="147">
        <v>24</v>
      </c>
      <c r="AW365" t="s" s="147">
        <v>142</v>
      </c>
      <c r="AX365" t="s" s="147">
        <v>131</v>
      </c>
      <c r="AY365" t="s" s="153">
        <v>132</v>
      </c>
    </row>
    <row r="366" s="148" customFormat="1" ht="13.55" customHeight="1">
      <c r="D366" t="s" s="149">
        <v>140</v>
      </c>
      <c r="E366" s="150"/>
      <c r="F366" t="s" s="151">
        <v>470</v>
      </c>
      <c r="H366" s="152">
        <v>12.54</v>
      </c>
      <c r="AT366" t="s" s="153">
        <v>140</v>
      </c>
      <c r="AU366" t="s" s="153">
        <v>24</v>
      </c>
      <c r="AV366" t="s" s="147">
        <v>24</v>
      </c>
      <c r="AW366" t="s" s="147">
        <v>142</v>
      </c>
      <c r="AX366" t="s" s="147">
        <v>131</v>
      </c>
      <c r="AY366" t="s" s="153">
        <v>132</v>
      </c>
    </row>
    <row r="367" s="154" customFormat="1" ht="13.55" customHeight="1">
      <c r="D367" t="s" s="155">
        <v>140</v>
      </c>
      <c r="E367" s="156"/>
      <c r="F367" t="s" s="157">
        <v>144</v>
      </c>
      <c r="H367" s="158">
        <v>23.1</v>
      </c>
      <c r="AT367" t="s" s="159">
        <v>140</v>
      </c>
      <c r="AU367" t="s" s="159">
        <v>24</v>
      </c>
      <c r="AV367" t="s" s="147">
        <v>138</v>
      </c>
      <c r="AW367" t="s" s="147">
        <v>142</v>
      </c>
      <c r="AX367" t="s" s="147">
        <v>130</v>
      </c>
      <c r="AY367" t="s" s="159">
        <v>132</v>
      </c>
    </row>
    <row r="368" s="60" customFormat="1" ht="24.15" customHeight="1">
      <c r="C368" t="s" s="129">
        <v>504</v>
      </c>
      <c r="D368" t="s" s="129">
        <v>134</v>
      </c>
      <c r="E368" t="s" s="130">
        <v>505</v>
      </c>
      <c r="F368" t="s" s="130">
        <v>506</v>
      </c>
      <c r="G368" t="s" s="131">
        <v>278</v>
      </c>
      <c r="H368" s="132">
        <v>20</v>
      </c>
      <c r="I368" s="133"/>
      <c r="J368" s="134">
        <f>ROUND(I368*H368,2)</f>
        <v>0</v>
      </c>
      <c r="M368" s="135"/>
      <c r="N368" t="s" s="136">
        <v>49</v>
      </c>
      <c r="P368" s="137">
        <f>O368*H368</f>
        <v>0</v>
      </c>
      <c r="Q368" s="137">
        <v>0.00389</v>
      </c>
      <c r="R368" s="137">
        <f>Q368*H368</f>
        <v>0.07779999999999999</v>
      </c>
      <c r="S368" s="137">
        <v>0</v>
      </c>
      <c r="T368" s="138">
        <f>S368*H368</f>
        <v>0</v>
      </c>
      <c r="AR368" t="s" s="139">
        <v>138</v>
      </c>
      <c r="AT368" t="s" s="139">
        <v>134</v>
      </c>
      <c r="AU368" t="s" s="139">
        <v>24</v>
      </c>
      <c r="AY368" t="s" s="97">
        <v>132</v>
      </c>
      <c r="BE368" s="140">
        <f>IF(N368="základní",J368,0)</f>
        <v>0</v>
      </c>
      <c r="BF368" s="140">
        <f>IF(N368="snížená",J368,0)</f>
        <v>0</v>
      </c>
      <c r="BG368" s="140">
        <f>IF(N368="zákl. přenesená",J368,0)</f>
        <v>0</v>
      </c>
      <c r="BH368" s="140">
        <f>IF(N368="sníž. přenesená",J368,0)</f>
        <v>0</v>
      </c>
      <c r="BI368" s="140">
        <f>IF(N368="nulová",J368,0)</f>
        <v>0</v>
      </c>
      <c r="BJ368" t="s" s="97">
        <v>130</v>
      </c>
      <c r="BK368" s="140">
        <f>ROUND(I368*H368,2)</f>
        <v>0</v>
      </c>
      <c r="BL368" t="s" s="97">
        <v>138</v>
      </c>
      <c r="BM368" t="s" s="141">
        <v>507</v>
      </c>
    </row>
    <row r="369" s="60" customFormat="1" ht="24.15" customHeight="1">
      <c r="C369" t="s" s="129">
        <v>508</v>
      </c>
      <c r="D369" t="s" s="129">
        <v>134</v>
      </c>
      <c r="E369" t="s" s="130">
        <v>509</v>
      </c>
      <c r="F369" t="s" s="130">
        <v>510</v>
      </c>
      <c r="G369" t="s" s="131">
        <v>278</v>
      </c>
      <c r="H369" s="132">
        <v>2</v>
      </c>
      <c r="I369" s="133"/>
      <c r="J369" s="134">
        <f>ROUND(I369*H369,2)</f>
        <v>0</v>
      </c>
      <c r="M369" s="135"/>
      <c r="N369" t="s" s="136">
        <v>49</v>
      </c>
      <c r="P369" s="137">
        <f>O369*H369</f>
        <v>0</v>
      </c>
      <c r="Q369" s="137">
        <v>0.01316</v>
      </c>
      <c r="R369" s="137">
        <f>Q369*H369</f>
        <v>0.02632</v>
      </c>
      <c r="S369" s="137">
        <v>0</v>
      </c>
      <c r="T369" s="138">
        <f>S369*H369</f>
        <v>0</v>
      </c>
      <c r="AR369" t="s" s="139">
        <v>138</v>
      </c>
      <c r="AT369" t="s" s="139">
        <v>134</v>
      </c>
      <c r="AU369" t="s" s="139">
        <v>24</v>
      </c>
      <c r="AY369" t="s" s="97">
        <v>132</v>
      </c>
      <c r="BE369" s="140">
        <f>IF(N369="základní",J369,0)</f>
        <v>0</v>
      </c>
      <c r="BF369" s="140">
        <f>IF(N369="snížená",J369,0)</f>
        <v>0</v>
      </c>
      <c r="BG369" s="140">
        <f>IF(N369="zákl. přenesená",J369,0)</f>
        <v>0</v>
      </c>
      <c r="BH369" s="140">
        <f>IF(N369="sníž. přenesená",J369,0)</f>
        <v>0</v>
      </c>
      <c r="BI369" s="140">
        <f>IF(N369="nulová",J369,0)</f>
        <v>0</v>
      </c>
      <c r="BJ369" t="s" s="97">
        <v>130</v>
      </c>
      <c r="BK369" s="140">
        <f>ROUND(I369*H369,2)</f>
        <v>0</v>
      </c>
      <c r="BL369" t="s" s="97">
        <v>138</v>
      </c>
      <c r="BM369" t="s" s="141">
        <v>511</v>
      </c>
    </row>
    <row r="370" s="148" customFormat="1" ht="13.55" customHeight="1">
      <c r="D370" t="s" s="143">
        <v>140</v>
      </c>
      <c r="E370" s="160"/>
      <c r="F370" t="s" s="161">
        <v>512</v>
      </c>
      <c r="H370" s="162">
        <v>2</v>
      </c>
      <c r="AT370" t="s" s="153">
        <v>140</v>
      </c>
      <c r="AU370" t="s" s="153">
        <v>24</v>
      </c>
      <c r="AV370" t="s" s="147">
        <v>24</v>
      </c>
      <c r="AW370" t="s" s="147">
        <v>142</v>
      </c>
      <c r="AX370" t="s" s="147">
        <v>131</v>
      </c>
      <c r="AY370" t="s" s="153">
        <v>132</v>
      </c>
    </row>
    <row r="371" s="154" customFormat="1" ht="13.55" customHeight="1">
      <c r="D371" t="s" s="155">
        <v>140</v>
      </c>
      <c r="E371" s="156"/>
      <c r="F371" t="s" s="157">
        <v>144</v>
      </c>
      <c r="H371" s="158">
        <v>2</v>
      </c>
      <c r="AT371" t="s" s="159">
        <v>140</v>
      </c>
      <c r="AU371" t="s" s="159">
        <v>24</v>
      </c>
      <c r="AV371" t="s" s="147">
        <v>138</v>
      </c>
      <c r="AW371" t="s" s="147">
        <v>142</v>
      </c>
      <c r="AX371" t="s" s="147">
        <v>130</v>
      </c>
      <c r="AY371" t="s" s="159">
        <v>132</v>
      </c>
    </row>
    <row r="372" s="60" customFormat="1" ht="24.15" customHeight="1">
      <c r="C372" t="s" s="129">
        <v>513</v>
      </c>
      <c r="D372" t="s" s="129">
        <v>134</v>
      </c>
      <c r="E372" t="s" s="130">
        <v>514</v>
      </c>
      <c r="F372" t="s" s="130">
        <v>515</v>
      </c>
      <c r="G372" t="s" s="131">
        <v>278</v>
      </c>
      <c r="H372" s="132">
        <v>20</v>
      </c>
      <c r="I372" s="133"/>
      <c r="J372" s="134">
        <f>ROUND(I372*H372,2)</f>
        <v>0</v>
      </c>
      <c r="M372" s="135"/>
      <c r="N372" t="s" s="136">
        <v>49</v>
      </c>
      <c r="P372" s="137">
        <f>O372*H372</f>
        <v>0</v>
      </c>
      <c r="Q372" s="137">
        <v>0.00053</v>
      </c>
      <c r="R372" s="137">
        <f>Q372*H372</f>
        <v>0.0106</v>
      </c>
      <c r="S372" s="137">
        <v>0</v>
      </c>
      <c r="T372" s="138">
        <f>S372*H372</f>
        <v>0</v>
      </c>
      <c r="AR372" t="s" s="139">
        <v>138</v>
      </c>
      <c r="AT372" t="s" s="139">
        <v>134</v>
      </c>
      <c r="AU372" t="s" s="139">
        <v>24</v>
      </c>
      <c r="AY372" t="s" s="97">
        <v>132</v>
      </c>
      <c r="BE372" s="140">
        <f>IF(N372="základní",J372,0)</f>
        <v>0</v>
      </c>
      <c r="BF372" s="140">
        <f>IF(N372="snížená",J372,0)</f>
        <v>0</v>
      </c>
      <c r="BG372" s="140">
        <f>IF(N372="zákl. přenesená",J372,0)</f>
        <v>0</v>
      </c>
      <c r="BH372" s="140">
        <f>IF(N372="sníž. přenesená",J372,0)</f>
        <v>0</v>
      </c>
      <c r="BI372" s="140">
        <f>IF(N372="nulová",J372,0)</f>
        <v>0</v>
      </c>
      <c r="BJ372" t="s" s="97">
        <v>130</v>
      </c>
      <c r="BK372" s="140">
        <f>ROUND(I372*H372,2)</f>
        <v>0</v>
      </c>
      <c r="BL372" t="s" s="97">
        <v>138</v>
      </c>
      <c r="BM372" t="s" s="141">
        <v>516</v>
      </c>
    </row>
    <row r="373" s="118" customFormat="1" ht="22.8" customHeight="1">
      <c r="D373" t="s" s="183">
        <v>127</v>
      </c>
      <c r="E373" t="s" s="102">
        <v>472</v>
      </c>
      <c r="F373" t="s" s="102">
        <v>517</v>
      </c>
      <c r="J373" s="184">
        <f>BK373</f>
        <v>0</v>
      </c>
      <c r="P373" s="122">
        <f>SUM(P374:P466)</f>
        <v>0</v>
      </c>
      <c r="R373" s="122">
        <f>SUM(R374:R466)</f>
        <v>50.53676192</v>
      </c>
      <c r="T373" s="123">
        <f>SUM(T374:T466)</f>
        <v>0</v>
      </c>
      <c r="AR373" t="s" s="119">
        <v>130</v>
      </c>
      <c r="AT373" t="s" s="124">
        <v>127</v>
      </c>
      <c r="AU373" t="s" s="124">
        <v>130</v>
      </c>
      <c r="AY373" t="s" s="119">
        <v>132</v>
      </c>
      <c r="BK373" s="125">
        <f>SUM(BK374:BK466)</f>
        <v>0</v>
      </c>
    </row>
    <row r="374" s="60" customFormat="1" ht="37.8" customHeight="1">
      <c r="C374" t="s" s="129">
        <v>518</v>
      </c>
      <c r="D374" t="s" s="129">
        <v>134</v>
      </c>
      <c r="E374" t="s" s="130">
        <v>519</v>
      </c>
      <c r="F374" t="s" s="130">
        <v>520</v>
      </c>
      <c r="G374" t="s" s="131">
        <v>188</v>
      </c>
      <c r="H374" s="132">
        <v>148.44</v>
      </c>
      <c r="I374" s="133"/>
      <c r="J374" s="134">
        <f>ROUND(I374*H374,2)</f>
        <v>0</v>
      </c>
      <c r="M374" s="135"/>
      <c r="N374" t="s" s="136">
        <v>49</v>
      </c>
      <c r="P374" s="137">
        <f>O374*H374</f>
        <v>0</v>
      </c>
      <c r="Q374" s="137">
        <v>0.0323</v>
      </c>
      <c r="R374" s="137">
        <f>Q374*H374</f>
        <v>4.794612</v>
      </c>
      <c r="S374" s="137">
        <v>0</v>
      </c>
      <c r="T374" s="138">
        <f>S374*H374</f>
        <v>0</v>
      </c>
      <c r="AR374" t="s" s="139">
        <v>138</v>
      </c>
      <c r="AT374" t="s" s="139">
        <v>134</v>
      </c>
      <c r="AU374" t="s" s="139">
        <v>24</v>
      </c>
      <c r="AY374" t="s" s="97">
        <v>132</v>
      </c>
      <c r="BE374" s="140">
        <f>IF(N374="základní",J374,0)</f>
        <v>0</v>
      </c>
      <c r="BF374" s="140">
        <f>IF(N374="snížená",J374,0)</f>
        <v>0</v>
      </c>
      <c r="BG374" s="140">
        <f>IF(N374="zákl. přenesená",J374,0)</f>
        <v>0</v>
      </c>
      <c r="BH374" s="140">
        <f>IF(N374="sníž. přenesená",J374,0)</f>
        <v>0</v>
      </c>
      <c r="BI374" s="140">
        <f>IF(N374="nulová",J374,0)</f>
        <v>0</v>
      </c>
      <c r="BJ374" t="s" s="97">
        <v>130</v>
      </c>
      <c r="BK374" s="140">
        <f>ROUND(I374*H374,2)</f>
        <v>0</v>
      </c>
      <c r="BL374" t="s" s="97">
        <v>138</v>
      </c>
      <c r="BM374" t="s" s="141">
        <v>521</v>
      </c>
    </row>
    <row r="375" s="142" customFormat="1" ht="13.55" customHeight="1">
      <c r="D375" t="s" s="143">
        <v>140</v>
      </c>
      <c r="E375" s="144"/>
      <c r="F375" t="s" s="145">
        <v>522</v>
      </c>
      <c r="H375" s="144"/>
      <c r="AT375" t="s" s="146">
        <v>140</v>
      </c>
      <c r="AU375" t="s" s="146">
        <v>24</v>
      </c>
      <c r="AV375" t="s" s="147">
        <v>130</v>
      </c>
      <c r="AW375" t="s" s="147">
        <v>142</v>
      </c>
      <c r="AX375" t="s" s="147">
        <v>131</v>
      </c>
      <c r="AY375" t="s" s="146">
        <v>132</v>
      </c>
    </row>
    <row r="376" s="142" customFormat="1" ht="13.55" customHeight="1">
      <c r="D376" t="s" s="149">
        <v>140</v>
      </c>
      <c r="E376" s="180"/>
      <c r="F376" t="s" s="181">
        <v>306</v>
      </c>
      <c r="H376" s="180"/>
      <c r="AT376" t="s" s="146">
        <v>140</v>
      </c>
      <c r="AU376" t="s" s="146">
        <v>24</v>
      </c>
      <c r="AV376" t="s" s="147">
        <v>130</v>
      </c>
      <c r="AW376" t="s" s="147">
        <v>142</v>
      </c>
      <c r="AX376" t="s" s="147">
        <v>131</v>
      </c>
      <c r="AY376" t="s" s="146">
        <v>132</v>
      </c>
    </row>
    <row r="377" s="148" customFormat="1" ht="13.55" customHeight="1">
      <c r="D377" t="s" s="149">
        <v>140</v>
      </c>
      <c r="E377" s="150"/>
      <c r="F377" t="s" s="151">
        <v>523</v>
      </c>
      <c r="H377" s="152">
        <v>94.56</v>
      </c>
      <c r="AT377" t="s" s="153">
        <v>140</v>
      </c>
      <c r="AU377" t="s" s="153">
        <v>24</v>
      </c>
      <c r="AV377" t="s" s="147">
        <v>24</v>
      </c>
      <c r="AW377" t="s" s="147">
        <v>142</v>
      </c>
      <c r="AX377" t="s" s="147">
        <v>131</v>
      </c>
      <c r="AY377" t="s" s="153">
        <v>132</v>
      </c>
    </row>
    <row r="378" s="148" customFormat="1" ht="13.55" customHeight="1">
      <c r="D378" t="s" s="149">
        <v>140</v>
      </c>
      <c r="E378" s="150"/>
      <c r="F378" t="s" s="151">
        <v>524</v>
      </c>
      <c r="H378" s="152">
        <v>5.8</v>
      </c>
      <c r="AT378" t="s" s="153">
        <v>140</v>
      </c>
      <c r="AU378" t="s" s="153">
        <v>24</v>
      </c>
      <c r="AV378" t="s" s="147">
        <v>24</v>
      </c>
      <c r="AW378" t="s" s="147">
        <v>142</v>
      </c>
      <c r="AX378" t="s" s="147">
        <v>131</v>
      </c>
      <c r="AY378" t="s" s="153">
        <v>132</v>
      </c>
    </row>
    <row r="379" s="148" customFormat="1" ht="13.55" customHeight="1">
      <c r="D379" t="s" s="149">
        <v>140</v>
      </c>
      <c r="E379" s="150"/>
      <c r="F379" t="s" s="151">
        <v>525</v>
      </c>
      <c r="H379" s="152">
        <v>12</v>
      </c>
      <c r="AT379" t="s" s="153">
        <v>140</v>
      </c>
      <c r="AU379" t="s" s="153">
        <v>24</v>
      </c>
      <c r="AV379" t="s" s="147">
        <v>24</v>
      </c>
      <c r="AW379" t="s" s="147">
        <v>142</v>
      </c>
      <c r="AX379" t="s" s="147">
        <v>131</v>
      </c>
      <c r="AY379" t="s" s="153">
        <v>132</v>
      </c>
    </row>
    <row r="380" s="142" customFormat="1" ht="13.55" customHeight="1">
      <c r="D380" t="s" s="149">
        <v>140</v>
      </c>
      <c r="E380" s="180"/>
      <c r="F380" t="s" s="181">
        <v>335</v>
      </c>
      <c r="H380" s="180"/>
      <c r="AT380" t="s" s="146">
        <v>140</v>
      </c>
      <c r="AU380" t="s" s="146">
        <v>24</v>
      </c>
      <c r="AV380" t="s" s="147">
        <v>130</v>
      </c>
      <c r="AW380" t="s" s="147">
        <v>142</v>
      </c>
      <c r="AX380" t="s" s="147">
        <v>131</v>
      </c>
      <c r="AY380" t="s" s="146">
        <v>132</v>
      </c>
    </row>
    <row r="381" s="148" customFormat="1" ht="13.55" customHeight="1">
      <c r="D381" t="s" s="149">
        <v>140</v>
      </c>
      <c r="E381" s="150"/>
      <c r="F381" t="s" s="151">
        <v>526</v>
      </c>
      <c r="H381" s="152">
        <v>24.08</v>
      </c>
      <c r="AT381" t="s" s="153">
        <v>140</v>
      </c>
      <c r="AU381" t="s" s="153">
        <v>24</v>
      </c>
      <c r="AV381" t="s" s="147">
        <v>24</v>
      </c>
      <c r="AW381" t="s" s="147">
        <v>142</v>
      </c>
      <c r="AX381" t="s" s="147">
        <v>131</v>
      </c>
      <c r="AY381" t="s" s="153">
        <v>132</v>
      </c>
    </row>
    <row r="382" s="148" customFormat="1" ht="13.55" customHeight="1">
      <c r="D382" t="s" s="149">
        <v>140</v>
      </c>
      <c r="E382" s="150"/>
      <c r="F382" t="s" s="151">
        <v>355</v>
      </c>
      <c r="H382" s="152">
        <v>12</v>
      </c>
      <c r="AT382" t="s" s="153">
        <v>140</v>
      </c>
      <c r="AU382" t="s" s="153">
        <v>24</v>
      </c>
      <c r="AV382" t="s" s="147">
        <v>24</v>
      </c>
      <c r="AW382" t="s" s="147">
        <v>142</v>
      </c>
      <c r="AX382" t="s" s="147">
        <v>131</v>
      </c>
      <c r="AY382" t="s" s="153">
        <v>132</v>
      </c>
    </row>
    <row r="383" s="154" customFormat="1" ht="13.55" customHeight="1">
      <c r="D383" t="s" s="155">
        <v>140</v>
      </c>
      <c r="E383" s="156"/>
      <c r="F383" t="s" s="157">
        <v>144</v>
      </c>
      <c r="H383" s="158">
        <v>148.44</v>
      </c>
      <c r="AT383" t="s" s="159">
        <v>140</v>
      </c>
      <c r="AU383" t="s" s="159">
        <v>24</v>
      </c>
      <c r="AV383" t="s" s="147">
        <v>138</v>
      </c>
      <c r="AW383" t="s" s="147">
        <v>142</v>
      </c>
      <c r="AX383" t="s" s="147">
        <v>130</v>
      </c>
      <c r="AY383" t="s" s="159">
        <v>132</v>
      </c>
    </row>
    <row r="384" s="60" customFormat="1" ht="24.15" customHeight="1">
      <c r="C384" t="s" s="129">
        <v>527</v>
      </c>
      <c r="D384" t="s" s="129">
        <v>134</v>
      </c>
      <c r="E384" t="s" s="130">
        <v>528</v>
      </c>
      <c r="F384" t="s" s="130">
        <v>529</v>
      </c>
      <c r="G384" t="s" s="131">
        <v>188</v>
      </c>
      <c r="H384" s="132">
        <v>350.37</v>
      </c>
      <c r="I384" s="133"/>
      <c r="J384" s="134">
        <f>ROUND(I384*H384,2)</f>
        <v>0</v>
      </c>
      <c r="M384" s="135"/>
      <c r="N384" t="s" s="136">
        <v>49</v>
      </c>
      <c r="P384" s="137">
        <f>O384*H384</f>
        <v>0</v>
      </c>
      <c r="Q384" s="137">
        <v>0.0284</v>
      </c>
      <c r="R384" s="137">
        <f>Q384*H384</f>
        <v>9.950507999999999</v>
      </c>
      <c r="S384" s="137">
        <v>0</v>
      </c>
      <c r="T384" s="138">
        <f>S384*H384</f>
        <v>0</v>
      </c>
      <c r="AR384" t="s" s="139">
        <v>138</v>
      </c>
      <c r="AT384" t="s" s="139">
        <v>134</v>
      </c>
      <c r="AU384" t="s" s="139">
        <v>24</v>
      </c>
      <c r="AY384" t="s" s="97">
        <v>132</v>
      </c>
      <c r="BE384" s="140">
        <f>IF(N384="základní",J384,0)</f>
        <v>0</v>
      </c>
      <c r="BF384" s="140">
        <f>IF(N384="snížená",J384,0)</f>
        <v>0</v>
      </c>
      <c r="BG384" s="140">
        <f>IF(N384="zákl. přenesená",J384,0)</f>
        <v>0</v>
      </c>
      <c r="BH384" s="140">
        <f>IF(N384="sníž. přenesená",J384,0)</f>
        <v>0</v>
      </c>
      <c r="BI384" s="140">
        <f>IF(N384="nulová",J384,0)</f>
        <v>0</v>
      </c>
      <c r="BJ384" t="s" s="97">
        <v>130</v>
      </c>
      <c r="BK384" s="140">
        <f>ROUND(I384*H384,2)</f>
        <v>0</v>
      </c>
      <c r="BL384" t="s" s="97">
        <v>138</v>
      </c>
      <c r="BM384" t="s" s="141">
        <v>530</v>
      </c>
    </row>
    <row r="385" s="142" customFormat="1" ht="13.55" customHeight="1">
      <c r="D385" t="s" s="143">
        <v>140</v>
      </c>
      <c r="E385" s="144"/>
      <c r="F385" t="s" s="145">
        <v>531</v>
      </c>
      <c r="H385" s="144"/>
      <c r="AT385" t="s" s="146">
        <v>140</v>
      </c>
      <c r="AU385" t="s" s="146">
        <v>24</v>
      </c>
      <c r="AV385" t="s" s="147">
        <v>130</v>
      </c>
      <c r="AW385" t="s" s="147">
        <v>142</v>
      </c>
      <c r="AX385" t="s" s="147">
        <v>131</v>
      </c>
      <c r="AY385" t="s" s="146">
        <v>132</v>
      </c>
    </row>
    <row r="386" s="142" customFormat="1" ht="13.55" customHeight="1">
      <c r="D386" t="s" s="149">
        <v>140</v>
      </c>
      <c r="E386" s="180"/>
      <c r="F386" t="s" s="181">
        <v>306</v>
      </c>
      <c r="H386" s="180"/>
      <c r="AT386" t="s" s="146">
        <v>140</v>
      </c>
      <c r="AU386" t="s" s="146">
        <v>24</v>
      </c>
      <c r="AV386" t="s" s="147">
        <v>130</v>
      </c>
      <c r="AW386" t="s" s="147">
        <v>142</v>
      </c>
      <c r="AX386" t="s" s="147">
        <v>131</v>
      </c>
      <c r="AY386" t="s" s="146">
        <v>132</v>
      </c>
    </row>
    <row r="387" s="148" customFormat="1" ht="13.55" customHeight="1">
      <c r="D387" t="s" s="149">
        <v>140</v>
      </c>
      <c r="E387" s="150"/>
      <c r="F387" t="s" s="151">
        <v>532</v>
      </c>
      <c r="H387" s="152">
        <v>215.55</v>
      </c>
      <c r="AT387" t="s" s="153">
        <v>140</v>
      </c>
      <c r="AU387" t="s" s="153">
        <v>24</v>
      </c>
      <c r="AV387" t="s" s="147">
        <v>24</v>
      </c>
      <c r="AW387" t="s" s="147">
        <v>142</v>
      </c>
      <c r="AX387" t="s" s="147">
        <v>131</v>
      </c>
      <c r="AY387" t="s" s="153">
        <v>132</v>
      </c>
    </row>
    <row r="388" s="148" customFormat="1" ht="13.55" customHeight="1">
      <c r="D388" t="s" s="149">
        <v>140</v>
      </c>
      <c r="E388" s="150"/>
      <c r="F388" t="s" s="151">
        <v>533</v>
      </c>
      <c r="H388" s="152">
        <v>-25</v>
      </c>
      <c r="AT388" t="s" s="153">
        <v>140</v>
      </c>
      <c r="AU388" t="s" s="153">
        <v>24</v>
      </c>
      <c r="AV388" t="s" s="147">
        <v>24</v>
      </c>
      <c r="AW388" t="s" s="147">
        <v>142</v>
      </c>
      <c r="AX388" t="s" s="147">
        <v>131</v>
      </c>
      <c r="AY388" t="s" s="153">
        <v>132</v>
      </c>
    </row>
    <row r="389" s="142" customFormat="1" ht="13.55" customHeight="1">
      <c r="D389" t="s" s="149">
        <v>140</v>
      </c>
      <c r="E389" s="180"/>
      <c r="F389" t="s" s="181">
        <v>335</v>
      </c>
      <c r="H389" s="180"/>
      <c r="AT389" t="s" s="146">
        <v>140</v>
      </c>
      <c r="AU389" t="s" s="146">
        <v>24</v>
      </c>
      <c r="AV389" t="s" s="147">
        <v>130</v>
      </c>
      <c r="AW389" t="s" s="147">
        <v>142</v>
      </c>
      <c r="AX389" t="s" s="147">
        <v>131</v>
      </c>
      <c r="AY389" t="s" s="146">
        <v>132</v>
      </c>
    </row>
    <row r="390" s="148" customFormat="1" ht="13.55" customHeight="1">
      <c r="D390" t="s" s="149">
        <v>140</v>
      </c>
      <c r="E390" s="150"/>
      <c r="F390" t="s" s="151">
        <v>534</v>
      </c>
      <c r="H390" s="152">
        <v>159.82</v>
      </c>
      <c r="AT390" t="s" s="153">
        <v>140</v>
      </c>
      <c r="AU390" t="s" s="153">
        <v>24</v>
      </c>
      <c r="AV390" t="s" s="147">
        <v>24</v>
      </c>
      <c r="AW390" t="s" s="147">
        <v>142</v>
      </c>
      <c r="AX390" t="s" s="147">
        <v>131</v>
      </c>
      <c r="AY390" t="s" s="153">
        <v>132</v>
      </c>
    </row>
    <row r="391" s="154" customFormat="1" ht="13.55" customHeight="1">
      <c r="D391" t="s" s="155">
        <v>140</v>
      </c>
      <c r="E391" s="156"/>
      <c r="F391" t="s" s="157">
        <v>144</v>
      </c>
      <c r="H391" s="158">
        <v>350.37</v>
      </c>
      <c r="AT391" t="s" s="159">
        <v>140</v>
      </c>
      <c r="AU391" t="s" s="159">
        <v>24</v>
      </c>
      <c r="AV391" t="s" s="147">
        <v>138</v>
      </c>
      <c r="AW391" t="s" s="147">
        <v>142</v>
      </c>
      <c r="AX391" t="s" s="147">
        <v>130</v>
      </c>
      <c r="AY391" t="s" s="159">
        <v>132</v>
      </c>
    </row>
    <row r="392" s="60" customFormat="1" ht="24.15" customHeight="1">
      <c r="C392" t="s" s="129">
        <v>535</v>
      </c>
      <c r="D392" t="s" s="129">
        <v>134</v>
      </c>
      <c r="E392" t="s" s="130">
        <v>536</v>
      </c>
      <c r="F392" t="s" s="130">
        <v>537</v>
      </c>
      <c r="G392" t="s" s="131">
        <v>188</v>
      </c>
      <c r="H392" s="132">
        <v>962.894</v>
      </c>
      <c r="I392" s="133"/>
      <c r="J392" s="134">
        <f>ROUND(I392*H392,2)</f>
        <v>0</v>
      </c>
      <c r="M392" s="135"/>
      <c r="N392" t="s" s="136">
        <v>49</v>
      </c>
      <c r="P392" s="137">
        <f>O392*H392</f>
        <v>0</v>
      </c>
      <c r="Q392" s="137">
        <v>0.00735</v>
      </c>
      <c r="R392" s="137">
        <f>Q392*H392</f>
        <v>7.0772709</v>
      </c>
      <c r="S392" s="137">
        <v>0</v>
      </c>
      <c r="T392" s="138">
        <f>S392*H392</f>
        <v>0</v>
      </c>
      <c r="AR392" t="s" s="139">
        <v>138</v>
      </c>
      <c r="AT392" t="s" s="139">
        <v>134</v>
      </c>
      <c r="AU392" t="s" s="139">
        <v>24</v>
      </c>
      <c r="AY392" t="s" s="97">
        <v>132</v>
      </c>
      <c r="BE392" s="140">
        <f>IF(N392="základní",J392,0)</f>
        <v>0</v>
      </c>
      <c r="BF392" s="140">
        <f>IF(N392="snížená",J392,0)</f>
        <v>0</v>
      </c>
      <c r="BG392" s="140">
        <f>IF(N392="zákl. přenesená",J392,0)</f>
        <v>0</v>
      </c>
      <c r="BH392" s="140">
        <f>IF(N392="sníž. přenesená",J392,0)</f>
        <v>0</v>
      </c>
      <c r="BI392" s="140">
        <f>IF(N392="nulová",J392,0)</f>
        <v>0</v>
      </c>
      <c r="BJ392" t="s" s="97">
        <v>130</v>
      </c>
      <c r="BK392" s="140">
        <f>ROUND(I392*H392,2)</f>
        <v>0</v>
      </c>
      <c r="BL392" t="s" s="97">
        <v>138</v>
      </c>
      <c r="BM392" t="s" s="141">
        <v>538</v>
      </c>
    </row>
    <row r="393" s="60" customFormat="1" ht="24.15" customHeight="1">
      <c r="C393" t="s" s="129">
        <v>539</v>
      </c>
      <c r="D393" t="s" s="129">
        <v>134</v>
      </c>
      <c r="E393" t="s" s="130">
        <v>540</v>
      </c>
      <c r="F393" t="s" s="130">
        <v>541</v>
      </c>
      <c r="G393" t="s" s="131">
        <v>188</v>
      </c>
      <c r="H393" s="132">
        <v>962.894</v>
      </c>
      <c r="I393" s="133"/>
      <c r="J393" s="134">
        <f>ROUND(I393*H393,2)</f>
        <v>0</v>
      </c>
      <c r="M393" s="135"/>
      <c r="N393" t="s" s="136">
        <v>49</v>
      </c>
      <c r="P393" s="137">
        <f>O393*H393</f>
        <v>0</v>
      </c>
      <c r="Q393" s="137">
        <v>0.00438</v>
      </c>
      <c r="R393" s="137">
        <f>Q393*H393</f>
        <v>4.21747572</v>
      </c>
      <c r="S393" s="137">
        <v>0</v>
      </c>
      <c r="T393" s="138">
        <f>S393*H393</f>
        <v>0</v>
      </c>
      <c r="AR393" t="s" s="139">
        <v>138</v>
      </c>
      <c r="AT393" t="s" s="139">
        <v>134</v>
      </c>
      <c r="AU393" t="s" s="139">
        <v>24</v>
      </c>
      <c r="AY393" t="s" s="97">
        <v>132</v>
      </c>
      <c r="BE393" s="140">
        <f>IF(N393="základní",J393,0)</f>
        <v>0</v>
      </c>
      <c r="BF393" s="140">
        <f>IF(N393="snížená",J393,0)</f>
        <v>0</v>
      </c>
      <c r="BG393" s="140">
        <f>IF(N393="zákl. přenesená",J393,0)</f>
        <v>0</v>
      </c>
      <c r="BH393" s="140">
        <f>IF(N393="sníž. přenesená",J393,0)</f>
        <v>0</v>
      </c>
      <c r="BI393" s="140">
        <f>IF(N393="nulová",J393,0)</f>
        <v>0</v>
      </c>
      <c r="BJ393" t="s" s="97">
        <v>130</v>
      </c>
      <c r="BK393" s="140">
        <f>ROUND(I393*H393,2)</f>
        <v>0</v>
      </c>
      <c r="BL393" t="s" s="97">
        <v>138</v>
      </c>
      <c r="BM393" t="s" s="141">
        <v>542</v>
      </c>
    </row>
    <row r="394" s="142" customFormat="1" ht="13.55" customHeight="1">
      <c r="D394" t="s" s="143">
        <v>140</v>
      </c>
      <c r="E394" s="144"/>
      <c r="F394" t="s" s="145">
        <v>306</v>
      </c>
      <c r="H394" s="144"/>
      <c r="AT394" t="s" s="146">
        <v>140</v>
      </c>
      <c r="AU394" t="s" s="146">
        <v>24</v>
      </c>
      <c r="AV394" t="s" s="147">
        <v>130</v>
      </c>
      <c r="AW394" t="s" s="147">
        <v>142</v>
      </c>
      <c r="AX394" t="s" s="147">
        <v>131</v>
      </c>
      <c r="AY394" t="s" s="146">
        <v>132</v>
      </c>
    </row>
    <row r="395" s="148" customFormat="1" ht="13.55" customHeight="1">
      <c r="D395" t="s" s="149">
        <v>140</v>
      </c>
      <c r="E395" s="150"/>
      <c r="F395" t="s" s="151">
        <v>543</v>
      </c>
      <c r="H395" s="152">
        <v>44.821</v>
      </c>
      <c r="AT395" t="s" s="153">
        <v>140</v>
      </c>
      <c r="AU395" t="s" s="153">
        <v>24</v>
      </c>
      <c r="AV395" t="s" s="147">
        <v>24</v>
      </c>
      <c r="AW395" t="s" s="147">
        <v>142</v>
      </c>
      <c r="AX395" t="s" s="147">
        <v>131</v>
      </c>
      <c r="AY395" t="s" s="153">
        <v>132</v>
      </c>
    </row>
    <row r="396" s="148" customFormat="1" ht="13.55" customHeight="1">
      <c r="D396" t="s" s="149">
        <v>140</v>
      </c>
      <c r="E396" s="150"/>
      <c r="F396" t="s" s="151">
        <v>544</v>
      </c>
      <c r="H396" s="152">
        <v>29.487</v>
      </c>
      <c r="AT396" t="s" s="153">
        <v>140</v>
      </c>
      <c r="AU396" t="s" s="153">
        <v>24</v>
      </c>
      <c r="AV396" t="s" s="147">
        <v>24</v>
      </c>
      <c r="AW396" t="s" s="147">
        <v>142</v>
      </c>
      <c r="AX396" t="s" s="147">
        <v>131</v>
      </c>
      <c r="AY396" t="s" s="153">
        <v>132</v>
      </c>
    </row>
    <row r="397" s="148" customFormat="1" ht="13.55" customHeight="1">
      <c r="D397" t="s" s="149">
        <v>140</v>
      </c>
      <c r="E397" s="150"/>
      <c r="F397" t="s" s="151">
        <v>545</v>
      </c>
      <c r="H397" s="152">
        <v>30.567</v>
      </c>
      <c r="AT397" t="s" s="153">
        <v>140</v>
      </c>
      <c r="AU397" t="s" s="153">
        <v>24</v>
      </c>
      <c r="AV397" t="s" s="147">
        <v>24</v>
      </c>
      <c r="AW397" t="s" s="147">
        <v>142</v>
      </c>
      <c r="AX397" t="s" s="147">
        <v>131</v>
      </c>
      <c r="AY397" t="s" s="153">
        <v>132</v>
      </c>
    </row>
    <row r="398" s="148" customFormat="1" ht="13.55" customHeight="1">
      <c r="D398" t="s" s="149">
        <v>140</v>
      </c>
      <c r="E398" s="150"/>
      <c r="F398" t="s" s="151">
        <v>546</v>
      </c>
      <c r="H398" s="152">
        <v>24.659</v>
      </c>
      <c r="AT398" t="s" s="153">
        <v>140</v>
      </c>
      <c r="AU398" t="s" s="153">
        <v>24</v>
      </c>
      <c r="AV398" t="s" s="147">
        <v>24</v>
      </c>
      <c r="AW398" t="s" s="147">
        <v>142</v>
      </c>
      <c r="AX398" t="s" s="147">
        <v>131</v>
      </c>
      <c r="AY398" t="s" s="153">
        <v>132</v>
      </c>
    </row>
    <row r="399" s="148" customFormat="1" ht="30.6" customHeight="1">
      <c r="D399" t="s" s="149">
        <v>140</v>
      </c>
      <c r="E399" s="150"/>
      <c r="F399" t="s" s="151">
        <v>547</v>
      </c>
      <c r="H399" s="152">
        <v>93.47</v>
      </c>
      <c r="AT399" t="s" s="153">
        <v>140</v>
      </c>
      <c r="AU399" t="s" s="153">
        <v>24</v>
      </c>
      <c r="AV399" t="s" s="147">
        <v>24</v>
      </c>
      <c r="AW399" t="s" s="147">
        <v>142</v>
      </c>
      <c r="AX399" t="s" s="147">
        <v>131</v>
      </c>
      <c r="AY399" t="s" s="153">
        <v>132</v>
      </c>
    </row>
    <row r="400" s="148" customFormat="1" ht="13.55" customHeight="1">
      <c r="D400" t="s" s="149">
        <v>140</v>
      </c>
      <c r="E400" s="150"/>
      <c r="F400" t="s" s="151">
        <v>548</v>
      </c>
      <c r="H400" s="152">
        <v>23.194</v>
      </c>
      <c r="AT400" t="s" s="153">
        <v>140</v>
      </c>
      <c r="AU400" t="s" s="153">
        <v>24</v>
      </c>
      <c r="AV400" t="s" s="147">
        <v>24</v>
      </c>
      <c r="AW400" t="s" s="147">
        <v>142</v>
      </c>
      <c r="AX400" t="s" s="147">
        <v>131</v>
      </c>
      <c r="AY400" t="s" s="153">
        <v>132</v>
      </c>
    </row>
    <row r="401" s="148" customFormat="1" ht="13.55" customHeight="1">
      <c r="D401" t="s" s="149">
        <v>140</v>
      </c>
      <c r="E401" s="150"/>
      <c r="F401" t="s" s="151">
        <v>549</v>
      </c>
      <c r="H401" s="152">
        <v>65.524</v>
      </c>
      <c r="AT401" t="s" s="153">
        <v>140</v>
      </c>
      <c r="AU401" t="s" s="153">
        <v>24</v>
      </c>
      <c r="AV401" t="s" s="147">
        <v>24</v>
      </c>
      <c r="AW401" t="s" s="147">
        <v>142</v>
      </c>
      <c r="AX401" t="s" s="147">
        <v>131</v>
      </c>
      <c r="AY401" t="s" s="153">
        <v>132</v>
      </c>
    </row>
    <row r="402" s="148" customFormat="1" ht="13.55" customHeight="1">
      <c r="D402" t="s" s="149">
        <v>140</v>
      </c>
      <c r="E402" s="150"/>
      <c r="F402" t="s" s="151">
        <v>550</v>
      </c>
      <c r="H402" s="152">
        <v>34.13</v>
      </c>
      <c r="AT402" t="s" s="153">
        <v>140</v>
      </c>
      <c r="AU402" t="s" s="153">
        <v>24</v>
      </c>
      <c r="AV402" t="s" s="147">
        <v>24</v>
      </c>
      <c r="AW402" t="s" s="147">
        <v>142</v>
      </c>
      <c r="AX402" t="s" s="147">
        <v>131</v>
      </c>
      <c r="AY402" t="s" s="153">
        <v>132</v>
      </c>
    </row>
    <row r="403" s="148" customFormat="1" ht="13.55" customHeight="1">
      <c r="D403" t="s" s="149">
        <v>140</v>
      </c>
      <c r="E403" s="150"/>
      <c r="F403" t="s" s="151">
        <v>551</v>
      </c>
      <c r="H403" s="152">
        <v>53.518</v>
      </c>
      <c r="AT403" t="s" s="153">
        <v>140</v>
      </c>
      <c r="AU403" t="s" s="153">
        <v>24</v>
      </c>
      <c r="AV403" t="s" s="147">
        <v>24</v>
      </c>
      <c r="AW403" t="s" s="147">
        <v>142</v>
      </c>
      <c r="AX403" t="s" s="147">
        <v>131</v>
      </c>
      <c r="AY403" t="s" s="153">
        <v>132</v>
      </c>
    </row>
    <row r="404" s="148" customFormat="1" ht="13.55" customHeight="1">
      <c r="D404" t="s" s="149">
        <v>140</v>
      </c>
      <c r="E404" s="150"/>
      <c r="F404" t="s" s="151">
        <v>552</v>
      </c>
      <c r="H404" s="152">
        <v>55.198</v>
      </c>
      <c r="AT404" t="s" s="153">
        <v>140</v>
      </c>
      <c r="AU404" t="s" s="153">
        <v>24</v>
      </c>
      <c r="AV404" t="s" s="147">
        <v>24</v>
      </c>
      <c r="AW404" t="s" s="147">
        <v>142</v>
      </c>
      <c r="AX404" t="s" s="147">
        <v>131</v>
      </c>
      <c r="AY404" t="s" s="153">
        <v>132</v>
      </c>
    </row>
    <row r="405" s="148" customFormat="1" ht="13.55" customHeight="1">
      <c r="D405" t="s" s="149">
        <v>140</v>
      </c>
      <c r="E405" s="150"/>
      <c r="F405" t="s" s="151">
        <v>553</v>
      </c>
      <c r="H405" s="152">
        <v>28.257</v>
      </c>
      <c r="AT405" t="s" s="153">
        <v>140</v>
      </c>
      <c r="AU405" t="s" s="153">
        <v>24</v>
      </c>
      <c r="AV405" t="s" s="147">
        <v>24</v>
      </c>
      <c r="AW405" t="s" s="147">
        <v>142</v>
      </c>
      <c r="AX405" t="s" s="147">
        <v>131</v>
      </c>
      <c r="AY405" t="s" s="153">
        <v>132</v>
      </c>
    </row>
    <row r="406" s="148" customFormat="1" ht="13.55" customHeight="1">
      <c r="D406" t="s" s="149">
        <v>140</v>
      </c>
      <c r="E406" s="150"/>
      <c r="F406" t="s" s="151">
        <v>554</v>
      </c>
      <c r="H406" s="152">
        <v>45.54</v>
      </c>
      <c r="AT406" t="s" s="153">
        <v>140</v>
      </c>
      <c r="AU406" t="s" s="153">
        <v>24</v>
      </c>
      <c r="AV406" t="s" s="147">
        <v>24</v>
      </c>
      <c r="AW406" t="s" s="147">
        <v>142</v>
      </c>
      <c r="AX406" t="s" s="147">
        <v>131</v>
      </c>
      <c r="AY406" t="s" s="153">
        <v>132</v>
      </c>
    </row>
    <row r="407" s="176" customFormat="1" ht="13.55" customHeight="1">
      <c r="D407" t="s" s="149">
        <v>140</v>
      </c>
      <c r="E407" s="177"/>
      <c r="F407" t="s" s="178">
        <v>268</v>
      </c>
      <c r="H407" s="152">
        <v>528.365</v>
      </c>
      <c r="AT407" t="s" s="179">
        <v>140</v>
      </c>
      <c r="AU407" t="s" s="179">
        <v>24</v>
      </c>
      <c r="AV407" t="s" s="147">
        <v>151</v>
      </c>
      <c r="AW407" t="s" s="147">
        <v>142</v>
      </c>
      <c r="AX407" t="s" s="147">
        <v>131</v>
      </c>
      <c r="AY407" t="s" s="179">
        <v>132</v>
      </c>
    </row>
    <row r="408" s="142" customFormat="1" ht="13.55" customHeight="1">
      <c r="D408" t="s" s="149">
        <v>140</v>
      </c>
      <c r="E408" s="180"/>
      <c r="F408" t="s" s="181">
        <v>335</v>
      </c>
      <c r="H408" s="180"/>
      <c r="AT408" t="s" s="146">
        <v>140</v>
      </c>
      <c r="AU408" t="s" s="146">
        <v>24</v>
      </c>
      <c r="AV408" t="s" s="147">
        <v>130</v>
      </c>
      <c r="AW408" t="s" s="147">
        <v>142</v>
      </c>
      <c r="AX408" t="s" s="147">
        <v>131</v>
      </c>
      <c r="AY408" t="s" s="146">
        <v>132</v>
      </c>
    </row>
    <row r="409" s="148" customFormat="1" ht="13.55" customHeight="1">
      <c r="D409" t="s" s="149">
        <v>140</v>
      </c>
      <c r="E409" s="150"/>
      <c r="F409" t="s" s="151">
        <v>555</v>
      </c>
      <c r="H409" s="152">
        <v>39.507</v>
      </c>
      <c r="AT409" t="s" s="153">
        <v>140</v>
      </c>
      <c r="AU409" t="s" s="153">
        <v>24</v>
      </c>
      <c r="AV409" t="s" s="147">
        <v>24</v>
      </c>
      <c r="AW409" t="s" s="147">
        <v>142</v>
      </c>
      <c r="AX409" t="s" s="147">
        <v>131</v>
      </c>
      <c r="AY409" t="s" s="153">
        <v>132</v>
      </c>
    </row>
    <row r="410" s="148" customFormat="1" ht="13.55" customHeight="1">
      <c r="D410" t="s" s="149">
        <v>140</v>
      </c>
      <c r="E410" s="150"/>
      <c r="F410" t="s" s="151">
        <v>556</v>
      </c>
      <c r="H410" s="152">
        <v>131.178</v>
      </c>
      <c r="AT410" t="s" s="153">
        <v>140</v>
      </c>
      <c r="AU410" t="s" s="153">
        <v>24</v>
      </c>
      <c r="AV410" t="s" s="147">
        <v>24</v>
      </c>
      <c r="AW410" t="s" s="147">
        <v>142</v>
      </c>
      <c r="AX410" t="s" s="147">
        <v>131</v>
      </c>
      <c r="AY410" t="s" s="153">
        <v>132</v>
      </c>
    </row>
    <row r="411" s="148" customFormat="1" ht="13.55" customHeight="1">
      <c r="D411" t="s" s="149">
        <v>140</v>
      </c>
      <c r="E411" s="150"/>
      <c r="F411" t="s" s="151">
        <v>557</v>
      </c>
      <c r="H411" s="152">
        <v>36.412</v>
      </c>
      <c r="AT411" t="s" s="153">
        <v>140</v>
      </c>
      <c r="AU411" t="s" s="153">
        <v>24</v>
      </c>
      <c r="AV411" t="s" s="147">
        <v>24</v>
      </c>
      <c r="AW411" t="s" s="147">
        <v>142</v>
      </c>
      <c r="AX411" t="s" s="147">
        <v>131</v>
      </c>
      <c r="AY411" t="s" s="153">
        <v>132</v>
      </c>
    </row>
    <row r="412" s="148" customFormat="1" ht="13.55" customHeight="1">
      <c r="D412" t="s" s="149">
        <v>140</v>
      </c>
      <c r="E412" s="150"/>
      <c r="F412" t="s" s="151">
        <v>558</v>
      </c>
      <c r="H412" s="152">
        <v>37.468</v>
      </c>
      <c r="AT412" t="s" s="153">
        <v>140</v>
      </c>
      <c r="AU412" t="s" s="153">
        <v>24</v>
      </c>
      <c r="AV412" t="s" s="147">
        <v>24</v>
      </c>
      <c r="AW412" t="s" s="147">
        <v>142</v>
      </c>
      <c r="AX412" t="s" s="147">
        <v>131</v>
      </c>
      <c r="AY412" t="s" s="153">
        <v>132</v>
      </c>
    </row>
    <row r="413" s="148" customFormat="1" ht="13.55" customHeight="1">
      <c r="D413" t="s" s="149">
        <v>140</v>
      </c>
      <c r="E413" s="150"/>
      <c r="F413" t="s" s="151">
        <v>559</v>
      </c>
      <c r="H413" s="152">
        <v>59.527</v>
      </c>
      <c r="AT413" t="s" s="153">
        <v>140</v>
      </c>
      <c r="AU413" t="s" s="153">
        <v>24</v>
      </c>
      <c r="AV413" t="s" s="147">
        <v>24</v>
      </c>
      <c r="AW413" t="s" s="147">
        <v>142</v>
      </c>
      <c r="AX413" t="s" s="147">
        <v>131</v>
      </c>
      <c r="AY413" t="s" s="153">
        <v>132</v>
      </c>
    </row>
    <row r="414" s="148" customFormat="1" ht="13.55" customHeight="1">
      <c r="D414" t="s" s="149">
        <v>140</v>
      </c>
      <c r="E414" s="150"/>
      <c r="F414" t="s" s="151">
        <v>560</v>
      </c>
      <c r="H414" s="152">
        <v>16.611</v>
      </c>
      <c r="AT414" t="s" s="153">
        <v>140</v>
      </c>
      <c r="AU414" t="s" s="153">
        <v>24</v>
      </c>
      <c r="AV414" t="s" s="147">
        <v>24</v>
      </c>
      <c r="AW414" t="s" s="147">
        <v>142</v>
      </c>
      <c r="AX414" t="s" s="147">
        <v>131</v>
      </c>
      <c r="AY414" t="s" s="153">
        <v>132</v>
      </c>
    </row>
    <row r="415" s="148" customFormat="1" ht="13.55" customHeight="1">
      <c r="D415" t="s" s="149">
        <v>140</v>
      </c>
      <c r="E415" s="150"/>
      <c r="F415" t="s" s="151">
        <v>561</v>
      </c>
      <c r="H415" s="152">
        <v>18.693</v>
      </c>
      <c r="AT415" t="s" s="153">
        <v>140</v>
      </c>
      <c r="AU415" t="s" s="153">
        <v>24</v>
      </c>
      <c r="AV415" t="s" s="147">
        <v>24</v>
      </c>
      <c r="AW415" t="s" s="147">
        <v>142</v>
      </c>
      <c r="AX415" t="s" s="147">
        <v>131</v>
      </c>
      <c r="AY415" t="s" s="153">
        <v>132</v>
      </c>
    </row>
    <row r="416" s="148" customFormat="1" ht="13.55" customHeight="1">
      <c r="D416" t="s" s="149">
        <v>140</v>
      </c>
      <c r="E416" s="150"/>
      <c r="F416" t="s" s="151">
        <v>562</v>
      </c>
      <c r="H416" s="152">
        <v>17.958</v>
      </c>
      <c r="AT416" t="s" s="153">
        <v>140</v>
      </c>
      <c r="AU416" t="s" s="153">
        <v>24</v>
      </c>
      <c r="AV416" t="s" s="147">
        <v>24</v>
      </c>
      <c r="AW416" t="s" s="147">
        <v>142</v>
      </c>
      <c r="AX416" t="s" s="147">
        <v>131</v>
      </c>
      <c r="AY416" t="s" s="153">
        <v>132</v>
      </c>
    </row>
    <row r="417" s="148" customFormat="1" ht="13.55" customHeight="1">
      <c r="D417" t="s" s="149">
        <v>140</v>
      </c>
      <c r="E417" s="150"/>
      <c r="F417" t="s" s="151">
        <v>563</v>
      </c>
      <c r="H417" s="152">
        <v>32.175</v>
      </c>
      <c r="AT417" t="s" s="153">
        <v>140</v>
      </c>
      <c r="AU417" t="s" s="153">
        <v>24</v>
      </c>
      <c r="AV417" t="s" s="147">
        <v>24</v>
      </c>
      <c r="AW417" t="s" s="147">
        <v>142</v>
      </c>
      <c r="AX417" t="s" s="147">
        <v>131</v>
      </c>
      <c r="AY417" t="s" s="153">
        <v>132</v>
      </c>
    </row>
    <row r="418" s="176" customFormat="1" ht="13.55" customHeight="1">
      <c r="D418" t="s" s="149">
        <v>140</v>
      </c>
      <c r="E418" s="177"/>
      <c r="F418" t="s" s="178">
        <v>268</v>
      </c>
      <c r="H418" s="152">
        <v>389.529</v>
      </c>
      <c r="AT418" t="s" s="179">
        <v>140</v>
      </c>
      <c r="AU418" t="s" s="179">
        <v>24</v>
      </c>
      <c r="AV418" t="s" s="147">
        <v>151</v>
      </c>
      <c r="AW418" t="s" s="147">
        <v>142</v>
      </c>
      <c r="AX418" t="s" s="147">
        <v>131</v>
      </c>
      <c r="AY418" t="s" s="179">
        <v>132</v>
      </c>
    </row>
    <row r="419" s="148" customFormat="1" ht="13.55" customHeight="1">
      <c r="D419" t="s" s="149">
        <v>140</v>
      </c>
      <c r="E419" s="150"/>
      <c r="F419" t="s" s="151">
        <v>564</v>
      </c>
      <c r="H419" s="152">
        <v>45</v>
      </c>
      <c r="AT419" t="s" s="153">
        <v>140</v>
      </c>
      <c r="AU419" t="s" s="153">
        <v>24</v>
      </c>
      <c r="AV419" t="s" s="147">
        <v>24</v>
      </c>
      <c r="AW419" t="s" s="147">
        <v>142</v>
      </c>
      <c r="AX419" t="s" s="147">
        <v>131</v>
      </c>
      <c r="AY419" t="s" s="153">
        <v>132</v>
      </c>
    </row>
    <row r="420" s="154" customFormat="1" ht="13.55" customHeight="1">
      <c r="D420" t="s" s="155">
        <v>140</v>
      </c>
      <c r="E420" s="156"/>
      <c r="F420" t="s" s="157">
        <v>144</v>
      </c>
      <c r="H420" s="158">
        <v>962.894</v>
      </c>
      <c r="AT420" t="s" s="159">
        <v>140</v>
      </c>
      <c r="AU420" t="s" s="159">
        <v>24</v>
      </c>
      <c r="AV420" t="s" s="147">
        <v>138</v>
      </c>
      <c r="AW420" t="s" s="147">
        <v>142</v>
      </c>
      <c r="AX420" t="s" s="147">
        <v>130</v>
      </c>
      <c r="AY420" t="s" s="159">
        <v>132</v>
      </c>
    </row>
    <row r="421" s="60" customFormat="1" ht="24.15" customHeight="1">
      <c r="C421" t="s" s="129">
        <v>565</v>
      </c>
      <c r="D421" t="s" s="129">
        <v>134</v>
      </c>
      <c r="E421" t="s" s="130">
        <v>566</v>
      </c>
      <c r="F421" t="s" s="130">
        <v>567</v>
      </c>
      <c r="G421" t="s" s="131">
        <v>188</v>
      </c>
      <c r="H421" s="132">
        <v>506.474</v>
      </c>
      <c r="I421" s="133"/>
      <c r="J421" s="134">
        <f>ROUND(I421*H421,2)</f>
        <v>0</v>
      </c>
      <c r="M421" s="135"/>
      <c r="N421" t="s" s="136">
        <v>49</v>
      </c>
      <c r="P421" s="137">
        <f>O421*H421</f>
        <v>0</v>
      </c>
      <c r="Q421" s="137">
        <v>0.004</v>
      </c>
      <c r="R421" s="137">
        <f>Q421*H421</f>
        <v>2.025896</v>
      </c>
      <c r="S421" s="137">
        <v>0</v>
      </c>
      <c r="T421" s="138">
        <f>S421*H421</f>
        <v>0</v>
      </c>
      <c r="AR421" t="s" s="139">
        <v>138</v>
      </c>
      <c r="AT421" t="s" s="139">
        <v>134</v>
      </c>
      <c r="AU421" t="s" s="139">
        <v>24</v>
      </c>
      <c r="AY421" t="s" s="97">
        <v>132</v>
      </c>
      <c r="BE421" s="140">
        <f>IF(N421="základní",J421,0)</f>
        <v>0</v>
      </c>
      <c r="BF421" s="140">
        <f>IF(N421="snížená",J421,0)</f>
        <v>0</v>
      </c>
      <c r="BG421" s="140">
        <f>IF(N421="zákl. přenesená",J421,0)</f>
        <v>0</v>
      </c>
      <c r="BH421" s="140">
        <f>IF(N421="sníž. přenesená",J421,0)</f>
        <v>0</v>
      </c>
      <c r="BI421" s="140">
        <f>IF(N421="nulová",J421,0)</f>
        <v>0</v>
      </c>
      <c r="BJ421" t="s" s="97">
        <v>130</v>
      </c>
      <c r="BK421" s="140">
        <f>ROUND(I421*H421,2)</f>
        <v>0</v>
      </c>
      <c r="BL421" t="s" s="97">
        <v>138</v>
      </c>
      <c r="BM421" t="s" s="141">
        <v>568</v>
      </c>
    </row>
    <row r="422" s="148" customFormat="1" ht="13.55" customHeight="1">
      <c r="D422" t="s" s="143">
        <v>140</v>
      </c>
      <c r="E422" s="160"/>
      <c r="F422" t="s" s="161">
        <v>569</v>
      </c>
      <c r="H422" s="162">
        <v>506.474</v>
      </c>
      <c r="AT422" t="s" s="153">
        <v>140</v>
      </c>
      <c r="AU422" t="s" s="153">
        <v>24</v>
      </c>
      <c r="AV422" t="s" s="147">
        <v>24</v>
      </c>
      <c r="AW422" t="s" s="147">
        <v>142</v>
      </c>
      <c r="AX422" t="s" s="147">
        <v>131</v>
      </c>
      <c r="AY422" t="s" s="153">
        <v>132</v>
      </c>
    </row>
    <row r="423" s="154" customFormat="1" ht="13.55" customHeight="1">
      <c r="D423" t="s" s="155">
        <v>140</v>
      </c>
      <c r="E423" s="156"/>
      <c r="F423" t="s" s="157">
        <v>144</v>
      </c>
      <c r="H423" s="158">
        <v>506.474</v>
      </c>
      <c r="AT423" t="s" s="159">
        <v>140</v>
      </c>
      <c r="AU423" t="s" s="159">
        <v>24</v>
      </c>
      <c r="AV423" t="s" s="147">
        <v>138</v>
      </c>
      <c r="AW423" t="s" s="147">
        <v>142</v>
      </c>
      <c r="AX423" t="s" s="147">
        <v>130</v>
      </c>
      <c r="AY423" t="s" s="159">
        <v>132</v>
      </c>
    </row>
    <row r="424" s="60" customFormat="1" ht="37.8" customHeight="1">
      <c r="C424" t="s" s="129">
        <v>570</v>
      </c>
      <c r="D424" t="s" s="129">
        <v>134</v>
      </c>
      <c r="E424" t="s" s="130">
        <v>571</v>
      </c>
      <c r="F424" t="s" s="130">
        <v>572</v>
      </c>
      <c r="G424" t="s" s="131">
        <v>188</v>
      </c>
      <c r="H424" s="132">
        <v>675.231</v>
      </c>
      <c r="I424" s="133"/>
      <c r="J424" s="134">
        <f>ROUND(I424*H424,2)</f>
        <v>0</v>
      </c>
      <c r="M424" s="135"/>
      <c r="N424" t="s" s="136">
        <v>49</v>
      </c>
      <c r="P424" s="137">
        <f>O424*H424</f>
        <v>0</v>
      </c>
      <c r="Q424" s="137">
        <v>0.0303</v>
      </c>
      <c r="R424" s="137">
        <f>Q424*H424</f>
        <v>20.4594993</v>
      </c>
      <c r="S424" s="137">
        <v>0</v>
      </c>
      <c r="T424" s="138">
        <f>S424*H424</f>
        <v>0</v>
      </c>
      <c r="AR424" t="s" s="139">
        <v>138</v>
      </c>
      <c r="AT424" t="s" s="139">
        <v>134</v>
      </c>
      <c r="AU424" t="s" s="139">
        <v>24</v>
      </c>
      <c r="AY424" t="s" s="97">
        <v>132</v>
      </c>
      <c r="BE424" s="140">
        <f>IF(N424="základní",J424,0)</f>
        <v>0</v>
      </c>
      <c r="BF424" s="140">
        <f>IF(N424="snížená",J424,0)</f>
        <v>0</v>
      </c>
      <c r="BG424" s="140">
        <f>IF(N424="zákl. přenesená",J424,0)</f>
        <v>0</v>
      </c>
      <c r="BH424" s="140">
        <f>IF(N424="sníž. přenesená",J424,0)</f>
        <v>0</v>
      </c>
      <c r="BI424" s="140">
        <f>IF(N424="nulová",J424,0)</f>
        <v>0</v>
      </c>
      <c r="BJ424" t="s" s="97">
        <v>130</v>
      </c>
      <c r="BK424" s="140">
        <f>ROUND(I424*H424,2)</f>
        <v>0</v>
      </c>
      <c r="BL424" t="s" s="97">
        <v>138</v>
      </c>
      <c r="BM424" t="s" s="141">
        <v>573</v>
      </c>
    </row>
    <row r="425" s="142" customFormat="1" ht="13.55" customHeight="1">
      <c r="D425" t="s" s="143">
        <v>140</v>
      </c>
      <c r="E425" s="144"/>
      <c r="F425" t="s" s="145">
        <v>306</v>
      </c>
      <c r="H425" s="144"/>
      <c r="AT425" t="s" s="146">
        <v>140</v>
      </c>
      <c r="AU425" t="s" s="146">
        <v>24</v>
      </c>
      <c r="AV425" t="s" s="147">
        <v>130</v>
      </c>
      <c r="AW425" t="s" s="147">
        <v>142</v>
      </c>
      <c r="AX425" t="s" s="147">
        <v>131</v>
      </c>
      <c r="AY425" t="s" s="146">
        <v>132</v>
      </c>
    </row>
    <row r="426" s="142" customFormat="1" ht="13.55" customHeight="1">
      <c r="D426" t="s" s="149">
        <v>140</v>
      </c>
      <c r="E426" s="180"/>
      <c r="F426" t="s" s="181">
        <v>574</v>
      </c>
      <c r="H426" s="180"/>
      <c r="AT426" t="s" s="146">
        <v>140</v>
      </c>
      <c r="AU426" t="s" s="146">
        <v>24</v>
      </c>
      <c r="AV426" t="s" s="147">
        <v>130</v>
      </c>
      <c r="AW426" t="s" s="147">
        <v>142</v>
      </c>
      <c r="AX426" t="s" s="147">
        <v>131</v>
      </c>
      <c r="AY426" t="s" s="146">
        <v>132</v>
      </c>
    </row>
    <row r="427" s="148" customFormat="1" ht="13.55" customHeight="1">
      <c r="D427" t="s" s="149">
        <v>140</v>
      </c>
      <c r="E427" s="150"/>
      <c r="F427" t="s" s="151">
        <v>575</v>
      </c>
      <c r="H427" s="152">
        <v>60.22</v>
      </c>
      <c r="AT427" t="s" s="153">
        <v>140</v>
      </c>
      <c r="AU427" t="s" s="153">
        <v>24</v>
      </c>
      <c r="AV427" t="s" s="147">
        <v>24</v>
      </c>
      <c r="AW427" t="s" s="147">
        <v>142</v>
      </c>
      <c r="AX427" t="s" s="147">
        <v>131</v>
      </c>
      <c r="AY427" t="s" s="153">
        <v>132</v>
      </c>
    </row>
    <row r="428" s="142" customFormat="1" ht="13.55" customHeight="1">
      <c r="D428" t="s" s="149">
        <v>140</v>
      </c>
      <c r="E428" s="180"/>
      <c r="F428" t="s" s="181">
        <v>576</v>
      </c>
      <c r="H428" s="180"/>
      <c r="AT428" t="s" s="146">
        <v>140</v>
      </c>
      <c r="AU428" t="s" s="146">
        <v>24</v>
      </c>
      <c r="AV428" t="s" s="147">
        <v>130</v>
      </c>
      <c r="AW428" t="s" s="147">
        <v>142</v>
      </c>
      <c r="AX428" t="s" s="147">
        <v>131</v>
      </c>
      <c r="AY428" t="s" s="146">
        <v>132</v>
      </c>
    </row>
    <row r="429" s="148" customFormat="1" ht="13.55" customHeight="1">
      <c r="D429" t="s" s="149">
        <v>140</v>
      </c>
      <c r="E429" s="150"/>
      <c r="F429" t="s" s="151">
        <v>577</v>
      </c>
      <c r="H429" s="152">
        <v>42.381</v>
      </c>
      <c r="AT429" t="s" s="153">
        <v>140</v>
      </c>
      <c r="AU429" t="s" s="153">
        <v>24</v>
      </c>
      <c r="AV429" t="s" s="147">
        <v>24</v>
      </c>
      <c r="AW429" t="s" s="147">
        <v>142</v>
      </c>
      <c r="AX429" t="s" s="147">
        <v>131</v>
      </c>
      <c r="AY429" t="s" s="153">
        <v>132</v>
      </c>
    </row>
    <row r="430" s="142" customFormat="1" ht="13.55" customHeight="1">
      <c r="D430" t="s" s="149">
        <v>140</v>
      </c>
      <c r="E430" s="180"/>
      <c r="F430" t="s" s="181">
        <v>578</v>
      </c>
      <c r="H430" s="180"/>
      <c r="AT430" t="s" s="146">
        <v>140</v>
      </c>
      <c r="AU430" t="s" s="146">
        <v>24</v>
      </c>
      <c r="AV430" t="s" s="147">
        <v>130</v>
      </c>
      <c r="AW430" t="s" s="147">
        <v>142</v>
      </c>
      <c r="AX430" t="s" s="147">
        <v>131</v>
      </c>
      <c r="AY430" t="s" s="146">
        <v>132</v>
      </c>
    </row>
    <row r="431" s="148" customFormat="1" ht="13.55" customHeight="1">
      <c r="D431" t="s" s="149">
        <v>140</v>
      </c>
      <c r="E431" s="150"/>
      <c r="F431" t="s" s="151">
        <v>579</v>
      </c>
      <c r="H431" s="152">
        <v>54.434</v>
      </c>
      <c r="AT431" t="s" s="153">
        <v>140</v>
      </c>
      <c r="AU431" t="s" s="153">
        <v>24</v>
      </c>
      <c r="AV431" t="s" s="147">
        <v>24</v>
      </c>
      <c r="AW431" t="s" s="147">
        <v>142</v>
      </c>
      <c r="AX431" t="s" s="147">
        <v>131</v>
      </c>
      <c r="AY431" t="s" s="153">
        <v>132</v>
      </c>
    </row>
    <row r="432" s="142" customFormat="1" ht="13.55" customHeight="1">
      <c r="D432" t="s" s="149">
        <v>140</v>
      </c>
      <c r="E432" s="180"/>
      <c r="F432" t="s" s="181">
        <v>580</v>
      </c>
      <c r="H432" s="180"/>
      <c r="AT432" t="s" s="146">
        <v>140</v>
      </c>
      <c r="AU432" t="s" s="146">
        <v>24</v>
      </c>
      <c r="AV432" t="s" s="147">
        <v>130</v>
      </c>
      <c r="AW432" t="s" s="147">
        <v>142</v>
      </c>
      <c r="AX432" t="s" s="147">
        <v>131</v>
      </c>
      <c r="AY432" t="s" s="146">
        <v>132</v>
      </c>
    </row>
    <row r="433" s="148" customFormat="1" ht="13.55" customHeight="1">
      <c r="D433" t="s" s="149">
        <v>140</v>
      </c>
      <c r="E433" s="150"/>
      <c r="F433" t="s" s="151">
        <v>581</v>
      </c>
      <c r="H433" s="152">
        <v>78.417</v>
      </c>
      <c r="AT433" t="s" s="153">
        <v>140</v>
      </c>
      <c r="AU433" t="s" s="153">
        <v>24</v>
      </c>
      <c r="AV433" t="s" s="147">
        <v>24</v>
      </c>
      <c r="AW433" t="s" s="147">
        <v>142</v>
      </c>
      <c r="AX433" t="s" s="147">
        <v>131</v>
      </c>
      <c r="AY433" t="s" s="153">
        <v>132</v>
      </c>
    </row>
    <row r="434" s="142" customFormat="1" ht="13.55" customHeight="1">
      <c r="D434" t="s" s="149">
        <v>140</v>
      </c>
      <c r="E434" s="180"/>
      <c r="F434" t="s" s="181">
        <v>582</v>
      </c>
      <c r="H434" s="180"/>
      <c r="AT434" t="s" s="146">
        <v>140</v>
      </c>
      <c r="AU434" t="s" s="146">
        <v>24</v>
      </c>
      <c r="AV434" t="s" s="147">
        <v>130</v>
      </c>
      <c r="AW434" t="s" s="147">
        <v>142</v>
      </c>
      <c r="AX434" t="s" s="147">
        <v>131</v>
      </c>
      <c r="AY434" t="s" s="146">
        <v>132</v>
      </c>
    </row>
    <row r="435" s="148" customFormat="1" ht="13.55" customHeight="1">
      <c r="D435" t="s" s="149">
        <v>140</v>
      </c>
      <c r="E435" s="150"/>
      <c r="F435" t="s" s="151">
        <v>583</v>
      </c>
      <c r="H435" s="152">
        <v>23.194</v>
      </c>
      <c r="AT435" t="s" s="153">
        <v>140</v>
      </c>
      <c r="AU435" t="s" s="153">
        <v>24</v>
      </c>
      <c r="AV435" t="s" s="147">
        <v>24</v>
      </c>
      <c r="AW435" t="s" s="147">
        <v>142</v>
      </c>
      <c r="AX435" t="s" s="147">
        <v>131</v>
      </c>
      <c r="AY435" t="s" s="153">
        <v>132</v>
      </c>
    </row>
    <row r="436" s="142" customFormat="1" ht="13.55" customHeight="1">
      <c r="D436" t="s" s="149">
        <v>140</v>
      </c>
      <c r="E436" s="180"/>
      <c r="F436" t="s" s="181">
        <v>584</v>
      </c>
      <c r="H436" s="180"/>
      <c r="AT436" t="s" s="146">
        <v>140</v>
      </c>
      <c r="AU436" t="s" s="146">
        <v>24</v>
      </c>
      <c r="AV436" t="s" s="147">
        <v>130</v>
      </c>
      <c r="AW436" t="s" s="147">
        <v>142</v>
      </c>
      <c r="AX436" t="s" s="147">
        <v>131</v>
      </c>
      <c r="AY436" t="s" s="146">
        <v>132</v>
      </c>
    </row>
    <row r="437" s="148" customFormat="1" ht="13.55" customHeight="1">
      <c r="D437" t="s" s="149">
        <v>140</v>
      </c>
      <c r="E437" s="150"/>
      <c r="F437" t="s" s="151">
        <v>585</v>
      </c>
      <c r="H437" s="152">
        <v>44.624</v>
      </c>
      <c r="AT437" t="s" s="153">
        <v>140</v>
      </c>
      <c r="AU437" t="s" s="153">
        <v>24</v>
      </c>
      <c r="AV437" t="s" s="147">
        <v>24</v>
      </c>
      <c r="AW437" t="s" s="147">
        <v>142</v>
      </c>
      <c r="AX437" t="s" s="147">
        <v>131</v>
      </c>
      <c r="AY437" t="s" s="153">
        <v>132</v>
      </c>
    </row>
    <row r="438" s="142" customFormat="1" ht="13.55" customHeight="1">
      <c r="D438" t="s" s="149">
        <v>140</v>
      </c>
      <c r="E438" s="180"/>
      <c r="F438" t="s" s="181">
        <v>586</v>
      </c>
      <c r="H438" s="180"/>
      <c r="AT438" t="s" s="146">
        <v>140</v>
      </c>
      <c r="AU438" t="s" s="146">
        <v>24</v>
      </c>
      <c r="AV438" t="s" s="147">
        <v>130</v>
      </c>
      <c r="AW438" t="s" s="147">
        <v>142</v>
      </c>
      <c r="AX438" t="s" s="147">
        <v>131</v>
      </c>
      <c r="AY438" t="s" s="146">
        <v>132</v>
      </c>
    </row>
    <row r="439" s="148" customFormat="1" ht="13.55" customHeight="1">
      <c r="D439" t="s" s="149">
        <v>140</v>
      </c>
      <c r="E439" s="150"/>
      <c r="F439" t="s" s="151">
        <v>587</v>
      </c>
      <c r="H439" s="152">
        <v>43.478</v>
      </c>
      <c r="AT439" t="s" s="153">
        <v>140</v>
      </c>
      <c r="AU439" t="s" s="153">
        <v>24</v>
      </c>
      <c r="AV439" t="s" s="147">
        <v>24</v>
      </c>
      <c r="AW439" t="s" s="147">
        <v>142</v>
      </c>
      <c r="AX439" t="s" s="147">
        <v>131</v>
      </c>
      <c r="AY439" t="s" s="153">
        <v>132</v>
      </c>
    </row>
    <row r="440" s="142" customFormat="1" ht="13.55" customHeight="1">
      <c r="D440" t="s" s="149">
        <v>140</v>
      </c>
      <c r="E440" s="180"/>
      <c r="F440" t="s" s="181">
        <v>588</v>
      </c>
      <c r="H440" s="180"/>
      <c r="AT440" t="s" s="146">
        <v>140</v>
      </c>
      <c r="AU440" t="s" s="146">
        <v>24</v>
      </c>
      <c r="AV440" t="s" s="147">
        <v>130</v>
      </c>
      <c r="AW440" t="s" s="147">
        <v>142</v>
      </c>
      <c r="AX440" t="s" s="147">
        <v>131</v>
      </c>
      <c r="AY440" t="s" s="146">
        <v>132</v>
      </c>
    </row>
    <row r="441" s="142" customFormat="1" ht="13.55" customHeight="1">
      <c r="D441" t="s" s="149">
        <v>140</v>
      </c>
      <c r="E441" s="180"/>
      <c r="F441" t="s" s="181">
        <v>589</v>
      </c>
      <c r="H441" s="180"/>
      <c r="AT441" t="s" s="146">
        <v>140</v>
      </c>
      <c r="AU441" t="s" s="146">
        <v>24</v>
      </c>
      <c r="AV441" t="s" s="147">
        <v>130</v>
      </c>
      <c r="AW441" t="s" s="147">
        <v>142</v>
      </c>
      <c r="AX441" t="s" s="147">
        <v>131</v>
      </c>
      <c r="AY441" t="s" s="146">
        <v>132</v>
      </c>
    </row>
    <row r="442" s="148" customFormat="1" ht="20.4" customHeight="1">
      <c r="D442" t="s" s="149">
        <v>140</v>
      </c>
      <c r="E442" s="150"/>
      <c r="F442" t="s" s="151">
        <v>590</v>
      </c>
      <c r="H442" s="152">
        <v>248.435</v>
      </c>
      <c r="AT442" t="s" s="153">
        <v>140</v>
      </c>
      <c r="AU442" t="s" s="153">
        <v>24</v>
      </c>
      <c r="AV442" t="s" s="147">
        <v>24</v>
      </c>
      <c r="AW442" t="s" s="147">
        <v>142</v>
      </c>
      <c r="AX442" t="s" s="147">
        <v>131</v>
      </c>
      <c r="AY442" t="s" s="153">
        <v>132</v>
      </c>
    </row>
    <row r="443" s="148" customFormat="1" ht="13.55" customHeight="1">
      <c r="D443" t="s" s="149">
        <v>140</v>
      </c>
      <c r="E443" s="150"/>
      <c r="F443" t="s" s="151">
        <v>591</v>
      </c>
      <c r="H443" s="152">
        <v>48.54</v>
      </c>
      <c r="AT443" t="s" s="153">
        <v>140</v>
      </c>
      <c r="AU443" t="s" s="153">
        <v>24</v>
      </c>
      <c r="AV443" t="s" s="147">
        <v>24</v>
      </c>
      <c r="AW443" t="s" s="147">
        <v>142</v>
      </c>
      <c r="AX443" t="s" s="147">
        <v>131</v>
      </c>
      <c r="AY443" t="s" s="153">
        <v>132</v>
      </c>
    </row>
    <row r="444" s="142" customFormat="1" ht="13.55" customHeight="1">
      <c r="D444" t="s" s="149">
        <v>140</v>
      </c>
      <c r="E444" s="180"/>
      <c r="F444" t="s" s="181">
        <v>335</v>
      </c>
      <c r="H444" s="180"/>
      <c r="AT444" t="s" s="146">
        <v>140</v>
      </c>
      <c r="AU444" t="s" s="146">
        <v>24</v>
      </c>
      <c r="AV444" t="s" s="147">
        <v>130</v>
      </c>
      <c r="AW444" t="s" s="147">
        <v>142</v>
      </c>
      <c r="AX444" t="s" s="147">
        <v>131</v>
      </c>
      <c r="AY444" t="s" s="146">
        <v>132</v>
      </c>
    </row>
    <row r="445" s="142" customFormat="1" ht="13.55" customHeight="1">
      <c r="D445" t="s" s="149">
        <v>140</v>
      </c>
      <c r="E445" s="180"/>
      <c r="F445" t="s" s="181">
        <v>592</v>
      </c>
      <c r="H445" s="180"/>
      <c r="AT445" t="s" s="146">
        <v>140</v>
      </c>
      <c r="AU445" t="s" s="146">
        <v>24</v>
      </c>
      <c r="AV445" t="s" s="147">
        <v>130</v>
      </c>
      <c r="AW445" t="s" s="147">
        <v>142</v>
      </c>
      <c r="AX445" t="s" s="147">
        <v>131</v>
      </c>
      <c r="AY445" t="s" s="146">
        <v>132</v>
      </c>
    </row>
    <row r="446" s="148" customFormat="1" ht="13.55" customHeight="1">
      <c r="D446" t="s" s="149">
        <v>140</v>
      </c>
      <c r="E446" s="150"/>
      <c r="F446" t="s" s="151">
        <v>593</v>
      </c>
      <c r="H446" s="152">
        <v>32.984</v>
      </c>
      <c r="AT446" t="s" s="153">
        <v>140</v>
      </c>
      <c r="AU446" t="s" s="153">
        <v>24</v>
      </c>
      <c r="AV446" t="s" s="147">
        <v>24</v>
      </c>
      <c r="AW446" t="s" s="147">
        <v>142</v>
      </c>
      <c r="AX446" t="s" s="147">
        <v>131</v>
      </c>
      <c r="AY446" t="s" s="153">
        <v>132</v>
      </c>
    </row>
    <row r="447" s="142" customFormat="1" ht="13.55" customHeight="1">
      <c r="D447" t="s" s="149">
        <v>140</v>
      </c>
      <c r="E447" s="180"/>
      <c r="F447" t="s" s="181">
        <v>594</v>
      </c>
      <c r="H447" s="180"/>
      <c r="AT447" t="s" s="146">
        <v>140</v>
      </c>
      <c r="AU447" t="s" s="146">
        <v>24</v>
      </c>
      <c r="AV447" t="s" s="147">
        <v>130</v>
      </c>
      <c r="AW447" t="s" s="147">
        <v>142</v>
      </c>
      <c r="AX447" t="s" s="147">
        <v>131</v>
      </c>
      <c r="AY447" t="s" s="146">
        <v>132</v>
      </c>
    </row>
    <row r="448" s="148" customFormat="1" ht="13.55" customHeight="1">
      <c r="D448" t="s" s="149">
        <v>140</v>
      </c>
      <c r="E448" s="150"/>
      <c r="F448" t="s" s="151">
        <v>595</v>
      </c>
      <c r="H448" s="152">
        <v>33.248</v>
      </c>
      <c r="AT448" t="s" s="153">
        <v>140</v>
      </c>
      <c r="AU448" t="s" s="153">
        <v>24</v>
      </c>
      <c r="AV448" t="s" s="147">
        <v>24</v>
      </c>
      <c r="AW448" t="s" s="147">
        <v>142</v>
      </c>
      <c r="AX448" t="s" s="147">
        <v>131</v>
      </c>
      <c r="AY448" t="s" s="153">
        <v>132</v>
      </c>
    </row>
    <row r="449" s="142" customFormat="1" ht="13.55" customHeight="1">
      <c r="D449" t="s" s="149">
        <v>140</v>
      </c>
      <c r="E449" s="180"/>
      <c r="F449" t="s" s="181">
        <v>596</v>
      </c>
      <c r="H449" s="180"/>
      <c r="AT449" t="s" s="146">
        <v>140</v>
      </c>
      <c r="AU449" t="s" s="146">
        <v>24</v>
      </c>
      <c r="AV449" t="s" s="147">
        <v>130</v>
      </c>
      <c r="AW449" t="s" s="147">
        <v>142</v>
      </c>
      <c r="AX449" t="s" s="147">
        <v>131</v>
      </c>
      <c r="AY449" t="s" s="146">
        <v>132</v>
      </c>
    </row>
    <row r="450" s="148" customFormat="1" ht="13.55" customHeight="1">
      <c r="D450" t="s" s="149">
        <v>140</v>
      </c>
      <c r="E450" s="150"/>
      <c r="F450" t="s" s="151">
        <v>597</v>
      </c>
      <c r="H450" s="152">
        <v>100.816</v>
      </c>
      <c r="AT450" t="s" s="153">
        <v>140</v>
      </c>
      <c r="AU450" t="s" s="153">
        <v>24</v>
      </c>
      <c r="AV450" t="s" s="147">
        <v>24</v>
      </c>
      <c r="AW450" t="s" s="147">
        <v>142</v>
      </c>
      <c r="AX450" t="s" s="147">
        <v>131</v>
      </c>
      <c r="AY450" t="s" s="153">
        <v>132</v>
      </c>
    </row>
    <row r="451" s="148" customFormat="1" ht="13.55" customHeight="1">
      <c r="D451" t="s" s="149">
        <v>140</v>
      </c>
      <c r="E451" s="150"/>
      <c r="F451" t="s" s="151">
        <v>591</v>
      </c>
      <c r="H451" s="152">
        <v>48.54</v>
      </c>
      <c r="AT451" t="s" s="153">
        <v>140</v>
      </c>
      <c r="AU451" t="s" s="153">
        <v>24</v>
      </c>
      <c r="AV451" t="s" s="147">
        <v>24</v>
      </c>
      <c r="AW451" t="s" s="147">
        <v>142</v>
      </c>
      <c r="AX451" t="s" s="147">
        <v>131</v>
      </c>
      <c r="AY451" t="s" s="153">
        <v>132</v>
      </c>
    </row>
    <row r="452" s="176" customFormat="1" ht="13.55" customHeight="1">
      <c r="D452" t="s" s="149">
        <v>140</v>
      </c>
      <c r="E452" s="177"/>
      <c r="F452" t="s" s="178">
        <v>268</v>
      </c>
      <c r="H452" s="152">
        <v>859.311</v>
      </c>
      <c r="AT452" t="s" s="179">
        <v>140</v>
      </c>
      <c r="AU452" t="s" s="179">
        <v>24</v>
      </c>
      <c r="AV452" t="s" s="147">
        <v>151</v>
      </c>
      <c r="AW452" t="s" s="147">
        <v>142</v>
      </c>
      <c r="AX452" t="s" s="147">
        <v>131</v>
      </c>
      <c r="AY452" t="s" s="179">
        <v>132</v>
      </c>
    </row>
    <row r="453" s="148" customFormat="1" ht="13.55" customHeight="1">
      <c r="D453" t="s" s="149">
        <v>140</v>
      </c>
      <c r="E453" s="150"/>
      <c r="F453" t="s" s="151">
        <v>598</v>
      </c>
      <c r="H453" s="152">
        <v>-184.08</v>
      </c>
      <c r="AT453" t="s" s="153">
        <v>140</v>
      </c>
      <c r="AU453" t="s" s="153">
        <v>24</v>
      </c>
      <c r="AV453" t="s" s="147">
        <v>24</v>
      </c>
      <c r="AW453" t="s" s="147">
        <v>142</v>
      </c>
      <c r="AX453" t="s" s="147">
        <v>131</v>
      </c>
      <c r="AY453" t="s" s="153">
        <v>132</v>
      </c>
    </row>
    <row r="454" s="154" customFormat="1" ht="13.55" customHeight="1">
      <c r="D454" t="s" s="155">
        <v>140</v>
      </c>
      <c r="E454" s="156"/>
      <c r="F454" t="s" s="157">
        <v>144</v>
      </c>
      <c r="H454" s="158">
        <v>675.231</v>
      </c>
      <c r="AT454" t="s" s="159">
        <v>140</v>
      </c>
      <c r="AU454" t="s" s="159">
        <v>24</v>
      </c>
      <c r="AV454" t="s" s="147">
        <v>138</v>
      </c>
      <c r="AW454" t="s" s="147">
        <v>142</v>
      </c>
      <c r="AX454" t="s" s="147">
        <v>130</v>
      </c>
      <c r="AY454" t="s" s="159">
        <v>132</v>
      </c>
    </row>
    <row r="455" s="60" customFormat="1" ht="37.8" customHeight="1">
      <c r="C455" t="s" s="129">
        <v>599</v>
      </c>
      <c r="D455" t="s" s="129">
        <v>134</v>
      </c>
      <c r="E455" t="s" s="130">
        <v>600</v>
      </c>
      <c r="F455" t="s" s="130">
        <v>601</v>
      </c>
      <c r="G455" t="s" s="131">
        <v>188</v>
      </c>
      <c r="H455" s="132">
        <v>53.64</v>
      </c>
      <c r="I455" s="133"/>
      <c r="J455" s="134">
        <f>ROUND(I455*H455,2)</f>
        <v>0</v>
      </c>
      <c r="M455" s="135"/>
      <c r="N455" t="s" s="136">
        <v>49</v>
      </c>
      <c r="P455" s="137">
        <f>O455*H455</f>
        <v>0</v>
      </c>
      <c r="Q455" s="137">
        <v>0.0375</v>
      </c>
      <c r="R455" s="137">
        <f>Q455*H455</f>
        <v>2.0115</v>
      </c>
      <c r="S455" s="137">
        <v>0</v>
      </c>
      <c r="T455" s="138">
        <f>S455*H455</f>
        <v>0</v>
      </c>
      <c r="AR455" t="s" s="139">
        <v>138</v>
      </c>
      <c r="AT455" t="s" s="139">
        <v>134</v>
      </c>
      <c r="AU455" t="s" s="139">
        <v>24</v>
      </c>
      <c r="AY455" t="s" s="97">
        <v>132</v>
      </c>
      <c r="BE455" s="140">
        <f>IF(N455="základní",J455,0)</f>
        <v>0</v>
      </c>
      <c r="BF455" s="140">
        <f>IF(N455="snížená",J455,0)</f>
        <v>0</v>
      </c>
      <c r="BG455" s="140">
        <f>IF(N455="zákl. přenesená",J455,0)</f>
        <v>0</v>
      </c>
      <c r="BH455" s="140">
        <f>IF(N455="sníž. přenesená",J455,0)</f>
        <v>0</v>
      </c>
      <c r="BI455" s="140">
        <f>IF(N455="nulová",J455,0)</f>
        <v>0</v>
      </c>
      <c r="BJ455" t="s" s="97">
        <v>130</v>
      </c>
      <c r="BK455" s="140">
        <f>ROUND(I455*H455,2)</f>
        <v>0</v>
      </c>
      <c r="BL455" t="s" s="97">
        <v>138</v>
      </c>
      <c r="BM455" t="s" s="141">
        <v>602</v>
      </c>
    </row>
    <row r="456" s="142" customFormat="1" ht="13.55" customHeight="1">
      <c r="D456" t="s" s="143">
        <v>140</v>
      </c>
      <c r="E456" s="144"/>
      <c r="F456" t="s" s="145">
        <v>603</v>
      </c>
      <c r="H456" s="144"/>
      <c r="AT456" t="s" s="146">
        <v>140</v>
      </c>
      <c r="AU456" t="s" s="146">
        <v>24</v>
      </c>
      <c r="AV456" t="s" s="147">
        <v>130</v>
      </c>
      <c r="AW456" t="s" s="147">
        <v>142</v>
      </c>
      <c r="AX456" t="s" s="147">
        <v>131</v>
      </c>
      <c r="AY456" t="s" s="146">
        <v>132</v>
      </c>
    </row>
    <row r="457" s="148" customFormat="1" ht="13.55" customHeight="1">
      <c r="D457" t="s" s="149">
        <v>140</v>
      </c>
      <c r="E457" s="150"/>
      <c r="F457" t="s" s="151">
        <v>604</v>
      </c>
      <c r="H457" s="152">
        <v>53.64</v>
      </c>
      <c r="AT457" t="s" s="153">
        <v>140</v>
      </c>
      <c r="AU457" t="s" s="153">
        <v>24</v>
      </c>
      <c r="AV457" t="s" s="147">
        <v>24</v>
      </c>
      <c r="AW457" t="s" s="147">
        <v>142</v>
      </c>
      <c r="AX457" t="s" s="147">
        <v>131</v>
      </c>
      <c r="AY457" t="s" s="153">
        <v>132</v>
      </c>
    </row>
    <row r="458" s="154" customFormat="1" ht="13.55" customHeight="1">
      <c r="D458" t="s" s="155">
        <v>140</v>
      </c>
      <c r="E458" s="156"/>
      <c r="F458" t="s" s="157">
        <v>144</v>
      </c>
      <c r="H458" s="158">
        <v>53.64</v>
      </c>
      <c r="AT458" t="s" s="159">
        <v>140</v>
      </c>
      <c r="AU458" t="s" s="159">
        <v>24</v>
      </c>
      <c r="AV458" t="s" s="147">
        <v>138</v>
      </c>
      <c r="AW458" t="s" s="147">
        <v>142</v>
      </c>
      <c r="AX458" t="s" s="147">
        <v>130</v>
      </c>
      <c r="AY458" t="s" s="159">
        <v>132</v>
      </c>
    </row>
    <row r="459" s="60" customFormat="1" ht="24.15" customHeight="1">
      <c r="C459" t="s" s="129">
        <v>605</v>
      </c>
      <c r="D459" t="s" s="129">
        <v>134</v>
      </c>
      <c r="E459" t="s" s="130">
        <v>606</v>
      </c>
      <c r="F459" t="s" s="130">
        <v>607</v>
      </c>
      <c r="G459" t="s" s="131">
        <v>188</v>
      </c>
      <c r="H459" s="132">
        <v>589</v>
      </c>
      <c r="I459" s="133"/>
      <c r="J459" s="134">
        <f>ROUND(I459*H459,2)</f>
        <v>0</v>
      </c>
      <c r="M459" s="135"/>
      <c r="N459" t="s" s="136">
        <v>49</v>
      </c>
      <c r="P459" s="137">
        <f>O459*H459</f>
        <v>0</v>
      </c>
      <c r="Q459" s="137">
        <v>0</v>
      </c>
      <c r="R459" s="137">
        <f>Q459*H459</f>
        <v>0</v>
      </c>
      <c r="S459" s="137">
        <v>0</v>
      </c>
      <c r="T459" s="138">
        <f>S459*H459</f>
        <v>0</v>
      </c>
      <c r="AR459" t="s" s="139">
        <v>222</v>
      </c>
      <c r="AT459" t="s" s="139">
        <v>134</v>
      </c>
      <c r="AU459" t="s" s="139">
        <v>24</v>
      </c>
      <c r="AY459" t="s" s="97">
        <v>132</v>
      </c>
      <c r="BE459" s="140">
        <f>IF(N459="základní",J459,0)</f>
        <v>0</v>
      </c>
      <c r="BF459" s="140">
        <f>IF(N459="snížená",J459,0)</f>
        <v>0</v>
      </c>
      <c r="BG459" s="140">
        <f>IF(N459="zákl. přenesená",J459,0)</f>
        <v>0</v>
      </c>
      <c r="BH459" s="140">
        <f>IF(N459="sníž. přenesená",J459,0)</f>
        <v>0</v>
      </c>
      <c r="BI459" s="140">
        <f>IF(N459="nulová",J459,0)</f>
        <v>0</v>
      </c>
      <c r="BJ459" t="s" s="97">
        <v>130</v>
      </c>
      <c r="BK459" s="140">
        <f>ROUND(I459*H459,2)</f>
        <v>0</v>
      </c>
      <c r="BL459" t="s" s="97">
        <v>222</v>
      </c>
      <c r="BM459" t="s" s="141">
        <v>608</v>
      </c>
    </row>
    <row r="460" s="142" customFormat="1" ht="13.55" customHeight="1">
      <c r="D460" t="s" s="143">
        <v>140</v>
      </c>
      <c r="E460" s="144"/>
      <c r="F460" t="s" s="145">
        <v>609</v>
      </c>
      <c r="H460" s="144"/>
      <c r="AT460" t="s" s="146">
        <v>140</v>
      </c>
      <c r="AU460" t="s" s="146">
        <v>24</v>
      </c>
      <c r="AV460" t="s" s="147">
        <v>130</v>
      </c>
      <c r="AW460" t="s" s="147">
        <v>142</v>
      </c>
      <c r="AX460" t="s" s="147">
        <v>131</v>
      </c>
      <c r="AY460" t="s" s="146">
        <v>132</v>
      </c>
    </row>
    <row r="461" s="148" customFormat="1" ht="13.55" customHeight="1">
      <c r="D461" t="s" s="149">
        <v>140</v>
      </c>
      <c r="E461" s="150"/>
      <c r="F461" t="s" s="151">
        <v>610</v>
      </c>
      <c r="H461" s="152">
        <v>499</v>
      </c>
      <c r="AT461" t="s" s="153">
        <v>140</v>
      </c>
      <c r="AU461" t="s" s="153">
        <v>24</v>
      </c>
      <c r="AV461" t="s" s="147">
        <v>24</v>
      </c>
      <c r="AW461" t="s" s="147">
        <v>142</v>
      </c>
      <c r="AX461" t="s" s="147">
        <v>131</v>
      </c>
      <c r="AY461" t="s" s="153">
        <v>132</v>
      </c>
    </row>
    <row r="462" s="148" customFormat="1" ht="13.55" customHeight="1">
      <c r="D462" t="s" s="149">
        <v>140</v>
      </c>
      <c r="E462" s="150"/>
      <c r="F462" t="s" s="151">
        <v>611</v>
      </c>
      <c r="H462" s="152">
        <v>90</v>
      </c>
      <c r="AT462" t="s" s="153">
        <v>140</v>
      </c>
      <c r="AU462" t="s" s="153">
        <v>24</v>
      </c>
      <c r="AV462" t="s" s="147">
        <v>24</v>
      </c>
      <c r="AW462" t="s" s="147">
        <v>142</v>
      </c>
      <c r="AX462" t="s" s="147">
        <v>131</v>
      </c>
      <c r="AY462" t="s" s="153">
        <v>132</v>
      </c>
    </row>
    <row r="463" s="154" customFormat="1" ht="13.55" customHeight="1">
      <c r="D463" t="s" s="155">
        <v>140</v>
      </c>
      <c r="E463" s="156"/>
      <c r="F463" t="s" s="157">
        <v>144</v>
      </c>
      <c r="H463" s="158">
        <v>589</v>
      </c>
      <c r="AT463" t="s" s="159">
        <v>140</v>
      </c>
      <c r="AU463" t="s" s="159">
        <v>24</v>
      </c>
      <c r="AV463" t="s" s="147">
        <v>138</v>
      </c>
      <c r="AW463" t="s" s="147">
        <v>142</v>
      </c>
      <c r="AX463" t="s" s="147">
        <v>130</v>
      </c>
      <c r="AY463" t="s" s="159">
        <v>132</v>
      </c>
    </row>
    <row r="464" s="60" customFormat="1" ht="24.15" customHeight="1">
      <c r="C464" t="s" s="129">
        <v>612</v>
      </c>
      <c r="D464" t="s" s="129">
        <v>134</v>
      </c>
      <c r="E464" t="s" s="130">
        <v>613</v>
      </c>
      <c r="F464" t="s" s="130">
        <v>614</v>
      </c>
      <c r="G464" t="s" s="131">
        <v>188</v>
      </c>
      <c r="H464" s="132">
        <v>1100</v>
      </c>
      <c r="I464" s="133"/>
      <c r="J464" s="134">
        <f>ROUND(I464*H464,2)</f>
        <v>0</v>
      </c>
      <c r="M464" s="135"/>
      <c r="N464" t="s" s="136">
        <v>49</v>
      </c>
      <c r="P464" s="137">
        <f>O464*H464</f>
        <v>0</v>
      </c>
      <c r="Q464" s="137">
        <v>0</v>
      </c>
      <c r="R464" s="137">
        <f>Q464*H464</f>
        <v>0</v>
      </c>
      <c r="S464" s="137">
        <v>0</v>
      </c>
      <c r="T464" s="138">
        <f>S464*H464</f>
        <v>0</v>
      </c>
      <c r="AR464" t="s" s="139">
        <v>222</v>
      </c>
      <c r="AT464" t="s" s="139">
        <v>134</v>
      </c>
      <c r="AU464" t="s" s="139">
        <v>24</v>
      </c>
      <c r="AY464" t="s" s="97">
        <v>132</v>
      </c>
      <c r="BE464" s="140">
        <f>IF(N464="základní",J464,0)</f>
        <v>0</v>
      </c>
      <c r="BF464" s="140">
        <f>IF(N464="snížená",J464,0)</f>
        <v>0</v>
      </c>
      <c r="BG464" s="140">
        <f>IF(N464="zákl. přenesená",J464,0)</f>
        <v>0</v>
      </c>
      <c r="BH464" s="140">
        <f>IF(N464="sníž. přenesená",J464,0)</f>
        <v>0</v>
      </c>
      <c r="BI464" s="140">
        <f>IF(N464="nulová",J464,0)</f>
        <v>0</v>
      </c>
      <c r="BJ464" t="s" s="97">
        <v>130</v>
      </c>
      <c r="BK464" s="140">
        <f>ROUND(I464*H464,2)</f>
        <v>0</v>
      </c>
      <c r="BL464" t="s" s="97">
        <v>222</v>
      </c>
      <c r="BM464" t="s" s="141">
        <v>615</v>
      </c>
    </row>
    <row r="465" s="148" customFormat="1" ht="13.55" customHeight="1">
      <c r="D465" t="s" s="143">
        <v>140</v>
      </c>
      <c r="E465" s="160"/>
      <c r="F465" t="s" s="161">
        <v>616</v>
      </c>
      <c r="H465" s="162">
        <v>1100</v>
      </c>
      <c r="AT465" t="s" s="153">
        <v>140</v>
      </c>
      <c r="AU465" t="s" s="153">
        <v>24</v>
      </c>
      <c r="AV465" t="s" s="147">
        <v>24</v>
      </c>
      <c r="AW465" t="s" s="147">
        <v>142</v>
      </c>
      <c r="AX465" t="s" s="147">
        <v>131</v>
      </c>
      <c r="AY465" t="s" s="153">
        <v>132</v>
      </c>
    </row>
    <row r="466" s="154" customFormat="1" ht="13.55" customHeight="1">
      <c r="D466" t="s" s="149">
        <v>140</v>
      </c>
      <c r="E466" s="173"/>
      <c r="F466" t="s" s="174">
        <v>144</v>
      </c>
      <c r="H466" s="152">
        <v>1100</v>
      </c>
      <c r="AT466" t="s" s="159">
        <v>140</v>
      </c>
      <c r="AU466" t="s" s="159">
        <v>24</v>
      </c>
      <c r="AV466" t="s" s="147">
        <v>138</v>
      </c>
      <c r="AW466" t="s" s="147">
        <v>142</v>
      </c>
      <c r="AX466" t="s" s="147">
        <v>130</v>
      </c>
      <c r="AY466" t="s" s="159">
        <v>132</v>
      </c>
    </row>
    <row r="467" s="118" customFormat="1" ht="22.8" customHeight="1">
      <c r="D467" t="s" s="126">
        <v>127</v>
      </c>
      <c r="E467" t="s" s="127">
        <v>480</v>
      </c>
      <c r="F467" t="s" s="127">
        <v>617</v>
      </c>
      <c r="J467" s="128">
        <f>BK467</f>
        <v>0</v>
      </c>
      <c r="P467" s="122">
        <f>SUM(P468:P519)</f>
        <v>0</v>
      </c>
      <c r="R467" s="122">
        <f>SUM(R468:R519)</f>
        <v>157.22429498</v>
      </c>
      <c r="T467" s="123">
        <f>SUM(T468:T519)</f>
        <v>0</v>
      </c>
      <c r="AR467" t="s" s="119">
        <v>130</v>
      </c>
      <c r="AT467" t="s" s="124">
        <v>127</v>
      </c>
      <c r="AU467" t="s" s="124">
        <v>130</v>
      </c>
      <c r="AY467" t="s" s="119">
        <v>132</v>
      </c>
      <c r="BK467" s="125">
        <f>SUM(BK468:BK519)</f>
        <v>0</v>
      </c>
    </row>
    <row r="468" s="60" customFormat="1" ht="33" customHeight="1">
      <c r="C468" t="s" s="129">
        <v>618</v>
      </c>
      <c r="D468" t="s" s="129">
        <v>134</v>
      </c>
      <c r="E468" t="s" s="130">
        <v>619</v>
      </c>
      <c r="F468" t="s" s="130">
        <v>620</v>
      </c>
      <c r="G468" t="s" s="131">
        <v>137</v>
      </c>
      <c r="H468" s="132">
        <v>20.692</v>
      </c>
      <c r="I468" s="133"/>
      <c r="J468" s="134">
        <f>ROUND(I468*H468,2)</f>
        <v>0</v>
      </c>
      <c r="M468" s="135"/>
      <c r="N468" t="s" s="136">
        <v>49</v>
      </c>
      <c r="P468" s="137">
        <f>O468*H468</f>
        <v>0</v>
      </c>
      <c r="Q468" s="137">
        <v>2.50187</v>
      </c>
      <c r="R468" s="137">
        <f>Q468*H468</f>
        <v>51.76869404</v>
      </c>
      <c r="S468" s="137">
        <v>0</v>
      </c>
      <c r="T468" s="138">
        <f>S468*H468</f>
        <v>0</v>
      </c>
      <c r="AR468" t="s" s="139">
        <v>138</v>
      </c>
      <c r="AT468" t="s" s="139">
        <v>134</v>
      </c>
      <c r="AU468" t="s" s="139">
        <v>24</v>
      </c>
      <c r="AY468" t="s" s="97">
        <v>132</v>
      </c>
      <c r="BE468" s="140">
        <f>IF(N468="základní",J468,0)</f>
        <v>0</v>
      </c>
      <c r="BF468" s="140">
        <f>IF(N468="snížená",J468,0)</f>
        <v>0</v>
      </c>
      <c r="BG468" s="140">
        <f>IF(N468="zákl. přenesená",J468,0)</f>
        <v>0</v>
      </c>
      <c r="BH468" s="140">
        <f>IF(N468="sníž. přenesená",J468,0)</f>
        <v>0</v>
      </c>
      <c r="BI468" s="140">
        <f>IF(N468="nulová",J468,0)</f>
        <v>0</v>
      </c>
      <c r="BJ468" t="s" s="97">
        <v>130</v>
      </c>
      <c r="BK468" s="140">
        <f>ROUND(I468*H468,2)</f>
        <v>0</v>
      </c>
      <c r="BL468" t="s" s="97">
        <v>138</v>
      </c>
      <c r="BM468" t="s" s="141">
        <v>621</v>
      </c>
    </row>
    <row r="469" s="142" customFormat="1" ht="13.55" customHeight="1">
      <c r="D469" t="s" s="143">
        <v>140</v>
      </c>
      <c r="E469" s="144"/>
      <c r="F469" t="s" s="145">
        <v>622</v>
      </c>
      <c r="H469" s="144"/>
      <c r="AT469" t="s" s="146">
        <v>140</v>
      </c>
      <c r="AU469" t="s" s="146">
        <v>24</v>
      </c>
      <c r="AV469" t="s" s="147">
        <v>130</v>
      </c>
      <c r="AW469" t="s" s="147">
        <v>142</v>
      </c>
      <c r="AX469" t="s" s="147">
        <v>131</v>
      </c>
      <c r="AY469" t="s" s="146">
        <v>132</v>
      </c>
    </row>
    <row r="470" s="148" customFormat="1" ht="30.6" customHeight="1">
      <c r="D470" t="s" s="149">
        <v>140</v>
      </c>
      <c r="E470" s="150"/>
      <c r="F470" t="s" s="151">
        <v>623</v>
      </c>
      <c r="H470" s="152">
        <v>18.481</v>
      </c>
      <c r="AT470" t="s" s="153">
        <v>140</v>
      </c>
      <c r="AU470" t="s" s="153">
        <v>24</v>
      </c>
      <c r="AV470" t="s" s="147">
        <v>24</v>
      </c>
      <c r="AW470" t="s" s="147">
        <v>142</v>
      </c>
      <c r="AX470" t="s" s="147">
        <v>131</v>
      </c>
      <c r="AY470" t="s" s="153">
        <v>132</v>
      </c>
    </row>
    <row r="471" s="148" customFormat="1" ht="13.55" customHeight="1">
      <c r="D471" t="s" s="149">
        <v>140</v>
      </c>
      <c r="E471" s="150"/>
      <c r="F471" t="s" s="151">
        <v>624</v>
      </c>
      <c r="H471" s="152">
        <v>2.211</v>
      </c>
      <c r="AT471" t="s" s="153">
        <v>140</v>
      </c>
      <c r="AU471" t="s" s="153">
        <v>24</v>
      </c>
      <c r="AV471" t="s" s="147">
        <v>24</v>
      </c>
      <c r="AW471" t="s" s="147">
        <v>142</v>
      </c>
      <c r="AX471" t="s" s="147">
        <v>131</v>
      </c>
      <c r="AY471" t="s" s="153">
        <v>132</v>
      </c>
    </row>
    <row r="472" s="142" customFormat="1" ht="20.4" customHeight="1">
      <c r="D472" t="s" s="149">
        <v>140</v>
      </c>
      <c r="E472" s="180"/>
      <c r="F472" t="s" s="181">
        <v>625</v>
      </c>
      <c r="H472" s="180"/>
      <c r="AT472" t="s" s="146">
        <v>140</v>
      </c>
      <c r="AU472" t="s" s="146">
        <v>24</v>
      </c>
      <c r="AV472" t="s" s="147">
        <v>130</v>
      </c>
      <c r="AW472" t="s" s="147">
        <v>142</v>
      </c>
      <c r="AX472" t="s" s="147">
        <v>131</v>
      </c>
      <c r="AY472" t="s" s="146">
        <v>132</v>
      </c>
    </row>
    <row r="473" s="154" customFormat="1" ht="13.55" customHeight="1">
      <c r="D473" t="s" s="155">
        <v>140</v>
      </c>
      <c r="E473" s="156"/>
      <c r="F473" t="s" s="157">
        <v>144</v>
      </c>
      <c r="H473" s="158">
        <v>20.692</v>
      </c>
      <c r="AT473" t="s" s="159">
        <v>140</v>
      </c>
      <c r="AU473" t="s" s="159">
        <v>24</v>
      </c>
      <c r="AV473" t="s" s="147">
        <v>138</v>
      </c>
      <c r="AW473" t="s" s="147">
        <v>142</v>
      </c>
      <c r="AX473" t="s" s="147">
        <v>130</v>
      </c>
      <c r="AY473" t="s" s="159">
        <v>132</v>
      </c>
    </row>
    <row r="474" s="60" customFormat="1" ht="24.15" customHeight="1">
      <c r="C474" t="s" s="129">
        <v>626</v>
      </c>
      <c r="D474" t="s" s="129">
        <v>134</v>
      </c>
      <c r="E474" t="s" s="130">
        <v>627</v>
      </c>
      <c r="F474" t="s" s="130">
        <v>628</v>
      </c>
      <c r="G474" t="s" s="131">
        <v>137</v>
      </c>
      <c r="H474" s="132">
        <v>2.211</v>
      </c>
      <c r="I474" s="133"/>
      <c r="J474" s="134">
        <f>ROUND(I474*H474,2)</f>
        <v>0</v>
      </c>
      <c r="M474" s="135"/>
      <c r="N474" t="s" s="136">
        <v>49</v>
      </c>
      <c r="P474" s="137">
        <f>O474*H474</f>
        <v>0</v>
      </c>
      <c r="Q474" s="137">
        <v>0.04</v>
      </c>
      <c r="R474" s="137">
        <f>Q474*H474</f>
        <v>0.08844</v>
      </c>
      <c r="S474" s="137">
        <v>0</v>
      </c>
      <c r="T474" s="138">
        <f>S474*H474</f>
        <v>0</v>
      </c>
      <c r="AR474" t="s" s="139">
        <v>138</v>
      </c>
      <c r="AT474" t="s" s="139">
        <v>134</v>
      </c>
      <c r="AU474" t="s" s="139">
        <v>24</v>
      </c>
      <c r="AY474" t="s" s="97">
        <v>132</v>
      </c>
      <c r="BE474" s="140">
        <f>IF(N474="základní",J474,0)</f>
        <v>0</v>
      </c>
      <c r="BF474" s="140">
        <f>IF(N474="snížená",J474,0)</f>
        <v>0</v>
      </c>
      <c r="BG474" s="140">
        <f>IF(N474="zákl. přenesená",J474,0)</f>
        <v>0</v>
      </c>
      <c r="BH474" s="140">
        <f>IF(N474="sníž. přenesená",J474,0)</f>
        <v>0</v>
      </c>
      <c r="BI474" s="140">
        <f>IF(N474="nulová",J474,0)</f>
        <v>0</v>
      </c>
      <c r="BJ474" t="s" s="97">
        <v>130</v>
      </c>
      <c r="BK474" s="140">
        <f>ROUND(I474*H474,2)</f>
        <v>0</v>
      </c>
      <c r="BL474" t="s" s="97">
        <v>138</v>
      </c>
      <c r="BM474" t="s" s="141">
        <v>629</v>
      </c>
    </row>
    <row r="475" s="148" customFormat="1" ht="13.55" customHeight="1">
      <c r="D475" t="s" s="143">
        <v>140</v>
      </c>
      <c r="E475" s="160"/>
      <c r="F475" t="s" s="161">
        <v>624</v>
      </c>
      <c r="H475" s="162">
        <v>2.211</v>
      </c>
      <c r="AT475" t="s" s="153">
        <v>140</v>
      </c>
      <c r="AU475" t="s" s="153">
        <v>24</v>
      </c>
      <c r="AV475" t="s" s="147">
        <v>24</v>
      </c>
      <c r="AW475" t="s" s="147">
        <v>142</v>
      </c>
      <c r="AX475" t="s" s="147">
        <v>131</v>
      </c>
      <c r="AY475" t="s" s="153">
        <v>132</v>
      </c>
    </row>
    <row r="476" s="154" customFormat="1" ht="13.55" customHeight="1">
      <c r="D476" t="s" s="155">
        <v>140</v>
      </c>
      <c r="E476" s="156"/>
      <c r="F476" t="s" s="157">
        <v>144</v>
      </c>
      <c r="H476" s="158">
        <v>2.211</v>
      </c>
      <c r="AT476" t="s" s="159">
        <v>140</v>
      </c>
      <c r="AU476" t="s" s="159">
        <v>24</v>
      </c>
      <c r="AV476" t="s" s="147">
        <v>138</v>
      </c>
      <c r="AW476" t="s" s="147">
        <v>142</v>
      </c>
      <c r="AX476" t="s" s="147">
        <v>130</v>
      </c>
      <c r="AY476" t="s" s="159">
        <v>132</v>
      </c>
    </row>
    <row r="477" s="60" customFormat="1" ht="33" customHeight="1">
      <c r="C477" t="s" s="129">
        <v>630</v>
      </c>
      <c r="D477" t="s" s="129">
        <v>134</v>
      </c>
      <c r="E477" t="s" s="130">
        <v>631</v>
      </c>
      <c r="F477" t="s" s="130">
        <v>632</v>
      </c>
      <c r="G477" t="s" s="131">
        <v>137</v>
      </c>
      <c r="H477" s="132">
        <v>20.692</v>
      </c>
      <c r="I477" s="133"/>
      <c r="J477" s="134">
        <f>ROUND(I477*H477,2)</f>
        <v>0</v>
      </c>
      <c r="M477" s="135"/>
      <c r="N477" t="s" s="136">
        <v>49</v>
      </c>
      <c r="P477" s="137">
        <f>O477*H477</f>
        <v>0</v>
      </c>
      <c r="Q477" s="137">
        <v>0</v>
      </c>
      <c r="R477" s="137">
        <f>Q477*H477</f>
        <v>0</v>
      </c>
      <c r="S477" s="137">
        <v>0</v>
      </c>
      <c r="T477" s="138">
        <f>S477*H477</f>
        <v>0</v>
      </c>
      <c r="AR477" t="s" s="139">
        <v>138</v>
      </c>
      <c r="AT477" t="s" s="139">
        <v>134</v>
      </c>
      <c r="AU477" t="s" s="139">
        <v>24</v>
      </c>
      <c r="AY477" t="s" s="97">
        <v>132</v>
      </c>
      <c r="BE477" s="140">
        <f>IF(N477="základní",J477,0)</f>
        <v>0</v>
      </c>
      <c r="BF477" s="140">
        <f>IF(N477="snížená",J477,0)</f>
        <v>0</v>
      </c>
      <c r="BG477" s="140">
        <f>IF(N477="zákl. přenesená",J477,0)</f>
        <v>0</v>
      </c>
      <c r="BH477" s="140">
        <f>IF(N477="sníž. přenesená",J477,0)</f>
        <v>0</v>
      </c>
      <c r="BI477" s="140">
        <f>IF(N477="nulová",J477,0)</f>
        <v>0</v>
      </c>
      <c r="BJ477" t="s" s="97">
        <v>130</v>
      </c>
      <c r="BK477" s="140">
        <f>ROUND(I477*H477,2)</f>
        <v>0</v>
      </c>
      <c r="BL477" t="s" s="97">
        <v>138</v>
      </c>
      <c r="BM477" t="s" s="141">
        <v>633</v>
      </c>
    </row>
    <row r="478" s="60" customFormat="1" ht="33" customHeight="1">
      <c r="C478" t="s" s="129">
        <v>634</v>
      </c>
      <c r="D478" t="s" s="129">
        <v>134</v>
      </c>
      <c r="E478" t="s" s="130">
        <v>635</v>
      </c>
      <c r="F478" t="s" s="130">
        <v>636</v>
      </c>
      <c r="G478" t="s" s="131">
        <v>137</v>
      </c>
      <c r="H478" s="132">
        <v>17.301</v>
      </c>
      <c r="I478" s="133"/>
      <c r="J478" s="134">
        <f>ROUND(I478*H478,2)</f>
        <v>0</v>
      </c>
      <c r="M478" s="135"/>
      <c r="N478" t="s" s="136">
        <v>49</v>
      </c>
      <c r="P478" s="137">
        <f>O478*H478</f>
        <v>0</v>
      </c>
      <c r="Q478" s="137">
        <v>2.30102</v>
      </c>
      <c r="R478" s="137">
        <f>Q478*H478</f>
        <v>39.80994702</v>
      </c>
      <c r="S478" s="137">
        <v>0</v>
      </c>
      <c r="T478" s="138">
        <f>S478*H478</f>
        <v>0</v>
      </c>
      <c r="AR478" t="s" s="139">
        <v>138</v>
      </c>
      <c r="AT478" t="s" s="139">
        <v>134</v>
      </c>
      <c r="AU478" t="s" s="139">
        <v>24</v>
      </c>
      <c r="AY478" t="s" s="97">
        <v>132</v>
      </c>
      <c r="BE478" s="140">
        <f>IF(N478="základní",J478,0)</f>
        <v>0</v>
      </c>
      <c r="BF478" s="140">
        <f>IF(N478="snížená",J478,0)</f>
        <v>0</v>
      </c>
      <c r="BG478" s="140">
        <f>IF(N478="zákl. přenesená",J478,0)</f>
        <v>0</v>
      </c>
      <c r="BH478" s="140">
        <f>IF(N478="sníž. přenesená",J478,0)</f>
        <v>0</v>
      </c>
      <c r="BI478" s="140">
        <f>IF(N478="nulová",J478,0)</f>
        <v>0</v>
      </c>
      <c r="BJ478" t="s" s="97">
        <v>130</v>
      </c>
      <c r="BK478" s="140">
        <f>ROUND(I478*H478,2)</f>
        <v>0</v>
      </c>
      <c r="BL478" t="s" s="97">
        <v>138</v>
      </c>
      <c r="BM478" t="s" s="141">
        <v>637</v>
      </c>
    </row>
    <row r="479" s="148" customFormat="1" ht="13.55" customHeight="1">
      <c r="D479" t="s" s="143">
        <v>140</v>
      </c>
      <c r="E479" s="160"/>
      <c r="F479" t="s" s="161">
        <v>638</v>
      </c>
      <c r="H479" s="162">
        <v>17.301</v>
      </c>
      <c r="AT479" t="s" s="153">
        <v>140</v>
      </c>
      <c r="AU479" t="s" s="153">
        <v>24</v>
      </c>
      <c r="AV479" t="s" s="147">
        <v>24</v>
      </c>
      <c r="AW479" t="s" s="147">
        <v>142</v>
      </c>
      <c r="AX479" t="s" s="147">
        <v>131</v>
      </c>
      <c r="AY479" t="s" s="153">
        <v>132</v>
      </c>
    </row>
    <row r="480" s="154" customFormat="1" ht="13.55" customHeight="1">
      <c r="D480" t="s" s="155">
        <v>140</v>
      </c>
      <c r="E480" s="156"/>
      <c r="F480" t="s" s="157">
        <v>144</v>
      </c>
      <c r="H480" s="158">
        <v>17.301</v>
      </c>
      <c r="AT480" t="s" s="159">
        <v>140</v>
      </c>
      <c r="AU480" t="s" s="159">
        <v>24</v>
      </c>
      <c r="AV480" t="s" s="147">
        <v>138</v>
      </c>
      <c r="AW480" t="s" s="147">
        <v>142</v>
      </c>
      <c r="AX480" t="s" s="147">
        <v>130</v>
      </c>
      <c r="AY480" t="s" s="159">
        <v>132</v>
      </c>
    </row>
    <row r="481" s="60" customFormat="1" ht="33" customHeight="1">
      <c r="C481" t="s" s="129">
        <v>639</v>
      </c>
      <c r="D481" t="s" s="129">
        <v>134</v>
      </c>
      <c r="E481" t="s" s="130">
        <v>640</v>
      </c>
      <c r="F481" t="s" s="130">
        <v>641</v>
      </c>
      <c r="G481" t="s" s="131">
        <v>137</v>
      </c>
      <c r="H481" s="132">
        <v>34.602</v>
      </c>
      <c r="I481" s="133"/>
      <c r="J481" s="134">
        <f>ROUND(I481*H481,2)</f>
        <v>0</v>
      </c>
      <c r="M481" s="135"/>
      <c r="N481" t="s" s="136">
        <v>49</v>
      </c>
      <c r="P481" s="137">
        <f>O481*H481</f>
        <v>0</v>
      </c>
      <c r="Q481" s="137">
        <v>0</v>
      </c>
      <c r="R481" s="137">
        <f>Q481*H481</f>
        <v>0</v>
      </c>
      <c r="S481" s="137">
        <v>0</v>
      </c>
      <c r="T481" s="138">
        <f>S481*H481</f>
        <v>0</v>
      </c>
      <c r="AR481" t="s" s="139">
        <v>138</v>
      </c>
      <c r="AT481" t="s" s="139">
        <v>134</v>
      </c>
      <c r="AU481" t="s" s="139">
        <v>24</v>
      </c>
      <c r="AY481" t="s" s="97">
        <v>132</v>
      </c>
      <c r="BE481" s="140">
        <f>IF(N481="základní",J481,0)</f>
        <v>0</v>
      </c>
      <c r="BF481" s="140">
        <f>IF(N481="snížená",J481,0)</f>
        <v>0</v>
      </c>
      <c r="BG481" s="140">
        <f>IF(N481="zákl. přenesená",J481,0)</f>
        <v>0</v>
      </c>
      <c r="BH481" s="140">
        <f>IF(N481="sníž. přenesená",J481,0)</f>
        <v>0</v>
      </c>
      <c r="BI481" s="140">
        <f>IF(N481="nulová",J481,0)</f>
        <v>0</v>
      </c>
      <c r="BJ481" t="s" s="97">
        <v>130</v>
      </c>
      <c r="BK481" s="140">
        <f>ROUND(I481*H481,2)</f>
        <v>0</v>
      </c>
      <c r="BL481" t="s" s="97">
        <v>138</v>
      </c>
      <c r="BM481" t="s" s="141">
        <v>642</v>
      </c>
    </row>
    <row r="482" s="148" customFormat="1" ht="13.55" customHeight="1">
      <c r="D482" t="s" s="143">
        <v>140</v>
      </c>
      <c r="E482" s="160"/>
      <c r="F482" t="s" s="161">
        <v>643</v>
      </c>
      <c r="H482" s="162">
        <v>34.602</v>
      </c>
      <c r="AT482" t="s" s="153">
        <v>140</v>
      </c>
      <c r="AU482" t="s" s="153">
        <v>24</v>
      </c>
      <c r="AV482" t="s" s="147">
        <v>24</v>
      </c>
      <c r="AW482" t="s" s="147">
        <v>142</v>
      </c>
      <c r="AX482" t="s" s="147">
        <v>131</v>
      </c>
      <c r="AY482" t="s" s="153">
        <v>132</v>
      </c>
    </row>
    <row r="483" s="154" customFormat="1" ht="13.55" customHeight="1">
      <c r="D483" t="s" s="155">
        <v>140</v>
      </c>
      <c r="E483" s="156"/>
      <c r="F483" t="s" s="157">
        <v>144</v>
      </c>
      <c r="H483" s="158">
        <v>34.602</v>
      </c>
      <c r="AT483" t="s" s="159">
        <v>140</v>
      </c>
      <c r="AU483" t="s" s="159">
        <v>24</v>
      </c>
      <c r="AV483" t="s" s="147">
        <v>138</v>
      </c>
      <c r="AW483" t="s" s="147">
        <v>142</v>
      </c>
      <c r="AX483" t="s" s="147">
        <v>130</v>
      </c>
      <c r="AY483" t="s" s="159">
        <v>132</v>
      </c>
    </row>
    <row r="484" s="60" customFormat="1" ht="16.5" customHeight="1">
      <c r="C484" t="s" s="129">
        <v>644</v>
      </c>
      <c r="D484" t="s" s="129">
        <v>134</v>
      </c>
      <c r="E484" t="s" s="130">
        <v>645</v>
      </c>
      <c r="F484" t="s" s="130">
        <v>646</v>
      </c>
      <c r="G484" t="s" s="131">
        <v>171</v>
      </c>
      <c r="H484" s="132">
        <v>2.586</v>
      </c>
      <c r="I484" s="133"/>
      <c r="J484" s="134">
        <f>ROUND(I484*H484,2)</f>
        <v>0</v>
      </c>
      <c r="M484" s="135"/>
      <c r="N484" t="s" s="136">
        <v>49</v>
      </c>
      <c r="P484" s="137">
        <f>O484*H484</f>
        <v>0</v>
      </c>
      <c r="Q484" s="137">
        <v>1.06277</v>
      </c>
      <c r="R484" s="137">
        <f>Q484*H484</f>
        <v>2.74832322</v>
      </c>
      <c r="S484" s="137">
        <v>0</v>
      </c>
      <c r="T484" s="138">
        <f>S484*H484</f>
        <v>0</v>
      </c>
      <c r="AR484" t="s" s="139">
        <v>138</v>
      </c>
      <c r="AT484" t="s" s="139">
        <v>134</v>
      </c>
      <c r="AU484" t="s" s="139">
        <v>24</v>
      </c>
      <c r="AY484" t="s" s="97">
        <v>132</v>
      </c>
      <c r="BE484" s="140">
        <f>IF(N484="základní",J484,0)</f>
        <v>0</v>
      </c>
      <c r="BF484" s="140">
        <f>IF(N484="snížená",J484,0)</f>
        <v>0</v>
      </c>
      <c r="BG484" s="140">
        <f>IF(N484="zákl. přenesená",J484,0)</f>
        <v>0</v>
      </c>
      <c r="BH484" s="140">
        <f>IF(N484="sníž. přenesená",J484,0)</f>
        <v>0</v>
      </c>
      <c r="BI484" s="140">
        <f>IF(N484="nulová",J484,0)</f>
        <v>0</v>
      </c>
      <c r="BJ484" t="s" s="97">
        <v>130</v>
      </c>
      <c r="BK484" s="140">
        <f>ROUND(I484*H484,2)</f>
        <v>0</v>
      </c>
      <c r="BL484" t="s" s="97">
        <v>138</v>
      </c>
      <c r="BM484" t="s" s="141">
        <v>647</v>
      </c>
    </row>
    <row r="485" s="142" customFormat="1" ht="13.55" customHeight="1">
      <c r="D485" t="s" s="143">
        <v>140</v>
      </c>
      <c r="E485" s="144"/>
      <c r="F485" t="s" s="145">
        <v>648</v>
      </c>
      <c r="H485" s="144"/>
      <c r="AT485" t="s" s="146">
        <v>140</v>
      </c>
      <c r="AU485" t="s" s="146">
        <v>24</v>
      </c>
      <c r="AV485" t="s" s="147">
        <v>130</v>
      </c>
      <c r="AW485" t="s" s="147">
        <v>142</v>
      </c>
      <c r="AX485" t="s" s="147">
        <v>131</v>
      </c>
      <c r="AY485" t="s" s="146">
        <v>132</v>
      </c>
    </row>
    <row r="486" s="148" customFormat="1" ht="13.55" customHeight="1">
      <c r="D486" t="s" s="149">
        <v>140</v>
      </c>
      <c r="E486" s="150"/>
      <c r="F486" t="s" s="151">
        <v>649</v>
      </c>
      <c r="H486" s="152">
        <v>1.216</v>
      </c>
      <c r="AT486" t="s" s="153">
        <v>140</v>
      </c>
      <c r="AU486" t="s" s="153">
        <v>24</v>
      </c>
      <c r="AV486" t="s" s="147">
        <v>24</v>
      </c>
      <c r="AW486" t="s" s="147">
        <v>142</v>
      </c>
      <c r="AX486" t="s" s="147">
        <v>131</v>
      </c>
      <c r="AY486" t="s" s="153">
        <v>132</v>
      </c>
    </row>
    <row r="487" s="142" customFormat="1" ht="13.55" customHeight="1">
      <c r="D487" t="s" s="149">
        <v>140</v>
      </c>
      <c r="E487" s="180"/>
      <c r="F487" t="s" s="181">
        <v>650</v>
      </c>
      <c r="H487" s="180"/>
      <c r="AT487" t="s" s="146">
        <v>140</v>
      </c>
      <c r="AU487" t="s" s="146">
        <v>24</v>
      </c>
      <c r="AV487" t="s" s="147">
        <v>130</v>
      </c>
      <c r="AW487" t="s" s="147">
        <v>142</v>
      </c>
      <c r="AX487" t="s" s="147">
        <v>131</v>
      </c>
      <c r="AY487" t="s" s="146">
        <v>132</v>
      </c>
    </row>
    <row r="488" s="148" customFormat="1" ht="13.55" customHeight="1">
      <c r="D488" t="s" s="149">
        <v>140</v>
      </c>
      <c r="E488" s="150"/>
      <c r="F488" t="s" s="151">
        <v>651</v>
      </c>
      <c r="H488" s="152">
        <v>1.37</v>
      </c>
      <c r="AT488" t="s" s="153">
        <v>140</v>
      </c>
      <c r="AU488" t="s" s="153">
        <v>24</v>
      </c>
      <c r="AV488" t="s" s="147">
        <v>24</v>
      </c>
      <c r="AW488" t="s" s="147">
        <v>142</v>
      </c>
      <c r="AX488" t="s" s="147">
        <v>131</v>
      </c>
      <c r="AY488" t="s" s="153">
        <v>132</v>
      </c>
    </row>
    <row r="489" s="154" customFormat="1" ht="13.55" customHeight="1">
      <c r="D489" t="s" s="155">
        <v>140</v>
      </c>
      <c r="E489" s="156"/>
      <c r="F489" t="s" s="157">
        <v>144</v>
      </c>
      <c r="H489" s="158">
        <v>2.586</v>
      </c>
      <c r="AT489" t="s" s="159">
        <v>140</v>
      </c>
      <c r="AU489" t="s" s="159">
        <v>24</v>
      </c>
      <c r="AV489" t="s" s="147">
        <v>138</v>
      </c>
      <c r="AW489" t="s" s="147">
        <v>142</v>
      </c>
      <c r="AX489" t="s" s="147">
        <v>130</v>
      </c>
      <c r="AY489" t="s" s="159">
        <v>132</v>
      </c>
    </row>
    <row r="490" s="60" customFormat="1" ht="37.8" customHeight="1">
      <c r="C490" t="s" s="129">
        <v>652</v>
      </c>
      <c r="D490" t="s" s="129">
        <v>134</v>
      </c>
      <c r="E490" t="s" s="130">
        <v>653</v>
      </c>
      <c r="F490" t="s" s="130">
        <v>654</v>
      </c>
      <c r="G490" t="s" s="131">
        <v>343</v>
      </c>
      <c r="H490" s="132">
        <v>552.01</v>
      </c>
      <c r="I490" s="133"/>
      <c r="J490" s="134">
        <f>ROUND(I490*H490,2)</f>
        <v>0</v>
      </c>
      <c r="M490" s="135"/>
      <c r="N490" t="s" s="136">
        <v>49</v>
      </c>
      <c r="P490" s="137">
        <f>O490*H490</f>
        <v>0</v>
      </c>
      <c r="Q490" s="137">
        <v>2e-05</v>
      </c>
      <c r="R490" s="137">
        <f>Q490*H490</f>
        <v>0.0110402</v>
      </c>
      <c r="S490" s="137">
        <v>0</v>
      </c>
      <c r="T490" s="138">
        <f>S490*H490</f>
        <v>0</v>
      </c>
      <c r="AR490" t="s" s="139">
        <v>138</v>
      </c>
      <c r="AT490" t="s" s="139">
        <v>134</v>
      </c>
      <c r="AU490" t="s" s="139">
        <v>24</v>
      </c>
      <c r="AY490" t="s" s="97">
        <v>132</v>
      </c>
      <c r="BE490" s="140">
        <f>IF(N490="základní",J490,0)</f>
        <v>0</v>
      </c>
      <c r="BF490" s="140">
        <f>IF(N490="snížená",J490,0)</f>
        <v>0</v>
      </c>
      <c r="BG490" s="140">
        <f>IF(N490="zákl. přenesená",J490,0)</f>
        <v>0</v>
      </c>
      <c r="BH490" s="140">
        <f>IF(N490="sníž. přenesená",J490,0)</f>
        <v>0</v>
      </c>
      <c r="BI490" s="140">
        <f>IF(N490="nulová",J490,0)</f>
        <v>0</v>
      </c>
      <c r="BJ490" t="s" s="97">
        <v>130</v>
      </c>
      <c r="BK490" s="140">
        <f>ROUND(I490*H490,2)</f>
        <v>0</v>
      </c>
      <c r="BL490" t="s" s="97">
        <v>138</v>
      </c>
      <c r="BM490" t="s" s="141">
        <v>655</v>
      </c>
    </row>
    <row r="491" s="148" customFormat="1" ht="30.6" customHeight="1">
      <c r="D491" t="s" s="143">
        <v>140</v>
      </c>
      <c r="E491" s="160"/>
      <c r="F491" t="s" s="161">
        <v>656</v>
      </c>
      <c r="H491" s="162">
        <v>371.49</v>
      </c>
      <c r="AT491" t="s" s="153">
        <v>140</v>
      </c>
      <c r="AU491" t="s" s="153">
        <v>24</v>
      </c>
      <c r="AV491" t="s" s="147">
        <v>24</v>
      </c>
      <c r="AW491" t="s" s="147">
        <v>142</v>
      </c>
      <c r="AX491" t="s" s="147">
        <v>131</v>
      </c>
      <c r="AY491" t="s" s="153">
        <v>132</v>
      </c>
    </row>
    <row r="492" s="142" customFormat="1" ht="13.55" customHeight="1">
      <c r="D492" t="s" s="149">
        <v>140</v>
      </c>
      <c r="E492" s="180"/>
      <c r="F492" t="s" s="181">
        <v>657</v>
      </c>
      <c r="H492" s="180"/>
      <c r="AT492" t="s" s="146">
        <v>140</v>
      </c>
      <c r="AU492" t="s" s="146">
        <v>24</v>
      </c>
      <c r="AV492" t="s" s="147">
        <v>130</v>
      </c>
      <c r="AW492" t="s" s="147">
        <v>142</v>
      </c>
      <c r="AX492" t="s" s="147">
        <v>131</v>
      </c>
      <c r="AY492" t="s" s="146">
        <v>132</v>
      </c>
    </row>
    <row r="493" s="148" customFormat="1" ht="20.4" customHeight="1">
      <c r="D493" t="s" s="149">
        <v>140</v>
      </c>
      <c r="E493" s="150"/>
      <c r="F493" t="s" s="151">
        <v>658</v>
      </c>
      <c r="H493" s="152">
        <v>180.52</v>
      </c>
      <c r="AT493" t="s" s="153">
        <v>140</v>
      </c>
      <c r="AU493" t="s" s="153">
        <v>24</v>
      </c>
      <c r="AV493" t="s" s="147">
        <v>24</v>
      </c>
      <c r="AW493" t="s" s="147">
        <v>142</v>
      </c>
      <c r="AX493" t="s" s="147">
        <v>131</v>
      </c>
      <c r="AY493" t="s" s="153">
        <v>132</v>
      </c>
    </row>
    <row r="494" s="154" customFormat="1" ht="13.55" customHeight="1">
      <c r="D494" t="s" s="155">
        <v>140</v>
      </c>
      <c r="E494" s="156"/>
      <c r="F494" t="s" s="157">
        <v>144</v>
      </c>
      <c r="H494" s="158">
        <v>552.01</v>
      </c>
      <c r="AT494" t="s" s="159">
        <v>140</v>
      </c>
      <c r="AU494" t="s" s="159">
        <v>24</v>
      </c>
      <c r="AV494" t="s" s="147">
        <v>138</v>
      </c>
      <c r="AW494" t="s" s="147">
        <v>142</v>
      </c>
      <c r="AX494" t="s" s="147">
        <v>130</v>
      </c>
      <c r="AY494" t="s" s="159">
        <v>132</v>
      </c>
    </row>
    <row r="495" s="60" customFormat="1" ht="16.5" customHeight="1">
      <c r="C495" t="s" s="129">
        <v>659</v>
      </c>
      <c r="D495" t="s" s="129">
        <v>134</v>
      </c>
      <c r="E495" t="s" s="130">
        <v>660</v>
      </c>
      <c r="F495" t="s" s="130">
        <v>661</v>
      </c>
      <c r="G495" t="s" s="131">
        <v>188</v>
      </c>
      <c r="H495" s="132">
        <v>35</v>
      </c>
      <c r="I495" s="133"/>
      <c r="J495" s="134">
        <f>ROUND(I495*H495,2)</f>
        <v>0</v>
      </c>
      <c r="M495" s="135"/>
      <c r="N495" t="s" s="136">
        <v>49</v>
      </c>
      <c r="P495" s="137">
        <f>O495*H495</f>
        <v>0</v>
      </c>
      <c r="Q495" s="137">
        <v>0.00013</v>
      </c>
      <c r="R495" s="137">
        <f>Q495*H495</f>
        <v>0.00455</v>
      </c>
      <c r="S495" s="137">
        <v>0</v>
      </c>
      <c r="T495" s="138">
        <f>S495*H495</f>
        <v>0</v>
      </c>
      <c r="AR495" t="s" s="139">
        <v>138</v>
      </c>
      <c r="AT495" t="s" s="139">
        <v>134</v>
      </c>
      <c r="AU495" t="s" s="139">
        <v>24</v>
      </c>
      <c r="AY495" t="s" s="97">
        <v>132</v>
      </c>
      <c r="BE495" s="140">
        <f>IF(N495="základní",J495,0)</f>
        <v>0</v>
      </c>
      <c r="BF495" s="140">
        <f>IF(N495="snížená",J495,0)</f>
        <v>0</v>
      </c>
      <c r="BG495" s="140">
        <f>IF(N495="zákl. přenesená",J495,0)</f>
        <v>0</v>
      </c>
      <c r="BH495" s="140">
        <f>IF(N495="sníž. přenesená",J495,0)</f>
        <v>0</v>
      </c>
      <c r="BI495" s="140">
        <f>IF(N495="nulová",J495,0)</f>
        <v>0</v>
      </c>
      <c r="BJ495" t="s" s="97">
        <v>130</v>
      </c>
      <c r="BK495" s="140">
        <f>ROUND(I495*H495,2)</f>
        <v>0</v>
      </c>
      <c r="BL495" t="s" s="97">
        <v>138</v>
      </c>
      <c r="BM495" t="s" s="141">
        <v>662</v>
      </c>
    </row>
    <row r="496" s="148" customFormat="1" ht="13.55" customHeight="1">
      <c r="D496" t="s" s="185">
        <v>140</v>
      </c>
      <c r="E496" s="186"/>
      <c r="F496" t="s" s="187">
        <v>372</v>
      </c>
      <c r="H496" s="188">
        <v>35</v>
      </c>
      <c r="AT496" t="s" s="153">
        <v>140</v>
      </c>
      <c r="AU496" t="s" s="153">
        <v>24</v>
      </c>
      <c r="AV496" t="s" s="147">
        <v>24</v>
      </c>
      <c r="AW496" t="s" s="147">
        <v>142</v>
      </c>
      <c r="AX496" t="s" s="147">
        <v>130</v>
      </c>
      <c r="AY496" t="s" s="153">
        <v>132</v>
      </c>
    </row>
    <row r="497" s="60" customFormat="1" ht="24.15" customHeight="1">
      <c r="C497" t="s" s="129">
        <v>663</v>
      </c>
      <c r="D497" t="s" s="129">
        <v>134</v>
      </c>
      <c r="E497" t="s" s="130">
        <v>664</v>
      </c>
      <c r="F497" t="s" s="130">
        <v>665</v>
      </c>
      <c r="G497" t="s" s="131">
        <v>343</v>
      </c>
      <c r="H497" s="132">
        <v>17.7</v>
      </c>
      <c r="I497" s="133"/>
      <c r="J497" s="134">
        <f>ROUND(I497*H497,2)</f>
        <v>0</v>
      </c>
      <c r="M497" s="135"/>
      <c r="N497" t="s" s="136">
        <v>49</v>
      </c>
      <c r="P497" s="137">
        <f>O497*H497</f>
        <v>0</v>
      </c>
      <c r="Q497" s="137">
        <v>8.000000000000001e-05</v>
      </c>
      <c r="R497" s="137">
        <f>Q497*H497</f>
        <v>0.001416</v>
      </c>
      <c r="S497" s="137">
        <v>0</v>
      </c>
      <c r="T497" s="138">
        <f>S497*H497</f>
        <v>0</v>
      </c>
      <c r="AR497" t="s" s="139">
        <v>138</v>
      </c>
      <c r="AT497" t="s" s="139">
        <v>134</v>
      </c>
      <c r="AU497" t="s" s="139">
        <v>24</v>
      </c>
      <c r="AY497" t="s" s="97">
        <v>132</v>
      </c>
      <c r="BE497" s="140">
        <f>IF(N497="základní",J497,0)</f>
        <v>0</v>
      </c>
      <c r="BF497" s="140">
        <f>IF(N497="snížená",J497,0)</f>
        <v>0</v>
      </c>
      <c r="BG497" s="140">
        <f>IF(N497="zákl. přenesená",J497,0)</f>
        <v>0</v>
      </c>
      <c r="BH497" s="140">
        <f>IF(N497="sníž. přenesená",J497,0)</f>
        <v>0</v>
      </c>
      <c r="BI497" s="140">
        <f>IF(N497="nulová",J497,0)</f>
        <v>0</v>
      </c>
      <c r="BJ497" t="s" s="97">
        <v>130</v>
      </c>
      <c r="BK497" s="140">
        <f>ROUND(I497*H497,2)</f>
        <v>0</v>
      </c>
      <c r="BL497" t="s" s="97">
        <v>138</v>
      </c>
      <c r="BM497" t="s" s="141">
        <v>666</v>
      </c>
    </row>
    <row r="498" s="142" customFormat="1" ht="13.55" customHeight="1">
      <c r="D498" t="s" s="143">
        <v>140</v>
      </c>
      <c r="E498" s="144"/>
      <c r="F498" t="s" s="145">
        <v>667</v>
      </c>
      <c r="H498" s="144"/>
      <c r="AT498" t="s" s="146">
        <v>140</v>
      </c>
      <c r="AU498" t="s" s="146">
        <v>24</v>
      </c>
      <c r="AV498" t="s" s="147">
        <v>130</v>
      </c>
      <c r="AW498" t="s" s="147">
        <v>142</v>
      </c>
      <c r="AX498" t="s" s="147">
        <v>131</v>
      </c>
      <c r="AY498" t="s" s="146">
        <v>132</v>
      </c>
    </row>
    <row r="499" s="148" customFormat="1" ht="13.55" customHeight="1">
      <c r="D499" t="s" s="149">
        <v>140</v>
      </c>
      <c r="E499" s="150"/>
      <c r="F499" t="s" s="151">
        <v>668</v>
      </c>
      <c r="H499" s="152">
        <v>8</v>
      </c>
      <c r="AT499" t="s" s="153">
        <v>140</v>
      </c>
      <c r="AU499" t="s" s="153">
        <v>24</v>
      </c>
      <c r="AV499" t="s" s="147">
        <v>24</v>
      </c>
      <c r="AW499" t="s" s="147">
        <v>142</v>
      </c>
      <c r="AX499" t="s" s="147">
        <v>131</v>
      </c>
      <c r="AY499" t="s" s="153">
        <v>132</v>
      </c>
    </row>
    <row r="500" s="142" customFormat="1" ht="13.55" customHeight="1">
      <c r="D500" t="s" s="149">
        <v>140</v>
      </c>
      <c r="E500" s="180"/>
      <c r="F500" t="s" s="181">
        <v>669</v>
      </c>
      <c r="H500" s="180"/>
      <c r="AT500" t="s" s="146">
        <v>140</v>
      </c>
      <c r="AU500" t="s" s="146">
        <v>24</v>
      </c>
      <c r="AV500" t="s" s="147">
        <v>130</v>
      </c>
      <c r="AW500" t="s" s="147">
        <v>142</v>
      </c>
      <c r="AX500" t="s" s="147">
        <v>131</v>
      </c>
      <c r="AY500" t="s" s="146">
        <v>132</v>
      </c>
    </row>
    <row r="501" s="148" customFormat="1" ht="13.55" customHeight="1">
      <c r="D501" t="s" s="149">
        <v>140</v>
      </c>
      <c r="E501" s="150"/>
      <c r="F501" t="s" s="151">
        <v>670</v>
      </c>
      <c r="H501" s="152">
        <v>9.699999999999999</v>
      </c>
      <c r="AT501" t="s" s="153">
        <v>140</v>
      </c>
      <c r="AU501" t="s" s="153">
        <v>24</v>
      </c>
      <c r="AV501" t="s" s="147">
        <v>24</v>
      </c>
      <c r="AW501" t="s" s="147">
        <v>142</v>
      </c>
      <c r="AX501" t="s" s="147">
        <v>131</v>
      </c>
      <c r="AY501" t="s" s="153">
        <v>132</v>
      </c>
    </row>
    <row r="502" s="154" customFormat="1" ht="13.55" customHeight="1">
      <c r="D502" t="s" s="155">
        <v>140</v>
      </c>
      <c r="E502" s="156"/>
      <c r="F502" t="s" s="157">
        <v>144</v>
      </c>
      <c r="H502" s="158">
        <v>17.7</v>
      </c>
      <c r="AT502" t="s" s="159">
        <v>140</v>
      </c>
      <c r="AU502" t="s" s="159">
        <v>24</v>
      </c>
      <c r="AV502" t="s" s="147">
        <v>138</v>
      </c>
      <c r="AW502" t="s" s="147">
        <v>142</v>
      </c>
      <c r="AX502" t="s" s="147">
        <v>130</v>
      </c>
      <c r="AY502" t="s" s="159">
        <v>132</v>
      </c>
    </row>
    <row r="503" s="60" customFormat="1" ht="24.15" customHeight="1">
      <c r="C503" t="s" s="129">
        <v>671</v>
      </c>
      <c r="D503" t="s" s="129">
        <v>134</v>
      </c>
      <c r="E503" t="s" s="130">
        <v>672</v>
      </c>
      <c r="F503" t="s" s="130">
        <v>673</v>
      </c>
      <c r="G503" t="s" s="131">
        <v>343</v>
      </c>
      <c r="H503" s="132">
        <v>17.7</v>
      </c>
      <c r="I503" s="133"/>
      <c r="J503" s="134">
        <f>ROUND(I503*H503,2)</f>
        <v>0</v>
      </c>
      <c r="M503" s="135"/>
      <c r="N503" t="s" s="136">
        <v>49</v>
      </c>
      <c r="P503" s="137">
        <f>O503*H503</f>
        <v>0</v>
      </c>
      <c r="Q503" s="137">
        <v>1e-05</v>
      </c>
      <c r="R503" s="137">
        <f>Q503*H503</f>
        <v>0.000177</v>
      </c>
      <c r="S503" s="137">
        <v>0</v>
      </c>
      <c r="T503" s="138">
        <f>S503*H503</f>
        <v>0</v>
      </c>
      <c r="AR503" t="s" s="139">
        <v>138</v>
      </c>
      <c r="AT503" t="s" s="139">
        <v>134</v>
      </c>
      <c r="AU503" t="s" s="139">
        <v>24</v>
      </c>
      <c r="AY503" t="s" s="97">
        <v>132</v>
      </c>
      <c r="BE503" s="140">
        <f>IF(N503="základní",J503,0)</f>
        <v>0</v>
      </c>
      <c r="BF503" s="140">
        <f>IF(N503="snížená",J503,0)</f>
        <v>0</v>
      </c>
      <c r="BG503" s="140">
        <f>IF(N503="zákl. přenesená",J503,0)</f>
        <v>0</v>
      </c>
      <c r="BH503" s="140">
        <f>IF(N503="sníž. přenesená",J503,0)</f>
        <v>0</v>
      </c>
      <c r="BI503" s="140">
        <f>IF(N503="nulová",J503,0)</f>
        <v>0</v>
      </c>
      <c r="BJ503" t="s" s="97">
        <v>130</v>
      </c>
      <c r="BK503" s="140">
        <f>ROUND(I503*H503,2)</f>
        <v>0</v>
      </c>
      <c r="BL503" t="s" s="97">
        <v>138</v>
      </c>
      <c r="BM503" t="s" s="141">
        <v>674</v>
      </c>
    </row>
    <row r="504" s="148" customFormat="1" ht="13.55" customHeight="1">
      <c r="D504" t="s" s="143">
        <v>140</v>
      </c>
      <c r="E504" s="160"/>
      <c r="F504" t="s" s="161">
        <v>675</v>
      </c>
      <c r="H504" s="162">
        <v>17.7</v>
      </c>
      <c r="AT504" t="s" s="153">
        <v>140</v>
      </c>
      <c r="AU504" t="s" s="153">
        <v>24</v>
      </c>
      <c r="AV504" t="s" s="147">
        <v>24</v>
      </c>
      <c r="AW504" t="s" s="147">
        <v>142</v>
      </c>
      <c r="AX504" t="s" s="147">
        <v>131</v>
      </c>
      <c r="AY504" t="s" s="153">
        <v>132</v>
      </c>
    </row>
    <row r="505" s="154" customFormat="1" ht="13.55" customHeight="1">
      <c r="D505" t="s" s="155">
        <v>140</v>
      </c>
      <c r="E505" s="156"/>
      <c r="F505" t="s" s="157">
        <v>144</v>
      </c>
      <c r="H505" s="158">
        <v>17.7</v>
      </c>
      <c r="AT505" t="s" s="159">
        <v>140</v>
      </c>
      <c r="AU505" t="s" s="159">
        <v>24</v>
      </c>
      <c r="AV505" t="s" s="147">
        <v>138</v>
      </c>
      <c r="AW505" t="s" s="147">
        <v>142</v>
      </c>
      <c r="AX505" t="s" s="147">
        <v>130</v>
      </c>
      <c r="AY505" t="s" s="159">
        <v>132</v>
      </c>
    </row>
    <row r="506" s="60" customFormat="1" ht="24.15" customHeight="1">
      <c r="C506" t="s" s="129">
        <v>676</v>
      </c>
      <c r="D506" t="s" s="129">
        <v>134</v>
      </c>
      <c r="E506" t="s" s="130">
        <v>677</v>
      </c>
      <c r="F506" t="s" s="130">
        <v>678</v>
      </c>
      <c r="G506" t="s" s="131">
        <v>137</v>
      </c>
      <c r="H506" s="132">
        <v>23.068</v>
      </c>
      <c r="I506" s="133"/>
      <c r="J506" s="134">
        <f>ROUND(I506*H506,2)</f>
        <v>0</v>
      </c>
      <c r="M506" s="135"/>
      <c r="N506" t="s" s="136">
        <v>49</v>
      </c>
      <c r="P506" s="137">
        <f>O506*H506</f>
        <v>0</v>
      </c>
      <c r="Q506" s="137">
        <v>1.837</v>
      </c>
      <c r="R506" s="137">
        <f>Q506*H506</f>
        <v>42.375916</v>
      </c>
      <c r="S506" s="137">
        <v>0</v>
      </c>
      <c r="T506" s="138">
        <f>S506*H506</f>
        <v>0</v>
      </c>
      <c r="AR506" t="s" s="139">
        <v>138</v>
      </c>
      <c r="AT506" t="s" s="139">
        <v>134</v>
      </c>
      <c r="AU506" t="s" s="139">
        <v>24</v>
      </c>
      <c r="AY506" t="s" s="97">
        <v>132</v>
      </c>
      <c r="BE506" s="140">
        <f>IF(N506="základní",J506,0)</f>
        <v>0</v>
      </c>
      <c r="BF506" s="140">
        <f>IF(N506="snížená",J506,0)</f>
        <v>0</v>
      </c>
      <c r="BG506" s="140">
        <f>IF(N506="zákl. přenesená",J506,0)</f>
        <v>0</v>
      </c>
      <c r="BH506" s="140">
        <f>IF(N506="sníž. přenesená",J506,0)</f>
        <v>0</v>
      </c>
      <c r="BI506" s="140">
        <f>IF(N506="nulová",J506,0)</f>
        <v>0</v>
      </c>
      <c r="BJ506" t="s" s="97">
        <v>130</v>
      </c>
      <c r="BK506" s="140">
        <f>ROUND(I506*H506,2)</f>
        <v>0</v>
      </c>
      <c r="BL506" t="s" s="97">
        <v>138</v>
      </c>
      <c r="BM506" t="s" s="141">
        <v>679</v>
      </c>
    </row>
    <row r="507" s="148" customFormat="1" ht="13.55" customHeight="1">
      <c r="D507" t="s" s="143">
        <v>140</v>
      </c>
      <c r="E507" s="160"/>
      <c r="F507" t="s" s="161">
        <v>680</v>
      </c>
      <c r="H507" s="162">
        <v>23.068</v>
      </c>
      <c r="AT507" t="s" s="153">
        <v>140</v>
      </c>
      <c r="AU507" t="s" s="153">
        <v>24</v>
      </c>
      <c r="AV507" t="s" s="147">
        <v>24</v>
      </c>
      <c r="AW507" t="s" s="147">
        <v>142</v>
      </c>
      <c r="AX507" t="s" s="147">
        <v>131</v>
      </c>
      <c r="AY507" t="s" s="153">
        <v>132</v>
      </c>
    </row>
    <row r="508" s="154" customFormat="1" ht="13.55" customHeight="1">
      <c r="D508" t="s" s="155">
        <v>140</v>
      </c>
      <c r="E508" s="156"/>
      <c r="F508" t="s" s="157">
        <v>144</v>
      </c>
      <c r="H508" s="158">
        <v>23.068</v>
      </c>
      <c r="AT508" t="s" s="159">
        <v>140</v>
      </c>
      <c r="AU508" t="s" s="159">
        <v>24</v>
      </c>
      <c r="AV508" t="s" s="147">
        <v>138</v>
      </c>
      <c r="AW508" t="s" s="147">
        <v>142</v>
      </c>
      <c r="AX508" t="s" s="147">
        <v>130</v>
      </c>
      <c r="AY508" t="s" s="159">
        <v>132</v>
      </c>
    </row>
    <row r="509" s="60" customFormat="1" ht="24.15" customHeight="1">
      <c r="C509" t="s" s="129">
        <v>681</v>
      </c>
      <c r="D509" t="s" s="129">
        <v>134</v>
      </c>
      <c r="E509" t="s" s="130">
        <v>682</v>
      </c>
      <c r="F509" t="s" s="130">
        <v>683</v>
      </c>
      <c r="G509" t="s" s="131">
        <v>188</v>
      </c>
      <c r="H509" s="132">
        <v>183.98</v>
      </c>
      <c r="I509" s="133"/>
      <c r="J509" s="134">
        <f>ROUND(I509*H509,2)</f>
        <v>0</v>
      </c>
      <c r="M509" s="135"/>
      <c r="N509" t="s" s="136">
        <v>49</v>
      </c>
      <c r="P509" s="137">
        <f>O509*H509</f>
        <v>0</v>
      </c>
      <c r="Q509" s="137">
        <v>0.11</v>
      </c>
      <c r="R509" s="137">
        <f>Q509*H509</f>
        <v>20.2378</v>
      </c>
      <c r="S509" s="137">
        <v>0</v>
      </c>
      <c r="T509" s="138">
        <f>S509*H509</f>
        <v>0</v>
      </c>
      <c r="AR509" t="s" s="139">
        <v>138</v>
      </c>
      <c r="AT509" t="s" s="139">
        <v>134</v>
      </c>
      <c r="AU509" t="s" s="139">
        <v>24</v>
      </c>
      <c r="AY509" t="s" s="97">
        <v>132</v>
      </c>
      <c r="BE509" s="140">
        <f>IF(N509="základní",J509,0)</f>
        <v>0</v>
      </c>
      <c r="BF509" s="140">
        <f>IF(N509="snížená",J509,0)</f>
        <v>0</v>
      </c>
      <c r="BG509" s="140">
        <f>IF(N509="zákl. přenesená",J509,0)</f>
        <v>0</v>
      </c>
      <c r="BH509" s="140">
        <f>IF(N509="sníž. přenesená",J509,0)</f>
        <v>0</v>
      </c>
      <c r="BI509" s="140">
        <f>IF(N509="nulová",J509,0)</f>
        <v>0</v>
      </c>
      <c r="BJ509" t="s" s="97">
        <v>130</v>
      </c>
      <c r="BK509" s="140">
        <f>ROUND(I509*H509,2)</f>
        <v>0</v>
      </c>
      <c r="BL509" t="s" s="97">
        <v>138</v>
      </c>
      <c r="BM509" t="s" s="141">
        <v>684</v>
      </c>
    </row>
    <row r="510" s="148" customFormat="1" ht="13.55" customHeight="1">
      <c r="D510" t="s" s="143">
        <v>140</v>
      </c>
      <c r="E510" s="160"/>
      <c r="F510" t="s" s="161">
        <v>685</v>
      </c>
      <c r="H510" s="162">
        <v>183.98</v>
      </c>
      <c r="AT510" t="s" s="153">
        <v>140</v>
      </c>
      <c r="AU510" t="s" s="153">
        <v>24</v>
      </c>
      <c r="AV510" t="s" s="147">
        <v>24</v>
      </c>
      <c r="AW510" t="s" s="147">
        <v>142</v>
      </c>
      <c r="AX510" t="s" s="147">
        <v>131</v>
      </c>
      <c r="AY510" t="s" s="153">
        <v>132</v>
      </c>
    </row>
    <row r="511" s="142" customFormat="1" ht="20.4" customHeight="1">
      <c r="D511" t="s" s="149">
        <v>140</v>
      </c>
      <c r="E511" s="180"/>
      <c r="F511" t="s" s="181">
        <v>686</v>
      </c>
      <c r="H511" s="180"/>
      <c r="AT511" t="s" s="146">
        <v>140</v>
      </c>
      <c r="AU511" t="s" s="146">
        <v>24</v>
      </c>
      <c r="AV511" t="s" s="147">
        <v>130</v>
      </c>
      <c r="AW511" t="s" s="147">
        <v>142</v>
      </c>
      <c r="AX511" t="s" s="147">
        <v>131</v>
      </c>
      <c r="AY511" t="s" s="146">
        <v>132</v>
      </c>
    </row>
    <row r="512" s="154" customFormat="1" ht="13.55" customHeight="1">
      <c r="D512" t="s" s="155">
        <v>140</v>
      </c>
      <c r="E512" s="156"/>
      <c r="F512" t="s" s="157">
        <v>144</v>
      </c>
      <c r="H512" s="158">
        <v>183.98</v>
      </c>
      <c r="AT512" t="s" s="159">
        <v>140</v>
      </c>
      <c r="AU512" t="s" s="159">
        <v>24</v>
      </c>
      <c r="AV512" t="s" s="147">
        <v>138</v>
      </c>
      <c r="AW512" t="s" s="147">
        <v>142</v>
      </c>
      <c r="AX512" t="s" s="147">
        <v>130</v>
      </c>
      <c r="AY512" t="s" s="159">
        <v>132</v>
      </c>
    </row>
    <row r="513" s="60" customFormat="1" ht="24.15" customHeight="1">
      <c r="C513" t="s" s="129">
        <v>687</v>
      </c>
      <c r="D513" t="s" s="129">
        <v>134</v>
      </c>
      <c r="E513" t="s" s="130">
        <v>688</v>
      </c>
      <c r="F513" t="s" s="130">
        <v>689</v>
      </c>
      <c r="G513" t="s" s="131">
        <v>188</v>
      </c>
      <c r="H513" s="132">
        <v>1.65</v>
      </c>
      <c r="I513" s="133"/>
      <c r="J513" s="134">
        <f>ROUND(I513*H513,2)</f>
        <v>0</v>
      </c>
      <c r="M513" s="135"/>
      <c r="N513" t="s" s="136">
        <v>49</v>
      </c>
      <c r="P513" s="137">
        <f>O513*H513</f>
        <v>0</v>
      </c>
      <c r="Q513" s="137">
        <v>0.08087</v>
      </c>
      <c r="R513" s="137">
        <f>Q513*H513</f>
        <v>0.1334355</v>
      </c>
      <c r="S513" s="137">
        <v>0</v>
      </c>
      <c r="T513" s="138">
        <f>S513*H513</f>
        <v>0</v>
      </c>
      <c r="AR513" t="s" s="139">
        <v>138</v>
      </c>
      <c r="AT513" t="s" s="139">
        <v>134</v>
      </c>
      <c r="AU513" t="s" s="139">
        <v>24</v>
      </c>
      <c r="AY513" t="s" s="97">
        <v>132</v>
      </c>
      <c r="BE513" s="140">
        <f>IF(N513="základní",J513,0)</f>
        <v>0</v>
      </c>
      <c r="BF513" s="140">
        <f>IF(N513="snížená",J513,0)</f>
        <v>0</v>
      </c>
      <c r="BG513" s="140">
        <f>IF(N513="zákl. přenesená",J513,0)</f>
        <v>0</v>
      </c>
      <c r="BH513" s="140">
        <f>IF(N513="sníž. přenesená",J513,0)</f>
        <v>0</v>
      </c>
      <c r="BI513" s="140">
        <f>IF(N513="nulová",J513,0)</f>
        <v>0</v>
      </c>
      <c r="BJ513" t="s" s="97">
        <v>130</v>
      </c>
      <c r="BK513" s="140">
        <f>ROUND(I513*H513,2)</f>
        <v>0</v>
      </c>
      <c r="BL513" t="s" s="97">
        <v>138</v>
      </c>
      <c r="BM513" t="s" s="141">
        <v>690</v>
      </c>
    </row>
    <row r="514" s="142" customFormat="1" ht="13.55" customHeight="1">
      <c r="D514" t="s" s="143">
        <v>140</v>
      </c>
      <c r="E514" s="144"/>
      <c r="F514" t="s" s="145">
        <v>691</v>
      </c>
      <c r="H514" s="144"/>
      <c r="AT514" t="s" s="146">
        <v>140</v>
      </c>
      <c r="AU514" t="s" s="146">
        <v>24</v>
      </c>
      <c r="AV514" t="s" s="147">
        <v>130</v>
      </c>
      <c r="AW514" t="s" s="147">
        <v>142</v>
      </c>
      <c r="AX514" t="s" s="147">
        <v>131</v>
      </c>
      <c r="AY514" t="s" s="146">
        <v>132</v>
      </c>
    </row>
    <row r="515" s="148" customFormat="1" ht="13.55" customHeight="1">
      <c r="D515" t="s" s="149">
        <v>140</v>
      </c>
      <c r="E515" s="150"/>
      <c r="F515" t="s" s="151">
        <v>692</v>
      </c>
      <c r="H515" s="152">
        <v>1.65</v>
      </c>
      <c r="AT515" t="s" s="153">
        <v>140</v>
      </c>
      <c r="AU515" t="s" s="153">
        <v>24</v>
      </c>
      <c r="AV515" t="s" s="147">
        <v>24</v>
      </c>
      <c r="AW515" t="s" s="147">
        <v>142</v>
      </c>
      <c r="AX515" t="s" s="147">
        <v>131</v>
      </c>
      <c r="AY515" t="s" s="153">
        <v>132</v>
      </c>
    </row>
    <row r="516" s="154" customFormat="1" ht="13.55" customHeight="1">
      <c r="D516" t="s" s="155">
        <v>140</v>
      </c>
      <c r="E516" s="156"/>
      <c r="F516" t="s" s="157">
        <v>144</v>
      </c>
      <c r="H516" s="158">
        <v>1.65</v>
      </c>
      <c r="AT516" t="s" s="159">
        <v>140</v>
      </c>
      <c r="AU516" t="s" s="159">
        <v>24</v>
      </c>
      <c r="AV516" t="s" s="147">
        <v>138</v>
      </c>
      <c r="AW516" t="s" s="147">
        <v>142</v>
      </c>
      <c r="AX516" t="s" s="147">
        <v>130</v>
      </c>
      <c r="AY516" t="s" s="159">
        <v>132</v>
      </c>
    </row>
    <row r="517" s="60" customFormat="1" ht="24.15" customHeight="1">
      <c r="C517" t="s" s="129">
        <v>693</v>
      </c>
      <c r="D517" t="s" s="129">
        <v>134</v>
      </c>
      <c r="E517" t="s" s="130">
        <v>694</v>
      </c>
      <c r="F517" t="s" s="130">
        <v>695</v>
      </c>
      <c r="G517" t="s" s="131">
        <v>188</v>
      </c>
      <c r="H517" s="132">
        <v>0.6</v>
      </c>
      <c r="I517" s="133"/>
      <c r="J517" s="134">
        <f>ROUND(I517*H517,2)</f>
        <v>0</v>
      </c>
      <c r="M517" s="135"/>
      <c r="N517" t="s" s="136">
        <v>49</v>
      </c>
      <c r="P517" s="137">
        <f>O517*H517</f>
        <v>0</v>
      </c>
      <c r="Q517" s="137">
        <v>0.07426000000000001</v>
      </c>
      <c r="R517" s="137">
        <f>Q517*H517</f>
        <v>0.044556</v>
      </c>
      <c r="S517" s="137">
        <v>0</v>
      </c>
      <c r="T517" s="138">
        <f>S517*H517</f>
        <v>0</v>
      </c>
      <c r="AR517" t="s" s="139">
        <v>138</v>
      </c>
      <c r="AT517" t="s" s="139">
        <v>134</v>
      </c>
      <c r="AU517" t="s" s="139">
        <v>24</v>
      </c>
      <c r="AY517" t="s" s="97">
        <v>132</v>
      </c>
      <c r="BE517" s="140">
        <f>IF(N517="základní",J517,0)</f>
        <v>0</v>
      </c>
      <c r="BF517" s="140">
        <f>IF(N517="snížená",J517,0)</f>
        <v>0</v>
      </c>
      <c r="BG517" s="140">
        <f>IF(N517="zákl. přenesená",J517,0)</f>
        <v>0</v>
      </c>
      <c r="BH517" s="140">
        <f>IF(N517="sníž. přenesená",J517,0)</f>
        <v>0</v>
      </c>
      <c r="BI517" s="140">
        <f>IF(N517="nulová",J517,0)</f>
        <v>0</v>
      </c>
      <c r="BJ517" t="s" s="97">
        <v>130</v>
      </c>
      <c r="BK517" s="140">
        <f>ROUND(I517*H517,2)</f>
        <v>0</v>
      </c>
      <c r="BL517" t="s" s="97">
        <v>138</v>
      </c>
      <c r="BM517" t="s" s="141">
        <v>696</v>
      </c>
    </row>
    <row r="518" s="148" customFormat="1" ht="13.55" customHeight="1">
      <c r="D518" t="s" s="143">
        <v>140</v>
      </c>
      <c r="E518" s="160"/>
      <c r="F518" t="s" s="161">
        <v>697</v>
      </c>
      <c r="H518" s="162">
        <v>0.6</v>
      </c>
      <c r="AT518" t="s" s="153">
        <v>140</v>
      </c>
      <c r="AU518" t="s" s="153">
        <v>24</v>
      </c>
      <c r="AV518" t="s" s="147">
        <v>24</v>
      </c>
      <c r="AW518" t="s" s="147">
        <v>142</v>
      </c>
      <c r="AX518" t="s" s="147">
        <v>131</v>
      </c>
      <c r="AY518" t="s" s="153">
        <v>132</v>
      </c>
    </row>
    <row r="519" s="154" customFormat="1" ht="13.55" customHeight="1">
      <c r="D519" t="s" s="149">
        <v>140</v>
      </c>
      <c r="E519" s="173"/>
      <c r="F519" t="s" s="174">
        <v>144</v>
      </c>
      <c r="H519" s="152">
        <v>0.6</v>
      </c>
      <c r="AT519" t="s" s="159">
        <v>140</v>
      </c>
      <c r="AU519" t="s" s="159">
        <v>24</v>
      </c>
      <c r="AV519" t="s" s="147">
        <v>138</v>
      </c>
      <c r="AW519" t="s" s="147">
        <v>142</v>
      </c>
      <c r="AX519" t="s" s="147">
        <v>130</v>
      </c>
      <c r="AY519" t="s" s="159">
        <v>132</v>
      </c>
    </row>
    <row r="520" s="118" customFormat="1" ht="22.8" customHeight="1">
      <c r="D520" t="s" s="126">
        <v>127</v>
      </c>
      <c r="E520" t="s" s="127">
        <v>484</v>
      </c>
      <c r="F520" t="s" s="127">
        <v>698</v>
      </c>
      <c r="J520" s="128">
        <f>BK520</f>
        <v>0</v>
      </c>
      <c r="P520" s="122">
        <f>SUM(P521:P542)</f>
        <v>0</v>
      </c>
      <c r="R520" s="122">
        <f>SUM(R521:R542)</f>
        <v>0.40295</v>
      </c>
      <c r="T520" s="123">
        <f>SUM(T521:T542)</f>
        <v>0</v>
      </c>
      <c r="AR520" t="s" s="119">
        <v>130</v>
      </c>
      <c r="AT520" t="s" s="124">
        <v>127</v>
      </c>
      <c r="AU520" t="s" s="124">
        <v>130</v>
      </c>
      <c r="AY520" t="s" s="119">
        <v>132</v>
      </c>
      <c r="BK520" s="125">
        <f>SUM(BK521:BK542)</f>
        <v>0</v>
      </c>
    </row>
    <row r="521" s="60" customFormat="1" ht="24.15" customHeight="1">
      <c r="C521" t="s" s="129">
        <v>699</v>
      </c>
      <c r="D521" t="s" s="129">
        <v>134</v>
      </c>
      <c r="E521" t="s" s="130">
        <v>700</v>
      </c>
      <c r="F521" t="s" s="130">
        <v>701</v>
      </c>
      <c r="G521" t="s" s="131">
        <v>278</v>
      </c>
      <c r="H521" s="132">
        <v>21</v>
      </c>
      <c r="I521" s="133"/>
      <c r="J521" s="134">
        <f>ROUND(I521*H521,2)</f>
        <v>0</v>
      </c>
      <c r="M521" s="135"/>
      <c r="N521" t="s" s="136">
        <v>49</v>
      </c>
      <c r="P521" s="137">
        <f>O521*H521</f>
        <v>0</v>
      </c>
      <c r="Q521" s="137">
        <v>0.00048</v>
      </c>
      <c r="R521" s="137">
        <f>Q521*H521</f>
        <v>0.01008</v>
      </c>
      <c r="S521" s="137">
        <v>0</v>
      </c>
      <c r="T521" s="138">
        <f>S521*H521</f>
        <v>0</v>
      </c>
      <c r="AR521" t="s" s="139">
        <v>138</v>
      </c>
      <c r="AT521" t="s" s="139">
        <v>134</v>
      </c>
      <c r="AU521" t="s" s="139">
        <v>24</v>
      </c>
      <c r="AY521" t="s" s="97">
        <v>132</v>
      </c>
      <c r="BE521" s="140">
        <f>IF(N521="základní",J521,0)</f>
        <v>0</v>
      </c>
      <c r="BF521" s="140">
        <f>IF(N521="snížená",J521,0)</f>
        <v>0</v>
      </c>
      <c r="BG521" s="140">
        <f>IF(N521="zákl. přenesená",J521,0)</f>
        <v>0</v>
      </c>
      <c r="BH521" s="140">
        <f>IF(N521="sníž. přenesená",J521,0)</f>
        <v>0</v>
      </c>
      <c r="BI521" s="140">
        <f>IF(N521="nulová",J521,0)</f>
        <v>0</v>
      </c>
      <c r="BJ521" t="s" s="97">
        <v>130</v>
      </c>
      <c r="BK521" s="140">
        <f>ROUND(I521*H521,2)</f>
        <v>0</v>
      </c>
      <c r="BL521" t="s" s="97">
        <v>138</v>
      </c>
      <c r="BM521" t="s" s="141">
        <v>702</v>
      </c>
    </row>
    <row r="522" s="148" customFormat="1" ht="13.55" customHeight="1">
      <c r="D522" t="s" s="143">
        <v>140</v>
      </c>
      <c r="E522" s="160"/>
      <c r="F522" t="s" s="161">
        <v>249</v>
      </c>
      <c r="H522" s="162">
        <v>21</v>
      </c>
      <c r="AT522" t="s" s="153">
        <v>140</v>
      </c>
      <c r="AU522" t="s" s="153">
        <v>24</v>
      </c>
      <c r="AV522" t="s" s="147">
        <v>24</v>
      </c>
      <c r="AW522" t="s" s="147">
        <v>142</v>
      </c>
      <c r="AX522" t="s" s="147">
        <v>131</v>
      </c>
      <c r="AY522" t="s" s="153">
        <v>132</v>
      </c>
    </row>
    <row r="523" s="154" customFormat="1" ht="13.55" customHeight="1">
      <c r="D523" t="s" s="155">
        <v>140</v>
      </c>
      <c r="E523" s="156"/>
      <c r="F523" t="s" s="157">
        <v>144</v>
      </c>
      <c r="H523" s="158">
        <v>21</v>
      </c>
      <c r="AT523" t="s" s="159">
        <v>140</v>
      </c>
      <c r="AU523" t="s" s="159">
        <v>24</v>
      </c>
      <c r="AV523" t="s" s="147">
        <v>138</v>
      </c>
      <c r="AW523" t="s" s="147">
        <v>142</v>
      </c>
      <c r="AX523" t="s" s="147">
        <v>130</v>
      </c>
      <c r="AY523" t="s" s="159">
        <v>132</v>
      </c>
    </row>
    <row r="524" s="60" customFormat="1" ht="24.15" customHeight="1">
      <c r="C524" t="s" s="129">
        <v>703</v>
      </c>
      <c r="D524" t="s" s="129">
        <v>134</v>
      </c>
      <c r="E524" t="s" s="130">
        <v>704</v>
      </c>
      <c r="F524" t="s" s="130">
        <v>705</v>
      </c>
      <c r="G524" t="s" s="131">
        <v>278</v>
      </c>
      <c r="H524" s="132">
        <v>3</v>
      </c>
      <c r="I524" s="133"/>
      <c r="J524" s="134">
        <f>ROUND(I524*H524,2)</f>
        <v>0</v>
      </c>
      <c r="M524" s="135"/>
      <c r="N524" t="s" s="136">
        <v>49</v>
      </c>
      <c r="P524" s="137">
        <f>O524*H524</f>
        <v>0</v>
      </c>
      <c r="Q524" s="137">
        <v>0.02542</v>
      </c>
      <c r="R524" s="137">
        <f>Q524*H524</f>
        <v>0.07625999999999999</v>
      </c>
      <c r="S524" s="137">
        <v>0</v>
      </c>
      <c r="T524" s="138">
        <f>S524*H524</f>
        <v>0</v>
      </c>
      <c r="AR524" t="s" s="139">
        <v>138</v>
      </c>
      <c r="AT524" t="s" s="139">
        <v>134</v>
      </c>
      <c r="AU524" t="s" s="139">
        <v>24</v>
      </c>
      <c r="AY524" t="s" s="97">
        <v>132</v>
      </c>
      <c r="BE524" s="140">
        <f>IF(N524="základní",J524,0)</f>
        <v>0</v>
      </c>
      <c r="BF524" s="140">
        <f>IF(N524="snížená",J524,0)</f>
        <v>0</v>
      </c>
      <c r="BG524" s="140">
        <f>IF(N524="zákl. přenesená",J524,0)</f>
        <v>0</v>
      </c>
      <c r="BH524" s="140">
        <f>IF(N524="sníž. přenesená",J524,0)</f>
        <v>0</v>
      </c>
      <c r="BI524" s="140">
        <f>IF(N524="nulová",J524,0)</f>
        <v>0</v>
      </c>
      <c r="BJ524" t="s" s="97">
        <v>130</v>
      </c>
      <c r="BK524" s="140">
        <f>ROUND(I524*H524,2)</f>
        <v>0</v>
      </c>
      <c r="BL524" t="s" s="97">
        <v>138</v>
      </c>
      <c r="BM524" t="s" s="141">
        <v>706</v>
      </c>
    </row>
    <row r="525" s="60" customFormat="1" ht="33" customHeight="1">
      <c r="C525" t="s" s="163">
        <v>707</v>
      </c>
      <c r="D525" t="s" s="163">
        <v>168</v>
      </c>
      <c r="E525" t="s" s="164">
        <v>708</v>
      </c>
      <c r="F525" t="s" s="164">
        <v>709</v>
      </c>
      <c r="G525" t="s" s="165">
        <v>278</v>
      </c>
      <c r="H525" s="166">
        <v>2</v>
      </c>
      <c r="I525" s="167"/>
      <c r="J525" s="168">
        <f>ROUND(I525*H525,2)</f>
        <v>0</v>
      </c>
      <c r="K525" s="169"/>
      <c r="L525" s="170"/>
      <c r="M525" s="171"/>
      <c r="N525" t="s" s="172">
        <v>49</v>
      </c>
      <c r="P525" s="137">
        <f>O525*H525</f>
        <v>0</v>
      </c>
      <c r="Q525" s="137">
        <v>0.01201</v>
      </c>
      <c r="R525" s="137">
        <f>Q525*H525</f>
        <v>0.02402</v>
      </c>
      <c r="S525" s="137">
        <v>0</v>
      </c>
      <c r="T525" s="138">
        <f>S525*H525</f>
        <v>0</v>
      </c>
      <c r="AR525" t="s" s="139">
        <v>172</v>
      </c>
      <c r="AT525" t="s" s="139">
        <v>168</v>
      </c>
      <c r="AU525" t="s" s="139">
        <v>24</v>
      </c>
      <c r="AY525" t="s" s="97">
        <v>132</v>
      </c>
      <c r="BE525" s="140">
        <f>IF(N525="základní",J525,0)</f>
        <v>0</v>
      </c>
      <c r="BF525" s="140">
        <f>IF(N525="snížená",J525,0)</f>
        <v>0</v>
      </c>
      <c r="BG525" s="140">
        <f>IF(N525="zákl. přenesená",J525,0)</f>
        <v>0</v>
      </c>
      <c r="BH525" s="140">
        <f>IF(N525="sníž. přenesená",J525,0)</f>
        <v>0</v>
      </c>
      <c r="BI525" s="140">
        <f>IF(N525="nulová",J525,0)</f>
        <v>0</v>
      </c>
      <c r="BJ525" t="s" s="97">
        <v>130</v>
      </c>
      <c r="BK525" s="140">
        <f>ROUND(I525*H525,2)</f>
        <v>0</v>
      </c>
      <c r="BL525" t="s" s="97">
        <v>138</v>
      </c>
      <c r="BM525" t="s" s="141">
        <v>710</v>
      </c>
    </row>
    <row r="526" s="148" customFormat="1" ht="13.55" customHeight="1">
      <c r="D526" t="s" s="143">
        <v>140</v>
      </c>
      <c r="E526" s="160"/>
      <c r="F526" t="s" s="161">
        <v>24</v>
      </c>
      <c r="H526" s="162">
        <v>2</v>
      </c>
      <c r="AT526" t="s" s="153">
        <v>140</v>
      </c>
      <c r="AU526" t="s" s="153">
        <v>24</v>
      </c>
      <c r="AV526" t="s" s="147">
        <v>24</v>
      </c>
      <c r="AW526" t="s" s="147">
        <v>142</v>
      </c>
      <c r="AX526" t="s" s="147">
        <v>131</v>
      </c>
      <c r="AY526" t="s" s="153">
        <v>132</v>
      </c>
    </row>
    <row r="527" s="154" customFormat="1" ht="13.55" customHeight="1">
      <c r="D527" t="s" s="155">
        <v>140</v>
      </c>
      <c r="E527" s="156"/>
      <c r="F527" t="s" s="157">
        <v>144</v>
      </c>
      <c r="H527" s="158">
        <v>2</v>
      </c>
      <c r="AT527" t="s" s="159">
        <v>140</v>
      </c>
      <c r="AU527" t="s" s="159">
        <v>24</v>
      </c>
      <c r="AV527" t="s" s="147">
        <v>138</v>
      </c>
      <c r="AW527" t="s" s="147">
        <v>142</v>
      </c>
      <c r="AX527" t="s" s="147">
        <v>130</v>
      </c>
      <c r="AY527" t="s" s="159">
        <v>132</v>
      </c>
    </row>
    <row r="528" s="60" customFormat="1" ht="33" customHeight="1">
      <c r="C528" t="s" s="163">
        <v>711</v>
      </c>
      <c r="D528" t="s" s="163">
        <v>168</v>
      </c>
      <c r="E528" t="s" s="164">
        <v>712</v>
      </c>
      <c r="F528" t="s" s="164">
        <v>713</v>
      </c>
      <c r="G528" t="s" s="165">
        <v>278</v>
      </c>
      <c r="H528" s="166">
        <v>7</v>
      </c>
      <c r="I528" s="167"/>
      <c r="J528" s="168">
        <f>ROUND(I528*H528,2)</f>
        <v>0</v>
      </c>
      <c r="K528" s="169"/>
      <c r="L528" s="170"/>
      <c r="M528" s="171"/>
      <c r="N528" t="s" s="172">
        <v>49</v>
      </c>
      <c r="P528" s="137">
        <f>O528*H528</f>
        <v>0</v>
      </c>
      <c r="Q528" s="137">
        <v>0.01521</v>
      </c>
      <c r="R528" s="137">
        <f>Q528*H528</f>
        <v>0.10647</v>
      </c>
      <c r="S528" s="137">
        <v>0</v>
      </c>
      <c r="T528" s="138">
        <f>S528*H528</f>
        <v>0</v>
      </c>
      <c r="AR528" t="s" s="139">
        <v>172</v>
      </c>
      <c r="AT528" t="s" s="139">
        <v>168</v>
      </c>
      <c r="AU528" t="s" s="139">
        <v>24</v>
      </c>
      <c r="AY528" t="s" s="97">
        <v>132</v>
      </c>
      <c r="BE528" s="140">
        <f>IF(N528="základní",J528,0)</f>
        <v>0</v>
      </c>
      <c r="BF528" s="140">
        <f>IF(N528="snížená",J528,0)</f>
        <v>0</v>
      </c>
      <c r="BG528" s="140">
        <f>IF(N528="zákl. přenesená",J528,0)</f>
        <v>0</v>
      </c>
      <c r="BH528" s="140">
        <f>IF(N528="sníž. přenesená",J528,0)</f>
        <v>0</v>
      </c>
      <c r="BI528" s="140">
        <f>IF(N528="nulová",J528,0)</f>
        <v>0</v>
      </c>
      <c r="BJ528" t="s" s="97">
        <v>130</v>
      </c>
      <c r="BK528" s="140">
        <f>ROUND(I528*H528,2)</f>
        <v>0</v>
      </c>
      <c r="BL528" t="s" s="97">
        <v>138</v>
      </c>
      <c r="BM528" t="s" s="141">
        <v>714</v>
      </c>
    </row>
    <row r="529" s="148" customFormat="1" ht="13.55" customHeight="1">
      <c r="D529" t="s" s="143">
        <v>140</v>
      </c>
      <c r="E529" s="160"/>
      <c r="F529" t="s" s="161">
        <v>715</v>
      </c>
      <c r="H529" s="162">
        <v>7</v>
      </c>
      <c r="AT529" t="s" s="153">
        <v>140</v>
      </c>
      <c r="AU529" t="s" s="153">
        <v>24</v>
      </c>
      <c r="AV529" t="s" s="147">
        <v>24</v>
      </c>
      <c r="AW529" t="s" s="147">
        <v>142</v>
      </c>
      <c r="AX529" t="s" s="147">
        <v>131</v>
      </c>
      <c r="AY529" t="s" s="153">
        <v>132</v>
      </c>
    </row>
    <row r="530" s="154" customFormat="1" ht="13.55" customHeight="1">
      <c r="D530" t="s" s="155">
        <v>140</v>
      </c>
      <c r="E530" s="156"/>
      <c r="F530" t="s" s="157">
        <v>144</v>
      </c>
      <c r="H530" s="158">
        <v>7</v>
      </c>
      <c r="AT530" t="s" s="159">
        <v>140</v>
      </c>
      <c r="AU530" t="s" s="159">
        <v>24</v>
      </c>
      <c r="AV530" t="s" s="147">
        <v>138</v>
      </c>
      <c r="AW530" t="s" s="147">
        <v>142</v>
      </c>
      <c r="AX530" t="s" s="147">
        <v>130</v>
      </c>
      <c r="AY530" t="s" s="159">
        <v>132</v>
      </c>
    </row>
    <row r="531" s="60" customFormat="1" ht="33" customHeight="1">
      <c r="C531" t="s" s="163">
        <v>716</v>
      </c>
      <c r="D531" t="s" s="163">
        <v>168</v>
      </c>
      <c r="E531" t="s" s="164">
        <v>717</v>
      </c>
      <c r="F531" t="s" s="164">
        <v>718</v>
      </c>
      <c r="G531" t="s" s="165">
        <v>278</v>
      </c>
      <c r="H531" s="166">
        <v>7</v>
      </c>
      <c r="I531" s="167"/>
      <c r="J531" s="168">
        <f>ROUND(I531*H531,2)</f>
        <v>0</v>
      </c>
      <c r="K531" s="169"/>
      <c r="L531" s="170"/>
      <c r="M531" s="171"/>
      <c r="N531" t="s" s="172">
        <v>49</v>
      </c>
      <c r="P531" s="137">
        <f>O531*H531</f>
        <v>0</v>
      </c>
      <c r="Q531" s="137">
        <v>0.01553</v>
      </c>
      <c r="R531" s="137">
        <f>Q531*H531</f>
        <v>0.10871</v>
      </c>
      <c r="S531" s="137">
        <v>0</v>
      </c>
      <c r="T531" s="138">
        <f>S531*H531</f>
        <v>0</v>
      </c>
      <c r="AR531" t="s" s="139">
        <v>172</v>
      </c>
      <c r="AT531" t="s" s="139">
        <v>168</v>
      </c>
      <c r="AU531" t="s" s="139">
        <v>24</v>
      </c>
      <c r="AY531" t="s" s="97">
        <v>132</v>
      </c>
      <c r="BE531" s="140">
        <f>IF(N531="základní",J531,0)</f>
        <v>0</v>
      </c>
      <c r="BF531" s="140">
        <f>IF(N531="snížená",J531,0)</f>
        <v>0</v>
      </c>
      <c r="BG531" s="140">
        <f>IF(N531="zákl. přenesená",J531,0)</f>
        <v>0</v>
      </c>
      <c r="BH531" s="140">
        <f>IF(N531="sníž. přenesená",J531,0)</f>
        <v>0</v>
      </c>
      <c r="BI531" s="140">
        <f>IF(N531="nulová",J531,0)</f>
        <v>0</v>
      </c>
      <c r="BJ531" t="s" s="97">
        <v>130</v>
      </c>
      <c r="BK531" s="140">
        <f>ROUND(I531*H531,2)</f>
        <v>0</v>
      </c>
      <c r="BL531" t="s" s="97">
        <v>138</v>
      </c>
      <c r="BM531" t="s" s="141">
        <v>719</v>
      </c>
    </row>
    <row r="532" s="148" customFormat="1" ht="13.55" customHeight="1">
      <c r="D532" t="s" s="143">
        <v>140</v>
      </c>
      <c r="E532" s="160"/>
      <c r="F532" t="s" s="161">
        <v>177</v>
      </c>
      <c r="H532" s="162">
        <v>7</v>
      </c>
      <c r="AT532" t="s" s="153">
        <v>140</v>
      </c>
      <c r="AU532" t="s" s="153">
        <v>24</v>
      </c>
      <c r="AV532" t="s" s="147">
        <v>24</v>
      </c>
      <c r="AW532" t="s" s="147">
        <v>142</v>
      </c>
      <c r="AX532" t="s" s="147">
        <v>131</v>
      </c>
      <c r="AY532" t="s" s="153">
        <v>132</v>
      </c>
    </row>
    <row r="533" s="154" customFormat="1" ht="13.55" customHeight="1">
      <c r="D533" t="s" s="155">
        <v>140</v>
      </c>
      <c r="E533" s="156"/>
      <c r="F533" t="s" s="157">
        <v>144</v>
      </c>
      <c r="H533" s="158">
        <v>7</v>
      </c>
      <c r="AT533" t="s" s="159">
        <v>140</v>
      </c>
      <c r="AU533" t="s" s="159">
        <v>24</v>
      </c>
      <c r="AV533" t="s" s="147">
        <v>138</v>
      </c>
      <c r="AW533" t="s" s="147">
        <v>142</v>
      </c>
      <c r="AX533" t="s" s="147">
        <v>130</v>
      </c>
      <c r="AY533" t="s" s="159">
        <v>132</v>
      </c>
    </row>
    <row r="534" s="60" customFormat="1" ht="33" customHeight="1">
      <c r="C534" t="s" s="163">
        <v>720</v>
      </c>
      <c r="D534" t="s" s="163">
        <v>168</v>
      </c>
      <c r="E534" t="s" s="164">
        <v>721</v>
      </c>
      <c r="F534" t="s" s="164">
        <v>722</v>
      </c>
      <c r="G534" t="s" s="165">
        <v>278</v>
      </c>
      <c r="H534" s="166">
        <v>1</v>
      </c>
      <c r="I534" s="167"/>
      <c r="J534" s="168">
        <f>ROUND(I534*H534,2)</f>
        <v>0</v>
      </c>
      <c r="K534" s="169"/>
      <c r="L534" s="170"/>
      <c r="M534" s="171"/>
      <c r="N534" t="s" s="172">
        <v>49</v>
      </c>
      <c r="P534" s="137">
        <f>O534*H534</f>
        <v>0</v>
      </c>
      <c r="Q534" s="137">
        <v>0.01624</v>
      </c>
      <c r="R534" s="137">
        <f>Q534*H534</f>
        <v>0.01624</v>
      </c>
      <c r="S534" s="137">
        <v>0</v>
      </c>
      <c r="T534" s="138">
        <f>S534*H534</f>
        <v>0</v>
      </c>
      <c r="AR534" t="s" s="139">
        <v>172</v>
      </c>
      <c r="AT534" t="s" s="139">
        <v>168</v>
      </c>
      <c r="AU534" t="s" s="139">
        <v>24</v>
      </c>
      <c r="AY534" t="s" s="97">
        <v>132</v>
      </c>
      <c r="BE534" s="140">
        <f>IF(N534="základní",J534,0)</f>
        <v>0</v>
      </c>
      <c r="BF534" s="140">
        <f>IF(N534="snížená",J534,0)</f>
        <v>0</v>
      </c>
      <c r="BG534" s="140">
        <f>IF(N534="zákl. přenesená",J534,0)</f>
        <v>0</v>
      </c>
      <c r="BH534" s="140">
        <f>IF(N534="sníž. přenesená",J534,0)</f>
        <v>0</v>
      </c>
      <c r="BI534" s="140">
        <f>IF(N534="nulová",J534,0)</f>
        <v>0</v>
      </c>
      <c r="BJ534" t="s" s="97">
        <v>130</v>
      </c>
      <c r="BK534" s="140">
        <f>ROUND(I534*H534,2)</f>
        <v>0</v>
      </c>
      <c r="BL534" t="s" s="97">
        <v>138</v>
      </c>
      <c r="BM534" t="s" s="141">
        <v>723</v>
      </c>
    </row>
    <row r="535" s="148" customFormat="1" ht="13.55" customHeight="1">
      <c r="D535" t="s" s="143">
        <v>140</v>
      </c>
      <c r="E535" s="160"/>
      <c r="F535" t="s" s="161">
        <v>130</v>
      </c>
      <c r="H535" s="162">
        <v>1</v>
      </c>
      <c r="AT535" t="s" s="153">
        <v>140</v>
      </c>
      <c r="AU535" t="s" s="153">
        <v>24</v>
      </c>
      <c r="AV535" t="s" s="147">
        <v>24</v>
      </c>
      <c r="AW535" t="s" s="147">
        <v>142</v>
      </c>
      <c r="AX535" t="s" s="147">
        <v>131</v>
      </c>
      <c r="AY535" t="s" s="153">
        <v>132</v>
      </c>
    </row>
    <row r="536" s="154" customFormat="1" ht="13.55" customHeight="1">
      <c r="D536" t="s" s="155">
        <v>140</v>
      </c>
      <c r="E536" s="156"/>
      <c r="F536" t="s" s="157">
        <v>144</v>
      </c>
      <c r="H536" s="158">
        <v>1</v>
      </c>
      <c r="AT536" t="s" s="159">
        <v>140</v>
      </c>
      <c r="AU536" t="s" s="159">
        <v>24</v>
      </c>
      <c r="AV536" t="s" s="147">
        <v>138</v>
      </c>
      <c r="AW536" t="s" s="147">
        <v>142</v>
      </c>
      <c r="AX536" t="s" s="147">
        <v>130</v>
      </c>
      <c r="AY536" t="s" s="159">
        <v>132</v>
      </c>
    </row>
    <row r="537" s="60" customFormat="1" ht="33" customHeight="1">
      <c r="C537" t="s" s="163">
        <v>724</v>
      </c>
      <c r="D537" t="s" s="163">
        <v>168</v>
      </c>
      <c r="E537" t="s" s="164">
        <v>725</v>
      </c>
      <c r="F537" t="s" s="164">
        <v>726</v>
      </c>
      <c r="G537" t="s" s="165">
        <v>278</v>
      </c>
      <c r="H537" s="166">
        <v>1</v>
      </c>
      <c r="I537" s="167"/>
      <c r="J537" s="168">
        <f>ROUND(I537*H537,2)</f>
        <v>0</v>
      </c>
      <c r="K537" s="169"/>
      <c r="L537" s="170"/>
      <c r="M537" s="171"/>
      <c r="N537" t="s" s="172">
        <v>49</v>
      </c>
      <c r="P537" s="137">
        <f>O537*H537</f>
        <v>0</v>
      </c>
      <c r="Q537" s="137">
        <v>0.01458</v>
      </c>
      <c r="R537" s="137">
        <f>Q537*H537</f>
        <v>0.01458</v>
      </c>
      <c r="S537" s="137">
        <v>0</v>
      </c>
      <c r="T537" s="138">
        <f>S537*H537</f>
        <v>0</v>
      </c>
      <c r="AR537" t="s" s="139">
        <v>172</v>
      </c>
      <c r="AT537" t="s" s="139">
        <v>168</v>
      </c>
      <c r="AU537" t="s" s="139">
        <v>24</v>
      </c>
      <c r="AY537" t="s" s="97">
        <v>132</v>
      </c>
      <c r="BE537" s="140">
        <f>IF(N537="základní",J537,0)</f>
        <v>0</v>
      </c>
      <c r="BF537" s="140">
        <f>IF(N537="snížená",J537,0)</f>
        <v>0</v>
      </c>
      <c r="BG537" s="140">
        <f>IF(N537="zákl. přenesená",J537,0)</f>
        <v>0</v>
      </c>
      <c r="BH537" s="140">
        <f>IF(N537="sníž. přenesená",J537,0)</f>
        <v>0</v>
      </c>
      <c r="BI537" s="140">
        <f>IF(N537="nulová",J537,0)</f>
        <v>0</v>
      </c>
      <c r="BJ537" t="s" s="97">
        <v>130</v>
      </c>
      <c r="BK537" s="140">
        <f>ROUND(I537*H537,2)</f>
        <v>0</v>
      </c>
      <c r="BL537" t="s" s="97">
        <v>138</v>
      </c>
      <c r="BM537" t="s" s="141">
        <v>727</v>
      </c>
    </row>
    <row r="538" s="148" customFormat="1" ht="13.55" customHeight="1">
      <c r="D538" t="s" s="143">
        <v>140</v>
      </c>
      <c r="E538" s="160"/>
      <c r="F538" t="s" s="161">
        <v>130</v>
      </c>
      <c r="H538" s="162">
        <v>1</v>
      </c>
      <c r="AT538" t="s" s="153">
        <v>140</v>
      </c>
      <c r="AU538" t="s" s="153">
        <v>24</v>
      </c>
      <c r="AV538" t="s" s="147">
        <v>24</v>
      </c>
      <c r="AW538" t="s" s="147">
        <v>142</v>
      </c>
      <c r="AX538" t="s" s="147">
        <v>131</v>
      </c>
      <c r="AY538" t="s" s="153">
        <v>132</v>
      </c>
    </row>
    <row r="539" s="154" customFormat="1" ht="13.55" customHeight="1">
      <c r="D539" t="s" s="155">
        <v>140</v>
      </c>
      <c r="E539" s="156"/>
      <c r="F539" t="s" s="157">
        <v>144</v>
      </c>
      <c r="H539" s="158">
        <v>1</v>
      </c>
      <c r="AT539" t="s" s="159">
        <v>140</v>
      </c>
      <c r="AU539" t="s" s="159">
        <v>24</v>
      </c>
      <c r="AV539" t="s" s="147">
        <v>138</v>
      </c>
      <c r="AW539" t="s" s="147">
        <v>142</v>
      </c>
      <c r="AX539" t="s" s="147">
        <v>130</v>
      </c>
      <c r="AY539" t="s" s="159">
        <v>132</v>
      </c>
    </row>
    <row r="540" s="60" customFormat="1" ht="37.8" customHeight="1">
      <c r="C540" t="s" s="163">
        <v>728</v>
      </c>
      <c r="D540" t="s" s="163">
        <v>168</v>
      </c>
      <c r="E540" t="s" s="164">
        <v>729</v>
      </c>
      <c r="F540" t="s" s="164">
        <v>730</v>
      </c>
      <c r="G540" t="s" s="165">
        <v>278</v>
      </c>
      <c r="H540" s="166">
        <v>3</v>
      </c>
      <c r="I540" s="167"/>
      <c r="J540" s="168">
        <f>ROUND(I540*H540,2)</f>
        <v>0</v>
      </c>
      <c r="K540" s="169"/>
      <c r="L540" s="170"/>
      <c r="M540" s="171"/>
      <c r="N540" t="s" s="172">
        <v>49</v>
      </c>
      <c r="P540" s="137">
        <f>O540*H540</f>
        <v>0</v>
      </c>
      <c r="Q540" s="137">
        <v>0.01553</v>
      </c>
      <c r="R540" s="137">
        <f>Q540*H540</f>
        <v>0.04659</v>
      </c>
      <c r="S540" s="137">
        <v>0</v>
      </c>
      <c r="T540" s="138">
        <f>S540*H540</f>
        <v>0</v>
      </c>
      <c r="AR540" t="s" s="139">
        <v>172</v>
      </c>
      <c r="AT540" t="s" s="139">
        <v>168</v>
      </c>
      <c r="AU540" t="s" s="139">
        <v>24</v>
      </c>
      <c r="AY540" t="s" s="97">
        <v>132</v>
      </c>
      <c r="BE540" s="140">
        <f>IF(N540="základní",J540,0)</f>
        <v>0</v>
      </c>
      <c r="BF540" s="140">
        <f>IF(N540="snížená",J540,0)</f>
        <v>0</v>
      </c>
      <c r="BG540" s="140">
        <f>IF(N540="zákl. přenesená",J540,0)</f>
        <v>0</v>
      </c>
      <c r="BH540" s="140">
        <f>IF(N540="sníž. přenesená",J540,0)</f>
        <v>0</v>
      </c>
      <c r="BI540" s="140">
        <f>IF(N540="nulová",J540,0)</f>
        <v>0</v>
      </c>
      <c r="BJ540" t="s" s="97">
        <v>130</v>
      </c>
      <c r="BK540" s="140">
        <f>ROUND(I540*H540,2)</f>
        <v>0</v>
      </c>
      <c r="BL540" t="s" s="97">
        <v>138</v>
      </c>
      <c r="BM540" t="s" s="141">
        <v>731</v>
      </c>
    </row>
    <row r="541" s="148" customFormat="1" ht="13.55" customHeight="1">
      <c r="D541" t="s" s="143">
        <v>140</v>
      </c>
      <c r="E541" s="160"/>
      <c r="F541" t="s" s="161">
        <v>732</v>
      </c>
      <c r="H541" s="162">
        <v>3</v>
      </c>
      <c r="AT541" t="s" s="153">
        <v>140</v>
      </c>
      <c r="AU541" t="s" s="153">
        <v>24</v>
      </c>
      <c r="AV541" t="s" s="147">
        <v>24</v>
      </c>
      <c r="AW541" t="s" s="147">
        <v>142</v>
      </c>
      <c r="AX541" t="s" s="147">
        <v>131</v>
      </c>
      <c r="AY541" t="s" s="153">
        <v>132</v>
      </c>
    </row>
    <row r="542" s="154" customFormat="1" ht="13.55" customHeight="1">
      <c r="D542" t="s" s="149">
        <v>140</v>
      </c>
      <c r="E542" s="173"/>
      <c r="F542" t="s" s="174">
        <v>144</v>
      </c>
      <c r="H542" s="152">
        <v>3</v>
      </c>
      <c r="AT542" t="s" s="159">
        <v>140</v>
      </c>
      <c r="AU542" t="s" s="159">
        <v>24</v>
      </c>
      <c r="AV542" t="s" s="147">
        <v>138</v>
      </c>
      <c r="AW542" t="s" s="147">
        <v>142</v>
      </c>
      <c r="AX542" t="s" s="147">
        <v>130</v>
      </c>
      <c r="AY542" t="s" s="159">
        <v>132</v>
      </c>
    </row>
    <row r="543" s="118" customFormat="1" ht="22.8" customHeight="1">
      <c r="D543" t="s" s="126">
        <v>127</v>
      </c>
      <c r="E543" t="s" s="127">
        <v>699</v>
      </c>
      <c r="F543" t="s" s="127">
        <v>733</v>
      </c>
      <c r="J543" s="128">
        <f>BK543</f>
        <v>0</v>
      </c>
      <c r="P543" s="122">
        <f>SUM(P544:P558)</f>
        <v>0</v>
      </c>
      <c r="R543" s="122">
        <f>SUM(R544:R558)</f>
        <v>0.11802</v>
      </c>
      <c r="T543" s="123">
        <f>SUM(T544:T558)</f>
        <v>0</v>
      </c>
      <c r="AR543" t="s" s="119">
        <v>130</v>
      </c>
      <c r="AT543" t="s" s="124">
        <v>127</v>
      </c>
      <c r="AU543" t="s" s="124">
        <v>130</v>
      </c>
      <c r="AY543" t="s" s="119">
        <v>132</v>
      </c>
      <c r="BK543" s="125">
        <f>SUM(BK544:BK558)</f>
        <v>0</v>
      </c>
    </row>
    <row r="544" s="60" customFormat="1" ht="37.8" customHeight="1">
      <c r="C544" t="s" s="129">
        <v>734</v>
      </c>
      <c r="D544" t="s" s="129">
        <v>134</v>
      </c>
      <c r="E544" t="s" s="130">
        <v>735</v>
      </c>
      <c r="F544" t="s" s="130">
        <v>736</v>
      </c>
      <c r="G544" t="s" s="131">
        <v>188</v>
      </c>
      <c r="H544" s="132">
        <v>119</v>
      </c>
      <c r="I544" s="133"/>
      <c r="J544" s="134">
        <f>ROUND(I544*H544,2)</f>
        <v>0</v>
      </c>
      <c r="M544" s="135"/>
      <c r="N544" t="s" s="136">
        <v>49</v>
      </c>
      <c r="P544" s="137">
        <f>O544*H544</f>
        <v>0</v>
      </c>
      <c r="Q544" s="137">
        <v>0</v>
      </c>
      <c r="R544" s="137">
        <f>Q544*H544</f>
        <v>0</v>
      </c>
      <c r="S544" s="137">
        <v>0</v>
      </c>
      <c r="T544" s="138">
        <f>S544*H544</f>
        <v>0</v>
      </c>
      <c r="AR544" t="s" s="139">
        <v>138</v>
      </c>
      <c r="AT544" t="s" s="139">
        <v>134</v>
      </c>
      <c r="AU544" t="s" s="139">
        <v>24</v>
      </c>
      <c r="AY544" t="s" s="97">
        <v>132</v>
      </c>
      <c r="BE544" s="140">
        <f>IF(N544="základní",J544,0)</f>
        <v>0</v>
      </c>
      <c r="BF544" s="140">
        <f>IF(N544="snížená",J544,0)</f>
        <v>0</v>
      </c>
      <c r="BG544" s="140">
        <f>IF(N544="zákl. přenesená",J544,0)</f>
        <v>0</v>
      </c>
      <c r="BH544" s="140">
        <f>IF(N544="sníž. přenesená",J544,0)</f>
        <v>0</v>
      </c>
      <c r="BI544" s="140">
        <f>IF(N544="nulová",J544,0)</f>
        <v>0</v>
      </c>
      <c r="BJ544" t="s" s="97">
        <v>130</v>
      </c>
      <c r="BK544" s="140">
        <f>ROUND(I544*H544,2)</f>
        <v>0</v>
      </c>
      <c r="BL544" t="s" s="97">
        <v>138</v>
      </c>
      <c r="BM544" t="s" s="141">
        <v>737</v>
      </c>
    </row>
    <row r="545" s="60" customFormat="1" ht="33" customHeight="1">
      <c r="C545" t="s" s="129">
        <v>738</v>
      </c>
      <c r="D545" t="s" s="129">
        <v>134</v>
      </c>
      <c r="E545" t="s" s="130">
        <v>739</v>
      </c>
      <c r="F545" t="s" s="130">
        <v>740</v>
      </c>
      <c r="G545" t="s" s="131">
        <v>188</v>
      </c>
      <c r="H545" s="132">
        <v>3570</v>
      </c>
      <c r="I545" s="133"/>
      <c r="J545" s="134">
        <f>ROUND(I545*H545,2)</f>
        <v>0</v>
      </c>
      <c r="M545" s="135"/>
      <c r="N545" t="s" s="136">
        <v>49</v>
      </c>
      <c r="P545" s="137">
        <f>O545*H545</f>
        <v>0</v>
      </c>
      <c r="Q545" s="137">
        <v>0</v>
      </c>
      <c r="R545" s="137">
        <f>Q545*H545</f>
        <v>0</v>
      </c>
      <c r="S545" s="137">
        <v>0</v>
      </c>
      <c r="T545" s="138">
        <f>S545*H545</f>
        <v>0</v>
      </c>
      <c r="AR545" t="s" s="139">
        <v>138</v>
      </c>
      <c r="AT545" t="s" s="139">
        <v>134</v>
      </c>
      <c r="AU545" t="s" s="139">
        <v>24</v>
      </c>
      <c r="AY545" t="s" s="97">
        <v>132</v>
      </c>
      <c r="BE545" s="140">
        <f>IF(N545="základní",J545,0)</f>
        <v>0</v>
      </c>
      <c r="BF545" s="140">
        <f>IF(N545="snížená",J545,0)</f>
        <v>0</v>
      </c>
      <c r="BG545" s="140">
        <f>IF(N545="zákl. přenesená",J545,0)</f>
        <v>0</v>
      </c>
      <c r="BH545" s="140">
        <f>IF(N545="sníž. přenesená",J545,0)</f>
        <v>0</v>
      </c>
      <c r="BI545" s="140">
        <f>IF(N545="nulová",J545,0)</f>
        <v>0</v>
      </c>
      <c r="BJ545" t="s" s="97">
        <v>130</v>
      </c>
      <c r="BK545" s="140">
        <f>ROUND(I545*H545,2)</f>
        <v>0</v>
      </c>
      <c r="BL545" t="s" s="97">
        <v>138</v>
      </c>
      <c r="BM545" t="s" s="141">
        <v>741</v>
      </c>
    </row>
    <row r="546" s="148" customFormat="1" ht="13.55" customHeight="1">
      <c r="D546" t="s" s="143">
        <v>140</v>
      </c>
      <c r="E546" s="160"/>
      <c r="F546" t="s" s="161">
        <v>742</v>
      </c>
      <c r="H546" s="162">
        <v>3570</v>
      </c>
      <c r="AT546" t="s" s="153">
        <v>140</v>
      </c>
      <c r="AU546" t="s" s="153">
        <v>24</v>
      </c>
      <c r="AV546" t="s" s="147">
        <v>24</v>
      </c>
      <c r="AW546" t="s" s="147">
        <v>142</v>
      </c>
      <c r="AX546" t="s" s="147">
        <v>131</v>
      </c>
      <c r="AY546" t="s" s="153">
        <v>132</v>
      </c>
    </row>
    <row r="547" s="154" customFormat="1" ht="13.55" customHeight="1">
      <c r="D547" t="s" s="155">
        <v>140</v>
      </c>
      <c r="E547" s="156"/>
      <c r="F547" t="s" s="157">
        <v>144</v>
      </c>
      <c r="H547" s="158">
        <v>3570</v>
      </c>
      <c r="AT547" t="s" s="159">
        <v>140</v>
      </c>
      <c r="AU547" t="s" s="159">
        <v>24</v>
      </c>
      <c r="AV547" t="s" s="147">
        <v>138</v>
      </c>
      <c r="AW547" t="s" s="147">
        <v>142</v>
      </c>
      <c r="AX547" t="s" s="147">
        <v>130</v>
      </c>
      <c r="AY547" t="s" s="159">
        <v>132</v>
      </c>
    </row>
    <row r="548" s="60" customFormat="1" ht="37.8" customHeight="1">
      <c r="C548" t="s" s="129">
        <v>743</v>
      </c>
      <c r="D548" t="s" s="129">
        <v>134</v>
      </c>
      <c r="E548" t="s" s="130">
        <v>744</v>
      </c>
      <c r="F548" t="s" s="130">
        <v>745</v>
      </c>
      <c r="G548" t="s" s="131">
        <v>188</v>
      </c>
      <c r="H548" s="132">
        <v>119</v>
      </c>
      <c r="I548" s="133"/>
      <c r="J548" s="134">
        <f>ROUND(I548*H548,2)</f>
        <v>0</v>
      </c>
      <c r="M548" s="135"/>
      <c r="N548" t="s" s="136">
        <v>49</v>
      </c>
      <c r="P548" s="137">
        <f>O548*H548</f>
        <v>0</v>
      </c>
      <c r="Q548" s="137">
        <v>0</v>
      </c>
      <c r="R548" s="137">
        <f>Q548*H548</f>
        <v>0</v>
      </c>
      <c r="S548" s="137">
        <v>0</v>
      </c>
      <c r="T548" s="138">
        <f>S548*H548</f>
        <v>0</v>
      </c>
      <c r="AR548" t="s" s="139">
        <v>138</v>
      </c>
      <c r="AT548" t="s" s="139">
        <v>134</v>
      </c>
      <c r="AU548" t="s" s="139">
        <v>24</v>
      </c>
      <c r="AY548" t="s" s="97">
        <v>132</v>
      </c>
      <c r="BE548" s="140">
        <f>IF(N548="základní",J548,0)</f>
        <v>0</v>
      </c>
      <c r="BF548" s="140">
        <f>IF(N548="snížená",J548,0)</f>
        <v>0</v>
      </c>
      <c r="BG548" s="140">
        <f>IF(N548="zákl. přenesená",J548,0)</f>
        <v>0</v>
      </c>
      <c r="BH548" s="140">
        <f>IF(N548="sníž. přenesená",J548,0)</f>
        <v>0</v>
      </c>
      <c r="BI548" s="140">
        <f>IF(N548="nulová",J548,0)</f>
        <v>0</v>
      </c>
      <c r="BJ548" t="s" s="97">
        <v>130</v>
      </c>
      <c r="BK548" s="140">
        <f>ROUND(I548*H548,2)</f>
        <v>0</v>
      </c>
      <c r="BL548" t="s" s="97">
        <v>138</v>
      </c>
      <c r="BM548" t="s" s="141">
        <v>746</v>
      </c>
    </row>
    <row r="549" s="60" customFormat="1" ht="37.8" customHeight="1">
      <c r="C549" t="s" s="129">
        <v>747</v>
      </c>
      <c r="D549" t="s" s="129">
        <v>134</v>
      </c>
      <c r="E549" t="s" s="130">
        <v>748</v>
      </c>
      <c r="F549" t="s" s="130">
        <v>749</v>
      </c>
      <c r="G549" t="s" s="131">
        <v>188</v>
      </c>
      <c r="H549" s="132">
        <v>562</v>
      </c>
      <c r="I549" s="133"/>
      <c r="J549" s="134">
        <f>ROUND(I549*H549,2)</f>
        <v>0</v>
      </c>
      <c r="M549" s="135"/>
      <c r="N549" t="s" s="136">
        <v>49</v>
      </c>
      <c r="P549" s="137">
        <f>O549*H549</f>
        <v>0</v>
      </c>
      <c r="Q549" s="137">
        <v>0.00021</v>
      </c>
      <c r="R549" s="137">
        <f>Q549*H549</f>
        <v>0.11802</v>
      </c>
      <c r="S549" s="137">
        <v>0</v>
      </c>
      <c r="T549" s="138">
        <f>S549*H549</f>
        <v>0</v>
      </c>
      <c r="AR549" t="s" s="139">
        <v>138</v>
      </c>
      <c r="AT549" t="s" s="139">
        <v>134</v>
      </c>
      <c r="AU549" t="s" s="139">
        <v>24</v>
      </c>
      <c r="AY549" t="s" s="97">
        <v>132</v>
      </c>
      <c r="BE549" s="140">
        <f>IF(N549="základní",J549,0)</f>
        <v>0</v>
      </c>
      <c r="BF549" s="140">
        <f>IF(N549="snížená",J549,0)</f>
        <v>0</v>
      </c>
      <c r="BG549" s="140">
        <f>IF(N549="zákl. přenesená",J549,0)</f>
        <v>0</v>
      </c>
      <c r="BH549" s="140">
        <f>IF(N549="sníž. přenesená",J549,0)</f>
        <v>0</v>
      </c>
      <c r="BI549" s="140">
        <f>IF(N549="nulová",J549,0)</f>
        <v>0</v>
      </c>
      <c r="BJ549" t="s" s="97">
        <v>130</v>
      </c>
      <c r="BK549" s="140">
        <f>ROUND(I549*H549,2)</f>
        <v>0</v>
      </c>
      <c r="BL549" t="s" s="97">
        <v>138</v>
      </c>
      <c r="BM549" t="s" s="141">
        <v>750</v>
      </c>
    </row>
    <row r="550" s="148" customFormat="1" ht="13.55" customHeight="1">
      <c r="D550" t="s" s="143">
        <v>140</v>
      </c>
      <c r="E550" s="160"/>
      <c r="F550" t="s" s="161">
        <v>751</v>
      </c>
      <c r="H550" s="162">
        <v>329</v>
      </c>
      <c r="AT550" t="s" s="153">
        <v>140</v>
      </c>
      <c r="AU550" t="s" s="153">
        <v>24</v>
      </c>
      <c r="AV550" t="s" s="147">
        <v>24</v>
      </c>
      <c r="AW550" t="s" s="147">
        <v>142</v>
      </c>
      <c r="AX550" t="s" s="147">
        <v>131</v>
      </c>
      <c r="AY550" t="s" s="153">
        <v>132</v>
      </c>
    </row>
    <row r="551" s="148" customFormat="1" ht="13.55" customHeight="1">
      <c r="D551" t="s" s="149">
        <v>140</v>
      </c>
      <c r="E551" s="150"/>
      <c r="F551" t="s" s="151">
        <v>752</v>
      </c>
      <c r="H551" s="152">
        <v>233</v>
      </c>
      <c r="AT551" t="s" s="153">
        <v>140</v>
      </c>
      <c r="AU551" t="s" s="153">
        <v>24</v>
      </c>
      <c r="AV551" t="s" s="147">
        <v>24</v>
      </c>
      <c r="AW551" t="s" s="147">
        <v>142</v>
      </c>
      <c r="AX551" t="s" s="147">
        <v>131</v>
      </c>
      <c r="AY551" t="s" s="153">
        <v>132</v>
      </c>
    </row>
    <row r="552" s="154" customFormat="1" ht="13.55" customHeight="1">
      <c r="D552" t="s" s="155">
        <v>140</v>
      </c>
      <c r="E552" s="156"/>
      <c r="F552" t="s" s="157">
        <v>144</v>
      </c>
      <c r="H552" s="158">
        <v>562</v>
      </c>
      <c r="AT552" t="s" s="159">
        <v>140</v>
      </c>
      <c r="AU552" t="s" s="159">
        <v>24</v>
      </c>
      <c r="AV552" t="s" s="147">
        <v>138</v>
      </c>
      <c r="AW552" t="s" s="147">
        <v>142</v>
      </c>
      <c r="AX552" t="s" s="147">
        <v>130</v>
      </c>
      <c r="AY552" t="s" s="159">
        <v>132</v>
      </c>
    </row>
    <row r="553" s="60" customFormat="1" ht="24.15" customHeight="1">
      <c r="C553" t="s" s="129">
        <v>753</v>
      </c>
      <c r="D553" t="s" s="129">
        <v>134</v>
      </c>
      <c r="E553" t="s" s="130">
        <v>754</v>
      </c>
      <c r="F553" t="s" s="130">
        <v>755</v>
      </c>
      <c r="G553" t="s" s="131">
        <v>137</v>
      </c>
      <c r="H553" s="132">
        <v>45</v>
      </c>
      <c r="I553" s="133"/>
      <c r="J553" s="134">
        <f>ROUND(I553*H553,2)</f>
        <v>0</v>
      </c>
      <c r="M553" s="135"/>
      <c r="N553" t="s" s="136">
        <v>49</v>
      </c>
      <c r="P553" s="137">
        <f>O553*H553</f>
        <v>0</v>
      </c>
      <c r="Q553" s="137">
        <v>0</v>
      </c>
      <c r="R553" s="137">
        <f>Q553*H553</f>
        <v>0</v>
      </c>
      <c r="S553" s="137">
        <v>0</v>
      </c>
      <c r="T553" s="138">
        <f>S553*H553</f>
        <v>0</v>
      </c>
      <c r="AR553" t="s" s="139">
        <v>138</v>
      </c>
      <c r="AT553" t="s" s="139">
        <v>134</v>
      </c>
      <c r="AU553" t="s" s="139">
        <v>24</v>
      </c>
      <c r="AY553" t="s" s="97">
        <v>132</v>
      </c>
      <c r="BE553" s="140">
        <f>IF(N553="základní",J553,0)</f>
        <v>0</v>
      </c>
      <c r="BF553" s="140">
        <f>IF(N553="snížená",J553,0)</f>
        <v>0</v>
      </c>
      <c r="BG553" s="140">
        <f>IF(N553="zákl. přenesená",J553,0)</f>
        <v>0</v>
      </c>
      <c r="BH553" s="140">
        <f>IF(N553="sníž. přenesená",J553,0)</f>
        <v>0</v>
      </c>
      <c r="BI553" s="140">
        <f>IF(N553="nulová",J553,0)</f>
        <v>0</v>
      </c>
      <c r="BJ553" t="s" s="97">
        <v>130</v>
      </c>
      <c r="BK553" s="140">
        <f>ROUND(I553*H553,2)</f>
        <v>0</v>
      </c>
      <c r="BL553" t="s" s="97">
        <v>138</v>
      </c>
      <c r="BM553" t="s" s="141">
        <v>756</v>
      </c>
    </row>
    <row r="554" s="60" customFormat="1" ht="33" customHeight="1">
      <c r="C554" t="s" s="129">
        <v>757</v>
      </c>
      <c r="D554" t="s" s="129">
        <v>134</v>
      </c>
      <c r="E554" t="s" s="130">
        <v>758</v>
      </c>
      <c r="F554" t="s" s="130">
        <v>759</v>
      </c>
      <c r="G554" t="s" s="131">
        <v>137</v>
      </c>
      <c r="H554" s="132">
        <v>450</v>
      </c>
      <c r="I554" s="133"/>
      <c r="J554" s="134">
        <f>ROUND(I554*H554,2)</f>
        <v>0</v>
      </c>
      <c r="M554" s="135"/>
      <c r="N554" t="s" s="136">
        <v>49</v>
      </c>
      <c r="P554" s="137">
        <f>O554*H554</f>
        <v>0</v>
      </c>
      <c r="Q554" s="137">
        <v>0</v>
      </c>
      <c r="R554" s="137">
        <f>Q554*H554</f>
        <v>0</v>
      </c>
      <c r="S554" s="137">
        <v>0</v>
      </c>
      <c r="T554" s="138">
        <f>S554*H554</f>
        <v>0</v>
      </c>
      <c r="AR554" t="s" s="139">
        <v>138</v>
      </c>
      <c r="AT554" t="s" s="139">
        <v>134</v>
      </c>
      <c r="AU554" t="s" s="139">
        <v>24</v>
      </c>
      <c r="AY554" t="s" s="97">
        <v>132</v>
      </c>
      <c r="BE554" s="140">
        <f>IF(N554="základní",J554,0)</f>
        <v>0</v>
      </c>
      <c r="BF554" s="140">
        <f>IF(N554="snížená",J554,0)</f>
        <v>0</v>
      </c>
      <c r="BG554" s="140">
        <f>IF(N554="zákl. přenesená",J554,0)</f>
        <v>0</v>
      </c>
      <c r="BH554" s="140">
        <f>IF(N554="sníž. přenesená",J554,0)</f>
        <v>0</v>
      </c>
      <c r="BI554" s="140">
        <f>IF(N554="nulová",J554,0)</f>
        <v>0</v>
      </c>
      <c r="BJ554" t="s" s="97">
        <v>130</v>
      </c>
      <c r="BK554" s="140">
        <f>ROUND(I554*H554,2)</f>
        <v>0</v>
      </c>
      <c r="BL554" t="s" s="97">
        <v>138</v>
      </c>
      <c r="BM554" t="s" s="141">
        <v>760</v>
      </c>
    </row>
    <row r="555" s="148" customFormat="1" ht="13.55" customHeight="1">
      <c r="D555" t="s" s="143">
        <v>140</v>
      </c>
      <c r="E555" s="160"/>
      <c r="F555" t="s" s="161">
        <v>761</v>
      </c>
      <c r="H555" s="162">
        <v>450</v>
      </c>
      <c r="AT555" t="s" s="153">
        <v>140</v>
      </c>
      <c r="AU555" t="s" s="153">
        <v>24</v>
      </c>
      <c r="AV555" t="s" s="147">
        <v>24</v>
      </c>
      <c r="AW555" t="s" s="147">
        <v>142</v>
      </c>
      <c r="AX555" t="s" s="147">
        <v>131</v>
      </c>
      <c r="AY555" t="s" s="153">
        <v>132</v>
      </c>
    </row>
    <row r="556" s="154" customFormat="1" ht="13.55" customHeight="1">
      <c r="D556" t="s" s="155">
        <v>140</v>
      </c>
      <c r="E556" s="156"/>
      <c r="F556" t="s" s="157">
        <v>144</v>
      </c>
      <c r="H556" s="158">
        <v>450</v>
      </c>
      <c r="AT556" t="s" s="159">
        <v>140</v>
      </c>
      <c r="AU556" t="s" s="159">
        <v>24</v>
      </c>
      <c r="AV556" t="s" s="147">
        <v>138</v>
      </c>
      <c r="AW556" t="s" s="147">
        <v>142</v>
      </c>
      <c r="AX556" t="s" s="147">
        <v>130</v>
      </c>
      <c r="AY556" t="s" s="159">
        <v>132</v>
      </c>
    </row>
    <row r="557" s="60" customFormat="1" ht="33" customHeight="1">
      <c r="C557" t="s" s="129">
        <v>762</v>
      </c>
      <c r="D557" t="s" s="129">
        <v>134</v>
      </c>
      <c r="E557" t="s" s="130">
        <v>763</v>
      </c>
      <c r="F557" t="s" s="130">
        <v>764</v>
      </c>
      <c r="G557" t="s" s="131">
        <v>137</v>
      </c>
      <c r="H557" s="132">
        <v>45</v>
      </c>
      <c r="I557" s="133"/>
      <c r="J557" s="134">
        <f>ROUND(I557*H557,2)</f>
        <v>0</v>
      </c>
      <c r="M557" s="135"/>
      <c r="N557" t="s" s="136">
        <v>49</v>
      </c>
      <c r="P557" s="137">
        <f>O557*H557</f>
        <v>0</v>
      </c>
      <c r="Q557" s="137">
        <v>0</v>
      </c>
      <c r="R557" s="137">
        <f>Q557*H557</f>
        <v>0</v>
      </c>
      <c r="S557" s="137">
        <v>0</v>
      </c>
      <c r="T557" s="138">
        <f>S557*H557</f>
        <v>0</v>
      </c>
      <c r="AR557" t="s" s="139">
        <v>138</v>
      </c>
      <c r="AT557" t="s" s="139">
        <v>134</v>
      </c>
      <c r="AU557" t="s" s="139">
        <v>24</v>
      </c>
      <c r="AY557" t="s" s="97">
        <v>132</v>
      </c>
      <c r="BE557" s="140">
        <f>IF(N557="základní",J557,0)</f>
        <v>0</v>
      </c>
      <c r="BF557" s="140">
        <f>IF(N557="snížená",J557,0)</f>
        <v>0</v>
      </c>
      <c r="BG557" s="140">
        <f>IF(N557="zákl. přenesená",J557,0)</f>
        <v>0</v>
      </c>
      <c r="BH557" s="140">
        <f>IF(N557="sníž. přenesená",J557,0)</f>
        <v>0</v>
      </c>
      <c r="BI557" s="140">
        <f>IF(N557="nulová",J557,0)</f>
        <v>0</v>
      </c>
      <c r="BJ557" t="s" s="97">
        <v>130</v>
      </c>
      <c r="BK557" s="140">
        <f>ROUND(I557*H557,2)</f>
        <v>0</v>
      </c>
      <c r="BL557" t="s" s="97">
        <v>138</v>
      </c>
      <c r="BM557" t="s" s="141">
        <v>765</v>
      </c>
    </row>
    <row r="558" s="60" customFormat="1" ht="33" customHeight="1">
      <c r="C558" t="s" s="129">
        <v>766</v>
      </c>
      <c r="D558" t="s" s="129">
        <v>134</v>
      </c>
      <c r="E558" t="s" s="130">
        <v>767</v>
      </c>
      <c r="F558" t="s" s="130">
        <v>768</v>
      </c>
      <c r="G558" t="s" s="131">
        <v>137</v>
      </c>
      <c r="H558" s="132">
        <v>45</v>
      </c>
      <c r="I558" s="133"/>
      <c r="J558" s="134">
        <f>ROUND(I558*H558,2)</f>
        <v>0</v>
      </c>
      <c r="M558" s="135"/>
      <c r="N558" t="s" s="136">
        <v>49</v>
      </c>
      <c r="P558" s="137">
        <f>O558*H558</f>
        <v>0</v>
      </c>
      <c r="Q558" s="137">
        <v>0</v>
      </c>
      <c r="R558" s="137">
        <f>Q558*H558</f>
        <v>0</v>
      </c>
      <c r="S558" s="137">
        <v>0</v>
      </c>
      <c r="T558" s="138">
        <f>S558*H558</f>
        <v>0</v>
      </c>
      <c r="AR558" t="s" s="139">
        <v>138</v>
      </c>
      <c r="AT558" t="s" s="139">
        <v>134</v>
      </c>
      <c r="AU558" t="s" s="139">
        <v>24</v>
      </c>
      <c r="AY558" t="s" s="97">
        <v>132</v>
      </c>
      <c r="BE558" s="140">
        <f>IF(N558="základní",J558,0)</f>
        <v>0</v>
      </c>
      <c r="BF558" s="140">
        <f>IF(N558="snížená",J558,0)</f>
        <v>0</v>
      </c>
      <c r="BG558" s="140">
        <f>IF(N558="zákl. přenesená",J558,0)</f>
        <v>0</v>
      </c>
      <c r="BH558" s="140">
        <f>IF(N558="sníž. přenesená",J558,0)</f>
        <v>0</v>
      </c>
      <c r="BI558" s="140">
        <f>IF(N558="nulová",J558,0)</f>
        <v>0</v>
      </c>
      <c r="BJ558" t="s" s="97">
        <v>130</v>
      </c>
      <c r="BK558" s="140">
        <f>ROUND(I558*H558,2)</f>
        <v>0</v>
      </c>
      <c r="BL558" t="s" s="97">
        <v>138</v>
      </c>
      <c r="BM558" t="s" s="141">
        <v>769</v>
      </c>
    </row>
    <row r="559" s="118" customFormat="1" ht="22.8" customHeight="1">
      <c r="D559" t="s" s="183">
        <v>127</v>
      </c>
      <c r="E559" t="s" s="102">
        <v>703</v>
      </c>
      <c r="F559" t="s" s="102">
        <v>770</v>
      </c>
      <c r="J559" s="184">
        <f>BK559</f>
        <v>0</v>
      </c>
      <c r="P559" s="122">
        <f>SUM(P560:P567)</f>
        <v>0</v>
      </c>
      <c r="R559" s="122">
        <f>SUM(R560:R567)</f>
        <v>0.540496</v>
      </c>
      <c r="T559" s="123">
        <f>SUM(T560:T567)</f>
        <v>0</v>
      </c>
      <c r="AR559" t="s" s="119">
        <v>130</v>
      </c>
      <c r="AT559" t="s" s="124">
        <v>127</v>
      </c>
      <c r="AU559" t="s" s="124">
        <v>130</v>
      </c>
      <c r="AY559" t="s" s="119">
        <v>132</v>
      </c>
      <c r="BK559" s="125">
        <f>SUM(BK560:BK567)</f>
        <v>0</v>
      </c>
    </row>
    <row r="560" s="60" customFormat="1" ht="24.15" customHeight="1">
      <c r="C560" t="s" s="129">
        <v>771</v>
      </c>
      <c r="D560" t="s" s="129">
        <v>134</v>
      </c>
      <c r="E560" t="s" s="130">
        <v>772</v>
      </c>
      <c r="F560" t="s" s="130">
        <v>773</v>
      </c>
      <c r="G560" t="s" s="131">
        <v>188</v>
      </c>
      <c r="H560" s="132">
        <v>619.9</v>
      </c>
      <c r="I560" s="133"/>
      <c r="J560" s="134">
        <f>ROUND(I560*H560,2)</f>
        <v>0</v>
      </c>
      <c r="M560" s="135"/>
      <c r="N560" t="s" s="136">
        <v>49</v>
      </c>
      <c r="P560" s="137">
        <f>O560*H560</f>
        <v>0</v>
      </c>
      <c r="Q560" s="137">
        <v>4e-05</v>
      </c>
      <c r="R560" s="137">
        <f>Q560*H560</f>
        <v>0.024796</v>
      </c>
      <c r="S560" s="137">
        <v>0</v>
      </c>
      <c r="T560" s="138">
        <f>S560*H560</f>
        <v>0</v>
      </c>
      <c r="AR560" t="s" s="139">
        <v>138</v>
      </c>
      <c r="AT560" t="s" s="139">
        <v>134</v>
      </c>
      <c r="AU560" t="s" s="139">
        <v>24</v>
      </c>
      <c r="AY560" t="s" s="97">
        <v>132</v>
      </c>
      <c r="BE560" s="140">
        <f>IF(N560="základní",J560,0)</f>
        <v>0</v>
      </c>
      <c r="BF560" s="140">
        <f>IF(N560="snížená",J560,0)</f>
        <v>0</v>
      </c>
      <c r="BG560" s="140">
        <f>IF(N560="zákl. přenesená",J560,0)</f>
        <v>0</v>
      </c>
      <c r="BH560" s="140">
        <f>IF(N560="sníž. přenesená",J560,0)</f>
        <v>0</v>
      </c>
      <c r="BI560" s="140">
        <f>IF(N560="nulová",J560,0)</f>
        <v>0</v>
      </c>
      <c r="BJ560" t="s" s="97">
        <v>130</v>
      </c>
      <c r="BK560" s="140">
        <f>ROUND(I560*H560,2)</f>
        <v>0</v>
      </c>
      <c r="BL560" t="s" s="97">
        <v>138</v>
      </c>
      <c r="BM560" t="s" s="141">
        <v>774</v>
      </c>
    </row>
    <row r="561" s="142" customFormat="1" ht="13.55" customHeight="1">
      <c r="D561" t="s" s="143">
        <v>140</v>
      </c>
      <c r="E561" s="144"/>
      <c r="F561" t="s" s="145">
        <v>306</v>
      </c>
      <c r="H561" s="144"/>
      <c r="AT561" t="s" s="146">
        <v>140</v>
      </c>
      <c r="AU561" t="s" s="146">
        <v>24</v>
      </c>
      <c r="AV561" t="s" s="147">
        <v>130</v>
      </c>
      <c r="AW561" t="s" s="147">
        <v>142</v>
      </c>
      <c r="AX561" t="s" s="147">
        <v>131</v>
      </c>
      <c r="AY561" t="s" s="146">
        <v>132</v>
      </c>
    </row>
    <row r="562" s="148" customFormat="1" ht="13.55" customHeight="1">
      <c r="D562" t="s" s="149">
        <v>140</v>
      </c>
      <c r="E562" s="150"/>
      <c r="F562" t="s" s="151">
        <v>775</v>
      </c>
      <c r="H562" s="152">
        <v>328.9</v>
      </c>
      <c r="AT562" t="s" s="153">
        <v>140</v>
      </c>
      <c r="AU562" t="s" s="153">
        <v>24</v>
      </c>
      <c r="AV562" t="s" s="147">
        <v>24</v>
      </c>
      <c r="AW562" t="s" s="147">
        <v>142</v>
      </c>
      <c r="AX562" t="s" s="147">
        <v>131</v>
      </c>
      <c r="AY562" t="s" s="153">
        <v>132</v>
      </c>
    </row>
    <row r="563" s="142" customFormat="1" ht="13.55" customHeight="1">
      <c r="D563" t="s" s="149">
        <v>140</v>
      </c>
      <c r="E563" s="180"/>
      <c r="F563" t="s" s="181">
        <v>335</v>
      </c>
      <c r="H563" s="180"/>
      <c r="AT563" t="s" s="146">
        <v>140</v>
      </c>
      <c r="AU563" t="s" s="146">
        <v>24</v>
      </c>
      <c r="AV563" t="s" s="147">
        <v>130</v>
      </c>
      <c r="AW563" t="s" s="147">
        <v>142</v>
      </c>
      <c r="AX563" t="s" s="147">
        <v>131</v>
      </c>
      <c r="AY563" t="s" s="146">
        <v>132</v>
      </c>
    </row>
    <row r="564" s="148" customFormat="1" ht="13.55" customHeight="1">
      <c r="D564" t="s" s="149">
        <v>140</v>
      </c>
      <c r="E564" s="150"/>
      <c r="F564" t="s" s="151">
        <v>776</v>
      </c>
      <c r="H564" s="152">
        <v>291</v>
      </c>
      <c r="AT564" t="s" s="153">
        <v>140</v>
      </c>
      <c r="AU564" t="s" s="153">
        <v>24</v>
      </c>
      <c r="AV564" t="s" s="147">
        <v>24</v>
      </c>
      <c r="AW564" t="s" s="147">
        <v>142</v>
      </c>
      <c r="AX564" t="s" s="147">
        <v>131</v>
      </c>
      <c r="AY564" t="s" s="153">
        <v>132</v>
      </c>
    </row>
    <row r="565" s="154" customFormat="1" ht="13.55" customHeight="1">
      <c r="D565" t="s" s="155">
        <v>140</v>
      </c>
      <c r="E565" s="156"/>
      <c r="F565" t="s" s="157">
        <v>144</v>
      </c>
      <c r="H565" s="158">
        <v>619.9</v>
      </c>
      <c r="AT565" t="s" s="159">
        <v>140</v>
      </c>
      <c r="AU565" t="s" s="159">
        <v>24</v>
      </c>
      <c r="AV565" t="s" s="147">
        <v>138</v>
      </c>
      <c r="AW565" t="s" s="147">
        <v>142</v>
      </c>
      <c r="AX565" t="s" s="147">
        <v>130</v>
      </c>
      <c r="AY565" t="s" s="159">
        <v>132</v>
      </c>
    </row>
    <row r="566" s="60" customFormat="1" ht="16.5" customHeight="1">
      <c r="C566" t="s" s="129">
        <v>777</v>
      </c>
      <c r="D566" t="s" s="129">
        <v>134</v>
      </c>
      <c r="E566" t="s" s="130">
        <v>778</v>
      </c>
      <c r="F566" t="s" s="130">
        <v>779</v>
      </c>
      <c r="G566" t="s" s="131">
        <v>278</v>
      </c>
      <c r="H566" s="132">
        <v>5</v>
      </c>
      <c r="I566" s="133"/>
      <c r="J566" s="134">
        <f>ROUND(I566*H566,2)</f>
        <v>0</v>
      </c>
      <c r="M566" s="135"/>
      <c r="N566" t="s" s="136">
        <v>49</v>
      </c>
      <c r="P566" s="137">
        <f>O566*H566</f>
        <v>0</v>
      </c>
      <c r="Q566" s="137">
        <v>0.00018</v>
      </c>
      <c r="R566" s="137">
        <f>Q566*H566</f>
        <v>0.0009</v>
      </c>
      <c r="S566" s="137">
        <v>0</v>
      </c>
      <c r="T566" s="138">
        <f>S566*H566</f>
        <v>0</v>
      </c>
      <c r="AR566" t="s" s="139">
        <v>138</v>
      </c>
      <c r="AT566" t="s" s="139">
        <v>134</v>
      </c>
      <c r="AU566" t="s" s="139">
        <v>24</v>
      </c>
      <c r="AY566" t="s" s="97">
        <v>132</v>
      </c>
      <c r="BE566" s="140">
        <f>IF(N566="základní",J566,0)</f>
        <v>0</v>
      </c>
      <c r="BF566" s="140">
        <f>IF(N566="snížená",J566,0)</f>
        <v>0</v>
      </c>
      <c r="BG566" s="140">
        <f>IF(N566="zákl. přenesená",J566,0)</f>
        <v>0</v>
      </c>
      <c r="BH566" s="140">
        <f>IF(N566="sníž. přenesená",J566,0)</f>
        <v>0</v>
      </c>
      <c r="BI566" s="140">
        <f>IF(N566="nulová",J566,0)</f>
        <v>0</v>
      </c>
      <c r="BJ566" t="s" s="97">
        <v>130</v>
      </c>
      <c r="BK566" s="140">
        <f>ROUND(I566*H566,2)</f>
        <v>0</v>
      </c>
      <c r="BL566" t="s" s="97">
        <v>138</v>
      </c>
      <c r="BM566" t="s" s="141">
        <v>780</v>
      </c>
    </row>
    <row r="567" s="60" customFormat="1" ht="24.15" customHeight="1">
      <c r="C567" t="s" s="129">
        <v>781</v>
      </c>
      <c r="D567" t="s" s="129">
        <v>134</v>
      </c>
      <c r="E567" t="s" s="130">
        <v>782</v>
      </c>
      <c r="F567" t="s" s="130">
        <v>783</v>
      </c>
      <c r="G567" t="s" s="131">
        <v>278</v>
      </c>
      <c r="H567" s="132">
        <v>22</v>
      </c>
      <c r="I567" s="133"/>
      <c r="J567" s="134">
        <f>ROUND(I567*H567,2)</f>
        <v>0</v>
      </c>
      <c r="M567" s="135"/>
      <c r="N567" t="s" s="136">
        <v>49</v>
      </c>
      <c r="P567" s="137">
        <f>O567*H567</f>
        <v>0</v>
      </c>
      <c r="Q567" s="137">
        <v>0.0234</v>
      </c>
      <c r="R567" s="137">
        <f>Q567*H567</f>
        <v>0.5148</v>
      </c>
      <c r="S567" s="137">
        <v>0</v>
      </c>
      <c r="T567" s="138">
        <f>S567*H567</f>
        <v>0</v>
      </c>
      <c r="AR567" t="s" s="139">
        <v>138</v>
      </c>
      <c r="AT567" t="s" s="139">
        <v>134</v>
      </c>
      <c r="AU567" t="s" s="139">
        <v>24</v>
      </c>
      <c r="AY567" t="s" s="97">
        <v>132</v>
      </c>
      <c r="BE567" s="140">
        <f>IF(N567="základní",J567,0)</f>
        <v>0</v>
      </c>
      <c r="BF567" s="140">
        <f>IF(N567="snížená",J567,0)</f>
        <v>0</v>
      </c>
      <c r="BG567" s="140">
        <f>IF(N567="zákl. přenesená",J567,0)</f>
        <v>0</v>
      </c>
      <c r="BH567" s="140">
        <f>IF(N567="sníž. přenesená",J567,0)</f>
        <v>0</v>
      </c>
      <c r="BI567" s="140">
        <f>IF(N567="nulová",J567,0)</f>
        <v>0</v>
      </c>
      <c r="BJ567" t="s" s="97">
        <v>130</v>
      </c>
      <c r="BK567" s="140">
        <f>ROUND(I567*H567,2)</f>
        <v>0</v>
      </c>
      <c r="BL567" t="s" s="97">
        <v>138</v>
      </c>
      <c r="BM567" t="s" s="141">
        <v>784</v>
      </c>
    </row>
    <row r="568" s="118" customFormat="1" ht="22.8" customHeight="1">
      <c r="D568" t="s" s="183">
        <v>127</v>
      </c>
      <c r="E568" t="s" s="102">
        <v>785</v>
      </c>
      <c r="F568" t="s" s="102">
        <v>786</v>
      </c>
      <c r="J568" s="184">
        <f>BK568</f>
        <v>0</v>
      </c>
      <c r="P568" s="122">
        <f>P569</f>
        <v>0</v>
      </c>
      <c r="R568" s="122">
        <f>R569</f>
        <v>0</v>
      </c>
      <c r="T568" s="123">
        <f>T569</f>
        <v>0</v>
      </c>
      <c r="AR568" t="s" s="119">
        <v>130</v>
      </c>
      <c r="AT568" t="s" s="124">
        <v>127</v>
      </c>
      <c r="AU568" t="s" s="124">
        <v>130</v>
      </c>
      <c r="AY568" t="s" s="119">
        <v>132</v>
      </c>
      <c r="BK568" s="125">
        <f>BK569</f>
        <v>0</v>
      </c>
    </row>
    <row r="569" s="60" customFormat="1" ht="21.75" customHeight="1">
      <c r="C569" t="s" s="129">
        <v>787</v>
      </c>
      <c r="D569" t="s" s="129">
        <v>134</v>
      </c>
      <c r="E569" t="s" s="130">
        <v>788</v>
      </c>
      <c r="F569" t="s" s="130">
        <v>789</v>
      </c>
      <c r="G569" t="s" s="131">
        <v>171</v>
      </c>
      <c r="H569" s="132">
        <v>388.352</v>
      </c>
      <c r="I569" s="133"/>
      <c r="J569" s="134">
        <f>ROUND(I569*H569,2)</f>
        <v>0</v>
      </c>
      <c r="M569" s="135"/>
      <c r="N569" t="s" s="136">
        <v>49</v>
      </c>
      <c r="P569" s="137">
        <f>O569*H569</f>
        <v>0</v>
      </c>
      <c r="Q569" s="137">
        <v>0</v>
      </c>
      <c r="R569" s="137">
        <f>Q569*H569</f>
        <v>0</v>
      </c>
      <c r="S569" s="137">
        <v>0</v>
      </c>
      <c r="T569" s="138">
        <f>S569*H569</f>
        <v>0</v>
      </c>
      <c r="AR569" t="s" s="139">
        <v>138</v>
      </c>
      <c r="AT569" t="s" s="139">
        <v>134</v>
      </c>
      <c r="AU569" t="s" s="139">
        <v>24</v>
      </c>
      <c r="AY569" t="s" s="97">
        <v>132</v>
      </c>
      <c r="BE569" s="140">
        <f>IF(N569="základní",J569,0)</f>
        <v>0</v>
      </c>
      <c r="BF569" s="140">
        <f>IF(N569="snížená",J569,0)</f>
        <v>0</v>
      </c>
      <c r="BG569" s="140">
        <f>IF(N569="zákl. přenesená",J569,0)</f>
        <v>0</v>
      </c>
      <c r="BH569" s="140">
        <f>IF(N569="sníž. přenesená",J569,0)</f>
        <v>0</v>
      </c>
      <c r="BI569" s="140">
        <f>IF(N569="nulová",J569,0)</f>
        <v>0</v>
      </c>
      <c r="BJ569" t="s" s="97">
        <v>130</v>
      </c>
      <c r="BK569" s="140">
        <f>ROUND(I569*H569,2)</f>
        <v>0</v>
      </c>
      <c r="BL569" t="s" s="97">
        <v>138</v>
      </c>
      <c r="BM569" t="s" s="141">
        <v>790</v>
      </c>
    </row>
    <row r="570" s="118" customFormat="1" ht="22.8" customHeight="1">
      <c r="D570" t="s" s="183">
        <v>127</v>
      </c>
      <c r="E570" t="s" s="102">
        <v>707</v>
      </c>
      <c r="F570" t="s" s="102">
        <v>791</v>
      </c>
      <c r="J570" s="184">
        <f>BK570</f>
        <v>0</v>
      </c>
      <c r="P570" s="122">
        <f>SUM(P571:P790)</f>
        <v>0</v>
      </c>
      <c r="R570" s="122">
        <f>SUM(R571:R790)</f>
        <v>12.06029275</v>
      </c>
      <c r="T570" s="123">
        <f>SUM(T571:T790)</f>
        <v>292.407387</v>
      </c>
      <c r="AR570" t="s" s="119">
        <v>130</v>
      </c>
      <c r="AT570" t="s" s="124">
        <v>127</v>
      </c>
      <c r="AU570" t="s" s="124">
        <v>130</v>
      </c>
      <c r="AY570" t="s" s="119">
        <v>132</v>
      </c>
      <c r="BK570" s="125">
        <f>SUM(BK571:BK790)</f>
        <v>0</v>
      </c>
    </row>
    <row r="571" s="60" customFormat="1" ht="16.5" customHeight="1">
      <c r="C571" t="s" s="129">
        <v>792</v>
      </c>
      <c r="D571" t="s" s="129">
        <v>134</v>
      </c>
      <c r="E571" t="s" s="130">
        <v>793</v>
      </c>
      <c r="F571" t="s" s="130">
        <v>794</v>
      </c>
      <c r="G571" t="s" s="131">
        <v>137</v>
      </c>
      <c r="H571" s="132">
        <v>9.843999999999999</v>
      </c>
      <c r="I571" s="133"/>
      <c r="J571" s="134">
        <f>ROUND(I571*H571,2)</f>
        <v>0</v>
      </c>
      <c r="M571" s="135"/>
      <c r="N571" t="s" s="136">
        <v>49</v>
      </c>
      <c r="P571" s="137">
        <f>O571*H571</f>
        <v>0</v>
      </c>
      <c r="Q571" s="137">
        <v>0</v>
      </c>
      <c r="R571" s="137">
        <f>Q571*H571</f>
        <v>0</v>
      </c>
      <c r="S571" s="137">
        <v>2.4</v>
      </c>
      <c r="T571" s="138">
        <f>S571*H571</f>
        <v>23.6256</v>
      </c>
      <c r="AR571" t="s" s="139">
        <v>138</v>
      </c>
      <c r="AT571" t="s" s="139">
        <v>134</v>
      </c>
      <c r="AU571" t="s" s="139">
        <v>24</v>
      </c>
      <c r="AY571" t="s" s="97">
        <v>132</v>
      </c>
      <c r="BE571" s="140">
        <f>IF(N571="základní",J571,0)</f>
        <v>0</v>
      </c>
      <c r="BF571" s="140">
        <f>IF(N571="snížená",J571,0)</f>
        <v>0</v>
      </c>
      <c r="BG571" s="140">
        <f>IF(N571="zákl. přenesená",J571,0)</f>
        <v>0</v>
      </c>
      <c r="BH571" s="140">
        <f>IF(N571="sníž. přenesená",J571,0)</f>
        <v>0</v>
      </c>
      <c r="BI571" s="140">
        <f>IF(N571="nulová",J571,0)</f>
        <v>0</v>
      </c>
      <c r="BJ571" t="s" s="97">
        <v>130</v>
      </c>
      <c r="BK571" s="140">
        <f>ROUND(I571*H571,2)</f>
        <v>0</v>
      </c>
      <c r="BL571" t="s" s="97">
        <v>138</v>
      </c>
      <c r="BM571" t="s" s="141">
        <v>795</v>
      </c>
    </row>
    <row r="572" s="142" customFormat="1" ht="13.55" customHeight="1">
      <c r="D572" t="s" s="143">
        <v>140</v>
      </c>
      <c r="E572" s="144"/>
      <c r="F572" t="s" s="145">
        <v>796</v>
      </c>
      <c r="H572" s="144"/>
      <c r="AT572" t="s" s="146">
        <v>140</v>
      </c>
      <c r="AU572" t="s" s="146">
        <v>24</v>
      </c>
      <c r="AV572" t="s" s="147">
        <v>130</v>
      </c>
      <c r="AW572" t="s" s="147">
        <v>142</v>
      </c>
      <c r="AX572" t="s" s="147">
        <v>131</v>
      </c>
      <c r="AY572" t="s" s="146">
        <v>132</v>
      </c>
    </row>
    <row r="573" s="148" customFormat="1" ht="13.55" customHeight="1">
      <c r="D573" t="s" s="149">
        <v>140</v>
      </c>
      <c r="E573" s="150"/>
      <c r="F573" t="s" s="151">
        <v>797</v>
      </c>
      <c r="H573" s="152">
        <v>0.8</v>
      </c>
      <c r="AT573" t="s" s="153">
        <v>140</v>
      </c>
      <c r="AU573" t="s" s="153">
        <v>24</v>
      </c>
      <c r="AV573" t="s" s="147">
        <v>24</v>
      </c>
      <c r="AW573" t="s" s="147">
        <v>142</v>
      </c>
      <c r="AX573" t="s" s="147">
        <v>131</v>
      </c>
      <c r="AY573" t="s" s="153">
        <v>132</v>
      </c>
    </row>
    <row r="574" s="142" customFormat="1" ht="20.4" customHeight="1">
      <c r="D574" t="s" s="149">
        <v>140</v>
      </c>
      <c r="E574" s="180"/>
      <c r="F574" t="s" s="181">
        <v>798</v>
      </c>
      <c r="H574" s="180"/>
      <c r="AT574" t="s" s="146">
        <v>140</v>
      </c>
      <c r="AU574" t="s" s="146">
        <v>24</v>
      </c>
      <c r="AV574" t="s" s="147">
        <v>130</v>
      </c>
      <c r="AW574" t="s" s="147">
        <v>142</v>
      </c>
      <c r="AX574" t="s" s="147">
        <v>131</v>
      </c>
      <c r="AY574" t="s" s="146">
        <v>132</v>
      </c>
    </row>
    <row r="575" s="142" customFormat="1" ht="13.55" customHeight="1">
      <c r="D575" t="s" s="149">
        <v>140</v>
      </c>
      <c r="E575" s="180"/>
      <c r="F575" t="s" s="181">
        <v>799</v>
      </c>
      <c r="H575" s="180"/>
      <c r="AT575" t="s" s="146">
        <v>140</v>
      </c>
      <c r="AU575" t="s" s="146">
        <v>24</v>
      </c>
      <c r="AV575" t="s" s="147">
        <v>130</v>
      </c>
      <c r="AW575" t="s" s="147">
        <v>142</v>
      </c>
      <c r="AX575" t="s" s="147">
        <v>131</v>
      </c>
      <c r="AY575" t="s" s="146">
        <v>132</v>
      </c>
    </row>
    <row r="576" s="148" customFormat="1" ht="13.55" customHeight="1">
      <c r="D576" t="s" s="149">
        <v>140</v>
      </c>
      <c r="E576" s="150"/>
      <c r="F576" t="s" s="151">
        <v>800</v>
      </c>
      <c r="H576" s="152">
        <v>9.044</v>
      </c>
      <c r="AT576" t="s" s="153">
        <v>140</v>
      </c>
      <c r="AU576" t="s" s="153">
        <v>24</v>
      </c>
      <c r="AV576" t="s" s="147">
        <v>24</v>
      </c>
      <c r="AW576" t="s" s="147">
        <v>142</v>
      </c>
      <c r="AX576" t="s" s="147">
        <v>131</v>
      </c>
      <c r="AY576" t="s" s="153">
        <v>132</v>
      </c>
    </row>
    <row r="577" s="154" customFormat="1" ht="13.55" customHeight="1">
      <c r="D577" t="s" s="155">
        <v>140</v>
      </c>
      <c r="E577" s="156"/>
      <c r="F577" t="s" s="157">
        <v>144</v>
      </c>
      <c r="H577" s="158">
        <v>9.843999999999999</v>
      </c>
      <c r="AT577" t="s" s="159">
        <v>140</v>
      </c>
      <c r="AU577" t="s" s="159">
        <v>24</v>
      </c>
      <c r="AV577" t="s" s="147">
        <v>138</v>
      </c>
      <c r="AW577" t="s" s="147">
        <v>142</v>
      </c>
      <c r="AX577" t="s" s="147">
        <v>130</v>
      </c>
      <c r="AY577" t="s" s="159">
        <v>132</v>
      </c>
    </row>
    <row r="578" s="60" customFormat="1" ht="24.15" customHeight="1">
      <c r="C578" t="s" s="129">
        <v>801</v>
      </c>
      <c r="D578" t="s" s="129">
        <v>134</v>
      </c>
      <c r="E578" t="s" s="130">
        <v>802</v>
      </c>
      <c r="F578" t="s" s="130">
        <v>803</v>
      </c>
      <c r="G578" t="s" s="131">
        <v>343</v>
      </c>
      <c r="H578" s="132">
        <v>105.3</v>
      </c>
      <c r="I578" s="133"/>
      <c r="J578" s="134">
        <f>ROUND(I578*H578,2)</f>
        <v>0</v>
      </c>
      <c r="M578" s="135"/>
      <c r="N578" t="s" s="136">
        <v>49</v>
      </c>
      <c r="P578" s="137">
        <f>O578*H578</f>
        <v>0</v>
      </c>
      <c r="Q578" s="137">
        <v>8.000000000000001e-05</v>
      </c>
      <c r="R578" s="137">
        <f>Q578*H578</f>
        <v>0.008423999999999999</v>
      </c>
      <c r="S578" s="137">
        <v>0</v>
      </c>
      <c r="T578" s="138">
        <f>S578*H578</f>
        <v>0</v>
      </c>
      <c r="AR578" t="s" s="139">
        <v>138</v>
      </c>
      <c r="AT578" t="s" s="139">
        <v>134</v>
      </c>
      <c r="AU578" t="s" s="139">
        <v>24</v>
      </c>
      <c r="AY578" t="s" s="97">
        <v>132</v>
      </c>
      <c r="BE578" s="140">
        <f>IF(N578="základní",J578,0)</f>
        <v>0</v>
      </c>
      <c r="BF578" s="140">
        <f>IF(N578="snížená",J578,0)</f>
        <v>0</v>
      </c>
      <c r="BG578" s="140">
        <f>IF(N578="zákl. přenesená",J578,0)</f>
        <v>0</v>
      </c>
      <c r="BH578" s="140">
        <f>IF(N578="sníž. přenesená",J578,0)</f>
        <v>0</v>
      </c>
      <c r="BI578" s="140">
        <f>IF(N578="nulová",J578,0)</f>
        <v>0</v>
      </c>
      <c r="BJ578" t="s" s="97">
        <v>130</v>
      </c>
      <c r="BK578" s="140">
        <f>ROUND(I578*H578,2)</f>
        <v>0</v>
      </c>
      <c r="BL578" t="s" s="97">
        <v>138</v>
      </c>
      <c r="BM578" t="s" s="141">
        <v>804</v>
      </c>
    </row>
    <row r="579" s="148" customFormat="1" ht="13.55" customHeight="1">
      <c r="D579" t="s" s="143">
        <v>140</v>
      </c>
      <c r="E579" s="160"/>
      <c r="F579" t="s" s="161">
        <v>805</v>
      </c>
      <c r="H579" s="162">
        <v>48.7</v>
      </c>
      <c r="AT579" t="s" s="153">
        <v>140</v>
      </c>
      <c r="AU579" t="s" s="153">
        <v>24</v>
      </c>
      <c r="AV579" t="s" s="147">
        <v>24</v>
      </c>
      <c r="AW579" t="s" s="147">
        <v>142</v>
      </c>
      <c r="AX579" t="s" s="147">
        <v>131</v>
      </c>
      <c r="AY579" t="s" s="153">
        <v>132</v>
      </c>
    </row>
    <row r="580" s="148" customFormat="1" ht="13.55" customHeight="1">
      <c r="D580" t="s" s="149">
        <v>140</v>
      </c>
      <c r="E580" s="150"/>
      <c r="F580" t="s" s="151">
        <v>806</v>
      </c>
      <c r="H580" s="152">
        <v>56.6</v>
      </c>
      <c r="AT580" t="s" s="153">
        <v>140</v>
      </c>
      <c r="AU580" t="s" s="153">
        <v>24</v>
      </c>
      <c r="AV580" t="s" s="147">
        <v>24</v>
      </c>
      <c r="AW580" t="s" s="147">
        <v>142</v>
      </c>
      <c r="AX580" t="s" s="147">
        <v>131</v>
      </c>
      <c r="AY580" t="s" s="153">
        <v>132</v>
      </c>
    </row>
    <row r="581" s="154" customFormat="1" ht="13.55" customHeight="1">
      <c r="D581" t="s" s="155">
        <v>140</v>
      </c>
      <c r="E581" s="156"/>
      <c r="F581" t="s" s="157">
        <v>144</v>
      </c>
      <c r="H581" s="158">
        <v>105.3</v>
      </c>
      <c r="AT581" t="s" s="159">
        <v>140</v>
      </c>
      <c r="AU581" t="s" s="159">
        <v>24</v>
      </c>
      <c r="AV581" t="s" s="147">
        <v>138</v>
      </c>
      <c r="AW581" t="s" s="147">
        <v>142</v>
      </c>
      <c r="AX581" t="s" s="147">
        <v>130</v>
      </c>
      <c r="AY581" t="s" s="159">
        <v>132</v>
      </c>
    </row>
    <row r="582" s="60" customFormat="1" ht="21.75" customHeight="1">
      <c r="C582" t="s" s="129">
        <v>807</v>
      </c>
      <c r="D582" t="s" s="129">
        <v>134</v>
      </c>
      <c r="E582" t="s" s="130">
        <v>808</v>
      </c>
      <c r="F582" t="s" s="130">
        <v>809</v>
      </c>
      <c r="G582" t="s" s="131">
        <v>188</v>
      </c>
      <c r="H582" s="132">
        <v>38.351</v>
      </c>
      <c r="I582" s="133"/>
      <c r="J582" s="134">
        <f>ROUND(I582*H582,2)</f>
        <v>0</v>
      </c>
      <c r="M582" s="135"/>
      <c r="N582" t="s" s="136">
        <v>49</v>
      </c>
      <c r="P582" s="137">
        <f>O582*H582</f>
        <v>0</v>
      </c>
      <c r="Q582" s="137">
        <v>0</v>
      </c>
      <c r="R582" s="137">
        <f>Q582*H582</f>
        <v>0</v>
      </c>
      <c r="S582" s="137">
        <v>0.131</v>
      </c>
      <c r="T582" s="138">
        <f>S582*H582</f>
        <v>5.023981</v>
      </c>
      <c r="AR582" t="s" s="139">
        <v>138</v>
      </c>
      <c r="AT582" t="s" s="139">
        <v>134</v>
      </c>
      <c r="AU582" t="s" s="139">
        <v>24</v>
      </c>
      <c r="AY582" t="s" s="97">
        <v>132</v>
      </c>
      <c r="BE582" s="140">
        <f>IF(N582="základní",J582,0)</f>
        <v>0</v>
      </c>
      <c r="BF582" s="140">
        <f>IF(N582="snížená",J582,0)</f>
        <v>0</v>
      </c>
      <c r="BG582" s="140">
        <f>IF(N582="zákl. přenesená",J582,0)</f>
        <v>0</v>
      </c>
      <c r="BH582" s="140">
        <f>IF(N582="sníž. přenesená",J582,0)</f>
        <v>0</v>
      </c>
      <c r="BI582" s="140">
        <f>IF(N582="nulová",J582,0)</f>
        <v>0</v>
      </c>
      <c r="BJ582" t="s" s="97">
        <v>130</v>
      </c>
      <c r="BK582" s="140">
        <f>ROUND(I582*H582,2)</f>
        <v>0</v>
      </c>
      <c r="BL582" t="s" s="97">
        <v>138</v>
      </c>
      <c r="BM582" t="s" s="141">
        <v>810</v>
      </c>
    </row>
    <row r="583" s="148" customFormat="1" ht="13.55" customHeight="1">
      <c r="D583" t="s" s="143">
        <v>140</v>
      </c>
      <c r="E583" s="160"/>
      <c r="F583" t="s" s="161">
        <v>811</v>
      </c>
      <c r="H583" s="162">
        <v>23.283</v>
      </c>
      <c r="AT583" t="s" s="153">
        <v>140</v>
      </c>
      <c r="AU583" t="s" s="153">
        <v>24</v>
      </c>
      <c r="AV583" t="s" s="147">
        <v>24</v>
      </c>
      <c r="AW583" t="s" s="147">
        <v>142</v>
      </c>
      <c r="AX583" t="s" s="147">
        <v>131</v>
      </c>
      <c r="AY583" t="s" s="153">
        <v>132</v>
      </c>
    </row>
    <row r="584" s="148" customFormat="1" ht="13.55" customHeight="1">
      <c r="D584" t="s" s="149">
        <v>140</v>
      </c>
      <c r="E584" s="150"/>
      <c r="F584" t="s" s="151">
        <v>812</v>
      </c>
      <c r="H584" s="152">
        <v>15.068</v>
      </c>
      <c r="AT584" t="s" s="153">
        <v>140</v>
      </c>
      <c r="AU584" t="s" s="153">
        <v>24</v>
      </c>
      <c r="AV584" t="s" s="147">
        <v>24</v>
      </c>
      <c r="AW584" t="s" s="147">
        <v>142</v>
      </c>
      <c r="AX584" t="s" s="147">
        <v>131</v>
      </c>
      <c r="AY584" t="s" s="153">
        <v>132</v>
      </c>
    </row>
    <row r="585" s="154" customFormat="1" ht="13.55" customHeight="1">
      <c r="D585" t="s" s="155">
        <v>140</v>
      </c>
      <c r="E585" s="156"/>
      <c r="F585" t="s" s="157">
        <v>144</v>
      </c>
      <c r="H585" s="158">
        <v>38.351</v>
      </c>
      <c r="AT585" t="s" s="159">
        <v>140</v>
      </c>
      <c r="AU585" t="s" s="159">
        <v>24</v>
      </c>
      <c r="AV585" t="s" s="147">
        <v>138</v>
      </c>
      <c r="AW585" t="s" s="147">
        <v>142</v>
      </c>
      <c r="AX585" t="s" s="147">
        <v>130</v>
      </c>
      <c r="AY585" t="s" s="159">
        <v>132</v>
      </c>
    </row>
    <row r="586" s="60" customFormat="1" ht="21.75" customHeight="1">
      <c r="C586" t="s" s="129">
        <v>813</v>
      </c>
      <c r="D586" t="s" s="129">
        <v>134</v>
      </c>
      <c r="E586" t="s" s="130">
        <v>814</v>
      </c>
      <c r="F586" t="s" s="130">
        <v>815</v>
      </c>
      <c r="G586" t="s" s="131">
        <v>188</v>
      </c>
      <c r="H586" s="132">
        <v>83.77</v>
      </c>
      <c r="I586" s="133"/>
      <c r="J586" s="134">
        <f>ROUND(I586*H586,2)</f>
        <v>0</v>
      </c>
      <c r="M586" s="135"/>
      <c r="N586" t="s" s="136">
        <v>49</v>
      </c>
      <c r="P586" s="137">
        <f>O586*H586</f>
        <v>0</v>
      </c>
      <c r="Q586" s="137">
        <v>0</v>
      </c>
      <c r="R586" s="137">
        <f>Q586*H586</f>
        <v>0</v>
      </c>
      <c r="S586" s="137">
        <v>0.261</v>
      </c>
      <c r="T586" s="138">
        <f>S586*H586</f>
        <v>21.86397</v>
      </c>
      <c r="AR586" t="s" s="139">
        <v>138</v>
      </c>
      <c r="AT586" t="s" s="139">
        <v>134</v>
      </c>
      <c r="AU586" t="s" s="139">
        <v>24</v>
      </c>
      <c r="AY586" t="s" s="97">
        <v>132</v>
      </c>
      <c r="BE586" s="140">
        <f>IF(N586="základní",J586,0)</f>
        <v>0</v>
      </c>
      <c r="BF586" s="140">
        <f>IF(N586="snížená",J586,0)</f>
        <v>0</v>
      </c>
      <c r="BG586" s="140">
        <f>IF(N586="zákl. přenesená",J586,0)</f>
        <v>0</v>
      </c>
      <c r="BH586" s="140">
        <f>IF(N586="sníž. přenesená",J586,0)</f>
        <v>0</v>
      </c>
      <c r="BI586" s="140">
        <f>IF(N586="nulová",J586,0)</f>
        <v>0</v>
      </c>
      <c r="BJ586" t="s" s="97">
        <v>130</v>
      </c>
      <c r="BK586" s="140">
        <f>ROUND(I586*H586,2)</f>
        <v>0</v>
      </c>
      <c r="BL586" t="s" s="97">
        <v>138</v>
      </c>
      <c r="BM586" t="s" s="141">
        <v>816</v>
      </c>
    </row>
    <row r="587" s="148" customFormat="1" ht="13.55" customHeight="1">
      <c r="D587" t="s" s="143">
        <v>140</v>
      </c>
      <c r="E587" s="160"/>
      <c r="F587" t="s" s="161">
        <v>817</v>
      </c>
      <c r="H587" s="162">
        <v>33.5</v>
      </c>
      <c r="AT587" t="s" s="153">
        <v>140</v>
      </c>
      <c r="AU587" t="s" s="153">
        <v>24</v>
      </c>
      <c r="AV587" t="s" s="147">
        <v>24</v>
      </c>
      <c r="AW587" t="s" s="147">
        <v>142</v>
      </c>
      <c r="AX587" t="s" s="147">
        <v>131</v>
      </c>
      <c r="AY587" t="s" s="153">
        <v>132</v>
      </c>
    </row>
    <row r="588" s="148" customFormat="1" ht="13.55" customHeight="1">
      <c r="D588" t="s" s="149">
        <v>140</v>
      </c>
      <c r="E588" s="150"/>
      <c r="F588" t="s" s="151">
        <v>818</v>
      </c>
      <c r="H588" s="152">
        <v>50.27</v>
      </c>
      <c r="AT588" t="s" s="153">
        <v>140</v>
      </c>
      <c r="AU588" t="s" s="153">
        <v>24</v>
      </c>
      <c r="AV588" t="s" s="147">
        <v>24</v>
      </c>
      <c r="AW588" t="s" s="147">
        <v>142</v>
      </c>
      <c r="AX588" t="s" s="147">
        <v>131</v>
      </c>
      <c r="AY588" t="s" s="153">
        <v>132</v>
      </c>
    </row>
    <row r="589" s="154" customFormat="1" ht="13.55" customHeight="1">
      <c r="D589" t="s" s="155">
        <v>140</v>
      </c>
      <c r="E589" s="156"/>
      <c r="F589" t="s" s="157">
        <v>144</v>
      </c>
      <c r="H589" s="158">
        <v>83.77</v>
      </c>
      <c r="AT589" t="s" s="159">
        <v>140</v>
      </c>
      <c r="AU589" t="s" s="159">
        <v>24</v>
      </c>
      <c r="AV589" t="s" s="147">
        <v>138</v>
      </c>
      <c r="AW589" t="s" s="147">
        <v>142</v>
      </c>
      <c r="AX589" t="s" s="147">
        <v>130</v>
      </c>
      <c r="AY589" t="s" s="159">
        <v>132</v>
      </c>
    </row>
    <row r="590" s="60" customFormat="1" ht="21.75" customHeight="1">
      <c r="C590" t="s" s="129">
        <v>819</v>
      </c>
      <c r="D590" t="s" s="129">
        <v>134</v>
      </c>
      <c r="E590" t="s" s="130">
        <v>820</v>
      </c>
      <c r="F590" t="s" s="130">
        <v>821</v>
      </c>
      <c r="G590" t="s" s="131">
        <v>188</v>
      </c>
      <c r="H590" s="132">
        <v>8.4</v>
      </c>
      <c r="I590" s="133"/>
      <c r="J590" s="134">
        <f>ROUND(I590*H590,2)</f>
        <v>0</v>
      </c>
      <c r="M590" s="135"/>
      <c r="N590" t="s" s="136">
        <v>49</v>
      </c>
      <c r="P590" s="137">
        <f>O590*H590</f>
        <v>0</v>
      </c>
      <c r="Q590" s="137">
        <v>0</v>
      </c>
      <c r="R590" s="137">
        <f>Q590*H590</f>
        <v>0</v>
      </c>
      <c r="S590" s="137">
        <v>0.082</v>
      </c>
      <c r="T590" s="138">
        <f>S590*H590</f>
        <v>0.6888</v>
      </c>
      <c r="AR590" t="s" s="139">
        <v>138</v>
      </c>
      <c r="AT590" t="s" s="139">
        <v>134</v>
      </c>
      <c r="AU590" t="s" s="139">
        <v>24</v>
      </c>
      <c r="AY590" t="s" s="97">
        <v>132</v>
      </c>
      <c r="BE590" s="140">
        <f>IF(N590="základní",J590,0)</f>
        <v>0</v>
      </c>
      <c r="BF590" s="140">
        <f>IF(N590="snížená",J590,0)</f>
        <v>0</v>
      </c>
      <c r="BG590" s="140">
        <f>IF(N590="zákl. přenesená",J590,0)</f>
        <v>0</v>
      </c>
      <c r="BH590" s="140">
        <f>IF(N590="sníž. přenesená",J590,0)</f>
        <v>0</v>
      </c>
      <c r="BI590" s="140">
        <f>IF(N590="nulová",J590,0)</f>
        <v>0</v>
      </c>
      <c r="BJ590" t="s" s="97">
        <v>130</v>
      </c>
      <c r="BK590" s="140">
        <f>ROUND(I590*H590,2)</f>
        <v>0</v>
      </c>
      <c r="BL590" t="s" s="97">
        <v>138</v>
      </c>
      <c r="BM590" t="s" s="141">
        <v>822</v>
      </c>
    </row>
    <row r="591" s="148" customFormat="1" ht="13.55" customHeight="1">
      <c r="D591" t="s" s="143">
        <v>140</v>
      </c>
      <c r="E591" s="160"/>
      <c r="F591" t="s" s="161">
        <v>823</v>
      </c>
      <c r="H591" s="162">
        <v>8.4</v>
      </c>
      <c r="AT591" t="s" s="153">
        <v>140</v>
      </c>
      <c r="AU591" t="s" s="153">
        <v>24</v>
      </c>
      <c r="AV591" t="s" s="147">
        <v>24</v>
      </c>
      <c r="AW591" t="s" s="147">
        <v>142</v>
      </c>
      <c r="AX591" t="s" s="147">
        <v>131</v>
      </c>
      <c r="AY591" t="s" s="153">
        <v>132</v>
      </c>
    </row>
    <row r="592" s="154" customFormat="1" ht="13.55" customHeight="1">
      <c r="D592" t="s" s="155">
        <v>140</v>
      </c>
      <c r="E592" s="156"/>
      <c r="F592" t="s" s="157">
        <v>144</v>
      </c>
      <c r="H592" s="158">
        <v>8.4</v>
      </c>
      <c r="AT592" t="s" s="159">
        <v>140</v>
      </c>
      <c r="AU592" t="s" s="159">
        <v>24</v>
      </c>
      <c r="AV592" t="s" s="147">
        <v>138</v>
      </c>
      <c r="AW592" t="s" s="147">
        <v>142</v>
      </c>
      <c r="AX592" t="s" s="147">
        <v>130</v>
      </c>
      <c r="AY592" t="s" s="159">
        <v>132</v>
      </c>
    </row>
    <row r="593" s="60" customFormat="1" ht="33" customHeight="1">
      <c r="C593" t="s" s="129">
        <v>824</v>
      </c>
      <c r="D593" t="s" s="129">
        <v>134</v>
      </c>
      <c r="E593" t="s" s="130">
        <v>825</v>
      </c>
      <c r="F593" t="s" s="130">
        <v>826</v>
      </c>
      <c r="G593" t="s" s="131">
        <v>137</v>
      </c>
      <c r="H593" s="132">
        <v>18.733</v>
      </c>
      <c r="I593" s="133"/>
      <c r="J593" s="134">
        <f>ROUND(I593*H593,2)</f>
        <v>0</v>
      </c>
      <c r="M593" s="135"/>
      <c r="N593" t="s" s="136">
        <v>49</v>
      </c>
      <c r="P593" s="137">
        <f>O593*H593</f>
        <v>0</v>
      </c>
      <c r="Q593" s="137">
        <v>0</v>
      </c>
      <c r="R593" s="137">
        <f>Q593*H593</f>
        <v>0</v>
      </c>
      <c r="S593" s="137">
        <v>1.8</v>
      </c>
      <c r="T593" s="138">
        <f>S593*H593</f>
        <v>33.7194</v>
      </c>
      <c r="AR593" t="s" s="139">
        <v>138</v>
      </c>
      <c r="AT593" t="s" s="139">
        <v>134</v>
      </c>
      <c r="AU593" t="s" s="139">
        <v>24</v>
      </c>
      <c r="AY593" t="s" s="97">
        <v>132</v>
      </c>
      <c r="BE593" s="140">
        <f>IF(N593="základní",J593,0)</f>
        <v>0</v>
      </c>
      <c r="BF593" s="140">
        <f>IF(N593="snížená",J593,0)</f>
        <v>0</v>
      </c>
      <c r="BG593" s="140">
        <f>IF(N593="zákl. přenesená",J593,0)</f>
        <v>0</v>
      </c>
      <c r="BH593" s="140">
        <f>IF(N593="sníž. přenesená",J593,0)</f>
        <v>0</v>
      </c>
      <c r="BI593" s="140">
        <f>IF(N593="nulová",J593,0)</f>
        <v>0</v>
      </c>
      <c r="BJ593" t="s" s="97">
        <v>130</v>
      </c>
      <c r="BK593" s="140">
        <f>ROUND(I593*H593,2)</f>
        <v>0</v>
      </c>
      <c r="BL593" t="s" s="97">
        <v>138</v>
      </c>
      <c r="BM593" t="s" s="141">
        <v>827</v>
      </c>
    </row>
    <row r="594" s="148" customFormat="1" ht="13.55" customHeight="1">
      <c r="D594" t="s" s="143">
        <v>140</v>
      </c>
      <c r="E594" s="160"/>
      <c r="F594" t="s" s="161">
        <v>828</v>
      </c>
      <c r="H594" s="162">
        <v>4.02</v>
      </c>
      <c r="AT594" t="s" s="153">
        <v>140</v>
      </c>
      <c r="AU594" t="s" s="153">
        <v>24</v>
      </c>
      <c r="AV594" t="s" s="147">
        <v>24</v>
      </c>
      <c r="AW594" t="s" s="147">
        <v>142</v>
      </c>
      <c r="AX594" t="s" s="147">
        <v>131</v>
      </c>
      <c r="AY594" t="s" s="153">
        <v>132</v>
      </c>
    </row>
    <row r="595" s="148" customFormat="1" ht="13.55" customHeight="1">
      <c r="D595" t="s" s="149">
        <v>140</v>
      </c>
      <c r="E595" s="150"/>
      <c r="F595" t="s" s="151">
        <v>829</v>
      </c>
      <c r="H595" s="152">
        <v>8.208</v>
      </c>
      <c r="AT595" t="s" s="153">
        <v>140</v>
      </c>
      <c r="AU595" t="s" s="153">
        <v>24</v>
      </c>
      <c r="AV595" t="s" s="147">
        <v>24</v>
      </c>
      <c r="AW595" t="s" s="147">
        <v>142</v>
      </c>
      <c r="AX595" t="s" s="147">
        <v>131</v>
      </c>
      <c r="AY595" t="s" s="153">
        <v>132</v>
      </c>
    </row>
    <row r="596" s="142" customFormat="1" ht="13.55" customHeight="1">
      <c r="D596" t="s" s="149">
        <v>140</v>
      </c>
      <c r="E596" s="180"/>
      <c r="F596" t="s" s="181">
        <v>830</v>
      </c>
      <c r="H596" s="180"/>
      <c r="AT596" t="s" s="146">
        <v>140</v>
      </c>
      <c r="AU596" t="s" s="146">
        <v>24</v>
      </c>
      <c r="AV596" t="s" s="147">
        <v>130</v>
      </c>
      <c r="AW596" t="s" s="147">
        <v>142</v>
      </c>
      <c r="AX596" t="s" s="147">
        <v>131</v>
      </c>
      <c r="AY596" t="s" s="146">
        <v>132</v>
      </c>
    </row>
    <row r="597" s="148" customFormat="1" ht="13.55" customHeight="1">
      <c r="D597" t="s" s="149">
        <v>140</v>
      </c>
      <c r="E597" s="150"/>
      <c r="F597" t="s" s="151">
        <v>828</v>
      </c>
      <c r="H597" s="152">
        <v>4.02</v>
      </c>
      <c r="AT597" t="s" s="153">
        <v>140</v>
      </c>
      <c r="AU597" t="s" s="153">
        <v>24</v>
      </c>
      <c r="AV597" t="s" s="147">
        <v>24</v>
      </c>
      <c r="AW597" t="s" s="147">
        <v>142</v>
      </c>
      <c r="AX597" t="s" s="147">
        <v>131</v>
      </c>
      <c r="AY597" t="s" s="153">
        <v>132</v>
      </c>
    </row>
    <row r="598" s="148" customFormat="1" ht="13.55" customHeight="1">
      <c r="D598" t="s" s="149">
        <v>140</v>
      </c>
      <c r="E598" s="150"/>
      <c r="F598" t="s" s="151">
        <v>831</v>
      </c>
      <c r="H598" s="152">
        <v>2.485</v>
      </c>
      <c r="AT598" t="s" s="153">
        <v>140</v>
      </c>
      <c r="AU598" t="s" s="153">
        <v>24</v>
      </c>
      <c r="AV598" t="s" s="147">
        <v>24</v>
      </c>
      <c r="AW598" t="s" s="147">
        <v>142</v>
      </c>
      <c r="AX598" t="s" s="147">
        <v>131</v>
      </c>
      <c r="AY598" t="s" s="153">
        <v>132</v>
      </c>
    </row>
    <row r="599" s="154" customFormat="1" ht="13.55" customHeight="1">
      <c r="D599" t="s" s="155">
        <v>140</v>
      </c>
      <c r="E599" s="156"/>
      <c r="F599" t="s" s="157">
        <v>144</v>
      </c>
      <c r="H599" s="158">
        <v>18.733</v>
      </c>
      <c r="AT599" t="s" s="159">
        <v>140</v>
      </c>
      <c r="AU599" t="s" s="159">
        <v>24</v>
      </c>
      <c r="AV599" t="s" s="147">
        <v>138</v>
      </c>
      <c r="AW599" t="s" s="147">
        <v>142</v>
      </c>
      <c r="AX599" t="s" s="147">
        <v>130</v>
      </c>
      <c r="AY599" t="s" s="159">
        <v>132</v>
      </c>
    </row>
    <row r="600" s="60" customFormat="1" ht="24.15" customHeight="1">
      <c r="C600" t="s" s="129">
        <v>832</v>
      </c>
      <c r="D600" t="s" s="129">
        <v>134</v>
      </c>
      <c r="E600" t="s" s="130">
        <v>833</v>
      </c>
      <c r="F600" t="s" s="130">
        <v>834</v>
      </c>
      <c r="G600" t="s" s="131">
        <v>188</v>
      </c>
      <c r="H600" s="132">
        <v>11.77</v>
      </c>
      <c r="I600" s="133"/>
      <c r="J600" s="134">
        <f>ROUND(I600*H600,2)</f>
        <v>0</v>
      </c>
      <c r="M600" s="135"/>
      <c r="N600" t="s" s="136">
        <v>49</v>
      </c>
      <c r="P600" s="137">
        <f>O600*H600</f>
        <v>0</v>
      </c>
      <c r="Q600" s="137">
        <v>0</v>
      </c>
      <c r="R600" s="137">
        <f>Q600*H600</f>
        <v>0</v>
      </c>
      <c r="S600" s="137">
        <v>0.059</v>
      </c>
      <c r="T600" s="138">
        <f>S600*H600</f>
        <v>0.69443</v>
      </c>
      <c r="AR600" t="s" s="139">
        <v>138</v>
      </c>
      <c r="AT600" t="s" s="139">
        <v>134</v>
      </c>
      <c r="AU600" t="s" s="139">
        <v>24</v>
      </c>
      <c r="AY600" t="s" s="97">
        <v>132</v>
      </c>
      <c r="BE600" s="140">
        <f>IF(N600="základní",J600,0)</f>
        <v>0</v>
      </c>
      <c r="BF600" s="140">
        <f>IF(N600="snížená",J600,0)</f>
        <v>0</v>
      </c>
      <c r="BG600" s="140">
        <f>IF(N600="zákl. přenesená",J600,0)</f>
        <v>0</v>
      </c>
      <c r="BH600" s="140">
        <f>IF(N600="sníž. přenesená",J600,0)</f>
        <v>0</v>
      </c>
      <c r="BI600" s="140">
        <f>IF(N600="nulová",J600,0)</f>
        <v>0</v>
      </c>
      <c r="BJ600" t="s" s="97">
        <v>130</v>
      </c>
      <c r="BK600" s="140">
        <f>ROUND(I600*H600,2)</f>
        <v>0</v>
      </c>
      <c r="BL600" t="s" s="97">
        <v>138</v>
      </c>
      <c r="BM600" t="s" s="141">
        <v>835</v>
      </c>
    </row>
    <row r="601" s="148" customFormat="1" ht="13.55" customHeight="1">
      <c r="D601" t="s" s="143">
        <v>140</v>
      </c>
      <c r="E601" s="160"/>
      <c r="F601" t="s" s="161">
        <v>836</v>
      </c>
      <c r="H601" s="162">
        <v>11.77</v>
      </c>
      <c r="AT601" t="s" s="153">
        <v>140</v>
      </c>
      <c r="AU601" t="s" s="153">
        <v>24</v>
      </c>
      <c r="AV601" t="s" s="147">
        <v>24</v>
      </c>
      <c r="AW601" t="s" s="147">
        <v>142</v>
      </c>
      <c r="AX601" t="s" s="147">
        <v>131</v>
      </c>
      <c r="AY601" t="s" s="153">
        <v>132</v>
      </c>
    </row>
    <row r="602" s="154" customFormat="1" ht="13.55" customHeight="1">
      <c r="D602" t="s" s="155">
        <v>140</v>
      </c>
      <c r="E602" s="156"/>
      <c r="F602" t="s" s="157">
        <v>144</v>
      </c>
      <c r="H602" s="158">
        <v>11.77</v>
      </c>
      <c r="AT602" t="s" s="159">
        <v>140</v>
      </c>
      <c r="AU602" t="s" s="159">
        <v>24</v>
      </c>
      <c r="AV602" t="s" s="147">
        <v>138</v>
      </c>
      <c r="AW602" t="s" s="147">
        <v>142</v>
      </c>
      <c r="AX602" t="s" s="147">
        <v>130</v>
      </c>
      <c r="AY602" t="s" s="159">
        <v>132</v>
      </c>
    </row>
    <row r="603" s="60" customFormat="1" ht="24.15" customHeight="1">
      <c r="C603" t="s" s="129">
        <v>837</v>
      </c>
      <c r="D603" t="s" s="129">
        <v>134</v>
      </c>
      <c r="E603" t="s" s="130">
        <v>838</v>
      </c>
      <c r="F603" t="s" s="130">
        <v>839</v>
      </c>
      <c r="G603" t="s" s="131">
        <v>188</v>
      </c>
      <c r="H603" s="132">
        <v>6.6</v>
      </c>
      <c r="I603" s="133"/>
      <c r="J603" s="134">
        <f>ROUND(I603*H603,2)</f>
        <v>0</v>
      </c>
      <c r="M603" s="135"/>
      <c r="N603" t="s" s="136">
        <v>49</v>
      </c>
      <c r="P603" s="137">
        <f>O603*H603</f>
        <v>0</v>
      </c>
      <c r="Q603" s="137">
        <v>0</v>
      </c>
      <c r="R603" s="137">
        <f>Q603*H603</f>
        <v>0</v>
      </c>
      <c r="S603" s="137">
        <v>0.031</v>
      </c>
      <c r="T603" s="138">
        <f>S603*H603</f>
        <v>0.2046</v>
      </c>
      <c r="AR603" t="s" s="139">
        <v>138</v>
      </c>
      <c r="AT603" t="s" s="139">
        <v>134</v>
      </c>
      <c r="AU603" t="s" s="139">
        <v>24</v>
      </c>
      <c r="AY603" t="s" s="97">
        <v>132</v>
      </c>
      <c r="BE603" s="140">
        <f>IF(N603="základní",J603,0)</f>
        <v>0</v>
      </c>
      <c r="BF603" s="140">
        <f>IF(N603="snížená",J603,0)</f>
        <v>0</v>
      </c>
      <c r="BG603" s="140">
        <f>IF(N603="zákl. přenesená",J603,0)</f>
        <v>0</v>
      </c>
      <c r="BH603" s="140">
        <f>IF(N603="sníž. přenesená",J603,0)</f>
        <v>0</v>
      </c>
      <c r="BI603" s="140">
        <f>IF(N603="nulová",J603,0)</f>
        <v>0</v>
      </c>
      <c r="BJ603" t="s" s="97">
        <v>130</v>
      </c>
      <c r="BK603" s="140">
        <f>ROUND(I603*H603,2)</f>
        <v>0</v>
      </c>
      <c r="BL603" t="s" s="97">
        <v>138</v>
      </c>
      <c r="BM603" t="s" s="141">
        <v>840</v>
      </c>
    </row>
    <row r="604" s="60" customFormat="1" ht="24.15" customHeight="1">
      <c r="C604" t="s" s="129">
        <v>841</v>
      </c>
      <c r="D604" t="s" s="129">
        <v>134</v>
      </c>
      <c r="E604" t="s" s="130">
        <v>842</v>
      </c>
      <c r="F604" t="s" s="130">
        <v>843</v>
      </c>
      <c r="G604" t="s" s="131">
        <v>188</v>
      </c>
      <c r="H604" s="132">
        <v>40</v>
      </c>
      <c r="I604" s="133"/>
      <c r="J604" s="134">
        <f>ROUND(I604*H604,2)</f>
        <v>0</v>
      </c>
      <c r="M604" s="135"/>
      <c r="N604" t="s" s="136">
        <v>49</v>
      </c>
      <c r="P604" s="137">
        <f>O604*H604</f>
        <v>0</v>
      </c>
      <c r="Q604" s="137">
        <v>0</v>
      </c>
      <c r="R604" s="137">
        <f>Q604*H604</f>
        <v>0</v>
      </c>
      <c r="S604" s="137">
        <v>0.076</v>
      </c>
      <c r="T604" s="138">
        <f>S604*H604</f>
        <v>3.04</v>
      </c>
      <c r="AR604" t="s" s="139">
        <v>138</v>
      </c>
      <c r="AT604" t="s" s="139">
        <v>134</v>
      </c>
      <c r="AU604" t="s" s="139">
        <v>24</v>
      </c>
      <c r="AY604" t="s" s="97">
        <v>132</v>
      </c>
      <c r="BE604" s="140">
        <f>IF(N604="základní",J604,0)</f>
        <v>0</v>
      </c>
      <c r="BF604" s="140">
        <f>IF(N604="snížená",J604,0)</f>
        <v>0</v>
      </c>
      <c r="BG604" s="140">
        <f>IF(N604="zákl. přenesená",J604,0)</f>
        <v>0</v>
      </c>
      <c r="BH604" s="140">
        <f>IF(N604="sníž. přenesená",J604,0)</f>
        <v>0</v>
      </c>
      <c r="BI604" s="140">
        <f>IF(N604="nulová",J604,0)</f>
        <v>0</v>
      </c>
      <c r="BJ604" t="s" s="97">
        <v>130</v>
      </c>
      <c r="BK604" s="140">
        <f>ROUND(I604*H604,2)</f>
        <v>0</v>
      </c>
      <c r="BL604" t="s" s="97">
        <v>138</v>
      </c>
      <c r="BM604" t="s" s="141">
        <v>844</v>
      </c>
    </row>
    <row r="605" s="60" customFormat="1" ht="21.75" customHeight="1">
      <c r="C605" t="s" s="129">
        <v>845</v>
      </c>
      <c r="D605" t="s" s="129">
        <v>134</v>
      </c>
      <c r="E605" t="s" s="130">
        <v>846</v>
      </c>
      <c r="F605" t="s" s="130">
        <v>847</v>
      </c>
      <c r="G605" t="s" s="131">
        <v>188</v>
      </c>
      <c r="H605" s="132">
        <v>2.5</v>
      </c>
      <c r="I605" s="133"/>
      <c r="J605" s="134">
        <f>ROUND(I605*H605,2)</f>
        <v>0</v>
      </c>
      <c r="M605" s="135"/>
      <c r="N605" t="s" s="136">
        <v>49</v>
      </c>
      <c r="P605" s="137">
        <f>O605*H605</f>
        <v>0</v>
      </c>
      <c r="Q605" s="137">
        <v>0</v>
      </c>
      <c r="R605" s="137">
        <f>Q605*H605</f>
        <v>0</v>
      </c>
      <c r="S605" s="137">
        <v>0.063</v>
      </c>
      <c r="T605" s="138">
        <f>S605*H605</f>
        <v>0.1575</v>
      </c>
      <c r="AR605" t="s" s="139">
        <v>138</v>
      </c>
      <c r="AT605" t="s" s="139">
        <v>134</v>
      </c>
      <c r="AU605" t="s" s="139">
        <v>24</v>
      </c>
      <c r="AY605" t="s" s="97">
        <v>132</v>
      </c>
      <c r="BE605" s="140">
        <f>IF(N605="základní",J605,0)</f>
        <v>0</v>
      </c>
      <c r="BF605" s="140">
        <f>IF(N605="snížená",J605,0)</f>
        <v>0</v>
      </c>
      <c r="BG605" s="140">
        <f>IF(N605="zákl. přenesená",J605,0)</f>
        <v>0</v>
      </c>
      <c r="BH605" s="140">
        <f>IF(N605="sníž. přenesená",J605,0)</f>
        <v>0</v>
      </c>
      <c r="BI605" s="140">
        <f>IF(N605="nulová",J605,0)</f>
        <v>0</v>
      </c>
      <c r="BJ605" t="s" s="97">
        <v>130</v>
      </c>
      <c r="BK605" s="140">
        <f>ROUND(I605*H605,2)</f>
        <v>0</v>
      </c>
      <c r="BL605" t="s" s="97">
        <v>138</v>
      </c>
      <c r="BM605" t="s" s="141">
        <v>848</v>
      </c>
    </row>
    <row r="606" s="60" customFormat="1" ht="24.15" customHeight="1">
      <c r="C606" t="s" s="129">
        <v>849</v>
      </c>
      <c r="D606" t="s" s="129">
        <v>134</v>
      </c>
      <c r="E606" t="s" s="130">
        <v>850</v>
      </c>
      <c r="F606" t="s" s="130">
        <v>851</v>
      </c>
      <c r="G606" t="s" s="131">
        <v>188</v>
      </c>
      <c r="H606" s="132">
        <v>7.92</v>
      </c>
      <c r="I606" s="133"/>
      <c r="J606" s="134">
        <f>ROUND(I606*H606,2)</f>
        <v>0</v>
      </c>
      <c r="M606" s="135"/>
      <c r="N606" t="s" s="136">
        <v>49</v>
      </c>
      <c r="P606" s="137">
        <f>O606*H606</f>
        <v>0</v>
      </c>
      <c r="Q606" s="137">
        <v>0</v>
      </c>
      <c r="R606" s="137">
        <f>Q606*H606</f>
        <v>0</v>
      </c>
      <c r="S606" s="137">
        <v>0.059</v>
      </c>
      <c r="T606" s="138">
        <f>S606*H606</f>
        <v>0.46728</v>
      </c>
      <c r="AR606" t="s" s="139">
        <v>138</v>
      </c>
      <c r="AT606" t="s" s="139">
        <v>134</v>
      </c>
      <c r="AU606" t="s" s="139">
        <v>24</v>
      </c>
      <c r="AY606" t="s" s="97">
        <v>132</v>
      </c>
      <c r="BE606" s="140">
        <f>IF(N606="základní",J606,0)</f>
        <v>0</v>
      </c>
      <c r="BF606" s="140">
        <f>IF(N606="snížená",J606,0)</f>
        <v>0</v>
      </c>
      <c r="BG606" s="140">
        <f>IF(N606="zákl. přenesená",J606,0)</f>
        <v>0</v>
      </c>
      <c r="BH606" s="140">
        <f>IF(N606="sníž. přenesená",J606,0)</f>
        <v>0</v>
      </c>
      <c r="BI606" s="140">
        <f>IF(N606="nulová",J606,0)</f>
        <v>0</v>
      </c>
      <c r="BJ606" t="s" s="97">
        <v>130</v>
      </c>
      <c r="BK606" s="140">
        <f>ROUND(I606*H606,2)</f>
        <v>0</v>
      </c>
      <c r="BL606" t="s" s="97">
        <v>138</v>
      </c>
      <c r="BM606" t="s" s="141">
        <v>852</v>
      </c>
    </row>
    <row r="607" s="60" customFormat="1" ht="24.15" customHeight="1">
      <c r="C607" t="s" s="129">
        <v>853</v>
      </c>
      <c r="D607" t="s" s="129">
        <v>134</v>
      </c>
      <c r="E607" t="s" s="130">
        <v>854</v>
      </c>
      <c r="F607" t="s" s="130">
        <v>855</v>
      </c>
      <c r="G607" t="s" s="131">
        <v>278</v>
      </c>
      <c r="H607" s="132">
        <v>10</v>
      </c>
      <c r="I607" s="133"/>
      <c r="J607" s="134">
        <f>ROUND(I607*H607,2)</f>
        <v>0</v>
      </c>
      <c r="M607" s="135"/>
      <c r="N607" t="s" s="136">
        <v>49</v>
      </c>
      <c r="P607" s="137">
        <f>O607*H607</f>
        <v>0</v>
      </c>
      <c r="Q607" s="137">
        <v>0</v>
      </c>
      <c r="R607" s="137">
        <f>Q607*H607</f>
        <v>0</v>
      </c>
      <c r="S607" s="137">
        <v>0.028</v>
      </c>
      <c r="T607" s="138">
        <f>S607*H607</f>
        <v>0.28</v>
      </c>
      <c r="AR607" t="s" s="139">
        <v>138</v>
      </c>
      <c r="AT607" t="s" s="139">
        <v>134</v>
      </c>
      <c r="AU607" t="s" s="139">
        <v>24</v>
      </c>
      <c r="AY607" t="s" s="97">
        <v>132</v>
      </c>
      <c r="BE607" s="140">
        <f>IF(N607="základní",J607,0)</f>
        <v>0</v>
      </c>
      <c r="BF607" s="140">
        <f>IF(N607="snížená",J607,0)</f>
        <v>0</v>
      </c>
      <c r="BG607" s="140">
        <f>IF(N607="zákl. přenesená",J607,0)</f>
        <v>0</v>
      </c>
      <c r="BH607" s="140">
        <f>IF(N607="sníž. přenesená",J607,0)</f>
        <v>0</v>
      </c>
      <c r="BI607" s="140">
        <f>IF(N607="nulová",J607,0)</f>
        <v>0</v>
      </c>
      <c r="BJ607" t="s" s="97">
        <v>130</v>
      </c>
      <c r="BK607" s="140">
        <f>ROUND(I607*H607,2)</f>
        <v>0</v>
      </c>
      <c r="BL607" t="s" s="97">
        <v>138</v>
      </c>
      <c r="BM607" t="s" s="141">
        <v>856</v>
      </c>
    </row>
    <row r="608" s="60" customFormat="1" ht="24.15" customHeight="1">
      <c r="C608" t="s" s="129">
        <v>857</v>
      </c>
      <c r="D608" t="s" s="129">
        <v>134</v>
      </c>
      <c r="E608" t="s" s="130">
        <v>858</v>
      </c>
      <c r="F608" t="s" s="130">
        <v>859</v>
      </c>
      <c r="G608" t="s" s="131">
        <v>188</v>
      </c>
      <c r="H608" s="132">
        <v>11.55</v>
      </c>
      <c r="I608" s="133"/>
      <c r="J608" s="134">
        <f>ROUND(I608*H608,2)</f>
        <v>0</v>
      </c>
      <c r="M608" s="135"/>
      <c r="N608" t="s" s="136">
        <v>49</v>
      </c>
      <c r="P608" s="137">
        <f>O608*H608</f>
        <v>0</v>
      </c>
      <c r="Q608" s="137">
        <v>0</v>
      </c>
      <c r="R608" s="137">
        <f>Q608*H608</f>
        <v>0</v>
      </c>
      <c r="S608" s="137">
        <v>0.293</v>
      </c>
      <c r="T608" s="138">
        <f>S608*H608</f>
        <v>3.38415</v>
      </c>
      <c r="AR608" t="s" s="139">
        <v>138</v>
      </c>
      <c r="AT608" t="s" s="139">
        <v>134</v>
      </c>
      <c r="AU608" t="s" s="139">
        <v>24</v>
      </c>
      <c r="AY608" t="s" s="97">
        <v>132</v>
      </c>
      <c r="BE608" s="140">
        <f>IF(N608="základní",J608,0)</f>
        <v>0</v>
      </c>
      <c r="BF608" s="140">
        <f>IF(N608="snížená",J608,0)</f>
        <v>0</v>
      </c>
      <c r="BG608" s="140">
        <f>IF(N608="zákl. přenesená",J608,0)</f>
        <v>0</v>
      </c>
      <c r="BH608" s="140">
        <f>IF(N608="sníž. přenesená",J608,0)</f>
        <v>0</v>
      </c>
      <c r="BI608" s="140">
        <f>IF(N608="nulová",J608,0)</f>
        <v>0</v>
      </c>
      <c r="BJ608" t="s" s="97">
        <v>130</v>
      </c>
      <c r="BK608" s="140">
        <f>ROUND(I608*H608,2)</f>
        <v>0</v>
      </c>
      <c r="BL608" t="s" s="97">
        <v>138</v>
      </c>
      <c r="BM608" t="s" s="141">
        <v>860</v>
      </c>
    </row>
    <row r="609" s="148" customFormat="1" ht="13.55" customHeight="1">
      <c r="D609" t="s" s="143">
        <v>140</v>
      </c>
      <c r="E609" s="160"/>
      <c r="F609" t="s" s="161">
        <v>861</v>
      </c>
      <c r="H609" s="162">
        <v>11.55</v>
      </c>
      <c r="AT609" t="s" s="153">
        <v>140</v>
      </c>
      <c r="AU609" t="s" s="153">
        <v>24</v>
      </c>
      <c r="AV609" t="s" s="147">
        <v>24</v>
      </c>
      <c r="AW609" t="s" s="147">
        <v>142</v>
      </c>
      <c r="AX609" t="s" s="147">
        <v>131</v>
      </c>
      <c r="AY609" t="s" s="153">
        <v>132</v>
      </c>
    </row>
    <row r="610" s="154" customFormat="1" ht="13.55" customHeight="1">
      <c r="D610" t="s" s="155">
        <v>140</v>
      </c>
      <c r="E610" s="156"/>
      <c r="F610" t="s" s="157">
        <v>144</v>
      </c>
      <c r="H610" s="158">
        <v>11.55</v>
      </c>
      <c r="AT610" t="s" s="159">
        <v>140</v>
      </c>
      <c r="AU610" t="s" s="159">
        <v>24</v>
      </c>
      <c r="AV610" t="s" s="147">
        <v>138</v>
      </c>
      <c r="AW610" t="s" s="147">
        <v>142</v>
      </c>
      <c r="AX610" t="s" s="147">
        <v>130</v>
      </c>
      <c r="AY610" t="s" s="159">
        <v>132</v>
      </c>
    </row>
    <row r="611" s="60" customFormat="1" ht="24.15" customHeight="1">
      <c r="C611" t="s" s="129">
        <v>862</v>
      </c>
      <c r="D611" t="s" s="129">
        <v>134</v>
      </c>
      <c r="E611" t="s" s="130">
        <v>863</v>
      </c>
      <c r="F611" t="s" s="130">
        <v>864</v>
      </c>
      <c r="G611" t="s" s="131">
        <v>343</v>
      </c>
      <c r="H611" s="132">
        <v>8.699999999999999</v>
      </c>
      <c r="I611" s="133"/>
      <c r="J611" s="134">
        <f>ROUND(I611*H611,2)</f>
        <v>0</v>
      </c>
      <c r="M611" s="135"/>
      <c r="N611" t="s" s="136">
        <v>49</v>
      </c>
      <c r="P611" s="137">
        <f>O611*H611</f>
        <v>0</v>
      </c>
      <c r="Q611" s="137">
        <v>0</v>
      </c>
      <c r="R611" s="137">
        <f>Q611*H611</f>
        <v>0</v>
      </c>
      <c r="S611" s="137">
        <v>0.042</v>
      </c>
      <c r="T611" s="138">
        <f>S611*H611</f>
        <v>0.3654</v>
      </c>
      <c r="AR611" t="s" s="139">
        <v>138</v>
      </c>
      <c r="AT611" t="s" s="139">
        <v>134</v>
      </c>
      <c r="AU611" t="s" s="139">
        <v>24</v>
      </c>
      <c r="AY611" t="s" s="97">
        <v>132</v>
      </c>
      <c r="BE611" s="140">
        <f>IF(N611="základní",J611,0)</f>
        <v>0</v>
      </c>
      <c r="BF611" s="140">
        <f>IF(N611="snížená",J611,0)</f>
        <v>0</v>
      </c>
      <c r="BG611" s="140">
        <f>IF(N611="zákl. přenesená",J611,0)</f>
        <v>0</v>
      </c>
      <c r="BH611" s="140">
        <f>IF(N611="sníž. přenesená",J611,0)</f>
        <v>0</v>
      </c>
      <c r="BI611" s="140">
        <f>IF(N611="nulová",J611,0)</f>
        <v>0</v>
      </c>
      <c r="BJ611" t="s" s="97">
        <v>130</v>
      </c>
      <c r="BK611" s="140">
        <f>ROUND(I611*H611,2)</f>
        <v>0</v>
      </c>
      <c r="BL611" t="s" s="97">
        <v>138</v>
      </c>
      <c r="BM611" t="s" s="141">
        <v>865</v>
      </c>
    </row>
    <row r="612" s="60" customFormat="1" ht="24.15" customHeight="1">
      <c r="C612" t="s" s="129">
        <v>866</v>
      </c>
      <c r="D612" t="s" s="129">
        <v>134</v>
      </c>
      <c r="E612" t="s" s="130">
        <v>867</v>
      </c>
      <c r="F612" t="s" s="130">
        <v>868</v>
      </c>
      <c r="G612" t="s" s="131">
        <v>278</v>
      </c>
      <c r="H612" s="132">
        <v>18</v>
      </c>
      <c r="I612" s="133"/>
      <c r="J612" s="134">
        <f>ROUND(I612*H612,2)</f>
        <v>0</v>
      </c>
      <c r="M612" s="135"/>
      <c r="N612" t="s" s="136">
        <v>49</v>
      </c>
      <c r="P612" s="137">
        <f>O612*H612</f>
        <v>0</v>
      </c>
      <c r="Q612" s="137">
        <v>0</v>
      </c>
      <c r="R612" s="137">
        <f>Q612*H612</f>
        <v>0</v>
      </c>
      <c r="S612" s="137">
        <v>0.062</v>
      </c>
      <c r="T612" s="138">
        <f>S612*H612</f>
        <v>1.116</v>
      </c>
      <c r="AR612" t="s" s="139">
        <v>138</v>
      </c>
      <c r="AT612" t="s" s="139">
        <v>134</v>
      </c>
      <c r="AU612" t="s" s="139">
        <v>24</v>
      </c>
      <c r="AY612" t="s" s="97">
        <v>132</v>
      </c>
      <c r="BE612" s="140">
        <f>IF(N612="základní",J612,0)</f>
        <v>0</v>
      </c>
      <c r="BF612" s="140">
        <f>IF(N612="snížená",J612,0)</f>
        <v>0</v>
      </c>
      <c r="BG612" s="140">
        <f>IF(N612="zákl. přenesená",J612,0)</f>
        <v>0</v>
      </c>
      <c r="BH612" s="140">
        <f>IF(N612="sníž. přenesená",J612,0)</f>
        <v>0</v>
      </c>
      <c r="BI612" s="140">
        <f>IF(N612="nulová",J612,0)</f>
        <v>0</v>
      </c>
      <c r="BJ612" t="s" s="97">
        <v>130</v>
      </c>
      <c r="BK612" s="140">
        <f>ROUND(I612*H612,2)</f>
        <v>0</v>
      </c>
      <c r="BL612" t="s" s="97">
        <v>138</v>
      </c>
      <c r="BM612" t="s" s="141">
        <v>869</v>
      </c>
    </row>
    <row r="613" s="148" customFormat="1" ht="13.55" customHeight="1">
      <c r="D613" t="s" s="143">
        <v>140</v>
      </c>
      <c r="E613" s="160"/>
      <c r="F613" t="s" s="161">
        <v>232</v>
      </c>
      <c r="H613" s="162">
        <v>18</v>
      </c>
      <c r="AT613" t="s" s="153">
        <v>140</v>
      </c>
      <c r="AU613" t="s" s="153">
        <v>24</v>
      </c>
      <c r="AV613" t="s" s="147">
        <v>24</v>
      </c>
      <c r="AW613" t="s" s="147">
        <v>142</v>
      </c>
      <c r="AX613" t="s" s="147">
        <v>131</v>
      </c>
      <c r="AY613" t="s" s="153">
        <v>132</v>
      </c>
    </row>
    <row r="614" s="154" customFormat="1" ht="13.55" customHeight="1">
      <c r="D614" t="s" s="155">
        <v>140</v>
      </c>
      <c r="E614" s="156"/>
      <c r="F614" t="s" s="157">
        <v>144</v>
      </c>
      <c r="H614" s="158">
        <v>18</v>
      </c>
      <c r="AT614" t="s" s="159">
        <v>140</v>
      </c>
      <c r="AU614" t="s" s="159">
        <v>24</v>
      </c>
      <c r="AV614" t="s" s="147">
        <v>138</v>
      </c>
      <c r="AW614" t="s" s="147">
        <v>142</v>
      </c>
      <c r="AX614" t="s" s="147">
        <v>130</v>
      </c>
      <c r="AY614" t="s" s="159">
        <v>132</v>
      </c>
    </row>
    <row r="615" s="60" customFormat="1" ht="24.15" customHeight="1">
      <c r="C615" t="s" s="129">
        <v>870</v>
      </c>
      <c r="D615" t="s" s="129">
        <v>134</v>
      </c>
      <c r="E615" t="s" s="130">
        <v>871</v>
      </c>
      <c r="F615" t="s" s="130">
        <v>872</v>
      </c>
      <c r="G615" t="s" s="131">
        <v>343</v>
      </c>
      <c r="H615" s="132">
        <v>68.59999999999999</v>
      </c>
      <c r="I615" s="133"/>
      <c r="J615" s="134">
        <f>ROUND(I615*H615,2)</f>
        <v>0</v>
      </c>
      <c r="M615" s="135"/>
      <c r="N615" t="s" s="136">
        <v>49</v>
      </c>
      <c r="P615" s="137">
        <f>O615*H615</f>
        <v>0</v>
      </c>
      <c r="Q615" s="137">
        <v>0</v>
      </c>
      <c r="R615" s="137">
        <f>Q615*H615</f>
        <v>0</v>
      </c>
      <c r="S615" s="137">
        <v>0.002</v>
      </c>
      <c r="T615" s="138">
        <f>S615*H615</f>
        <v>0.1372</v>
      </c>
      <c r="AR615" t="s" s="139">
        <v>138</v>
      </c>
      <c r="AT615" t="s" s="139">
        <v>134</v>
      </c>
      <c r="AU615" t="s" s="139">
        <v>24</v>
      </c>
      <c r="AY615" t="s" s="97">
        <v>132</v>
      </c>
      <c r="BE615" s="140">
        <f>IF(N615="základní",J615,0)</f>
        <v>0</v>
      </c>
      <c r="BF615" s="140">
        <f>IF(N615="snížená",J615,0)</f>
        <v>0</v>
      </c>
      <c r="BG615" s="140">
        <f>IF(N615="zákl. přenesená",J615,0)</f>
        <v>0</v>
      </c>
      <c r="BH615" s="140">
        <f>IF(N615="sníž. přenesená",J615,0)</f>
        <v>0</v>
      </c>
      <c r="BI615" s="140">
        <f>IF(N615="nulová",J615,0)</f>
        <v>0</v>
      </c>
      <c r="BJ615" t="s" s="97">
        <v>130</v>
      </c>
      <c r="BK615" s="140">
        <f>ROUND(I615*H615,2)</f>
        <v>0</v>
      </c>
      <c r="BL615" t="s" s="97">
        <v>138</v>
      </c>
      <c r="BM615" t="s" s="141">
        <v>873</v>
      </c>
    </row>
    <row r="616" s="148" customFormat="1" ht="13.55" customHeight="1">
      <c r="D616" t="s" s="143">
        <v>140</v>
      </c>
      <c r="E616" s="160"/>
      <c r="F616" t="s" s="161">
        <v>806</v>
      </c>
      <c r="H616" s="162">
        <v>56.6</v>
      </c>
      <c r="AT616" t="s" s="153">
        <v>140</v>
      </c>
      <c r="AU616" t="s" s="153">
        <v>24</v>
      </c>
      <c r="AV616" t="s" s="147">
        <v>24</v>
      </c>
      <c r="AW616" t="s" s="147">
        <v>142</v>
      </c>
      <c r="AX616" t="s" s="147">
        <v>131</v>
      </c>
      <c r="AY616" t="s" s="153">
        <v>132</v>
      </c>
    </row>
    <row r="617" s="142" customFormat="1" ht="13.55" customHeight="1">
      <c r="D617" t="s" s="149">
        <v>140</v>
      </c>
      <c r="E617" s="180"/>
      <c r="F617" t="s" s="181">
        <v>236</v>
      </c>
      <c r="H617" s="180"/>
      <c r="AT617" t="s" s="146">
        <v>140</v>
      </c>
      <c r="AU617" t="s" s="146">
        <v>24</v>
      </c>
      <c r="AV617" t="s" s="147">
        <v>130</v>
      </c>
      <c r="AW617" t="s" s="147">
        <v>142</v>
      </c>
      <c r="AX617" t="s" s="147">
        <v>131</v>
      </c>
      <c r="AY617" t="s" s="146">
        <v>132</v>
      </c>
    </row>
    <row r="618" s="148" customFormat="1" ht="13.55" customHeight="1">
      <c r="D618" t="s" s="149">
        <v>140</v>
      </c>
      <c r="E618" s="150"/>
      <c r="F618" t="s" s="151">
        <v>355</v>
      </c>
      <c r="H618" s="152">
        <v>12</v>
      </c>
      <c r="AT618" t="s" s="153">
        <v>140</v>
      </c>
      <c r="AU618" t="s" s="153">
        <v>24</v>
      </c>
      <c r="AV618" t="s" s="147">
        <v>24</v>
      </c>
      <c r="AW618" t="s" s="147">
        <v>142</v>
      </c>
      <c r="AX618" t="s" s="147">
        <v>131</v>
      </c>
      <c r="AY618" t="s" s="153">
        <v>132</v>
      </c>
    </row>
    <row r="619" s="154" customFormat="1" ht="13.55" customHeight="1">
      <c r="D619" t="s" s="155">
        <v>140</v>
      </c>
      <c r="E619" s="156"/>
      <c r="F619" t="s" s="157">
        <v>144</v>
      </c>
      <c r="H619" s="158">
        <v>68.59999999999999</v>
      </c>
      <c r="AT619" t="s" s="159">
        <v>140</v>
      </c>
      <c r="AU619" t="s" s="159">
        <v>24</v>
      </c>
      <c r="AV619" t="s" s="147">
        <v>138</v>
      </c>
      <c r="AW619" t="s" s="147">
        <v>142</v>
      </c>
      <c r="AX619" t="s" s="147">
        <v>130</v>
      </c>
      <c r="AY619" t="s" s="159">
        <v>132</v>
      </c>
    </row>
    <row r="620" s="60" customFormat="1" ht="21.75" customHeight="1">
      <c r="C620" t="s" s="129">
        <v>874</v>
      </c>
      <c r="D620" t="s" s="129">
        <v>134</v>
      </c>
      <c r="E620" t="s" s="130">
        <v>875</v>
      </c>
      <c r="F620" t="s" s="130">
        <v>876</v>
      </c>
      <c r="G620" t="s" s="131">
        <v>278</v>
      </c>
      <c r="H620" s="132">
        <v>42</v>
      </c>
      <c r="I620" s="133"/>
      <c r="J620" s="134">
        <f>ROUND(I620*H620,2)</f>
        <v>0</v>
      </c>
      <c r="M620" s="135"/>
      <c r="N620" t="s" s="136">
        <v>49</v>
      </c>
      <c r="P620" s="137">
        <f>O620*H620</f>
        <v>0</v>
      </c>
      <c r="Q620" s="137">
        <v>0</v>
      </c>
      <c r="R620" s="137">
        <f>Q620*H620</f>
        <v>0</v>
      </c>
      <c r="S620" s="137">
        <v>0.008</v>
      </c>
      <c r="T620" s="138">
        <f>S620*H620</f>
        <v>0.336</v>
      </c>
      <c r="AR620" t="s" s="139">
        <v>138</v>
      </c>
      <c r="AT620" t="s" s="139">
        <v>134</v>
      </c>
      <c r="AU620" t="s" s="139">
        <v>24</v>
      </c>
      <c r="AY620" t="s" s="97">
        <v>132</v>
      </c>
      <c r="BE620" s="140">
        <f>IF(N620="základní",J620,0)</f>
        <v>0</v>
      </c>
      <c r="BF620" s="140">
        <f>IF(N620="snížená",J620,0)</f>
        <v>0</v>
      </c>
      <c r="BG620" s="140">
        <f>IF(N620="zákl. přenesená",J620,0)</f>
        <v>0</v>
      </c>
      <c r="BH620" s="140">
        <f>IF(N620="sníž. přenesená",J620,0)</f>
        <v>0</v>
      </c>
      <c r="BI620" s="140">
        <f>IF(N620="nulová",J620,0)</f>
        <v>0</v>
      </c>
      <c r="BJ620" t="s" s="97">
        <v>130</v>
      </c>
      <c r="BK620" s="140">
        <f>ROUND(I620*H620,2)</f>
        <v>0</v>
      </c>
      <c r="BL620" t="s" s="97">
        <v>138</v>
      </c>
      <c r="BM620" t="s" s="141">
        <v>877</v>
      </c>
    </row>
    <row r="621" s="60" customFormat="1" ht="21.75" customHeight="1">
      <c r="C621" t="s" s="129">
        <v>878</v>
      </c>
      <c r="D621" t="s" s="129">
        <v>134</v>
      </c>
      <c r="E621" t="s" s="130">
        <v>879</v>
      </c>
      <c r="F621" t="s" s="130">
        <v>880</v>
      </c>
      <c r="G621" t="s" s="131">
        <v>343</v>
      </c>
      <c r="H621" s="132">
        <v>24</v>
      </c>
      <c r="I621" s="133"/>
      <c r="J621" s="134">
        <f>ROUND(I621*H621,2)</f>
        <v>0</v>
      </c>
      <c r="M621" s="135"/>
      <c r="N621" t="s" s="136">
        <v>49</v>
      </c>
      <c r="P621" s="137">
        <f>O621*H621</f>
        <v>0</v>
      </c>
      <c r="Q621" s="137">
        <v>0</v>
      </c>
      <c r="R621" s="137">
        <f>Q621*H621</f>
        <v>0</v>
      </c>
      <c r="S621" s="137">
        <v>0.01</v>
      </c>
      <c r="T621" s="138">
        <f>S621*H621</f>
        <v>0.24</v>
      </c>
      <c r="AR621" t="s" s="139">
        <v>138</v>
      </c>
      <c r="AT621" t="s" s="139">
        <v>134</v>
      </c>
      <c r="AU621" t="s" s="139">
        <v>24</v>
      </c>
      <c r="AY621" t="s" s="97">
        <v>132</v>
      </c>
      <c r="BE621" s="140">
        <f>IF(N621="základní",J621,0)</f>
        <v>0</v>
      </c>
      <c r="BF621" s="140">
        <f>IF(N621="snížená",J621,0)</f>
        <v>0</v>
      </c>
      <c r="BG621" s="140">
        <f>IF(N621="zákl. přenesená",J621,0)</f>
        <v>0</v>
      </c>
      <c r="BH621" s="140">
        <f>IF(N621="sníž. přenesená",J621,0)</f>
        <v>0</v>
      </c>
      <c r="BI621" s="140">
        <f>IF(N621="nulová",J621,0)</f>
        <v>0</v>
      </c>
      <c r="BJ621" t="s" s="97">
        <v>130</v>
      </c>
      <c r="BK621" s="140">
        <f>ROUND(I621*H621,2)</f>
        <v>0</v>
      </c>
      <c r="BL621" t="s" s="97">
        <v>138</v>
      </c>
      <c r="BM621" t="s" s="141">
        <v>881</v>
      </c>
    </row>
    <row r="622" s="60" customFormat="1" ht="24.15" customHeight="1">
      <c r="C622" t="s" s="129">
        <v>882</v>
      </c>
      <c r="D622" t="s" s="129">
        <v>134</v>
      </c>
      <c r="E622" t="s" s="130">
        <v>883</v>
      </c>
      <c r="F622" t="s" s="130">
        <v>884</v>
      </c>
      <c r="G622" t="s" s="131">
        <v>343</v>
      </c>
      <c r="H622" s="132">
        <v>64.7</v>
      </c>
      <c r="I622" s="133"/>
      <c r="J622" s="134">
        <f>ROUND(I622*H622,2)</f>
        <v>0</v>
      </c>
      <c r="M622" s="135"/>
      <c r="N622" t="s" s="136">
        <v>49</v>
      </c>
      <c r="P622" s="137">
        <f>O622*H622</f>
        <v>0</v>
      </c>
      <c r="Q622" s="137">
        <v>0</v>
      </c>
      <c r="R622" s="137">
        <f>Q622*H622</f>
        <v>0</v>
      </c>
      <c r="S622" s="137">
        <v>0</v>
      </c>
      <c r="T622" s="138">
        <f>S622*H622</f>
        <v>0</v>
      </c>
      <c r="AR622" t="s" s="139">
        <v>138</v>
      </c>
      <c r="AT622" t="s" s="139">
        <v>134</v>
      </c>
      <c r="AU622" t="s" s="139">
        <v>24</v>
      </c>
      <c r="AY622" t="s" s="97">
        <v>132</v>
      </c>
      <c r="BE622" s="140">
        <f>IF(N622="základní",J622,0)</f>
        <v>0</v>
      </c>
      <c r="BF622" s="140">
        <f>IF(N622="snížená",J622,0)</f>
        <v>0</v>
      </c>
      <c r="BG622" s="140">
        <f>IF(N622="zákl. přenesená",J622,0)</f>
        <v>0</v>
      </c>
      <c r="BH622" s="140">
        <f>IF(N622="sníž. přenesená",J622,0)</f>
        <v>0</v>
      </c>
      <c r="BI622" s="140">
        <f>IF(N622="nulová",J622,0)</f>
        <v>0</v>
      </c>
      <c r="BJ622" t="s" s="97">
        <v>130</v>
      </c>
      <c r="BK622" s="140">
        <f>ROUND(I622*H622,2)</f>
        <v>0</v>
      </c>
      <c r="BL622" t="s" s="97">
        <v>138</v>
      </c>
      <c r="BM622" t="s" s="141">
        <v>885</v>
      </c>
    </row>
    <row r="623" s="148" customFormat="1" ht="13.55" customHeight="1">
      <c r="D623" t="s" s="143">
        <v>140</v>
      </c>
      <c r="E623" s="160"/>
      <c r="F623" t="s" s="161">
        <v>886</v>
      </c>
      <c r="H623" s="162">
        <v>56</v>
      </c>
      <c r="AT623" t="s" s="153">
        <v>140</v>
      </c>
      <c r="AU623" t="s" s="153">
        <v>24</v>
      </c>
      <c r="AV623" t="s" s="147">
        <v>24</v>
      </c>
      <c r="AW623" t="s" s="147">
        <v>142</v>
      </c>
      <c r="AX623" t="s" s="147">
        <v>131</v>
      </c>
      <c r="AY623" t="s" s="153">
        <v>132</v>
      </c>
    </row>
    <row r="624" s="148" customFormat="1" ht="13.55" customHeight="1">
      <c r="D624" t="s" s="149">
        <v>140</v>
      </c>
      <c r="E624" s="150"/>
      <c r="F624" t="s" s="151">
        <v>887</v>
      </c>
      <c r="H624" s="152">
        <v>8.699999999999999</v>
      </c>
      <c r="AT624" t="s" s="153">
        <v>140</v>
      </c>
      <c r="AU624" t="s" s="153">
        <v>24</v>
      </c>
      <c r="AV624" t="s" s="147">
        <v>24</v>
      </c>
      <c r="AW624" t="s" s="147">
        <v>142</v>
      </c>
      <c r="AX624" t="s" s="147">
        <v>131</v>
      </c>
      <c r="AY624" t="s" s="153">
        <v>132</v>
      </c>
    </row>
    <row r="625" s="154" customFormat="1" ht="13.55" customHeight="1">
      <c r="D625" t="s" s="155">
        <v>140</v>
      </c>
      <c r="E625" s="156"/>
      <c r="F625" t="s" s="157">
        <v>144</v>
      </c>
      <c r="H625" s="158">
        <v>64.7</v>
      </c>
      <c r="AT625" t="s" s="159">
        <v>140</v>
      </c>
      <c r="AU625" t="s" s="159">
        <v>24</v>
      </c>
      <c r="AV625" t="s" s="147">
        <v>138</v>
      </c>
      <c r="AW625" t="s" s="147">
        <v>142</v>
      </c>
      <c r="AX625" t="s" s="147">
        <v>130</v>
      </c>
      <c r="AY625" t="s" s="159">
        <v>132</v>
      </c>
    </row>
    <row r="626" s="60" customFormat="1" ht="24.15" customHeight="1">
      <c r="C626" t="s" s="129">
        <v>888</v>
      </c>
      <c r="D626" t="s" s="129">
        <v>134</v>
      </c>
      <c r="E626" t="s" s="130">
        <v>889</v>
      </c>
      <c r="F626" t="s" s="130">
        <v>890</v>
      </c>
      <c r="G626" t="s" s="131">
        <v>343</v>
      </c>
      <c r="H626" s="132">
        <v>5.5</v>
      </c>
      <c r="I626" s="133"/>
      <c r="J626" s="134">
        <f>ROUND(I626*H626,2)</f>
        <v>0</v>
      </c>
      <c r="M626" s="135"/>
      <c r="N626" t="s" s="136">
        <v>49</v>
      </c>
      <c r="P626" s="137">
        <f>O626*H626</f>
        <v>0</v>
      </c>
      <c r="Q626" s="137">
        <v>0</v>
      </c>
      <c r="R626" s="137">
        <f>Q626*H626</f>
        <v>0</v>
      </c>
      <c r="S626" s="137">
        <v>0.02</v>
      </c>
      <c r="T626" s="138">
        <f>S626*H626</f>
        <v>0.11</v>
      </c>
      <c r="AR626" t="s" s="139">
        <v>138</v>
      </c>
      <c r="AT626" t="s" s="139">
        <v>134</v>
      </c>
      <c r="AU626" t="s" s="139">
        <v>24</v>
      </c>
      <c r="AY626" t="s" s="97">
        <v>132</v>
      </c>
      <c r="BE626" s="140">
        <f>IF(N626="základní",J626,0)</f>
        <v>0</v>
      </c>
      <c r="BF626" s="140">
        <f>IF(N626="snížená",J626,0)</f>
        <v>0</v>
      </c>
      <c r="BG626" s="140">
        <f>IF(N626="zákl. přenesená",J626,0)</f>
        <v>0</v>
      </c>
      <c r="BH626" s="140">
        <f>IF(N626="sníž. přenesená",J626,0)</f>
        <v>0</v>
      </c>
      <c r="BI626" s="140">
        <f>IF(N626="nulová",J626,0)</f>
        <v>0</v>
      </c>
      <c r="BJ626" t="s" s="97">
        <v>130</v>
      </c>
      <c r="BK626" s="140">
        <f>ROUND(I626*H626,2)</f>
        <v>0</v>
      </c>
      <c r="BL626" t="s" s="97">
        <v>138</v>
      </c>
      <c r="BM626" t="s" s="141">
        <v>891</v>
      </c>
    </row>
    <row r="627" s="60" customFormat="1" ht="24.15" customHeight="1">
      <c r="C627" t="s" s="129">
        <v>892</v>
      </c>
      <c r="D627" t="s" s="129">
        <v>134</v>
      </c>
      <c r="E627" t="s" s="130">
        <v>893</v>
      </c>
      <c r="F627" t="s" s="130">
        <v>894</v>
      </c>
      <c r="G627" t="s" s="131">
        <v>343</v>
      </c>
      <c r="H627" s="132">
        <v>5.5</v>
      </c>
      <c r="I627" s="133"/>
      <c r="J627" s="134">
        <f>ROUND(I627*H627,2)</f>
        <v>0</v>
      </c>
      <c r="M627" s="135"/>
      <c r="N627" t="s" s="136">
        <v>49</v>
      </c>
      <c r="P627" s="137">
        <f>O627*H627</f>
        <v>0</v>
      </c>
      <c r="Q627" s="137">
        <v>0</v>
      </c>
      <c r="R627" s="137">
        <f>Q627*H627</f>
        <v>0</v>
      </c>
      <c r="S627" s="137">
        <v>0.01</v>
      </c>
      <c r="T627" s="138">
        <f>S627*H627</f>
        <v>0.055</v>
      </c>
      <c r="AR627" t="s" s="139">
        <v>138</v>
      </c>
      <c r="AT627" t="s" s="139">
        <v>134</v>
      </c>
      <c r="AU627" t="s" s="139">
        <v>24</v>
      </c>
      <c r="AY627" t="s" s="97">
        <v>132</v>
      </c>
      <c r="BE627" s="140">
        <f>IF(N627="základní",J627,0)</f>
        <v>0</v>
      </c>
      <c r="BF627" s="140">
        <f>IF(N627="snížená",J627,0)</f>
        <v>0</v>
      </c>
      <c r="BG627" s="140">
        <f>IF(N627="zákl. přenesená",J627,0)</f>
        <v>0</v>
      </c>
      <c r="BH627" s="140">
        <f>IF(N627="sníž. přenesená",J627,0)</f>
        <v>0</v>
      </c>
      <c r="BI627" s="140">
        <f>IF(N627="nulová",J627,0)</f>
        <v>0</v>
      </c>
      <c r="BJ627" t="s" s="97">
        <v>130</v>
      </c>
      <c r="BK627" s="140">
        <f>ROUND(I627*H627,2)</f>
        <v>0</v>
      </c>
      <c r="BL627" t="s" s="97">
        <v>138</v>
      </c>
      <c r="BM627" t="s" s="141">
        <v>895</v>
      </c>
    </row>
    <row r="628" s="60" customFormat="1" ht="24.15" customHeight="1">
      <c r="C628" t="s" s="129">
        <v>896</v>
      </c>
      <c r="D628" t="s" s="129">
        <v>134</v>
      </c>
      <c r="E628" t="s" s="130">
        <v>897</v>
      </c>
      <c r="F628" t="s" s="130">
        <v>898</v>
      </c>
      <c r="G628" t="s" s="131">
        <v>188</v>
      </c>
      <c r="H628" s="132">
        <v>115</v>
      </c>
      <c r="I628" s="133"/>
      <c r="J628" s="134">
        <f>ROUND(I628*H628,2)</f>
        <v>0</v>
      </c>
      <c r="M628" s="135"/>
      <c r="N628" t="s" s="136">
        <v>49</v>
      </c>
      <c r="P628" s="137">
        <f>O628*H628</f>
        <v>0</v>
      </c>
      <c r="Q628" s="137">
        <v>0</v>
      </c>
      <c r="R628" s="137">
        <f>Q628*H628</f>
        <v>0</v>
      </c>
      <c r="S628" s="137">
        <v>0.00042</v>
      </c>
      <c r="T628" s="138">
        <f>S628*H628</f>
        <v>0.0483</v>
      </c>
      <c r="AR628" t="s" s="139">
        <v>222</v>
      </c>
      <c r="AT628" t="s" s="139">
        <v>134</v>
      </c>
      <c r="AU628" t="s" s="139">
        <v>24</v>
      </c>
      <c r="AY628" t="s" s="97">
        <v>132</v>
      </c>
      <c r="BE628" s="140">
        <f>IF(N628="základní",J628,0)</f>
        <v>0</v>
      </c>
      <c r="BF628" s="140">
        <f>IF(N628="snížená",J628,0)</f>
        <v>0</v>
      </c>
      <c r="BG628" s="140">
        <f>IF(N628="zákl. přenesená",J628,0)</f>
        <v>0</v>
      </c>
      <c r="BH628" s="140">
        <f>IF(N628="sníž. přenesená",J628,0)</f>
        <v>0</v>
      </c>
      <c r="BI628" s="140">
        <f>IF(N628="nulová",J628,0)</f>
        <v>0</v>
      </c>
      <c r="BJ628" t="s" s="97">
        <v>130</v>
      </c>
      <c r="BK628" s="140">
        <f>ROUND(I628*H628,2)</f>
        <v>0</v>
      </c>
      <c r="BL628" t="s" s="97">
        <v>222</v>
      </c>
      <c r="BM628" t="s" s="141">
        <v>899</v>
      </c>
    </row>
    <row r="629" s="142" customFormat="1" ht="13.55" customHeight="1">
      <c r="D629" t="s" s="143">
        <v>140</v>
      </c>
      <c r="E629" s="144"/>
      <c r="F629" t="s" s="145">
        <v>900</v>
      </c>
      <c r="H629" s="144"/>
      <c r="AT629" t="s" s="146">
        <v>140</v>
      </c>
      <c r="AU629" t="s" s="146">
        <v>24</v>
      </c>
      <c r="AV629" t="s" s="147">
        <v>130</v>
      </c>
      <c r="AW629" t="s" s="147">
        <v>142</v>
      </c>
      <c r="AX629" t="s" s="147">
        <v>131</v>
      </c>
      <c r="AY629" t="s" s="146">
        <v>132</v>
      </c>
    </row>
    <row r="630" s="148" customFormat="1" ht="13.55" customHeight="1">
      <c r="D630" t="s" s="149">
        <v>140</v>
      </c>
      <c r="E630" s="150"/>
      <c r="F630" t="s" s="151">
        <v>190</v>
      </c>
      <c r="H630" s="152">
        <v>115</v>
      </c>
      <c r="AT630" t="s" s="153">
        <v>140</v>
      </c>
      <c r="AU630" t="s" s="153">
        <v>24</v>
      </c>
      <c r="AV630" t="s" s="147">
        <v>24</v>
      </c>
      <c r="AW630" t="s" s="147">
        <v>142</v>
      </c>
      <c r="AX630" t="s" s="147">
        <v>131</v>
      </c>
      <c r="AY630" t="s" s="153">
        <v>132</v>
      </c>
    </row>
    <row r="631" s="154" customFormat="1" ht="13.55" customHeight="1">
      <c r="D631" t="s" s="155">
        <v>140</v>
      </c>
      <c r="E631" s="156"/>
      <c r="F631" t="s" s="157">
        <v>144</v>
      </c>
      <c r="H631" s="158">
        <v>115</v>
      </c>
      <c r="AT631" t="s" s="159">
        <v>140</v>
      </c>
      <c r="AU631" t="s" s="159">
        <v>24</v>
      </c>
      <c r="AV631" t="s" s="147">
        <v>138</v>
      </c>
      <c r="AW631" t="s" s="147">
        <v>142</v>
      </c>
      <c r="AX631" t="s" s="147">
        <v>130</v>
      </c>
      <c r="AY631" t="s" s="159">
        <v>132</v>
      </c>
    </row>
    <row r="632" s="60" customFormat="1" ht="33" customHeight="1">
      <c r="C632" t="s" s="129">
        <v>901</v>
      </c>
      <c r="D632" t="s" s="129">
        <v>134</v>
      </c>
      <c r="E632" t="s" s="130">
        <v>902</v>
      </c>
      <c r="F632" t="s" s="130">
        <v>903</v>
      </c>
      <c r="G632" t="s" s="131">
        <v>278</v>
      </c>
      <c r="H632" s="132">
        <v>2</v>
      </c>
      <c r="I632" s="133"/>
      <c r="J632" s="134">
        <f>ROUND(I632*H632,2)</f>
        <v>0</v>
      </c>
      <c r="M632" s="135"/>
      <c r="N632" t="s" s="136">
        <v>49</v>
      </c>
      <c r="P632" s="137">
        <f>O632*H632</f>
        <v>0</v>
      </c>
      <c r="Q632" s="137">
        <v>0</v>
      </c>
      <c r="R632" s="137">
        <f>Q632*H632</f>
        <v>0</v>
      </c>
      <c r="S632" s="137">
        <v>0.003</v>
      </c>
      <c r="T632" s="138">
        <f>S632*H632</f>
        <v>0.006</v>
      </c>
      <c r="AR632" t="s" s="139">
        <v>222</v>
      </c>
      <c r="AT632" t="s" s="139">
        <v>134</v>
      </c>
      <c r="AU632" t="s" s="139">
        <v>24</v>
      </c>
      <c r="AY632" t="s" s="97">
        <v>132</v>
      </c>
      <c r="BE632" s="140">
        <f>IF(N632="základní",J632,0)</f>
        <v>0</v>
      </c>
      <c r="BF632" s="140">
        <f>IF(N632="snížená",J632,0)</f>
        <v>0</v>
      </c>
      <c r="BG632" s="140">
        <f>IF(N632="zákl. přenesená",J632,0)</f>
        <v>0</v>
      </c>
      <c r="BH632" s="140">
        <f>IF(N632="sníž. přenesená",J632,0)</f>
        <v>0</v>
      </c>
      <c r="BI632" s="140">
        <f>IF(N632="nulová",J632,0)</f>
        <v>0</v>
      </c>
      <c r="BJ632" t="s" s="97">
        <v>130</v>
      </c>
      <c r="BK632" s="140">
        <f>ROUND(I632*H632,2)</f>
        <v>0</v>
      </c>
      <c r="BL632" t="s" s="97">
        <v>222</v>
      </c>
      <c r="BM632" t="s" s="141">
        <v>904</v>
      </c>
    </row>
    <row r="633" s="60" customFormat="1" ht="33" customHeight="1">
      <c r="C633" t="s" s="129">
        <v>905</v>
      </c>
      <c r="D633" t="s" s="129">
        <v>134</v>
      </c>
      <c r="E633" t="s" s="130">
        <v>906</v>
      </c>
      <c r="F633" t="s" s="130">
        <v>907</v>
      </c>
      <c r="G633" t="s" s="131">
        <v>278</v>
      </c>
      <c r="H633" s="132">
        <v>1</v>
      </c>
      <c r="I633" s="133"/>
      <c r="J633" s="134">
        <f>ROUND(I633*H633,2)</f>
        <v>0</v>
      </c>
      <c r="M633" s="135"/>
      <c r="N633" t="s" s="136">
        <v>49</v>
      </c>
      <c r="P633" s="137">
        <f>O633*H633</f>
        <v>0</v>
      </c>
      <c r="Q633" s="137">
        <v>0</v>
      </c>
      <c r="R633" s="137">
        <f>Q633*H633</f>
        <v>0</v>
      </c>
      <c r="S633" s="137">
        <v>0.007</v>
      </c>
      <c r="T633" s="138">
        <f>S633*H633</f>
        <v>0.007</v>
      </c>
      <c r="AR633" t="s" s="139">
        <v>222</v>
      </c>
      <c r="AT633" t="s" s="139">
        <v>134</v>
      </c>
      <c r="AU633" t="s" s="139">
        <v>24</v>
      </c>
      <c r="AY633" t="s" s="97">
        <v>132</v>
      </c>
      <c r="BE633" s="140">
        <f>IF(N633="základní",J633,0)</f>
        <v>0</v>
      </c>
      <c r="BF633" s="140">
        <f>IF(N633="snížená",J633,0)</f>
        <v>0</v>
      </c>
      <c r="BG633" s="140">
        <f>IF(N633="zákl. přenesená",J633,0)</f>
        <v>0</v>
      </c>
      <c r="BH633" s="140">
        <f>IF(N633="sníž. přenesená",J633,0)</f>
        <v>0</v>
      </c>
      <c r="BI633" s="140">
        <f>IF(N633="nulová",J633,0)</f>
        <v>0</v>
      </c>
      <c r="BJ633" t="s" s="97">
        <v>130</v>
      </c>
      <c r="BK633" s="140">
        <f>ROUND(I633*H633,2)</f>
        <v>0</v>
      </c>
      <c r="BL633" t="s" s="97">
        <v>222</v>
      </c>
      <c r="BM633" t="s" s="141">
        <v>908</v>
      </c>
    </row>
    <row r="634" s="60" customFormat="1" ht="24.15" customHeight="1">
      <c r="C634" t="s" s="129">
        <v>909</v>
      </c>
      <c r="D634" t="s" s="129">
        <v>134</v>
      </c>
      <c r="E634" t="s" s="130">
        <v>910</v>
      </c>
      <c r="F634" t="s" s="130">
        <v>911</v>
      </c>
      <c r="G634" t="s" s="131">
        <v>912</v>
      </c>
      <c r="H634" s="132">
        <v>440</v>
      </c>
      <c r="I634" s="133"/>
      <c r="J634" s="134">
        <f>ROUND(I634*H634,2)</f>
        <v>0</v>
      </c>
      <c r="M634" s="135"/>
      <c r="N634" t="s" s="136">
        <v>49</v>
      </c>
      <c r="P634" s="137">
        <f>O634*H634</f>
        <v>0</v>
      </c>
      <c r="Q634" s="137">
        <v>0</v>
      </c>
      <c r="R634" s="137">
        <f>Q634*H634</f>
        <v>0</v>
      </c>
      <c r="S634" s="137">
        <v>0.001</v>
      </c>
      <c r="T634" s="138">
        <f>S634*H634</f>
        <v>0.44</v>
      </c>
      <c r="AR634" t="s" s="139">
        <v>222</v>
      </c>
      <c r="AT634" t="s" s="139">
        <v>134</v>
      </c>
      <c r="AU634" t="s" s="139">
        <v>24</v>
      </c>
      <c r="AY634" t="s" s="97">
        <v>132</v>
      </c>
      <c r="BE634" s="140">
        <f>IF(N634="základní",J634,0)</f>
        <v>0</v>
      </c>
      <c r="BF634" s="140">
        <f>IF(N634="snížená",J634,0)</f>
        <v>0</v>
      </c>
      <c r="BG634" s="140">
        <f>IF(N634="zákl. přenesená",J634,0)</f>
        <v>0</v>
      </c>
      <c r="BH634" s="140">
        <f>IF(N634="sníž. přenesená",J634,0)</f>
        <v>0</v>
      </c>
      <c r="BI634" s="140">
        <f>IF(N634="nulová",J634,0)</f>
        <v>0</v>
      </c>
      <c r="BJ634" t="s" s="97">
        <v>130</v>
      </c>
      <c r="BK634" s="140">
        <f>ROUND(I634*H634,2)</f>
        <v>0</v>
      </c>
      <c r="BL634" t="s" s="97">
        <v>222</v>
      </c>
      <c r="BM634" t="s" s="141">
        <v>913</v>
      </c>
    </row>
    <row r="635" s="148" customFormat="1" ht="13.55" customHeight="1">
      <c r="D635" t="s" s="143">
        <v>140</v>
      </c>
      <c r="E635" s="160"/>
      <c r="F635" t="s" s="161">
        <v>914</v>
      </c>
      <c r="H635" s="162">
        <v>440</v>
      </c>
      <c r="AT635" t="s" s="153">
        <v>140</v>
      </c>
      <c r="AU635" t="s" s="153">
        <v>24</v>
      </c>
      <c r="AV635" t="s" s="147">
        <v>24</v>
      </c>
      <c r="AW635" t="s" s="147">
        <v>142</v>
      </c>
      <c r="AX635" t="s" s="147">
        <v>131</v>
      </c>
      <c r="AY635" t="s" s="153">
        <v>132</v>
      </c>
    </row>
    <row r="636" s="154" customFormat="1" ht="13.55" customHeight="1">
      <c r="D636" t="s" s="155">
        <v>140</v>
      </c>
      <c r="E636" s="156"/>
      <c r="F636" t="s" s="157">
        <v>144</v>
      </c>
      <c r="H636" s="158">
        <v>440</v>
      </c>
      <c r="AT636" t="s" s="159">
        <v>140</v>
      </c>
      <c r="AU636" t="s" s="159">
        <v>24</v>
      </c>
      <c r="AV636" t="s" s="147">
        <v>138</v>
      </c>
      <c r="AW636" t="s" s="147">
        <v>142</v>
      </c>
      <c r="AX636" t="s" s="147">
        <v>130</v>
      </c>
      <c r="AY636" t="s" s="159">
        <v>132</v>
      </c>
    </row>
    <row r="637" s="60" customFormat="1" ht="16.5" customHeight="1">
      <c r="C637" t="s" s="129">
        <v>915</v>
      </c>
      <c r="D637" t="s" s="129">
        <v>134</v>
      </c>
      <c r="E637" t="s" s="130">
        <v>916</v>
      </c>
      <c r="F637" t="s" s="130">
        <v>917</v>
      </c>
      <c r="G637" t="s" s="131">
        <v>343</v>
      </c>
      <c r="H637" s="132">
        <v>4.8</v>
      </c>
      <c r="I637" s="133"/>
      <c r="J637" s="134">
        <f>ROUND(I637*H637,2)</f>
        <v>0</v>
      </c>
      <c r="M637" s="135"/>
      <c r="N637" t="s" s="136">
        <v>49</v>
      </c>
      <c r="P637" s="137">
        <f>O637*H637</f>
        <v>0</v>
      </c>
      <c r="Q637" s="137">
        <v>0</v>
      </c>
      <c r="R637" s="137">
        <f>Q637*H637</f>
        <v>0</v>
      </c>
      <c r="S637" s="137">
        <v>0.00167</v>
      </c>
      <c r="T637" s="138">
        <f>S637*H637</f>
        <v>0.008016000000000001</v>
      </c>
      <c r="AR637" t="s" s="139">
        <v>222</v>
      </c>
      <c r="AT637" t="s" s="139">
        <v>134</v>
      </c>
      <c r="AU637" t="s" s="139">
        <v>24</v>
      </c>
      <c r="AY637" t="s" s="97">
        <v>132</v>
      </c>
      <c r="BE637" s="140">
        <f>IF(N637="základní",J637,0)</f>
        <v>0</v>
      </c>
      <c r="BF637" s="140">
        <f>IF(N637="snížená",J637,0)</f>
        <v>0</v>
      </c>
      <c r="BG637" s="140">
        <f>IF(N637="zákl. přenesená",J637,0)</f>
        <v>0</v>
      </c>
      <c r="BH637" s="140">
        <f>IF(N637="sníž. přenesená",J637,0)</f>
        <v>0</v>
      </c>
      <c r="BI637" s="140">
        <f>IF(N637="nulová",J637,0)</f>
        <v>0</v>
      </c>
      <c r="BJ637" t="s" s="97">
        <v>130</v>
      </c>
      <c r="BK637" s="140">
        <f>ROUND(I637*H637,2)</f>
        <v>0</v>
      </c>
      <c r="BL637" t="s" s="97">
        <v>222</v>
      </c>
      <c r="BM637" t="s" s="141">
        <v>918</v>
      </c>
    </row>
    <row r="638" s="60" customFormat="1" ht="24.15" customHeight="1">
      <c r="C638" t="s" s="129">
        <v>919</v>
      </c>
      <c r="D638" t="s" s="129">
        <v>134</v>
      </c>
      <c r="E638" t="s" s="130">
        <v>920</v>
      </c>
      <c r="F638" t="s" s="130">
        <v>921</v>
      </c>
      <c r="G638" t="s" s="131">
        <v>188</v>
      </c>
      <c r="H638" s="132">
        <v>15</v>
      </c>
      <c r="I638" s="133"/>
      <c r="J638" s="134">
        <f>ROUND(I638*H638,2)</f>
        <v>0</v>
      </c>
      <c r="M638" s="135"/>
      <c r="N638" t="s" s="136">
        <v>49</v>
      </c>
      <c r="P638" s="137">
        <f>O638*H638</f>
        <v>0</v>
      </c>
      <c r="Q638" s="137">
        <v>0</v>
      </c>
      <c r="R638" s="137">
        <f>Q638*H638</f>
        <v>0</v>
      </c>
      <c r="S638" s="137">
        <v>0.01723</v>
      </c>
      <c r="T638" s="138">
        <f>S638*H638</f>
        <v>0.25845</v>
      </c>
      <c r="AR638" t="s" s="139">
        <v>222</v>
      </c>
      <c r="AT638" t="s" s="139">
        <v>134</v>
      </c>
      <c r="AU638" t="s" s="139">
        <v>24</v>
      </c>
      <c r="AY638" t="s" s="97">
        <v>132</v>
      </c>
      <c r="BE638" s="140">
        <f>IF(N638="základní",J638,0)</f>
        <v>0</v>
      </c>
      <c r="BF638" s="140">
        <f>IF(N638="snížená",J638,0)</f>
        <v>0</v>
      </c>
      <c r="BG638" s="140">
        <f>IF(N638="zákl. přenesená",J638,0)</f>
        <v>0</v>
      </c>
      <c r="BH638" s="140">
        <f>IF(N638="sníž. přenesená",J638,0)</f>
        <v>0</v>
      </c>
      <c r="BI638" s="140">
        <f>IF(N638="nulová",J638,0)</f>
        <v>0</v>
      </c>
      <c r="BJ638" t="s" s="97">
        <v>130</v>
      </c>
      <c r="BK638" s="140">
        <f>ROUND(I638*H638,2)</f>
        <v>0</v>
      </c>
      <c r="BL638" t="s" s="97">
        <v>222</v>
      </c>
      <c r="BM638" t="s" s="141">
        <v>922</v>
      </c>
    </row>
    <row r="639" s="60" customFormat="1" ht="16.5" customHeight="1">
      <c r="C639" t="s" s="129">
        <v>923</v>
      </c>
      <c r="D639" t="s" s="129">
        <v>134</v>
      </c>
      <c r="E639" t="s" s="130">
        <v>924</v>
      </c>
      <c r="F639" t="s" s="130">
        <v>925</v>
      </c>
      <c r="G639" t="s" s="131">
        <v>188</v>
      </c>
      <c r="H639" s="132">
        <v>15</v>
      </c>
      <c r="I639" s="133"/>
      <c r="J639" s="134">
        <f>ROUND(I639*H639,2)</f>
        <v>0</v>
      </c>
      <c r="M639" s="135"/>
      <c r="N639" t="s" s="136">
        <v>49</v>
      </c>
      <c r="P639" s="137">
        <f>O639*H639</f>
        <v>0</v>
      </c>
      <c r="Q639" s="137">
        <v>0</v>
      </c>
      <c r="R639" s="137">
        <f>Q639*H639</f>
        <v>0</v>
      </c>
      <c r="S639" s="137">
        <v>0.002</v>
      </c>
      <c r="T639" s="138">
        <f>S639*H639</f>
        <v>0.03</v>
      </c>
      <c r="AR639" t="s" s="139">
        <v>222</v>
      </c>
      <c r="AT639" t="s" s="139">
        <v>134</v>
      </c>
      <c r="AU639" t="s" s="139">
        <v>24</v>
      </c>
      <c r="AY639" t="s" s="97">
        <v>132</v>
      </c>
      <c r="BE639" s="140">
        <f>IF(N639="základní",J639,0)</f>
        <v>0</v>
      </c>
      <c r="BF639" s="140">
        <f>IF(N639="snížená",J639,0)</f>
        <v>0</v>
      </c>
      <c r="BG639" s="140">
        <f>IF(N639="zákl. přenesená",J639,0)</f>
        <v>0</v>
      </c>
      <c r="BH639" s="140">
        <f>IF(N639="sníž. přenesená",J639,0)</f>
        <v>0</v>
      </c>
      <c r="BI639" s="140">
        <f>IF(N639="nulová",J639,0)</f>
        <v>0</v>
      </c>
      <c r="BJ639" t="s" s="97">
        <v>130</v>
      </c>
      <c r="BK639" s="140">
        <f>ROUND(I639*H639,2)</f>
        <v>0</v>
      </c>
      <c r="BL639" t="s" s="97">
        <v>222</v>
      </c>
      <c r="BM639" t="s" s="141">
        <v>926</v>
      </c>
    </row>
    <row r="640" s="60" customFormat="1" ht="24.15" customHeight="1">
      <c r="C640" t="s" s="129">
        <v>927</v>
      </c>
      <c r="D640" t="s" s="129">
        <v>134</v>
      </c>
      <c r="E640" t="s" s="130">
        <v>928</v>
      </c>
      <c r="F640" t="s" s="130">
        <v>929</v>
      </c>
      <c r="G640" t="s" s="131">
        <v>137</v>
      </c>
      <c r="H640" s="132">
        <v>9</v>
      </c>
      <c r="I640" s="133"/>
      <c r="J640" s="134">
        <f>ROUND(I640*H640,2)</f>
        <v>0</v>
      </c>
      <c r="M640" s="135"/>
      <c r="N640" t="s" s="136">
        <v>49</v>
      </c>
      <c r="P640" s="137">
        <f>O640*H640</f>
        <v>0</v>
      </c>
      <c r="Q640" s="137">
        <v>0</v>
      </c>
      <c r="R640" s="137">
        <f>Q640*H640</f>
        <v>0</v>
      </c>
      <c r="S640" s="137">
        <v>1.6</v>
      </c>
      <c r="T640" s="138">
        <f>S640*H640</f>
        <v>14.4</v>
      </c>
      <c r="AR640" t="s" s="139">
        <v>138</v>
      </c>
      <c r="AT640" t="s" s="139">
        <v>134</v>
      </c>
      <c r="AU640" t="s" s="139">
        <v>24</v>
      </c>
      <c r="AY640" t="s" s="97">
        <v>132</v>
      </c>
      <c r="BE640" s="140">
        <f>IF(N640="základní",J640,0)</f>
        <v>0</v>
      </c>
      <c r="BF640" s="140">
        <f>IF(N640="snížená",J640,0)</f>
        <v>0</v>
      </c>
      <c r="BG640" s="140">
        <f>IF(N640="zákl. přenesená",J640,0)</f>
        <v>0</v>
      </c>
      <c r="BH640" s="140">
        <f>IF(N640="sníž. přenesená",J640,0)</f>
        <v>0</v>
      </c>
      <c r="BI640" s="140">
        <f>IF(N640="nulová",J640,0)</f>
        <v>0</v>
      </c>
      <c r="BJ640" t="s" s="97">
        <v>130</v>
      </c>
      <c r="BK640" s="140">
        <f>ROUND(I640*H640,2)</f>
        <v>0</v>
      </c>
      <c r="BL640" t="s" s="97">
        <v>138</v>
      </c>
      <c r="BM640" t="s" s="141">
        <v>930</v>
      </c>
    </row>
    <row r="641" s="142" customFormat="1" ht="20.4" customHeight="1">
      <c r="D641" t="s" s="143">
        <v>140</v>
      </c>
      <c r="E641" s="144"/>
      <c r="F641" t="s" s="145">
        <v>931</v>
      </c>
      <c r="H641" s="144"/>
      <c r="AT641" t="s" s="146">
        <v>140</v>
      </c>
      <c r="AU641" t="s" s="146">
        <v>24</v>
      </c>
      <c r="AV641" t="s" s="147">
        <v>130</v>
      </c>
      <c r="AW641" t="s" s="147">
        <v>142</v>
      </c>
      <c r="AX641" t="s" s="147">
        <v>131</v>
      </c>
      <c r="AY641" t="s" s="146">
        <v>132</v>
      </c>
    </row>
    <row r="642" s="148" customFormat="1" ht="13.55" customHeight="1">
      <c r="D642" t="s" s="149">
        <v>140</v>
      </c>
      <c r="E642" s="150"/>
      <c r="F642" t="s" s="151">
        <v>226</v>
      </c>
      <c r="H642" s="152">
        <v>9</v>
      </c>
      <c r="AT642" t="s" s="153">
        <v>140</v>
      </c>
      <c r="AU642" t="s" s="153">
        <v>24</v>
      </c>
      <c r="AV642" t="s" s="147">
        <v>24</v>
      </c>
      <c r="AW642" t="s" s="147">
        <v>142</v>
      </c>
      <c r="AX642" t="s" s="147">
        <v>131</v>
      </c>
      <c r="AY642" t="s" s="153">
        <v>132</v>
      </c>
    </row>
    <row r="643" s="154" customFormat="1" ht="13.55" customHeight="1">
      <c r="D643" t="s" s="155">
        <v>140</v>
      </c>
      <c r="E643" s="156"/>
      <c r="F643" t="s" s="157">
        <v>144</v>
      </c>
      <c r="H643" s="158">
        <v>9</v>
      </c>
      <c r="AT643" t="s" s="159">
        <v>140</v>
      </c>
      <c r="AU643" t="s" s="159">
        <v>24</v>
      </c>
      <c r="AV643" t="s" s="147">
        <v>138</v>
      </c>
      <c r="AW643" t="s" s="147">
        <v>142</v>
      </c>
      <c r="AX643" t="s" s="147">
        <v>130</v>
      </c>
      <c r="AY643" t="s" s="159">
        <v>132</v>
      </c>
    </row>
    <row r="644" s="60" customFormat="1" ht="33" customHeight="1">
      <c r="C644" t="s" s="129">
        <v>932</v>
      </c>
      <c r="D644" t="s" s="129">
        <v>134</v>
      </c>
      <c r="E644" t="s" s="130">
        <v>933</v>
      </c>
      <c r="F644" t="s" s="130">
        <v>934</v>
      </c>
      <c r="G644" t="s" s="131">
        <v>188</v>
      </c>
      <c r="H644" s="132">
        <v>450.93</v>
      </c>
      <c r="I644" s="133"/>
      <c r="J644" s="134">
        <f>ROUND(I644*H644,2)</f>
        <v>0</v>
      </c>
      <c r="M644" s="135"/>
      <c r="N644" t="s" s="136">
        <v>49</v>
      </c>
      <c r="P644" s="137">
        <f>O644*H644</f>
        <v>0</v>
      </c>
      <c r="Q644" s="137">
        <v>0</v>
      </c>
      <c r="R644" s="137">
        <f>Q644*H644</f>
        <v>0</v>
      </c>
      <c r="S644" s="137">
        <v>0.035</v>
      </c>
      <c r="T644" s="138">
        <f>S644*H644</f>
        <v>15.78255</v>
      </c>
      <c r="AR644" t="s" s="139">
        <v>138</v>
      </c>
      <c r="AT644" t="s" s="139">
        <v>134</v>
      </c>
      <c r="AU644" t="s" s="139">
        <v>24</v>
      </c>
      <c r="AY644" t="s" s="97">
        <v>132</v>
      </c>
      <c r="BE644" s="140">
        <f>IF(N644="základní",J644,0)</f>
        <v>0</v>
      </c>
      <c r="BF644" s="140">
        <f>IF(N644="snížená",J644,0)</f>
        <v>0</v>
      </c>
      <c r="BG644" s="140">
        <f>IF(N644="zákl. přenesená",J644,0)</f>
        <v>0</v>
      </c>
      <c r="BH644" s="140">
        <f>IF(N644="sníž. přenesená",J644,0)</f>
        <v>0</v>
      </c>
      <c r="BI644" s="140">
        <f>IF(N644="nulová",J644,0)</f>
        <v>0</v>
      </c>
      <c r="BJ644" t="s" s="97">
        <v>130</v>
      </c>
      <c r="BK644" s="140">
        <f>ROUND(I644*H644,2)</f>
        <v>0</v>
      </c>
      <c r="BL644" t="s" s="97">
        <v>138</v>
      </c>
      <c r="BM644" t="s" s="141">
        <v>935</v>
      </c>
    </row>
    <row r="645" s="142" customFormat="1" ht="13.55" customHeight="1">
      <c r="D645" t="s" s="143">
        <v>140</v>
      </c>
      <c r="E645" s="144"/>
      <c r="F645" t="s" s="145">
        <v>306</v>
      </c>
      <c r="H645" s="144"/>
      <c r="AT645" t="s" s="146">
        <v>140</v>
      </c>
      <c r="AU645" t="s" s="146">
        <v>24</v>
      </c>
      <c r="AV645" t="s" s="147">
        <v>130</v>
      </c>
      <c r="AW645" t="s" s="147">
        <v>142</v>
      </c>
      <c r="AX645" t="s" s="147">
        <v>131</v>
      </c>
      <c r="AY645" t="s" s="146">
        <v>132</v>
      </c>
    </row>
    <row r="646" s="148" customFormat="1" ht="30.6" customHeight="1">
      <c r="D646" t="s" s="149">
        <v>140</v>
      </c>
      <c r="E646" s="150"/>
      <c r="F646" t="s" s="151">
        <v>936</v>
      </c>
      <c r="H646" s="152">
        <v>284.32</v>
      </c>
      <c r="AT646" t="s" s="153">
        <v>140</v>
      </c>
      <c r="AU646" t="s" s="153">
        <v>24</v>
      </c>
      <c r="AV646" t="s" s="147">
        <v>24</v>
      </c>
      <c r="AW646" t="s" s="147">
        <v>142</v>
      </c>
      <c r="AX646" t="s" s="147">
        <v>131</v>
      </c>
      <c r="AY646" t="s" s="153">
        <v>132</v>
      </c>
    </row>
    <row r="647" s="142" customFormat="1" ht="13.55" customHeight="1">
      <c r="D647" t="s" s="149">
        <v>140</v>
      </c>
      <c r="E647" s="180"/>
      <c r="F647" t="s" s="181">
        <v>335</v>
      </c>
      <c r="H647" s="180"/>
      <c r="AT647" t="s" s="146">
        <v>140</v>
      </c>
      <c r="AU647" t="s" s="146">
        <v>24</v>
      </c>
      <c r="AV647" t="s" s="147">
        <v>130</v>
      </c>
      <c r="AW647" t="s" s="147">
        <v>142</v>
      </c>
      <c r="AX647" t="s" s="147">
        <v>131</v>
      </c>
      <c r="AY647" t="s" s="146">
        <v>132</v>
      </c>
    </row>
    <row r="648" s="148" customFormat="1" ht="20.4" customHeight="1">
      <c r="D648" t="s" s="149">
        <v>140</v>
      </c>
      <c r="E648" s="150"/>
      <c r="F648" t="s" s="151">
        <v>937</v>
      </c>
      <c r="H648" s="152">
        <v>166.61</v>
      </c>
      <c r="AT648" t="s" s="153">
        <v>140</v>
      </c>
      <c r="AU648" t="s" s="153">
        <v>24</v>
      </c>
      <c r="AV648" t="s" s="147">
        <v>24</v>
      </c>
      <c r="AW648" t="s" s="147">
        <v>142</v>
      </c>
      <c r="AX648" t="s" s="147">
        <v>131</v>
      </c>
      <c r="AY648" t="s" s="153">
        <v>132</v>
      </c>
    </row>
    <row r="649" s="154" customFormat="1" ht="13.55" customHeight="1">
      <c r="D649" t="s" s="155">
        <v>140</v>
      </c>
      <c r="E649" s="156"/>
      <c r="F649" t="s" s="157">
        <v>144</v>
      </c>
      <c r="H649" s="158">
        <v>450.93</v>
      </c>
      <c r="AT649" t="s" s="159">
        <v>140</v>
      </c>
      <c r="AU649" t="s" s="159">
        <v>24</v>
      </c>
      <c r="AV649" t="s" s="147">
        <v>138</v>
      </c>
      <c r="AW649" t="s" s="147">
        <v>142</v>
      </c>
      <c r="AX649" t="s" s="147">
        <v>130</v>
      </c>
      <c r="AY649" t="s" s="159">
        <v>132</v>
      </c>
    </row>
    <row r="650" s="60" customFormat="1" ht="24.15" customHeight="1">
      <c r="C650" t="s" s="129">
        <v>938</v>
      </c>
      <c r="D650" t="s" s="129">
        <v>134</v>
      </c>
      <c r="E650" t="s" s="130">
        <v>939</v>
      </c>
      <c r="F650" t="s" s="130">
        <v>940</v>
      </c>
      <c r="G650" t="s" s="131">
        <v>137</v>
      </c>
      <c r="H650" s="132">
        <v>28.148</v>
      </c>
      <c r="I650" s="133"/>
      <c r="J650" s="134">
        <f>ROUND(I650*H650,2)</f>
        <v>0</v>
      </c>
      <c r="M650" s="135"/>
      <c r="N650" t="s" s="136">
        <v>49</v>
      </c>
      <c r="P650" s="137">
        <f>O650*H650</f>
        <v>0</v>
      </c>
      <c r="Q650" s="137">
        <v>0</v>
      </c>
      <c r="R650" s="137">
        <f>Q650*H650</f>
        <v>0</v>
      </c>
      <c r="S650" s="137">
        <v>2.2</v>
      </c>
      <c r="T650" s="138">
        <f>S650*H650</f>
        <v>61.9256</v>
      </c>
      <c r="AR650" t="s" s="139">
        <v>138</v>
      </c>
      <c r="AT650" t="s" s="139">
        <v>134</v>
      </c>
      <c r="AU650" t="s" s="139">
        <v>24</v>
      </c>
      <c r="AY650" t="s" s="97">
        <v>132</v>
      </c>
      <c r="BE650" s="140">
        <f>IF(N650="základní",J650,0)</f>
        <v>0</v>
      </c>
      <c r="BF650" s="140">
        <f>IF(N650="snížená",J650,0)</f>
        <v>0</v>
      </c>
      <c r="BG650" s="140">
        <f>IF(N650="zákl. přenesená",J650,0)</f>
        <v>0</v>
      </c>
      <c r="BH650" s="140">
        <f>IF(N650="sníž. přenesená",J650,0)</f>
        <v>0</v>
      </c>
      <c r="BI650" s="140">
        <f>IF(N650="nulová",J650,0)</f>
        <v>0</v>
      </c>
      <c r="BJ650" t="s" s="97">
        <v>130</v>
      </c>
      <c r="BK650" s="140">
        <f>ROUND(I650*H650,2)</f>
        <v>0</v>
      </c>
      <c r="BL650" t="s" s="97">
        <v>138</v>
      </c>
      <c r="BM650" t="s" s="141">
        <v>941</v>
      </c>
    </row>
    <row r="651" s="142" customFormat="1" ht="13.55" customHeight="1">
      <c r="D651" t="s" s="143">
        <v>140</v>
      </c>
      <c r="E651" s="144"/>
      <c r="F651" t="s" s="145">
        <v>306</v>
      </c>
      <c r="H651" s="144"/>
      <c r="AT651" t="s" s="146">
        <v>140</v>
      </c>
      <c r="AU651" t="s" s="146">
        <v>24</v>
      </c>
      <c r="AV651" t="s" s="147">
        <v>130</v>
      </c>
      <c r="AW651" t="s" s="147">
        <v>142</v>
      </c>
      <c r="AX651" t="s" s="147">
        <v>131</v>
      </c>
      <c r="AY651" t="s" s="146">
        <v>132</v>
      </c>
    </row>
    <row r="652" s="148" customFormat="1" ht="13.55" customHeight="1">
      <c r="D652" t="s" s="149">
        <v>140</v>
      </c>
      <c r="E652" s="150"/>
      <c r="F652" t="s" s="151">
        <v>942</v>
      </c>
      <c r="H652" s="152">
        <v>19.869</v>
      </c>
      <c r="AT652" t="s" s="153">
        <v>140</v>
      </c>
      <c r="AU652" t="s" s="153">
        <v>24</v>
      </c>
      <c r="AV652" t="s" s="147">
        <v>24</v>
      </c>
      <c r="AW652" t="s" s="147">
        <v>142</v>
      </c>
      <c r="AX652" t="s" s="147">
        <v>131</v>
      </c>
      <c r="AY652" t="s" s="153">
        <v>132</v>
      </c>
    </row>
    <row r="653" s="142" customFormat="1" ht="20.4" customHeight="1">
      <c r="D653" t="s" s="149">
        <v>140</v>
      </c>
      <c r="E653" s="180"/>
      <c r="F653" t="s" s="181">
        <v>943</v>
      </c>
      <c r="H653" s="180"/>
      <c r="AT653" t="s" s="146">
        <v>140</v>
      </c>
      <c r="AU653" t="s" s="146">
        <v>24</v>
      </c>
      <c r="AV653" t="s" s="147">
        <v>130</v>
      </c>
      <c r="AW653" t="s" s="147">
        <v>142</v>
      </c>
      <c r="AX653" t="s" s="147">
        <v>131</v>
      </c>
      <c r="AY653" t="s" s="146">
        <v>132</v>
      </c>
    </row>
    <row r="654" s="142" customFormat="1" ht="13.55" customHeight="1">
      <c r="D654" t="s" s="149">
        <v>140</v>
      </c>
      <c r="E654" s="180"/>
      <c r="F654" t="s" s="181">
        <v>335</v>
      </c>
      <c r="H654" s="180"/>
      <c r="AT654" t="s" s="146">
        <v>140</v>
      </c>
      <c r="AU654" t="s" s="146">
        <v>24</v>
      </c>
      <c r="AV654" t="s" s="147">
        <v>130</v>
      </c>
      <c r="AW654" t="s" s="147">
        <v>142</v>
      </c>
      <c r="AX654" t="s" s="147">
        <v>131</v>
      </c>
      <c r="AY654" t="s" s="146">
        <v>132</v>
      </c>
    </row>
    <row r="655" s="148" customFormat="1" ht="13.55" customHeight="1">
      <c r="D655" t="s" s="149">
        <v>140</v>
      </c>
      <c r="E655" s="150"/>
      <c r="F655" t="s" s="151">
        <v>944</v>
      </c>
      <c r="H655" s="152">
        <v>8.279</v>
      </c>
      <c r="AT655" t="s" s="153">
        <v>140</v>
      </c>
      <c r="AU655" t="s" s="153">
        <v>24</v>
      </c>
      <c r="AV655" t="s" s="147">
        <v>24</v>
      </c>
      <c r="AW655" t="s" s="147">
        <v>142</v>
      </c>
      <c r="AX655" t="s" s="147">
        <v>131</v>
      </c>
      <c r="AY655" t="s" s="153">
        <v>132</v>
      </c>
    </row>
    <row r="656" s="142" customFormat="1" ht="20.4" customHeight="1">
      <c r="D656" t="s" s="149">
        <v>140</v>
      </c>
      <c r="E656" s="180"/>
      <c r="F656" t="s" s="181">
        <v>945</v>
      </c>
      <c r="H656" s="180"/>
      <c r="AT656" t="s" s="146">
        <v>140</v>
      </c>
      <c r="AU656" t="s" s="146">
        <v>24</v>
      </c>
      <c r="AV656" t="s" s="147">
        <v>130</v>
      </c>
      <c r="AW656" t="s" s="147">
        <v>142</v>
      </c>
      <c r="AX656" t="s" s="147">
        <v>131</v>
      </c>
      <c r="AY656" t="s" s="146">
        <v>132</v>
      </c>
    </row>
    <row r="657" s="154" customFormat="1" ht="13.55" customHeight="1">
      <c r="D657" t="s" s="155">
        <v>140</v>
      </c>
      <c r="E657" s="156"/>
      <c r="F657" t="s" s="157">
        <v>144</v>
      </c>
      <c r="H657" s="158">
        <v>28.148</v>
      </c>
      <c r="AT657" t="s" s="159">
        <v>140</v>
      </c>
      <c r="AU657" t="s" s="159">
        <v>24</v>
      </c>
      <c r="AV657" t="s" s="147">
        <v>138</v>
      </c>
      <c r="AW657" t="s" s="147">
        <v>142</v>
      </c>
      <c r="AX657" t="s" s="147">
        <v>130</v>
      </c>
      <c r="AY657" t="s" s="159">
        <v>132</v>
      </c>
    </row>
    <row r="658" s="60" customFormat="1" ht="37.8" customHeight="1">
      <c r="C658" t="s" s="129">
        <v>946</v>
      </c>
      <c r="D658" t="s" s="129">
        <v>134</v>
      </c>
      <c r="E658" t="s" s="130">
        <v>947</v>
      </c>
      <c r="F658" t="s" s="130">
        <v>948</v>
      </c>
      <c r="G658" t="s" s="131">
        <v>137</v>
      </c>
      <c r="H658" s="132">
        <v>1.118</v>
      </c>
      <c r="I658" s="133"/>
      <c r="J658" s="134">
        <f>ROUND(I658*H658,2)</f>
        <v>0</v>
      </c>
      <c r="M658" s="135"/>
      <c r="N658" t="s" s="136">
        <v>49</v>
      </c>
      <c r="P658" s="137">
        <f>O658*H658</f>
        <v>0</v>
      </c>
      <c r="Q658" s="137">
        <v>0</v>
      </c>
      <c r="R658" s="137">
        <f>Q658*H658</f>
        <v>0</v>
      </c>
      <c r="S658" s="137">
        <v>2.2</v>
      </c>
      <c r="T658" s="138">
        <f>S658*H658</f>
        <v>2.4596</v>
      </c>
      <c r="AR658" t="s" s="139">
        <v>138</v>
      </c>
      <c r="AT658" t="s" s="139">
        <v>134</v>
      </c>
      <c r="AU658" t="s" s="139">
        <v>24</v>
      </c>
      <c r="AY658" t="s" s="97">
        <v>132</v>
      </c>
      <c r="BE658" s="140">
        <f>IF(N658="základní",J658,0)</f>
        <v>0</v>
      </c>
      <c r="BF658" s="140">
        <f>IF(N658="snížená",J658,0)</f>
        <v>0</v>
      </c>
      <c r="BG658" s="140">
        <f>IF(N658="zákl. přenesená",J658,0)</f>
        <v>0</v>
      </c>
      <c r="BH658" s="140">
        <f>IF(N658="sníž. přenesená",J658,0)</f>
        <v>0</v>
      </c>
      <c r="BI658" s="140">
        <f>IF(N658="nulová",J658,0)</f>
        <v>0</v>
      </c>
      <c r="BJ658" t="s" s="97">
        <v>130</v>
      </c>
      <c r="BK658" s="140">
        <f>ROUND(I658*H658,2)</f>
        <v>0</v>
      </c>
      <c r="BL658" t="s" s="97">
        <v>138</v>
      </c>
      <c r="BM658" t="s" s="141">
        <v>949</v>
      </c>
    </row>
    <row r="659" s="142" customFormat="1" ht="13.55" customHeight="1">
      <c r="D659" t="s" s="143">
        <v>140</v>
      </c>
      <c r="E659" s="144"/>
      <c r="F659" t="s" s="145">
        <v>950</v>
      </c>
      <c r="H659" s="144"/>
      <c r="AT659" t="s" s="146">
        <v>140</v>
      </c>
      <c r="AU659" t="s" s="146">
        <v>24</v>
      </c>
      <c r="AV659" t="s" s="147">
        <v>130</v>
      </c>
      <c r="AW659" t="s" s="147">
        <v>142</v>
      </c>
      <c r="AX659" t="s" s="147">
        <v>131</v>
      </c>
      <c r="AY659" t="s" s="146">
        <v>132</v>
      </c>
    </row>
    <row r="660" s="148" customFormat="1" ht="13.55" customHeight="1">
      <c r="D660" t="s" s="149">
        <v>140</v>
      </c>
      <c r="E660" s="150"/>
      <c r="F660" t="s" s="151">
        <v>951</v>
      </c>
      <c r="H660" s="152">
        <v>1.118</v>
      </c>
      <c r="AT660" t="s" s="153">
        <v>140</v>
      </c>
      <c r="AU660" t="s" s="153">
        <v>24</v>
      </c>
      <c r="AV660" t="s" s="147">
        <v>24</v>
      </c>
      <c r="AW660" t="s" s="147">
        <v>142</v>
      </c>
      <c r="AX660" t="s" s="147">
        <v>131</v>
      </c>
      <c r="AY660" t="s" s="153">
        <v>132</v>
      </c>
    </row>
    <row r="661" s="154" customFormat="1" ht="13.55" customHeight="1">
      <c r="D661" t="s" s="155">
        <v>140</v>
      </c>
      <c r="E661" s="156"/>
      <c r="F661" t="s" s="157">
        <v>144</v>
      </c>
      <c r="H661" s="158">
        <v>1.118</v>
      </c>
      <c r="AT661" t="s" s="159">
        <v>140</v>
      </c>
      <c r="AU661" t="s" s="159">
        <v>24</v>
      </c>
      <c r="AV661" t="s" s="147">
        <v>138</v>
      </c>
      <c r="AW661" t="s" s="147">
        <v>142</v>
      </c>
      <c r="AX661" t="s" s="147">
        <v>130</v>
      </c>
      <c r="AY661" t="s" s="159">
        <v>132</v>
      </c>
    </row>
    <row r="662" s="60" customFormat="1" ht="37.8" customHeight="1">
      <c r="C662" t="s" s="129">
        <v>952</v>
      </c>
      <c r="D662" t="s" s="129">
        <v>134</v>
      </c>
      <c r="E662" t="s" s="130">
        <v>953</v>
      </c>
      <c r="F662" t="s" s="130">
        <v>954</v>
      </c>
      <c r="G662" t="s" s="131">
        <v>137</v>
      </c>
      <c r="H662" s="132">
        <v>0.15</v>
      </c>
      <c r="I662" s="133"/>
      <c r="J662" s="134">
        <f>ROUND(I662*H662,2)</f>
        <v>0</v>
      </c>
      <c r="M662" s="135"/>
      <c r="N662" t="s" s="136">
        <v>49</v>
      </c>
      <c r="P662" s="137">
        <f>O662*H662</f>
        <v>0</v>
      </c>
      <c r="Q662" s="137">
        <v>0</v>
      </c>
      <c r="R662" s="137">
        <f>Q662*H662</f>
        <v>0</v>
      </c>
      <c r="S662" s="137">
        <v>2.2</v>
      </c>
      <c r="T662" s="138">
        <f>S662*H662</f>
        <v>0.33</v>
      </c>
      <c r="AR662" t="s" s="139">
        <v>138</v>
      </c>
      <c r="AT662" t="s" s="139">
        <v>134</v>
      </c>
      <c r="AU662" t="s" s="139">
        <v>24</v>
      </c>
      <c r="AY662" t="s" s="97">
        <v>132</v>
      </c>
      <c r="BE662" s="140">
        <f>IF(N662="základní",J662,0)</f>
        <v>0</v>
      </c>
      <c r="BF662" s="140">
        <f>IF(N662="snížená",J662,0)</f>
        <v>0</v>
      </c>
      <c r="BG662" s="140">
        <f>IF(N662="zákl. přenesená",J662,0)</f>
        <v>0</v>
      </c>
      <c r="BH662" s="140">
        <f>IF(N662="sníž. přenesená",J662,0)</f>
        <v>0</v>
      </c>
      <c r="BI662" s="140">
        <f>IF(N662="nulová",J662,0)</f>
        <v>0</v>
      </c>
      <c r="BJ662" t="s" s="97">
        <v>130</v>
      </c>
      <c r="BK662" s="140">
        <f>ROUND(I662*H662,2)</f>
        <v>0</v>
      </c>
      <c r="BL662" t="s" s="97">
        <v>138</v>
      </c>
      <c r="BM662" t="s" s="141">
        <v>955</v>
      </c>
    </row>
    <row r="663" s="142" customFormat="1" ht="13.55" customHeight="1">
      <c r="D663" t="s" s="143">
        <v>140</v>
      </c>
      <c r="E663" s="144"/>
      <c r="F663" t="s" s="145">
        <v>236</v>
      </c>
      <c r="H663" s="144"/>
      <c r="AT663" t="s" s="146">
        <v>140</v>
      </c>
      <c r="AU663" t="s" s="146">
        <v>24</v>
      </c>
      <c r="AV663" t="s" s="147">
        <v>130</v>
      </c>
      <c r="AW663" t="s" s="147">
        <v>142</v>
      </c>
      <c r="AX663" t="s" s="147">
        <v>131</v>
      </c>
      <c r="AY663" t="s" s="146">
        <v>132</v>
      </c>
    </row>
    <row r="664" s="148" customFormat="1" ht="13.55" customHeight="1">
      <c r="D664" t="s" s="149">
        <v>140</v>
      </c>
      <c r="E664" s="150"/>
      <c r="F664" t="s" s="151">
        <v>956</v>
      </c>
      <c r="H664" s="152">
        <v>0.15</v>
      </c>
      <c r="AT664" t="s" s="153">
        <v>140</v>
      </c>
      <c r="AU664" t="s" s="153">
        <v>24</v>
      </c>
      <c r="AV664" t="s" s="147">
        <v>24</v>
      </c>
      <c r="AW664" t="s" s="147">
        <v>142</v>
      </c>
      <c r="AX664" t="s" s="147">
        <v>131</v>
      </c>
      <c r="AY664" t="s" s="153">
        <v>132</v>
      </c>
    </row>
    <row r="665" s="154" customFormat="1" ht="13.55" customHeight="1">
      <c r="D665" t="s" s="155">
        <v>140</v>
      </c>
      <c r="E665" s="156"/>
      <c r="F665" t="s" s="157">
        <v>144</v>
      </c>
      <c r="H665" s="158">
        <v>0.15</v>
      </c>
      <c r="AT665" t="s" s="159">
        <v>140</v>
      </c>
      <c r="AU665" t="s" s="159">
        <v>24</v>
      </c>
      <c r="AV665" t="s" s="147">
        <v>138</v>
      </c>
      <c r="AW665" t="s" s="147">
        <v>142</v>
      </c>
      <c r="AX665" t="s" s="147">
        <v>130</v>
      </c>
      <c r="AY665" t="s" s="159">
        <v>132</v>
      </c>
    </row>
    <row r="666" s="60" customFormat="1" ht="24.15" customHeight="1">
      <c r="C666" t="s" s="129">
        <v>957</v>
      </c>
      <c r="D666" t="s" s="129">
        <v>134</v>
      </c>
      <c r="E666" t="s" s="130">
        <v>958</v>
      </c>
      <c r="F666" t="s" s="130">
        <v>959</v>
      </c>
      <c r="G666" t="s" s="131">
        <v>137</v>
      </c>
      <c r="H666" s="132">
        <v>2.232</v>
      </c>
      <c r="I666" s="133"/>
      <c r="J666" s="134">
        <f>ROUND(I666*H666,2)</f>
        <v>0</v>
      </c>
      <c r="M666" s="135"/>
      <c r="N666" t="s" s="136">
        <v>49</v>
      </c>
      <c r="P666" s="137">
        <f>O666*H666</f>
        <v>0</v>
      </c>
      <c r="Q666" s="137">
        <v>0</v>
      </c>
      <c r="R666" s="137">
        <f>Q666*H666</f>
        <v>0</v>
      </c>
      <c r="S666" s="137">
        <v>2.2</v>
      </c>
      <c r="T666" s="138">
        <f>S666*H666</f>
        <v>4.9104</v>
      </c>
      <c r="AR666" t="s" s="139">
        <v>138</v>
      </c>
      <c r="AT666" t="s" s="139">
        <v>134</v>
      </c>
      <c r="AU666" t="s" s="139">
        <v>24</v>
      </c>
      <c r="AY666" t="s" s="97">
        <v>132</v>
      </c>
      <c r="BE666" s="140">
        <f>IF(N666="základní",J666,0)</f>
        <v>0</v>
      </c>
      <c r="BF666" s="140">
        <f>IF(N666="snížená",J666,0)</f>
        <v>0</v>
      </c>
      <c r="BG666" s="140">
        <f>IF(N666="zákl. přenesená",J666,0)</f>
        <v>0</v>
      </c>
      <c r="BH666" s="140">
        <f>IF(N666="sníž. přenesená",J666,0)</f>
        <v>0</v>
      </c>
      <c r="BI666" s="140">
        <f>IF(N666="nulová",J666,0)</f>
        <v>0</v>
      </c>
      <c r="BJ666" t="s" s="97">
        <v>130</v>
      </c>
      <c r="BK666" s="140">
        <f>ROUND(I666*H666,2)</f>
        <v>0</v>
      </c>
      <c r="BL666" t="s" s="97">
        <v>138</v>
      </c>
      <c r="BM666" t="s" s="141">
        <v>960</v>
      </c>
    </row>
    <row r="667" s="148" customFormat="1" ht="13.55" customHeight="1">
      <c r="D667" t="s" s="143">
        <v>140</v>
      </c>
      <c r="E667" s="160"/>
      <c r="F667" t="s" s="161">
        <v>961</v>
      </c>
      <c r="H667" s="162">
        <v>2.232</v>
      </c>
      <c r="AT667" t="s" s="153">
        <v>140</v>
      </c>
      <c r="AU667" t="s" s="153">
        <v>24</v>
      </c>
      <c r="AV667" t="s" s="147">
        <v>24</v>
      </c>
      <c r="AW667" t="s" s="147">
        <v>142</v>
      </c>
      <c r="AX667" t="s" s="147">
        <v>131</v>
      </c>
      <c r="AY667" t="s" s="153">
        <v>132</v>
      </c>
    </row>
    <row r="668" s="154" customFormat="1" ht="13.55" customHeight="1">
      <c r="D668" t="s" s="155">
        <v>140</v>
      </c>
      <c r="E668" s="156"/>
      <c r="F668" t="s" s="157">
        <v>144</v>
      </c>
      <c r="H668" s="158">
        <v>2.232</v>
      </c>
      <c r="AT668" t="s" s="159">
        <v>140</v>
      </c>
      <c r="AU668" t="s" s="159">
        <v>24</v>
      </c>
      <c r="AV668" t="s" s="147">
        <v>138</v>
      </c>
      <c r="AW668" t="s" s="147">
        <v>142</v>
      </c>
      <c r="AX668" t="s" s="147">
        <v>130</v>
      </c>
      <c r="AY668" t="s" s="159">
        <v>132</v>
      </c>
    </row>
    <row r="669" s="60" customFormat="1" ht="37.8" customHeight="1">
      <c r="C669" t="s" s="129">
        <v>962</v>
      </c>
      <c r="D669" t="s" s="129">
        <v>134</v>
      </c>
      <c r="E669" t="s" s="130">
        <v>963</v>
      </c>
      <c r="F669" t="s" s="130">
        <v>964</v>
      </c>
      <c r="G669" t="s" s="131">
        <v>137</v>
      </c>
      <c r="H669" s="132">
        <v>23.068</v>
      </c>
      <c r="I669" s="133"/>
      <c r="J669" s="134">
        <f>ROUND(I669*H669,2)</f>
        <v>0</v>
      </c>
      <c r="M669" s="135"/>
      <c r="N669" t="s" s="136">
        <v>49</v>
      </c>
      <c r="P669" s="137">
        <f>O669*H669</f>
        <v>0</v>
      </c>
      <c r="Q669" s="137">
        <v>0</v>
      </c>
      <c r="R669" s="137">
        <f>Q669*H669</f>
        <v>0</v>
      </c>
      <c r="S669" s="137">
        <v>2.2</v>
      </c>
      <c r="T669" s="138">
        <f>S669*H669</f>
        <v>50.7496</v>
      </c>
      <c r="AR669" t="s" s="139">
        <v>138</v>
      </c>
      <c r="AT669" t="s" s="139">
        <v>134</v>
      </c>
      <c r="AU669" t="s" s="139">
        <v>24</v>
      </c>
      <c r="AY669" t="s" s="97">
        <v>132</v>
      </c>
      <c r="BE669" s="140">
        <f>IF(N669="základní",J669,0)</f>
        <v>0</v>
      </c>
      <c r="BF669" s="140">
        <f>IF(N669="snížená",J669,0)</f>
        <v>0</v>
      </c>
      <c r="BG669" s="140">
        <f>IF(N669="zákl. přenesená",J669,0)</f>
        <v>0</v>
      </c>
      <c r="BH669" s="140">
        <f>IF(N669="sníž. přenesená",J669,0)</f>
        <v>0</v>
      </c>
      <c r="BI669" s="140">
        <f>IF(N669="nulová",J669,0)</f>
        <v>0</v>
      </c>
      <c r="BJ669" t="s" s="97">
        <v>130</v>
      </c>
      <c r="BK669" s="140">
        <f>ROUND(I669*H669,2)</f>
        <v>0</v>
      </c>
      <c r="BL669" t="s" s="97">
        <v>138</v>
      </c>
      <c r="BM669" t="s" s="141">
        <v>965</v>
      </c>
    </row>
    <row r="670" s="142" customFormat="1" ht="13.55" customHeight="1">
      <c r="D670" t="s" s="143">
        <v>140</v>
      </c>
      <c r="E670" s="144"/>
      <c r="F670" t="s" s="145">
        <v>966</v>
      </c>
      <c r="H670" s="144"/>
      <c r="AT670" t="s" s="146">
        <v>140</v>
      </c>
      <c r="AU670" t="s" s="146">
        <v>24</v>
      </c>
      <c r="AV670" t="s" s="147">
        <v>130</v>
      </c>
      <c r="AW670" t="s" s="147">
        <v>142</v>
      </c>
      <c r="AX670" t="s" s="147">
        <v>131</v>
      </c>
      <c r="AY670" t="s" s="146">
        <v>132</v>
      </c>
    </row>
    <row r="671" s="142" customFormat="1" ht="13.55" customHeight="1">
      <c r="D671" t="s" s="149">
        <v>140</v>
      </c>
      <c r="E671" s="180"/>
      <c r="F671" t="s" s="181">
        <v>967</v>
      </c>
      <c r="H671" s="180"/>
      <c r="AT671" t="s" s="146">
        <v>140</v>
      </c>
      <c r="AU671" t="s" s="146">
        <v>24</v>
      </c>
      <c r="AV671" t="s" s="147">
        <v>130</v>
      </c>
      <c r="AW671" t="s" s="147">
        <v>142</v>
      </c>
      <c r="AX671" t="s" s="147">
        <v>131</v>
      </c>
      <c r="AY671" t="s" s="146">
        <v>132</v>
      </c>
    </row>
    <row r="672" s="148" customFormat="1" ht="13.55" customHeight="1">
      <c r="D672" t="s" s="149">
        <v>140</v>
      </c>
      <c r="E672" s="150"/>
      <c r="F672" t="s" s="151">
        <v>968</v>
      </c>
      <c r="H672" s="152">
        <v>23.068</v>
      </c>
      <c r="AT672" t="s" s="153">
        <v>140</v>
      </c>
      <c r="AU672" t="s" s="153">
        <v>24</v>
      </c>
      <c r="AV672" t="s" s="147">
        <v>24</v>
      </c>
      <c r="AW672" t="s" s="147">
        <v>142</v>
      </c>
      <c r="AX672" t="s" s="147">
        <v>131</v>
      </c>
      <c r="AY672" t="s" s="153">
        <v>132</v>
      </c>
    </row>
    <row r="673" s="154" customFormat="1" ht="13.55" customHeight="1">
      <c r="D673" t="s" s="155">
        <v>140</v>
      </c>
      <c r="E673" s="156"/>
      <c r="F673" t="s" s="157">
        <v>144</v>
      </c>
      <c r="H673" s="158">
        <v>23.068</v>
      </c>
      <c r="AT673" t="s" s="159">
        <v>140</v>
      </c>
      <c r="AU673" t="s" s="159">
        <v>24</v>
      </c>
      <c r="AV673" t="s" s="147">
        <v>138</v>
      </c>
      <c r="AW673" t="s" s="147">
        <v>142</v>
      </c>
      <c r="AX673" t="s" s="147">
        <v>130</v>
      </c>
      <c r="AY673" t="s" s="159">
        <v>132</v>
      </c>
    </row>
    <row r="674" s="60" customFormat="1" ht="33" customHeight="1">
      <c r="C674" t="s" s="129">
        <v>969</v>
      </c>
      <c r="D674" t="s" s="129">
        <v>134</v>
      </c>
      <c r="E674" t="s" s="130">
        <v>970</v>
      </c>
      <c r="F674" t="s" s="130">
        <v>971</v>
      </c>
      <c r="G674" t="s" s="131">
        <v>137</v>
      </c>
      <c r="H674" s="132">
        <v>23.218</v>
      </c>
      <c r="I674" s="133"/>
      <c r="J674" s="134">
        <f>ROUND(I674*H674,2)</f>
        <v>0</v>
      </c>
      <c r="M674" s="135"/>
      <c r="N674" t="s" s="136">
        <v>49</v>
      </c>
      <c r="P674" s="137">
        <f>O674*H674</f>
        <v>0</v>
      </c>
      <c r="Q674" s="137">
        <v>0</v>
      </c>
      <c r="R674" s="137">
        <f>Q674*H674</f>
        <v>0</v>
      </c>
      <c r="S674" s="137">
        <v>0.029</v>
      </c>
      <c r="T674" s="138">
        <f>S674*H674</f>
        <v>0.673322</v>
      </c>
      <c r="AR674" t="s" s="139">
        <v>138</v>
      </c>
      <c r="AT674" t="s" s="139">
        <v>134</v>
      </c>
      <c r="AU674" t="s" s="139">
        <v>24</v>
      </c>
      <c r="AY674" t="s" s="97">
        <v>132</v>
      </c>
      <c r="BE674" s="140">
        <f>IF(N674="základní",J674,0)</f>
        <v>0</v>
      </c>
      <c r="BF674" s="140">
        <f>IF(N674="snížená",J674,0)</f>
        <v>0</v>
      </c>
      <c r="BG674" s="140">
        <f>IF(N674="zákl. přenesená",J674,0)</f>
        <v>0</v>
      </c>
      <c r="BH674" s="140">
        <f>IF(N674="sníž. přenesená",J674,0)</f>
        <v>0</v>
      </c>
      <c r="BI674" s="140">
        <f>IF(N674="nulová",J674,0)</f>
        <v>0</v>
      </c>
      <c r="BJ674" t="s" s="97">
        <v>130</v>
      </c>
      <c r="BK674" s="140">
        <f>ROUND(I674*H674,2)</f>
        <v>0</v>
      </c>
      <c r="BL674" t="s" s="97">
        <v>138</v>
      </c>
      <c r="BM674" t="s" s="141">
        <v>972</v>
      </c>
    </row>
    <row r="675" s="148" customFormat="1" ht="13.55" customHeight="1">
      <c r="D675" t="s" s="143">
        <v>140</v>
      </c>
      <c r="E675" s="160"/>
      <c r="F675" t="s" s="161">
        <v>973</v>
      </c>
      <c r="H675" s="162">
        <v>23.218</v>
      </c>
      <c r="AT675" t="s" s="153">
        <v>140</v>
      </c>
      <c r="AU675" t="s" s="153">
        <v>24</v>
      </c>
      <c r="AV675" t="s" s="147">
        <v>24</v>
      </c>
      <c r="AW675" t="s" s="147">
        <v>142</v>
      </c>
      <c r="AX675" t="s" s="147">
        <v>131</v>
      </c>
      <c r="AY675" t="s" s="153">
        <v>132</v>
      </c>
    </row>
    <row r="676" s="154" customFormat="1" ht="13.55" customHeight="1">
      <c r="D676" t="s" s="155">
        <v>140</v>
      </c>
      <c r="E676" s="156"/>
      <c r="F676" t="s" s="157">
        <v>144</v>
      </c>
      <c r="H676" s="158">
        <v>23.218</v>
      </c>
      <c r="AT676" t="s" s="159">
        <v>140</v>
      </c>
      <c r="AU676" t="s" s="159">
        <v>24</v>
      </c>
      <c r="AV676" t="s" s="147">
        <v>138</v>
      </c>
      <c r="AW676" t="s" s="147">
        <v>142</v>
      </c>
      <c r="AX676" t="s" s="147">
        <v>130</v>
      </c>
      <c r="AY676" t="s" s="159">
        <v>132</v>
      </c>
    </row>
    <row r="677" s="60" customFormat="1" ht="24.15" customHeight="1">
      <c r="C677" t="s" s="129">
        <v>974</v>
      </c>
      <c r="D677" t="s" s="129">
        <v>134</v>
      </c>
      <c r="E677" t="s" s="130">
        <v>883</v>
      </c>
      <c r="F677" t="s" s="130">
        <v>884</v>
      </c>
      <c r="G677" t="s" s="131">
        <v>343</v>
      </c>
      <c r="H677" s="132">
        <v>64.7</v>
      </c>
      <c r="I677" s="133"/>
      <c r="J677" s="134">
        <f>ROUND(I677*H677,2)</f>
        <v>0</v>
      </c>
      <c r="M677" s="135"/>
      <c r="N677" t="s" s="136">
        <v>49</v>
      </c>
      <c r="P677" s="137">
        <f>O677*H677</f>
        <v>0</v>
      </c>
      <c r="Q677" s="137">
        <v>0</v>
      </c>
      <c r="R677" s="137">
        <f>Q677*H677</f>
        <v>0</v>
      </c>
      <c r="S677" s="137">
        <v>0</v>
      </c>
      <c r="T677" s="138">
        <f>S677*H677</f>
        <v>0</v>
      </c>
      <c r="AR677" t="s" s="139">
        <v>222</v>
      </c>
      <c r="AT677" t="s" s="139">
        <v>134</v>
      </c>
      <c r="AU677" t="s" s="139">
        <v>24</v>
      </c>
      <c r="AY677" t="s" s="97">
        <v>132</v>
      </c>
      <c r="BE677" s="140">
        <f>IF(N677="základní",J677,0)</f>
        <v>0</v>
      </c>
      <c r="BF677" s="140">
        <f>IF(N677="snížená",J677,0)</f>
        <v>0</v>
      </c>
      <c r="BG677" s="140">
        <f>IF(N677="zákl. přenesená",J677,0)</f>
        <v>0</v>
      </c>
      <c r="BH677" s="140">
        <f>IF(N677="sníž. přenesená",J677,0)</f>
        <v>0</v>
      </c>
      <c r="BI677" s="140">
        <f>IF(N677="nulová",J677,0)</f>
        <v>0</v>
      </c>
      <c r="BJ677" t="s" s="97">
        <v>130</v>
      </c>
      <c r="BK677" s="140">
        <f>ROUND(I677*H677,2)</f>
        <v>0</v>
      </c>
      <c r="BL677" t="s" s="97">
        <v>222</v>
      </c>
      <c r="BM677" t="s" s="141">
        <v>975</v>
      </c>
    </row>
    <row r="678" s="148" customFormat="1" ht="13.55" customHeight="1">
      <c r="D678" t="s" s="143">
        <v>140</v>
      </c>
      <c r="E678" s="160"/>
      <c r="F678" t="s" s="161">
        <v>886</v>
      </c>
      <c r="H678" s="162">
        <v>56</v>
      </c>
      <c r="AT678" t="s" s="153">
        <v>140</v>
      </c>
      <c r="AU678" t="s" s="153">
        <v>24</v>
      </c>
      <c r="AV678" t="s" s="147">
        <v>24</v>
      </c>
      <c r="AW678" t="s" s="147">
        <v>142</v>
      </c>
      <c r="AX678" t="s" s="147">
        <v>131</v>
      </c>
      <c r="AY678" t="s" s="153">
        <v>132</v>
      </c>
    </row>
    <row r="679" s="148" customFormat="1" ht="13.55" customHeight="1">
      <c r="D679" t="s" s="149">
        <v>140</v>
      </c>
      <c r="E679" s="150"/>
      <c r="F679" t="s" s="151">
        <v>887</v>
      </c>
      <c r="H679" s="152">
        <v>8.699999999999999</v>
      </c>
      <c r="AT679" t="s" s="153">
        <v>140</v>
      </c>
      <c r="AU679" t="s" s="153">
        <v>24</v>
      </c>
      <c r="AV679" t="s" s="147">
        <v>24</v>
      </c>
      <c r="AW679" t="s" s="147">
        <v>142</v>
      </c>
      <c r="AX679" t="s" s="147">
        <v>131</v>
      </c>
      <c r="AY679" t="s" s="153">
        <v>132</v>
      </c>
    </row>
    <row r="680" s="154" customFormat="1" ht="13.55" customHeight="1">
      <c r="D680" t="s" s="155">
        <v>140</v>
      </c>
      <c r="E680" s="156"/>
      <c r="F680" t="s" s="157">
        <v>144</v>
      </c>
      <c r="H680" s="158">
        <v>64.7</v>
      </c>
      <c r="AT680" t="s" s="159">
        <v>140</v>
      </c>
      <c r="AU680" t="s" s="159">
        <v>24</v>
      </c>
      <c r="AV680" t="s" s="147">
        <v>138</v>
      </c>
      <c r="AW680" t="s" s="147">
        <v>142</v>
      </c>
      <c r="AX680" t="s" s="147">
        <v>130</v>
      </c>
      <c r="AY680" t="s" s="159">
        <v>132</v>
      </c>
    </row>
    <row r="681" s="60" customFormat="1" ht="24.15" customHeight="1">
      <c r="C681" t="s" s="129">
        <v>976</v>
      </c>
      <c r="D681" t="s" s="129">
        <v>134</v>
      </c>
      <c r="E681" t="s" s="130">
        <v>977</v>
      </c>
      <c r="F681" t="s" s="130">
        <v>978</v>
      </c>
      <c r="G681" t="s" s="131">
        <v>188</v>
      </c>
      <c r="H681" s="132">
        <v>8</v>
      </c>
      <c r="I681" s="133"/>
      <c r="J681" s="134">
        <f>ROUND(I681*H681,2)</f>
        <v>0</v>
      </c>
      <c r="M681" s="135"/>
      <c r="N681" t="s" s="136">
        <v>49</v>
      </c>
      <c r="P681" s="137">
        <f>O681*H681</f>
        <v>0</v>
      </c>
      <c r="Q681" s="137">
        <v>0</v>
      </c>
      <c r="R681" s="137">
        <f>Q681*H681</f>
        <v>0</v>
      </c>
      <c r="S681" s="137">
        <v>0.035</v>
      </c>
      <c r="T681" s="138">
        <f>S681*H681</f>
        <v>0.28</v>
      </c>
      <c r="AR681" t="s" s="139">
        <v>138</v>
      </c>
      <c r="AT681" t="s" s="139">
        <v>134</v>
      </c>
      <c r="AU681" t="s" s="139">
        <v>24</v>
      </c>
      <c r="AY681" t="s" s="97">
        <v>132</v>
      </c>
      <c r="BE681" s="140">
        <f>IF(N681="základní",J681,0)</f>
        <v>0</v>
      </c>
      <c r="BF681" s="140">
        <f>IF(N681="snížená",J681,0)</f>
        <v>0</v>
      </c>
      <c r="BG681" s="140">
        <f>IF(N681="zákl. přenesená",J681,0)</f>
        <v>0</v>
      </c>
      <c r="BH681" s="140">
        <f>IF(N681="sníž. přenesená",J681,0)</f>
        <v>0</v>
      </c>
      <c r="BI681" s="140">
        <f>IF(N681="nulová",J681,0)</f>
        <v>0</v>
      </c>
      <c r="BJ681" t="s" s="97">
        <v>130</v>
      </c>
      <c r="BK681" s="140">
        <f>ROUND(I681*H681,2)</f>
        <v>0</v>
      </c>
      <c r="BL681" t="s" s="97">
        <v>138</v>
      </c>
      <c r="BM681" t="s" s="141">
        <v>979</v>
      </c>
    </row>
    <row r="682" s="148" customFormat="1" ht="13.55" customHeight="1">
      <c r="D682" t="s" s="143">
        <v>140</v>
      </c>
      <c r="E682" s="160"/>
      <c r="F682" t="s" s="161">
        <v>980</v>
      </c>
      <c r="H682" s="162">
        <v>8</v>
      </c>
      <c r="AT682" t="s" s="153">
        <v>140</v>
      </c>
      <c r="AU682" t="s" s="153">
        <v>24</v>
      </c>
      <c r="AV682" t="s" s="147">
        <v>24</v>
      </c>
      <c r="AW682" t="s" s="147">
        <v>142</v>
      </c>
      <c r="AX682" t="s" s="147">
        <v>131</v>
      </c>
      <c r="AY682" t="s" s="153">
        <v>132</v>
      </c>
    </row>
    <row r="683" s="154" customFormat="1" ht="13.55" customHeight="1">
      <c r="D683" t="s" s="155">
        <v>140</v>
      </c>
      <c r="E683" s="156"/>
      <c r="F683" t="s" s="157">
        <v>144</v>
      </c>
      <c r="H683" s="158">
        <v>8</v>
      </c>
      <c r="AT683" t="s" s="159">
        <v>140</v>
      </c>
      <c r="AU683" t="s" s="159">
        <v>24</v>
      </c>
      <c r="AV683" t="s" s="147">
        <v>138</v>
      </c>
      <c r="AW683" t="s" s="147">
        <v>142</v>
      </c>
      <c r="AX683" t="s" s="147">
        <v>130</v>
      </c>
      <c r="AY683" t="s" s="159">
        <v>132</v>
      </c>
    </row>
    <row r="684" s="60" customFormat="1" ht="24.15" customHeight="1">
      <c r="C684" t="s" s="129">
        <v>981</v>
      </c>
      <c r="D684" t="s" s="129">
        <v>134</v>
      </c>
      <c r="E684" t="s" s="130">
        <v>982</v>
      </c>
      <c r="F684" t="s" s="130">
        <v>983</v>
      </c>
      <c r="G684" t="s" s="131">
        <v>343</v>
      </c>
      <c r="H684" s="132">
        <v>47</v>
      </c>
      <c r="I684" s="133"/>
      <c r="J684" s="134">
        <f>ROUND(I684*H684,2)</f>
        <v>0</v>
      </c>
      <c r="M684" s="135"/>
      <c r="N684" t="s" s="136">
        <v>49</v>
      </c>
      <c r="P684" s="137">
        <f>O684*H684</f>
        <v>0</v>
      </c>
      <c r="Q684" s="137">
        <v>0.01805</v>
      </c>
      <c r="R684" s="137">
        <f>Q684*H684</f>
        <v>0.84835</v>
      </c>
      <c r="S684" s="137">
        <v>0</v>
      </c>
      <c r="T684" s="138">
        <f>S684*H684</f>
        <v>0</v>
      </c>
      <c r="AR684" t="s" s="139">
        <v>138</v>
      </c>
      <c r="AT684" t="s" s="139">
        <v>134</v>
      </c>
      <c r="AU684" t="s" s="139">
        <v>24</v>
      </c>
      <c r="AY684" t="s" s="97">
        <v>132</v>
      </c>
      <c r="BE684" s="140">
        <f>IF(N684="základní",J684,0)</f>
        <v>0</v>
      </c>
      <c r="BF684" s="140">
        <f>IF(N684="snížená",J684,0)</f>
        <v>0</v>
      </c>
      <c r="BG684" s="140">
        <f>IF(N684="zákl. přenesená",J684,0)</f>
        <v>0</v>
      </c>
      <c r="BH684" s="140">
        <f>IF(N684="sníž. přenesená",J684,0)</f>
        <v>0</v>
      </c>
      <c r="BI684" s="140">
        <f>IF(N684="nulová",J684,0)</f>
        <v>0</v>
      </c>
      <c r="BJ684" t="s" s="97">
        <v>130</v>
      </c>
      <c r="BK684" s="140">
        <f>ROUND(I684*H684,2)</f>
        <v>0</v>
      </c>
      <c r="BL684" t="s" s="97">
        <v>138</v>
      </c>
      <c r="BM684" t="s" s="141">
        <v>984</v>
      </c>
    </row>
    <row r="685" s="142" customFormat="1" ht="13.55" customHeight="1">
      <c r="D685" t="s" s="143">
        <v>140</v>
      </c>
      <c r="E685" s="144"/>
      <c r="F685" t="s" s="145">
        <v>306</v>
      </c>
      <c r="H685" s="144"/>
      <c r="AT685" t="s" s="146">
        <v>140</v>
      </c>
      <c r="AU685" t="s" s="146">
        <v>24</v>
      </c>
      <c r="AV685" t="s" s="147">
        <v>130</v>
      </c>
      <c r="AW685" t="s" s="147">
        <v>142</v>
      </c>
      <c r="AX685" t="s" s="147">
        <v>131</v>
      </c>
      <c r="AY685" t="s" s="146">
        <v>132</v>
      </c>
    </row>
    <row r="686" s="148" customFormat="1" ht="13.55" customHeight="1">
      <c r="D686" t="s" s="149">
        <v>140</v>
      </c>
      <c r="E686" s="150"/>
      <c r="F686" t="s" s="151">
        <v>985</v>
      </c>
      <c r="H686" s="152">
        <v>29</v>
      </c>
      <c r="AT686" t="s" s="153">
        <v>140</v>
      </c>
      <c r="AU686" t="s" s="153">
        <v>24</v>
      </c>
      <c r="AV686" t="s" s="147">
        <v>24</v>
      </c>
      <c r="AW686" t="s" s="147">
        <v>142</v>
      </c>
      <c r="AX686" t="s" s="147">
        <v>131</v>
      </c>
      <c r="AY686" t="s" s="153">
        <v>132</v>
      </c>
    </row>
    <row r="687" s="148" customFormat="1" ht="13.55" customHeight="1">
      <c r="D687" t="s" s="149">
        <v>140</v>
      </c>
      <c r="E687" s="150"/>
      <c r="F687" t="s" s="151">
        <v>986</v>
      </c>
      <c r="H687" s="152">
        <v>18</v>
      </c>
      <c r="AT687" t="s" s="153">
        <v>140</v>
      </c>
      <c r="AU687" t="s" s="153">
        <v>24</v>
      </c>
      <c r="AV687" t="s" s="147">
        <v>24</v>
      </c>
      <c r="AW687" t="s" s="147">
        <v>142</v>
      </c>
      <c r="AX687" t="s" s="147">
        <v>131</v>
      </c>
      <c r="AY687" t="s" s="153">
        <v>132</v>
      </c>
    </row>
    <row r="688" s="154" customFormat="1" ht="13.55" customHeight="1">
      <c r="D688" t="s" s="155">
        <v>140</v>
      </c>
      <c r="E688" s="156"/>
      <c r="F688" t="s" s="157">
        <v>144</v>
      </c>
      <c r="H688" s="158">
        <v>47</v>
      </c>
      <c r="AT688" t="s" s="159">
        <v>140</v>
      </c>
      <c r="AU688" t="s" s="159">
        <v>24</v>
      </c>
      <c r="AV688" t="s" s="147">
        <v>138</v>
      </c>
      <c r="AW688" t="s" s="147">
        <v>142</v>
      </c>
      <c r="AX688" t="s" s="147">
        <v>130</v>
      </c>
      <c r="AY688" t="s" s="159">
        <v>132</v>
      </c>
    </row>
    <row r="689" s="60" customFormat="1" ht="37.8" customHeight="1">
      <c r="C689" t="s" s="129">
        <v>987</v>
      </c>
      <c r="D689" t="s" s="129">
        <v>134</v>
      </c>
      <c r="E689" t="s" s="130">
        <v>988</v>
      </c>
      <c r="F689" t="s" s="130">
        <v>989</v>
      </c>
      <c r="G689" t="s" s="131">
        <v>188</v>
      </c>
      <c r="H689" s="132">
        <v>726.515</v>
      </c>
      <c r="I689" s="133"/>
      <c r="J689" s="134">
        <f>ROUND(I689*H689,2)</f>
        <v>0</v>
      </c>
      <c r="M689" s="135"/>
      <c r="N689" t="s" s="136">
        <v>49</v>
      </c>
      <c r="P689" s="137">
        <f>O689*H689</f>
        <v>0</v>
      </c>
      <c r="Q689" s="137">
        <v>0</v>
      </c>
      <c r="R689" s="137">
        <f>Q689*H689</f>
        <v>0</v>
      </c>
      <c r="S689" s="137">
        <v>0.02</v>
      </c>
      <c r="T689" s="138">
        <f>S689*H689</f>
        <v>14.5303</v>
      </c>
      <c r="AR689" t="s" s="139">
        <v>138</v>
      </c>
      <c r="AT689" t="s" s="139">
        <v>134</v>
      </c>
      <c r="AU689" t="s" s="139">
        <v>24</v>
      </c>
      <c r="AY689" t="s" s="97">
        <v>132</v>
      </c>
      <c r="BE689" s="140">
        <f>IF(N689="základní",J689,0)</f>
        <v>0</v>
      </c>
      <c r="BF689" s="140">
        <f>IF(N689="snížená",J689,0)</f>
        <v>0</v>
      </c>
      <c r="BG689" s="140">
        <f>IF(N689="zákl. přenesená",J689,0)</f>
        <v>0</v>
      </c>
      <c r="BH689" s="140">
        <f>IF(N689="sníž. přenesená",J689,0)</f>
        <v>0</v>
      </c>
      <c r="BI689" s="140">
        <f>IF(N689="nulová",J689,0)</f>
        <v>0</v>
      </c>
      <c r="BJ689" t="s" s="97">
        <v>130</v>
      </c>
      <c r="BK689" s="140">
        <f>ROUND(I689*H689,2)</f>
        <v>0</v>
      </c>
      <c r="BL689" t="s" s="97">
        <v>138</v>
      </c>
      <c r="BM689" t="s" s="141">
        <v>990</v>
      </c>
    </row>
    <row r="690" s="142" customFormat="1" ht="13.55" customHeight="1">
      <c r="D690" t="s" s="143">
        <v>140</v>
      </c>
      <c r="E690" s="144"/>
      <c r="F690" t="s" s="145">
        <v>306</v>
      </c>
      <c r="H690" s="144"/>
      <c r="AT690" t="s" s="146">
        <v>140</v>
      </c>
      <c r="AU690" t="s" s="146">
        <v>24</v>
      </c>
      <c r="AV690" t="s" s="147">
        <v>130</v>
      </c>
      <c r="AW690" t="s" s="147">
        <v>142</v>
      </c>
      <c r="AX690" t="s" s="147">
        <v>131</v>
      </c>
      <c r="AY690" t="s" s="146">
        <v>132</v>
      </c>
    </row>
    <row r="691" s="142" customFormat="1" ht="13.55" customHeight="1">
      <c r="D691" t="s" s="149">
        <v>140</v>
      </c>
      <c r="E691" s="180"/>
      <c r="F691" t="s" s="181">
        <v>574</v>
      </c>
      <c r="H691" s="180"/>
      <c r="AT691" t="s" s="146">
        <v>140</v>
      </c>
      <c r="AU691" t="s" s="146">
        <v>24</v>
      </c>
      <c r="AV691" t="s" s="147">
        <v>130</v>
      </c>
      <c r="AW691" t="s" s="147">
        <v>142</v>
      </c>
      <c r="AX691" t="s" s="147">
        <v>131</v>
      </c>
      <c r="AY691" t="s" s="146">
        <v>132</v>
      </c>
    </row>
    <row r="692" s="148" customFormat="1" ht="20.4" customHeight="1">
      <c r="D692" t="s" s="149">
        <v>140</v>
      </c>
      <c r="E692" s="150"/>
      <c r="F692" t="s" s="151">
        <v>991</v>
      </c>
      <c r="H692" s="152">
        <v>49</v>
      </c>
      <c r="AT692" t="s" s="153">
        <v>140</v>
      </c>
      <c r="AU692" t="s" s="153">
        <v>24</v>
      </c>
      <c r="AV692" t="s" s="147">
        <v>24</v>
      </c>
      <c r="AW692" t="s" s="147">
        <v>142</v>
      </c>
      <c r="AX692" t="s" s="147">
        <v>131</v>
      </c>
      <c r="AY692" t="s" s="153">
        <v>132</v>
      </c>
    </row>
    <row r="693" s="142" customFormat="1" ht="13.55" customHeight="1">
      <c r="D693" t="s" s="149">
        <v>140</v>
      </c>
      <c r="E693" s="180"/>
      <c r="F693" t="s" s="181">
        <v>576</v>
      </c>
      <c r="H693" s="180"/>
      <c r="AT693" t="s" s="146">
        <v>140</v>
      </c>
      <c r="AU693" t="s" s="146">
        <v>24</v>
      </c>
      <c r="AV693" t="s" s="147">
        <v>130</v>
      </c>
      <c r="AW693" t="s" s="147">
        <v>142</v>
      </c>
      <c r="AX693" t="s" s="147">
        <v>131</v>
      </c>
      <c r="AY693" t="s" s="146">
        <v>132</v>
      </c>
    </row>
    <row r="694" s="148" customFormat="1" ht="13.55" customHeight="1">
      <c r="D694" t="s" s="149">
        <v>140</v>
      </c>
      <c r="E694" s="150"/>
      <c r="F694" t="s" s="151">
        <v>992</v>
      </c>
      <c r="H694" s="152">
        <v>33.075</v>
      </c>
      <c r="AT694" t="s" s="153">
        <v>140</v>
      </c>
      <c r="AU694" t="s" s="153">
        <v>24</v>
      </c>
      <c r="AV694" t="s" s="147">
        <v>24</v>
      </c>
      <c r="AW694" t="s" s="147">
        <v>142</v>
      </c>
      <c r="AX694" t="s" s="147">
        <v>131</v>
      </c>
      <c r="AY694" t="s" s="153">
        <v>132</v>
      </c>
    </row>
    <row r="695" s="142" customFormat="1" ht="13.55" customHeight="1">
      <c r="D695" t="s" s="149">
        <v>140</v>
      </c>
      <c r="E695" s="180"/>
      <c r="F695" t="s" s="181">
        <v>578</v>
      </c>
      <c r="H695" s="180"/>
      <c r="AT695" t="s" s="146">
        <v>140</v>
      </c>
      <c r="AU695" t="s" s="146">
        <v>24</v>
      </c>
      <c r="AV695" t="s" s="147">
        <v>130</v>
      </c>
      <c r="AW695" t="s" s="147">
        <v>142</v>
      </c>
      <c r="AX695" t="s" s="147">
        <v>131</v>
      </c>
      <c r="AY695" t="s" s="146">
        <v>132</v>
      </c>
    </row>
    <row r="696" s="148" customFormat="1" ht="13.55" customHeight="1">
      <c r="D696" t="s" s="149">
        <v>140</v>
      </c>
      <c r="E696" s="150"/>
      <c r="F696" t="s" s="151">
        <v>579</v>
      </c>
      <c r="H696" s="152">
        <v>54.434</v>
      </c>
      <c r="AT696" t="s" s="153">
        <v>140</v>
      </c>
      <c r="AU696" t="s" s="153">
        <v>24</v>
      </c>
      <c r="AV696" t="s" s="147">
        <v>24</v>
      </c>
      <c r="AW696" t="s" s="147">
        <v>142</v>
      </c>
      <c r="AX696" t="s" s="147">
        <v>131</v>
      </c>
      <c r="AY696" t="s" s="153">
        <v>132</v>
      </c>
    </row>
    <row r="697" s="142" customFormat="1" ht="13.55" customHeight="1">
      <c r="D697" t="s" s="149">
        <v>140</v>
      </c>
      <c r="E697" s="180"/>
      <c r="F697" t="s" s="181">
        <v>580</v>
      </c>
      <c r="H697" s="180"/>
      <c r="AT697" t="s" s="146">
        <v>140</v>
      </c>
      <c r="AU697" t="s" s="146">
        <v>24</v>
      </c>
      <c r="AV697" t="s" s="147">
        <v>130</v>
      </c>
      <c r="AW697" t="s" s="147">
        <v>142</v>
      </c>
      <c r="AX697" t="s" s="147">
        <v>131</v>
      </c>
      <c r="AY697" t="s" s="146">
        <v>132</v>
      </c>
    </row>
    <row r="698" s="148" customFormat="1" ht="13.55" customHeight="1">
      <c r="D698" t="s" s="149">
        <v>140</v>
      </c>
      <c r="E698" s="150"/>
      <c r="F698" t="s" s="151">
        <v>581</v>
      </c>
      <c r="H698" s="152">
        <v>78.417</v>
      </c>
      <c r="AT698" t="s" s="153">
        <v>140</v>
      </c>
      <c r="AU698" t="s" s="153">
        <v>24</v>
      </c>
      <c r="AV698" t="s" s="147">
        <v>24</v>
      </c>
      <c r="AW698" t="s" s="147">
        <v>142</v>
      </c>
      <c r="AX698" t="s" s="147">
        <v>131</v>
      </c>
      <c r="AY698" t="s" s="153">
        <v>132</v>
      </c>
    </row>
    <row r="699" s="142" customFormat="1" ht="13.55" customHeight="1">
      <c r="D699" t="s" s="149">
        <v>140</v>
      </c>
      <c r="E699" s="180"/>
      <c r="F699" t="s" s="181">
        <v>582</v>
      </c>
      <c r="H699" s="180"/>
      <c r="AT699" t="s" s="146">
        <v>140</v>
      </c>
      <c r="AU699" t="s" s="146">
        <v>24</v>
      </c>
      <c r="AV699" t="s" s="147">
        <v>130</v>
      </c>
      <c r="AW699" t="s" s="147">
        <v>142</v>
      </c>
      <c r="AX699" t="s" s="147">
        <v>131</v>
      </c>
      <c r="AY699" t="s" s="146">
        <v>132</v>
      </c>
    </row>
    <row r="700" s="148" customFormat="1" ht="13.55" customHeight="1">
      <c r="D700" t="s" s="149">
        <v>140</v>
      </c>
      <c r="E700" s="150"/>
      <c r="F700" t="s" s="151">
        <v>583</v>
      </c>
      <c r="H700" s="152">
        <v>23.194</v>
      </c>
      <c r="AT700" t="s" s="153">
        <v>140</v>
      </c>
      <c r="AU700" t="s" s="153">
        <v>24</v>
      </c>
      <c r="AV700" t="s" s="147">
        <v>24</v>
      </c>
      <c r="AW700" t="s" s="147">
        <v>142</v>
      </c>
      <c r="AX700" t="s" s="147">
        <v>131</v>
      </c>
      <c r="AY700" t="s" s="153">
        <v>132</v>
      </c>
    </row>
    <row r="701" s="142" customFormat="1" ht="13.55" customHeight="1">
      <c r="D701" t="s" s="149">
        <v>140</v>
      </c>
      <c r="E701" s="180"/>
      <c r="F701" t="s" s="181">
        <v>584</v>
      </c>
      <c r="H701" s="180"/>
      <c r="AT701" t="s" s="146">
        <v>140</v>
      </c>
      <c r="AU701" t="s" s="146">
        <v>24</v>
      </c>
      <c r="AV701" t="s" s="147">
        <v>130</v>
      </c>
      <c r="AW701" t="s" s="147">
        <v>142</v>
      </c>
      <c r="AX701" t="s" s="147">
        <v>131</v>
      </c>
      <c r="AY701" t="s" s="146">
        <v>132</v>
      </c>
    </row>
    <row r="702" s="148" customFormat="1" ht="13.55" customHeight="1">
      <c r="D702" t="s" s="149">
        <v>140</v>
      </c>
      <c r="E702" s="150"/>
      <c r="F702" t="s" s="151">
        <v>993</v>
      </c>
      <c r="H702" s="152">
        <v>22.514</v>
      </c>
      <c r="AT702" t="s" s="153">
        <v>140</v>
      </c>
      <c r="AU702" t="s" s="153">
        <v>24</v>
      </c>
      <c r="AV702" t="s" s="147">
        <v>24</v>
      </c>
      <c r="AW702" t="s" s="147">
        <v>142</v>
      </c>
      <c r="AX702" t="s" s="147">
        <v>131</v>
      </c>
      <c r="AY702" t="s" s="153">
        <v>132</v>
      </c>
    </row>
    <row r="703" s="142" customFormat="1" ht="13.55" customHeight="1">
      <c r="D703" t="s" s="149">
        <v>140</v>
      </c>
      <c r="E703" s="180"/>
      <c r="F703" t="s" s="181">
        <v>586</v>
      </c>
      <c r="H703" s="180"/>
      <c r="AT703" t="s" s="146">
        <v>140</v>
      </c>
      <c r="AU703" t="s" s="146">
        <v>24</v>
      </c>
      <c r="AV703" t="s" s="147">
        <v>130</v>
      </c>
      <c r="AW703" t="s" s="147">
        <v>142</v>
      </c>
      <c r="AX703" t="s" s="147">
        <v>131</v>
      </c>
      <c r="AY703" t="s" s="146">
        <v>132</v>
      </c>
    </row>
    <row r="704" s="148" customFormat="1" ht="13.55" customHeight="1">
      <c r="D704" t="s" s="149">
        <v>140</v>
      </c>
      <c r="E704" s="150"/>
      <c r="F704" t="s" s="151">
        <v>994</v>
      </c>
      <c r="H704" s="152">
        <v>31.574</v>
      </c>
      <c r="AT704" t="s" s="153">
        <v>140</v>
      </c>
      <c r="AU704" t="s" s="153">
        <v>24</v>
      </c>
      <c r="AV704" t="s" s="147">
        <v>24</v>
      </c>
      <c r="AW704" t="s" s="147">
        <v>142</v>
      </c>
      <c r="AX704" t="s" s="147">
        <v>131</v>
      </c>
      <c r="AY704" t="s" s="153">
        <v>132</v>
      </c>
    </row>
    <row r="705" s="142" customFormat="1" ht="13.55" customHeight="1">
      <c r="D705" t="s" s="149">
        <v>140</v>
      </c>
      <c r="E705" s="180"/>
      <c r="F705" t="s" s="181">
        <v>588</v>
      </c>
      <c r="H705" s="180"/>
      <c r="AT705" t="s" s="146">
        <v>140</v>
      </c>
      <c r="AU705" t="s" s="146">
        <v>24</v>
      </c>
      <c r="AV705" t="s" s="147">
        <v>130</v>
      </c>
      <c r="AW705" t="s" s="147">
        <v>142</v>
      </c>
      <c r="AX705" t="s" s="147">
        <v>131</v>
      </c>
      <c r="AY705" t="s" s="146">
        <v>132</v>
      </c>
    </row>
    <row r="706" s="148" customFormat="1" ht="13.55" customHeight="1">
      <c r="D706" t="s" s="149">
        <v>140</v>
      </c>
      <c r="E706" s="150"/>
      <c r="F706" t="s" s="151">
        <v>995</v>
      </c>
      <c r="H706" s="152">
        <v>201.03</v>
      </c>
      <c r="AT706" t="s" s="153">
        <v>140</v>
      </c>
      <c r="AU706" t="s" s="153">
        <v>24</v>
      </c>
      <c r="AV706" t="s" s="147">
        <v>24</v>
      </c>
      <c r="AW706" t="s" s="147">
        <v>142</v>
      </c>
      <c r="AX706" t="s" s="147">
        <v>131</v>
      </c>
      <c r="AY706" t="s" s="153">
        <v>132</v>
      </c>
    </row>
    <row r="707" s="148" customFormat="1" ht="13.55" customHeight="1">
      <c r="D707" t="s" s="149">
        <v>140</v>
      </c>
      <c r="E707" s="150"/>
      <c r="F707" t="s" s="151">
        <v>591</v>
      </c>
      <c r="H707" s="152">
        <v>48.54</v>
      </c>
      <c r="AT707" t="s" s="153">
        <v>140</v>
      </c>
      <c r="AU707" t="s" s="153">
        <v>24</v>
      </c>
      <c r="AV707" t="s" s="147">
        <v>24</v>
      </c>
      <c r="AW707" t="s" s="147">
        <v>142</v>
      </c>
      <c r="AX707" t="s" s="147">
        <v>131</v>
      </c>
      <c r="AY707" t="s" s="153">
        <v>132</v>
      </c>
    </row>
    <row r="708" s="142" customFormat="1" ht="13.55" customHeight="1">
      <c r="D708" t="s" s="149">
        <v>140</v>
      </c>
      <c r="E708" s="180"/>
      <c r="F708" t="s" s="181">
        <v>335</v>
      </c>
      <c r="H708" s="180"/>
      <c r="AT708" t="s" s="146">
        <v>140</v>
      </c>
      <c r="AU708" t="s" s="146">
        <v>24</v>
      </c>
      <c r="AV708" t="s" s="147">
        <v>130</v>
      </c>
      <c r="AW708" t="s" s="147">
        <v>142</v>
      </c>
      <c r="AX708" t="s" s="147">
        <v>131</v>
      </c>
      <c r="AY708" t="s" s="146">
        <v>132</v>
      </c>
    </row>
    <row r="709" s="142" customFormat="1" ht="13.55" customHeight="1">
      <c r="D709" t="s" s="149">
        <v>140</v>
      </c>
      <c r="E709" s="180"/>
      <c r="F709" t="s" s="181">
        <v>592</v>
      </c>
      <c r="H709" s="180"/>
      <c r="AT709" t="s" s="146">
        <v>140</v>
      </c>
      <c r="AU709" t="s" s="146">
        <v>24</v>
      </c>
      <c r="AV709" t="s" s="147">
        <v>130</v>
      </c>
      <c r="AW709" t="s" s="147">
        <v>142</v>
      </c>
      <c r="AX709" t="s" s="147">
        <v>131</v>
      </c>
      <c r="AY709" t="s" s="146">
        <v>132</v>
      </c>
    </row>
    <row r="710" s="148" customFormat="1" ht="13.55" customHeight="1">
      <c r="D710" t="s" s="149">
        <v>140</v>
      </c>
      <c r="E710" s="150"/>
      <c r="F710" t="s" s="151">
        <v>593</v>
      </c>
      <c r="H710" s="152">
        <v>32.984</v>
      </c>
      <c r="AT710" t="s" s="153">
        <v>140</v>
      </c>
      <c r="AU710" t="s" s="153">
        <v>24</v>
      </c>
      <c r="AV710" t="s" s="147">
        <v>24</v>
      </c>
      <c r="AW710" t="s" s="147">
        <v>142</v>
      </c>
      <c r="AX710" t="s" s="147">
        <v>131</v>
      </c>
      <c r="AY710" t="s" s="153">
        <v>132</v>
      </c>
    </row>
    <row r="711" s="142" customFormat="1" ht="13.55" customHeight="1">
      <c r="D711" t="s" s="149">
        <v>140</v>
      </c>
      <c r="E711" s="180"/>
      <c r="F711" t="s" s="181">
        <v>594</v>
      </c>
      <c r="H711" s="180"/>
      <c r="AT711" t="s" s="146">
        <v>140</v>
      </c>
      <c r="AU711" t="s" s="146">
        <v>24</v>
      </c>
      <c r="AV711" t="s" s="147">
        <v>130</v>
      </c>
      <c r="AW711" t="s" s="147">
        <v>142</v>
      </c>
      <c r="AX711" t="s" s="147">
        <v>131</v>
      </c>
      <c r="AY711" t="s" s="146">
        <v>132</v>
      </c>
    </row>
    <row r="712" s="148" customFormat="1" ht="13.55" customHeight="1">
      <c r="D712" t="s" s="149">
        <v>140</v>
      </c>
      <c r="E712" s="150"/>
      <c r="F712" t="s" s="151">
        <v>595</v>
      </c>
      <c r="H712" s="152">
        <v>33.248</v>
      </c>
      <c r="AT712" t="s" s="153">
        <v>140</v>
      </c>
      <c r="AU712" t="s" s="153">
        <v>24</v>
      </c>
      <c r="AV712" t="s" s="147">
        <v>24</v>
      </c>
      <c r="AW712" t="s" s="147">
        <v>142</v>
      </c>
      <c r="AX712" t="s" s="147">
        <v>131</v>
      </c>
      <c r="AY712" t="s" s="153">
        <v>132</v>
      </c>
    </row>
    <row r="713" s="148" customFormat="1" ht="13.55" customHeight="1">
      <c r="D713" t="s" s="149">
        <v>140</v>
      </c>
      <c r="E713" s="150"/>
      <c r="F713" t="s" s="151">
        <v>996</v>
      </c>
      <c r="H713" s="152">
        <v>69.965</v>
      </c>
      <c r="AT713" t="s" s="153">
        <v>140</v>
      </c>
      <c r="AU713" t="s" s="153">
        <v>24</v>
      </c>
      <c r="AV713" t="s" s="147">
        <v>24</v>
      </c>
      <c r="AW713" t="s" s="147">
        <v>142</v>
      </c>
      <c r="AX713" t="s" s="147">
        <v>131</v>
      </c>
      <c r="AY713" t="s" s="153">
        <v>132</v>
      </c>
    </row>
    <row r="714" s="148" customFormat="1" ht="13.55" customHeight="1">
      <c r="D714" t="s" s="149">
        <v>140</v>
      </c>
      <c r="E714" s="150"/>
      <c r="F714" t="s" s="151">
        <v>591</v>
      </c>
      <c r="H714" s="152">
        <v>48.54</v>
      </c>
      <c r="AT714" t="s" s="153">
        <v>140</v>
      </c>
      <c r="AU714" t="s" s="153">
        <v>24</v>
      </c>
      <c r="AV714" t="s" s="147">
        <v>24</v>
      </c>
      <c r="AW714" t="s" s="147">
        <v>142</v>
      </c>
      <c r="AX714" t="s" s="147">
        <v>131</v>
      </c>
      <c r="AY714" t="s" s="153">
        <v>132</v>
      </c>
    </row>
    <row r="715" s="154" customFormat="1" ht="13.55" customHeight="1">
      <c r="D715" t="s" s="155">
        <v>140</v>
      </c>
      <c r="E715" s="156"/>
      <c r="F715" t="s" s="157">
        <v>144</v>
      </c>
      <c r="H715" s="158">
        <v>726.515</v>
      </c>
      <c r="AT715" t="s" s="159">
        <v>140</v>
      </c>
      <c r="AU715" t="s" s="159">
        <v>24</v>
      </c>
      <c r="AV715" t="s" s="147">
        <v>138</v>
      </c>
      <c r="AW715" t="s" s="147">
        <v>142</v>
      </c>
      <c r="AX715" t="s" s="147">
        <v>130</v>
      </c>
      <c r="AY715" t="s" s="159">
        <v>132</v>
      </c>
    </row>
    <row r="716" s="60" customFormat="1" ht="37.8" customHeight="1">
      <c r="C716" t="s" s="129">
        <v>997</v>
      </c>
      <c r="D716" t="s" s="129">
        <v>134</v>
      </c>
      <c r="E716" t="s" s="130">
        <v>998</v>
      </c>
      <c r="F716" t="s" s="130">
        <v>999</v>
      </c>
      <c r="G716" t="s" s="131">
        <v>188</v>
      </c>
      <c r="H716" s="132">
        <v>302.782</v>
      </c>
      <c r="I716" s="133"/>
      <c r="J716" s="134">
        <f>ROUND(I716*H716,2)</f>
        <v>0</v>
      </c>
      <c r="M716" s="135"/>
      <c r="N716" t="s" s="136">
        <v>49</v>
      </c>
      <c r="P716" s="137">
        <f>O716*H716</f>
        <v>0</v>
      </c>
      <c r="Q716" s="137">
        <v>0</v>
      </c>
      <c r="R716" s="137">
        <f>Q716*H716</f>
        <v>0</v>
      </c>
      <c r="S716" s="137">
        <v>0.046</v>
      </c>
      <c r="T716" s="138">
        <f>S716*H716</f>
        <v>13.927972</v>
      </c>
      <c r="AR716" t="s" s="139">
        <v>138</v>
      </c>
      <c r="AT716" t="s" s="139">
        <v>134</v>
      </c>
      <c r="AU716" t="s" s="139">
        <v>24</v>
      </c>
      <c r="AY716" t="s" s="97">
        <v>132</v>
      </c>
      <c r="BE716" s="140">
        <f>IF(N716="základní",J716,0)</f>
        <v>0</v>
      </c>
      <c r="BF716" s="140">
        <f>IF(N716="snížená",J716,0)</f>
        <v>0</v>
      </c>
      <c r="BG716" s="140">
        <f>IF(N716="zákl. přenesená",J716,0)</f>
        <v>0</v>
      </c>
      <c r="BH716" s="140">
        <f>IF(N716="sníž. přenesená",J716,0)</f>
        <v>0</v>
      </c>
      <c r="BI716" s="140">
        <f>IF(N716="nulová",J716,0)</f>
        <v>0</v>
      </c>
      <c r="BJ716" t="s" s="97">
        <v>130</v>
      </c>
      <c r="BK716" s="140">
        <f>ROUND(I716*H716,2)</f>
        <v>0</v>
      </c>
      <c r="BL716" t="s" s="97">
        <v>138</v>
      </c>
      <c r="BM716" t="s" s="141">
        <v>1000</v>
      </c>
    </row>
    <row r="717" s="142" customFormat="1" ht="13.55" customHeight="1">
      <c r="D717" t="s" s="143">
        <v>140</v>
      </c>
      <c r="E717" s="144"/>
      <c r="F717" t="s" s="145">
        <v>306</v>
      </c>
      <c r="H717" s="144"/>
      <c r="AT717" t="s" s="146">
        <v>140</v>
      </c>
      <c r="AU717" t="s" s="146">
        <v>24</v>
      </c>
      <c r="AV717" t="s" s="147">
        <v>130</v>
      </c>
      <c r="AW717" t="s" s="147">
        <v>142</v>
      </c>
      <c r="AX717" t="s" s="147">
        <v>131</v>
      </c>
      <c r="AY717" t="s" s="146">
        <v>132</v>
      </c>
    </row>
    <row r="718" s="148" customFormat="1" ht="13.55" customHeight="1">
      <c r="D718" t="s" s="149">
        <v>140</v>
      </c>
      <c r="E718" s="150"/>
      <c r="F718" t="s" s="151">
        <v>1001</v>
      </c>
      <c r="H718" s="152">
        <v>26.239</v>
      </c>
      <c r="AT718" t="s" s="153">
        <v>140</v>
      </c>
      <c r="AU718" t="s" s="153">
        <v>24</v>
      </c>
      <c r="AV718" t="s" s="147">
        <v>24</v>
      </c>
      <c r="AW718" t="s" s="147">
        <v>142</v>
      </c>
      <c r="AX718" t="s" s="147">
        <v>131</v>
      </c>
      <c r="AY718" t="s" s="153">
        <v>132</v>
      </c>
    </row>
    <row r="719" s="148" customFormat="1" ht="13.55" customHeight="1">
      <c r="D719" t="s" s="149">
        <v>140</v>
      </c>
      <c r="E719" s="150"/>
      <c r="F719" t="s" s="151">
        <v>1002</v>
      </c>
      <c r="H719" s="152">
        <v>16.245</v>
      </c>
      <c r="AT719" t="s" s="153">
        <v>140</v>
      </c>
      <c r="AU719" t="s" s="153">
        <v>24</v>
      </c>
      <c r="AV719" t="s" s="147">
        <v>24</v>
      </c>
      <c r="AW719" t="s" s="147">
        <v>142</v>
      </c>
      <c r="AX719" t="s" s="147">
        <v>131</v>
      </c>
      <c r="AY719" t="s" s="153">
        <v>132</v>
      </c>
    </row>
    <row r="720" s="148" customFormat="1" ht="13.55" customHeight="1">
      <c r="D720" t="s" s="149">
        <v>140</v>
      </c>
      <c r="E720" s="150"/>
      <c r="F720" t="s" s="151">
        <v>1003</v>
      </c>
      <c r="H720" s="152">
        <v>11.427</v>
      </c>
      <c r="AT720" t="s" s="153">
        <v>140</v>
      </c>
      <c r="AU720" t="s" s="153">
        <v>24</v>
      </c>
      <c r="AV720" t="s" s="147">
        <v>24</v>
      </c>
      <c r="AW720" t="s" s="147">
        <v>142</v>
      </c>
      <c r="AX720" t="s" s="147">
        <v>131</v>
      </c>
      <c r="AY720" t="s" s="153">
        <v>132</v>
      </c>
    </row>
    <row r="721" s="148" customFormat="1" ht="13.55" customHeight="1">
      <c r="D721" t="s" s="149">
        <v>140</v>
      </c>
      <c r="E721" s="150"/>
      <c r="F721" t="s" s="151">
        <v>1004</v>
      </c>
      <c r="H721" s="152">
        <v>24.659</v>
      </c>
      <c r="AT721" t="s" s="153">
        <v>140</v>
      </c>
      <c r="AU721" t="s" s="153">
        <v>24</v>
      </c>
      <c r="AV721" t="s" s="147">
        <v>24</v>
      </c>
      <c r="AW721" t="s" s="147">
        <v>142</v>
      </c>
      <c r="AX721" t="s" s="147">
        <v>131</v>
      </c>
      <c r="AY721" t="s" s="153">
        <v>132</v>
      </c>
    </row>
    <row r="722" s="148" customFormat="1" ht="13.55" customHeight="1">
      <c r="D722" t="s" s="149">
        <v>140</v>
      </c>
      <c r="E722" s="150"/>
      <c r="F722" t="s" s="151">
        <v>1005</v>
      </c>
      <c r="H722" s="152">
        <v>29.475</v>
      </c>
      <c r="AT722" t="s" s="153">
        <v>140</v>
      </c>
      <c r="AU722" t="s" s="153">
        <v>24</v>
      </c>
      <c r="AV722" t="s" s="147">
        <v>24</v>
      </c>
      <c r="AW722" t="s" s="147">
        <v>142</v>
      </c>
      <c r="AX722" t="s" s="147">
        <v>131</v>
      </c>
      <c r="AY722" t="s" s="153">
        <v>132</v>
      </c>
    </row>
    <row r="723" s="148" customFormat="1" ht="13.55" customHeight="1">
      <c r="D723" t="s" s="149">
        <v>140</v>
      </c>
      <c r="E723" s="150"/>
      <c r="F723" t="s" s="151">
        <v>1006</v>
      </c>
      <c r="H723" s="152">
        <v>13.575</v>
      </c>
      <c r="AT723" t="s" s="153">
        <v>140</v>
      </c>
      <c r="AU723" t="s" s="153">
        <v>24</v>
      </c>
      <c r="AV723" t="s" s="147">
        <v>24</v>
      </c>
      <c r="AW723" t="s" s="147">
        <v>142</v>
      </c>
      <c r="AX723" t="s" s="147">
        <v>131</v>
      </c>
      <c r="AY723" t="s" s="153">
        <v>132</v>
      </c>
    </row>
    <row r="724" s="148" customFormat="1" ht="13.55" customHeight="1">
      <c r="D724" t="s" s="149">
        <v>140</v>
      </c>
      <c r="E724" s="150"/>
      <c r="F724" t="s" s="151">
        <v>1007</v>
      </c>
      <c r="H724" s="152">
        <v>14.328</v>
      </c>
      <c r="AT724" t="s" s="153">
        <v>140</v>
      </c>
      <c r="AU724" t="s" s="153">
        <v>24</v>
      </c>
      <c r="AV724" t="s" s="147">
        <v>24</v>
      </c>
      <c r="AW724" t="s" s="147">
        <v>142</v>
      </c>
      <c r="AX724" t="s" s="147">
        <v>131</v>
      </c>
      <c r="AY724" t="s" s="153">
        <v>132</v>
      </c>
    </row>
    <row r="725" s="148" customFormat="1" ht="13.55" customHeight="1">
      <c r="D725" t="s" s="149">
        <v>140</v>
      </c>
      <c r="E725" s="150"/>
      <c r="F725" t="s" s="151">
        <v>1008</v>
      </c>
      <c r="H725" s="152">
        <v>14.493</v>
      </c>
      <c r="AT725" t="s" s="153">
        <v>140</v>
      </c>
      <c r="AU725" t="s" s="153">
        <v>24</v>
      </c>
      <c r="AV725" t="s" s="147">
        <v>24</v>
      </c>
      <c r="AW725" t="s" s="147">
        <v>142</v>
      </c>
      <c r="AX725" t="s" s="147">
        <v>131</v>
      </c>
      <c r="AY725" t="s" s="153">
        <v>132</v>
      </c>
    </row>
    <row r="726" s="148" customFormat="1" ht="13.55" customHeight="1">
      <c r="D726" t="s" s="149">
        <v>140</v>
      </c>
      <c r="E726" s="150"/>
      <c r="F726" t="s" s="151">
        <v>1009</v>
      </c>
      <c r="H726" s="152">
        <v>25.164</v>
      </c>
      <c r="AT726" t="s" s="153">
        <v>140</v>
      </c>
      <c r="AU726" t="s" s="153">
        <v>24</v>
      </c>
      <c r="AV726" t="s" s="147">
        <v>24</v>
      </c>
      <c r="AW726" t="s" s="147">
        <v>142</v>
      </c>
      <c r="AX726" t="s" s="147">
        <v>131</v>
      </c>
      <c r="AY726" t="s" s="153">
        <v>132</v>
      </c>
    </row>
    <row r="727" s="148" customFormat="1" ht="13.55" customHeight="1">
      <c r="D727" t="s" s="149">
        <v>140</v>
      </c>
      <c r="E727" s="150"/>
      <c r="F727" t="s" s="151">
        <v>993</v>
      </c>
      <c r="H727" s="152">
        <v>22.514</v>
      </c>
      <c r="AT727" t="s" s="153">
        <v>140</v>
      </c>
      <c r="AU727" t="s" s="153">
        <v>24</v>
      </c>
      <c r="AV727" t="s" s="147">
        <v>24</v>
      </c>
      <c r="AW727" t="s" s="147">
        <v>142</v>
      </c>
      <c r="AX727" t="s" s="147">
        <v>131</v>
      </c>
      <c r="AY727" t="s" s="153">
        <v>132</v>
      </c>
    </row>
    <row r="728" s="148" customFormat="1" ht="20.4" customHeight="1">
      <c r="D728" t="s" s="149">
        <v>140</v>
      </c>
      <c r="E728" s="150"/>
      <c r="F728" t="s" s="151">
        <v>1010</v>
      </c>
      <c r="H728" s="152">
        <v>53.938</v>
      </c>
      <c r="AT728" t="s" s="153">
        <v>140</v>
      </c>
      <c r="AU728" t="s" s="153">
        <v>24</v>
      </c>
      <c r="AV728" t="s" s="147">
        <v>24</v>
      </c>
      <c r="AW728" t="s" s="147">
        <v>142</v>
      </c>
      <c r="AX728" t="s" s="147">
        <v>131</v>
      </c>
      <c r="AY728" t="s" s="153">
        <v>132</v>
      </c>
    </row>
    <row r="729" s="148" customFormat="1" ht="13.55" customHeight="1">
      <c r="D729" t="s" s="149">
        <v>140</v>
      </c>
      <c r="E729" s="150"/>
      <c r="F729" t="s" s="151">
        <v>1011</v>
      </c>
      <c r="H729" s="152">
        <v>55.434</v>
      </c>
      <c r="AT729" t="s" s="153">
        <v>140</v>
      </c>
      <c r="AU729" t="s" s="153">
        <v>24</v>
      </c>
      <c r="AV729" t="s" s="147">
        <v>24</v>
      </c>
      <c r="AW729" t="s" s="147">
        <v>142</v>
      </c>
      <c r="AX729" t="s" s="147">
        <v>131</v>
      </c>
      <c r="AY729" t="s" s="153">
        <v>132</v>
      </c>
    </row>
    <row r="730" s="148" customFormat="1" ht="13.55" customHeight="1">
      <c r="D730" t="s" s="149">
        <v>140</v>
      </c>
      <c r="E730" s="150"/>
      <c r="F730" t="s" s="151">
        <v>1012</v>
      </c>
      <c r="H730" s="152">
        <v>18.027</v>
      </c>
      <c r="AT730" t="s" s="153">
        <v>140</v>
      </c>
      <c r="AU730" t="s" s="153">
        <v>24</v>
      </c>
      <c r="AV730" t="s" s="147">
        <v>24</v>
      </c>
      <c r="AW730" t="s" s="147">
        <v>142</v>
      </c>
      <c r="AX730" t="s" s="147">
        <v>131</v>
      </c>
      <c r="AY730" t="s" s="153">
        <v>132</v>
      </c>
    </row>
    <row r="731" s="148" customFormat="1" ht="13.55" customHeight="1">
      <c r="D731" t="s" s="149">
        <v>140</v>
      </c>
      <c r="E731" s="150"/>
      <c r="F731" t="s" s="151">
        <v>1013</v>
      </c>
      <c r="H731" s="152">
        <v>-149.66</v>
      </c>
      <c r="AT731" t="s" s="153">
        <v>140</v>
      </c>
      <c r="AU731" t="s" s="153">
        <v>24</v>
      </c>
      <c r="AV731" t="s" s="147">
        <v>24</v>
      </c>
      <c r="AW731" t="s" s="147">
        <v>142</v>
      </c>
      <c r="AX731" t="s" s="147">
        <v>131</v>
      </c>
      <c r="AY731" t="s" s="153">
        <v>132</v>
      </c>
    </row>
    <row r="732" s="176" customFormat="1" ht="13.55" customHeight="1">
      <c r="D732" t="s" s="149">
        <v>140</v>
      </c>
      <c r="E732" s="177"/>
      <c r="F732" t="s" s="178">
        <v>268</v>
      </c>
      <c r="H732" s="152">
        <v>175.858</v>
      </c>
      <c r="AT732" t="s" s="179">
        <v>140</v>
      </c>
      <c r="AU732" t="s" s="179">
        <v>24</v>
      </c>
      <c r="AV732" t="s" s="147">
        <v>151</v>
      </c>
      <c r="AW732" t="s" s="147">
        <v>142</v>
      </c>
      <c r="AX732" t="s" s="147">
        <v>131</v>
      </c>
      <c r="AY732" t="s" s="179">
        <v>132</v>
      </c>
    </row>
    <row r="733" s="142" customFormat="1" ht="13.55" customHeight="1">
      <c r="D733" t="s" s="149">
        <v>140</v>
      </c>
      <c r="E733" s="180"/>
      <c r="F733" t="s" s="181">
        <v>335</v>
      </c>
      <c r="H733" s="180"/>
      <c r="AT733" t="s" s="146">
        <v>140</v>
      </c>
      <c r="AU733" t="s" s="146">
        <v>24</v>
      </c>
      <c r="AV733" t="s" s="147">
        <v>130</v>
      </c>
      <c r="AW733" t="s" s="147">
        <v>142</v>
      </c>
      <c r="AX733" t="s" s="147">
        <v>131</v>
      </c>
      <c r="AY733" t="s" s="146">
        <v>132</v>
      </c>
    </row>
    <row r="734" s="148" customFormat="1" ht="13.55" customHeight="1">
      <c r="D734" t="s" s="149">
        <v>140</v>
      </c>
      <c r="E734" s="150"/>
      <c r="F734" t="s" s="151">
        <v>1014</v>
      </c>
      <c r="H734" s="152">
        <v>31.875</v>
      </c>
      <c r="AT734" t="s" s="153">
        <v>140</v>
      </c>
      <c r="AU734" t="s" s="153">
        <v>24</v>
      </c>
      <c r="AV734" t="s" s="147">
        <v>24</v>
      </c>
      <c r="AW734" t="s" s="147">
        <v>142</v>
      </c>
      <c r="AX734" t="s" s="147">
        <v>131</v>
      </c>
      <c r="AY734" t="s" s="153">
        <v>132</v>
      </c>
    </row>
    <row r="735" s="148" customFormat="1" ht="20.4" customHeight="1">
      <c r="D735" t="s" s="149">
        <v>140</v>
      </c>
      <c r="E735" s="150"/>
      <c r="F735" t="s" s="151">
        <v>1015</v>
      </c>
      <c r="H735" s="152">
        <v>64.14</v>
      </c>
      <c r="AT735" t="s" s="153">
        <v>140</v>
      </c>
      <c r="AU735" t="s" s="153">
        <v>24</v>
      </c>
      <c r="AV735" t="s" s="147">
        <v>24</v>
      </c>
      <c r="AW735" t="s" s="147">
        <v>142</v>
      </c>
      <c r="AX735" t="s" s="147">
        <v>131</v>
      </c>
      <c r="AY735" t="s" s="153">
        <v>132</v>
      </c>
    </row>
    <row r="736" s="148" customFormat="1" ht="13.55" customHeight="1">
      <c r="D736" t="s" s="149">
        <v>140</v>
      </c>
      <c r="E736" s="150"/>
      <c r="F736" t="s" s="151">
        <v>1016</v>
      </c>
      <c r="H736" s="152">
        <v>19.892</v>
      </c>
      <c r="AT736" t="s" s="153">
        <v>140</v>
      </c>
      <c r="AU736" t="s" s="153">
        <v>24</v>
      </c>
      <c r="AV736" t="s" s="147">
        <v>24</v>
      </c>
      <c r="AW736" t="s" s="147">
        <v>142</v>
      </c>
      <c r="AX736" t="s" s="147">
        <v>131</v>
      </c>
      <c r="AY736" t="s" s="153">
        <v>132</v>
      </c>
    </row>
    <row r="737" s="148" customFormat="1" ht="13.55" customHeight="1">
      <c r="D737" t="s" s="149">
        <v>140</v>
      </c>
      <c r="E737" s="150"/>
      <c r="F737" t="s" s="151">
        <v>1017</v>
      </c>
      <c r="H737" s="152">
        <v>11.055</v>
      </c>
      <c r="AT737" t="s" s="153">
        <v>140</v>
      </c>
      <c r="AU737" t="s" s="153">
        <v>24</v>
      </c>
      <c r="AV737" t="s" s="147">
        <v>24</v>
      </c>
      <c r="AW737" t="s" s="147">
        <v>142</v>
      </c>
      <c r="AX737" t="s" s="147">
        <v>131</v>
      </c>
      <c r="AY737" t="s" s="153">
        <v>132</v>
      </c>
    </row>
    <row r="738" s="148" customFormat="1" ht="13.55" customHeight="1">
      <c r="D738" t="s" s="149">
        <v>140</v>
      </c>
      <c r="E738" s="150"/>
      <c r="F738" t="s" s="151">
        <v>1018</v>
      </c>
      <c r="H738" s="152">
        <v>9.57</v>
      </c>
      <c r="AT738" t="s" s="153">
        <v>140</v>
      </c>
      <c r="AU738" t="s" s="153">
        <v>24</v>
      </c>
      <c r="AV738" t="s" s="147">
        <v>24</v>
      </c>
      <c r="AW738" t="s" s="147">
        <v>142</v>
      </c>
      <c r="AX738" t="s" s="147">
        <v>131</v>
      </c>
      <c r="AY738" t="s" s="153">
        <v>132</v>
      </c>
    </row>
    <row r="739" s="148" customFormat="1" ht="13.55" customHeight="1">
      <c r="D739" t="s" s="149">
        <v>140</v>
      </c>
      <c r="E739" s="150"/>
      <c r="F739" t="s" s="151">
        <v>1019</v>
      </c>
      <c r="H739" s="152">
        <v>17.49</v>
      </c>
      <c r="AT739" t="s" s="153">
        <v>140</v>
      </c>
      <c r="AU739" t="s" s="153">
        <v>24</v>
      </c>
      <c r="AV739" t="s" s="147">
        <v>24</v>
      </c>
      <c r="AW739" t="s" s="147">
        <v>142</v>
      </c>
      <c r="AX739" t="s" s="147">
        <v>131</v>
      </c>
      <c r="AY739" t="s" s="153">
        <v>132</v>
      </c>
    </row>
    <row r="740" s="148" customFormat="1" ht="13.55" customHeight="1">
      <c r="D740" t="s" s="149">
        <v>140</v>
      </c>
      <c r="E740" s="150"/>
      <c r="F740" t="s" s="151">
        <v>560</v>
      </c>
      <c r="H740" s="152">
        <v>16.611</v>
      </c>
      <c r="AT740" t="s" s="153">
        <v>140</v>
      </c>
      <c r="AU740" t="s" s="153">
        <v>24</v>
      </c>
      <c r="AV740" t="s" s="147">
        <v>24</v>
      </c>
      <c r="AW740" t="s" s="147">
        <v>142</v>
      </c>
      <c r="AX740" t="s" s="147">
        <v>131</v>
      </c>
      <c r="AY740" t="s" s="153">
        <v>132</v>
      </c>
    </row>
    <row r="741" s="148" customFormat="1" ht="13.55" customHeight="1">
      <c r="D741" t="s" s="149">
        <v>140</v>
      </c>
      <c r="E741" s="150"/>
      <c r="F741" t="s" s="151">
        <v>561</v>
      </c>
      <c r="H741" s="152">
        <v>18.693</v>
      </c>
      <c r="AT741" t="s" s="153">
        <v>140</v>
      </c>
      <c r="AU741" t="s" s="153">
        <v>24</v>
      </c>
      <c r="AV741" t="s" s="147">
        <v>24</v>
      </c>
      <c r="AW741" t="s" s="147">
        <v>142</v>
      </c>
      <c r="AX741" t="s" s="147">
        <v>131</v>
      </c>
      <c r="AY741" t="s" s="153">
        <v>132</v>
      </c>
    </row>
    <row r="742" s="148" customFormat="1" ht="13.55" customHeight="1">
      <c r="D742" t="s" s="149">
        <v>140</v>
      </c>
      <c r="E742" s="150"/>
      <c r="F742" t="s" s="151">
        <v>1020</v>
      </c>
      <c r="H742" s="152">
        <v>17.958</v>
      </c>
      <c r="AT742" t="s" s="153">
        <v>140</v>
      </c>
      <c r="AU742" t="s" s="153">
        <v>24</v>
      </c>
      <c r="AV742" t="s" s="147">
        <v>24</v>
      </c>
      <c r="AW742" t="s" s="147">
        <v>142</v>
      </c>
      <c r="AX742" t="s" s="147">
        <v>131</v>
      </c>
      <c r="AY742" t="s" s="153">
        <v>132</v>
      </c>
    </row>
    <row r="743" s="148" customFormat="1" ht="13.55" customHeight="1">
      <c r="D743" t="s" s="149">
        <v>140</v>
      </c>
      <c r="E743" s="150"/>
      <c r="F743" t="s" s="151">
        <v>1021</v>
      </c>
      <c r="H743" s="152">
        <v>-80.36</v>
      </c>
      <c r="AT743" t="s" s="153">
        <v>140</v>
      </c>
      <c r="AU743" t="s" s="153">
        <v>24</v>
      </c>
      <c r="AV743" t="s" s="147">
        <v>24</v>
      </c>
      <c r="AW743" t="s" s="147">
        <v>142</v>
      </c>
      <c r="AX743" t="s" s="147">
        <v>131</v>
      </c>
      <c r="AY743" t="s" s="153">
        <v>132</v>
      </c>
    </row>
    <row r="744" s="176" customFormat="1" ht="13.55" customHeight="1">
      <c r="D744" t="s" s="149">
        <v>140</v>
      </c>
      <c r="E744" s="177"/>
      <c r="F744" t="s" s="178">
        <v>268</v>
      </c>
      <c r="H744" s="152">
        <v>126.924</v>
      </c>
      <c r="AT744" t="s" s="179">
        <v>140</v>
      </c>
      <c r="AU744" t="s" s="179">
        <v>24</v>
      </c>
      <c r="AV744" t="s" s="147">
        <v>151</v>
      </c>
      <c r="AW744" t="s" s="147">
        <v>142</v>
      </c>
      <c r="AX744" t="s" s="147">
        <v>131</v>
      </c>
      <c r="AY744" t="s" s="179">
        <v>132</v>
      </c>
    </row>
    <row r="745" s="154" customFormat="1" ht="13.55" customHeight="1">
      <c r="D745" t="s" s="155">
        <v>140</v>
      </c>
      <c r="E745" s="156"/>
      <c r="F745" t="s" s="157">
        <v>144</v>
      </c>
      <c r="H745" s="158">
        <v>302.782</v>
      </c>
      <c r="AT745" t="s" s="159">
        <v>140</v>
      </c>
      <c r="AU745" t="s" s="159">
        <v>24</v>
      </c>
      <c r="AV745" t="s" s="147">
        <v>138</v>
      </c>
      <c r="AW745" t="s" s="147">
        <v>142</v>
      </c>
      <c r="AX745" t="s" s="147">
        <v>130</v>
      </c>
      <c r="AY745" t="s" s="159">
        <v>132</v>
      </c>
    </row>
    <row r="746" s="60" customFormat="1" ht="24.15" customHeight="1">
      <c r="C746" t="s" s="129">
        <v>1022</v>
      </c>
      <c r="D746" t="s" s="129">
        <v>134</v>
      </c>
      <c r="E746" t="s" s="130">
        <v>1023</v>
      </c>
      <c r="F746" t="s" s="130">
        <v>1024</v>
      </c>
      <c r="G746" t="s" s="131">
        <v>188</v>
      </c>
      <c r="H746" s="132">
        <v>44.76</v>
      </c>
      <c r="I746" s="133"/>
      <c r="J746" s="134">
        <f>ROUND(I746*H746,2)</f>
        <v>0</v>
      </c>
      <c r="M746" s="135"/>
      <c r="N746" t="s" s="136">
        <v>49</v>
      </c>
      <c r="P746" s="137">
        <f>O746*H746</f>
        <v>0</v>
      </c>
      <c r="Q746" s="137">
        <v>0</v>
      </c>
      <c r="R746" s="137">
        <f>Q746*H746</f>
        <v>0</v>
      </c>
      <c r="S746" s="137">
        <v>0.0026</v>
      </c>
      <c r="T746" s="138">
        <f>S746*H746</f>
        <v>0.116376</v>
      </c>
      <c r="AR746" t="s" s="139">
        <v>138</v>
      </c>
      <c r="AT746" t="s" s="139">
        <v>134</v>
      </c>
      <c r="AU746" t="s" s="139">
        <v>24</v>
      </c>
      <c r="AY746" t="s" s="97">
        <v>132</v>
      </c>
      <c r="BE746" s="140">
        <f>IF(N746="základní",J746,0)</f>
        <v>0</v>
      </c>
      <c r="BF746" s="140">
        <f>IF(N746="snížená",J746,0)</f>
        <v>0</v>
      </c>
      <c r="BG746" s="140">
        <f>IF(N746="zákl. přenesená",J746,0)</f>
        <v>0</v>
      </c>
      <c r="BH746" s="140">
        <f>IF(N746="sníž. přenesená",J746,0)</f>
        <v>0</v>
      </c>
      <c r="BI746" s="140">
        <f>IF(N746="nulová",J746,0)</f>
        <v>0</v>
      </c>
      <c r="BJ746" t="s" s="97">
        <v>130</v>
      </c>
      <c r="BK746" s="140">
        <f>ROUND(I746*H746,2)</f>
        <v>0</v>
      </c>
      <c r="BL746" t="s" s="97">
        <v>138</v>
      </c>
      <c r="BM746" t="s" s="141">
        <v>1025</v>
      </c>
    </row>
    <row r="747" s="142" customFormat="1" ht="13.55" customHeight="1">
      <c r="D747" t="s" s="143">
        <v>140</v>
      </c>
      <c r="E747" s="144"/>
      <c r="F747" t="s" s="145">
        <v>497</v>
      </c>
      <c r="H747" s="144"/>
      <c r="AT747" t="s" s="146">
        <v>140</v>
      </c>
      <c r="AU747" t="s" s="146">
        <v>24</v>
      </c>
      <c r="AV747" t="s" s="147">
        <v>130</v>
      </c>
      <c r="AW747" t="s" s="147">
        <v>142</v>
      </c>
      <c r="AX747" t="s" s="147">
        <v>131</v>
      </c>
      <c r="AY747" t="s" s="146">
        <v>132</v>
      </c>
    </row>
    <row r="748" s="148" customFormat="1" ht="13.55" customHeight="1">
      <c r="D748" t="s" s="149">
        <v>140</v>
      </c>
      <c r="E748" s="150"/>
      <c r="F748" t="s" s="151">
        <v>503</v>
      </c>
      <c r="H748" s="152">
        <v>10.56</v>
      </c>
      <c r="AT748" t="s" s="153">
        <v>140</v>
      </c>
      <c r="AU748" t="s" s="153">
        <v>24</v>
      </c>
      <c r="AV748" t="s" s="147">
        <v>24</v>
      </c>
      <c r="AW748" t="s" s="147">
        <v>142</v>
      </c>
      <c r="AX748" t="s" s="147">
        <v>131</v>
      </c>
      <c r="AY748" t="s" s="153">
        <v>132</v>
      </c>
    </row>
    <row r="749" s="148" customFormat="1" ht="13.55" customHeight="1">
      <c r="D749" t="s" s="149">
        <v>140</v>
      </c>
      <c r="E749" s="150"/>
      <c r="F749" t="s" s="151">
        <v>498</v>
      </c>
      <c r="H749" s="152">
        <v>34.2</v>
      </c>
      <c r="AT749" t="s" s="153">
        <v>140</v>
      </c>
      <c r="AU749" t="s" s="153">
        <v>24</v>
      </c>
      <c r="AV749" t="s" s="147">
        <v>24</v>
      </c>
      <c r="AW749" t="s" s="147">
        <v>142</v>
      </c>
      <c r="AX749" t="s" s="147">
        <v>131</v>
      </c>
      <c r="AY749" t="s" s="153">
        <v>132</v>
      </c>
    </row>
    <row r="750" s="154" customFormat="1" ht="13.55" customHeight="1">
      <c r="D750" t="s" s="155">
        <v>140</v>
      </c>
      <c r="E750" s="156"/>
      <c r="F750" t="s" s="157">
        <v>144</v>
      </c>
      <c r="H750" s="158">
        <v>44.76</v>
      </c>
      <c r="AT750" t="s" s="159">
        <v>140</v>
      </c>
      <c r="AU750" t="s" s="159">
        <v>24</v>
      </c>
      <c r="AV750" t="s" s="147">
        <v>138</v>
      </c>
      <c r="AW750" t="s" s="147">
        <v>142</v>
      </c>
      <c r="AX750" t="s" s="147">
        <v>130</v>
      </c>
      <c r="AY750" t="s" s="159">
        <v>132</v>
      </c>
    </row>
    <row r="751" s="60" customFormat="1" ht="24.15" customHeight="1">
      <c r="C751" t="s" s="129">
        <v>1026</v>
      </c>
      <c r="D751" t="s" s="129">
        <v>134</v>
      </c>
      <c r="E751" t="s" s="130">
        <v>1027</v>
      </c>
      <c r="F751" t="s" s="130">
        <v>1028</v>
      </c>
      <c r="G751" t="s" s="131">
        <v>188</v>
      </c>
      <c r="H751" s="132">
        <v>233.26</v>
      </c>
      <c r="I751" s="133"/>
      <c r="J751" s="134">
        <f>ROUND(I751*H751,2)</f>
        <v>0</v>
      </c>
      <c r="M751" s="135"/>
      <c r="N751" t="s" s="136">
        <v>49</v>
      </c>
      <c r="P751" s="137">
        <f>O751*H751</f>
        <v>0</v>
      </c>
      <c r="Q751" s="137">
        <v>0</v>
      </c>
      <c r="R751" s="137">
        <f>Q751*H751</f>
        <v>0</v>
      </c>
      <c r="S751" s="137">
        <v>0.068</v>
      </c>
      <c r="T751" s="138">
        <f>S751*H751</f>
        <v>15.86168</v>
      </c>
      <c r="AR751" t="s" s="139">
        <v>138</v>
      </c>
      <c r="AT751" t="s" s="139">
        <v>134</v>
      </c>
      <c r="AU751" t="s" s="139">
        <v>24</v>
      </c>
      <c r="AY751" t="s" s="97">
        <v>132</v>
      </c>
      <c r="BE751" s="140">
        <f>IF(N751="základní",J751,0)</f>
        <v>0</v>
      </c>
      <c r="BF751" s="140">
        <f>IF(N751="snížená",J751,0)</f>
        <v>0</v>
      </c>
      <c r="BG751" s="140">
        <f>IF(N751="zákl. přenesená",J751,0)</f>
        <v>0</v>
      </c>
      <c r="BH751" s="140">
        <f>IF(N751="sníž. přenesená",J751,0)</f>
        <v>0</v>
      </c>
      <c r="BI751" s="140">
        <f>IF(N751="nulová",J751,0)</f>
        <v>0</v>
      </c>
      <c r="BJ751" t="s" s="97">
        <v>130</v>
      </c>
      <c r="BK751" s="140">
        <f>ROUND(I751*H751,2)</f>
        <v>0</v>
      </c>
      <c r="BL751" t="s" s="97">
        <v>138</v>
      </c>
      <c r="BM751" t="s" s="141">
        <v>1029</v>
      </c>
    </row>
    <row r="752" s="142" customFormat="1" ht="13.55" customHeight="1">
      <c r="D752" t="s" s="143">
        <v>140</v>
      </c>
      <c r="E752" s="144"/>
      <c r="F752" t="s" s="145">
        <v>306</v>
      </c>
      <c r="H752" s="144"/>
      <c r="AT752" t="s" s="146">
        <v>140</v>
      </c>
      <c r="AU752" t="s" s="146">
        <v>24</v>
      </c>
      <c r="AV752" t="s" s="147">
        <v>130</v>
      </c>
      <c r="AW752" t="s" s="147">
        <v>142</v>
      </c>
      <c r="AX752" t="s" s="147">
        <v>131</v>
      </c>
      <c r="AY752" t="s" s="146">
        <v>132</v>
      </c>
    </row>
    <row r="753" s="148" customFormat="1" ht="13.55" customHeight="1">
      <c r="D753" t="s" s="149">
        <v>140</v>
      </c>
      <c r="E753" s="150"/>
      <c r="F753" t="s" s="151">
        <v>1030</v>
      </c>
      <c r="H753" s="152">
        <v>111.09</v>
      </c>
      <c r="AT753" t="s" s="153">
        <v>140</v>
      </c>
      <c r="AU753" t="s" s="153">
        <v>24</v>
      </c>
      <c r="AV753" t="s" s="147">
        <v>24</v>
      </c>
      <c r="AW753" t="s" s="147">
        <v>142</v>
      </c>
      <c r="AX753" t="s" s="147">
        <v>131</v>
      </c>
      <c r="AY753" t="s" s="153">
        <v>132</v>
      </c>
    </row>
    <row r="754" s="148" customFormat="1" ht="13.55" customHeight="1">
      <c r="D754" t="s" s="149">
        <v>140</v>
      </c>
      <c r="E754" s="150"/>
      <c r="F754" t="s" s="151">
        <v>1031</v>
      </c>
      <c r="H754" s="152">
        <v>55.5</v>
      </c>
      <c r="AT754" t="s" s="153">
        <v>140</v>
      </c>
      <c r="AU754" t="s" s="153">
        <v>24</v>
      </c>
      <c r="AV754" t="s" s="147">
        <v>24</v>
      </c>
      <c r="AW754" t="s" s="147">
        <v>142</v>
      </c>
      <c r="AX754" t="s" s="147">
        <v>131</v>
      </c>
      <c r="AY754" t="s" s="153">
        <v>132</v>
      </c>
    </row>
    <row r="755" s="142" customFormat="1" ht="13.55" customHeight="1">
      <c r="D755" t="s" s="149">
        <v>140</v>
      </c>
      <c r="E755" s="180"/>
      <c r="F755" t="s" s="181">
        <v>1032</v>
      </c>
      <c r="H755" s="180"/>
      <c r="AT755" t="s" s="146">
        <v>140</v>
      </c>
      <c r="AU755" t="s" s="146">
        <v>24</v>
      </c>
      <c r="AV755" t="s" s="147">
        <v>130</v>
      </c>
      <c r="AW755" t="s" s="147">
        <v>142</v>
      </c>
      <c r="AX755" t="s" s="147">
        <v>131</v>
      </c>
      <c r="AY755" t="s" s="146">
        <v>132</v>
      </c>
    </row>
    <row r="756" s="148" customFormat="1" ht="13.55" customHeight="1">
      <c r="D756" t="s" s="149">
        <v>140</v>
      </c>
      <c r="E756" s="150"/>
      <c r="F756" t="s" s="151">
        <v>1033</v>
      </c>
      <c r="H756" s="152">
        <v>-16.93</v>
      </c>
      <c r="AT756" t="s" s="153">
        <v>140</v>
      </c>
      <c r="AU756" t="s" s="153">
        <v>24</v>
      </c>
      <c r="AV756" t="s" s="147">
        <v>24</v>
      </c>
      <c r="AW756" t="s" s="147">
        <v>142</v>
      </c>
      <c r="AX756" t="s" s="147">
        <v>131</v>
      </c>
      <c r="AY756" t="s" s="153">
        <v>132</v>
      </c>
    </row>
    <row r="757" s="176" customFormat="1" ht="13.55" customHeight="1">
      <c r="D757" t="s" s="149">
        <v>140</v>
      </c>
      <c r="E757" s="177"/>
      <c r="F757" t="s" s="178">
        <v>268</v>
      </c>
      <c r="H757" s="152">
        <v>149.66</v>
      </c>
      <c r="AT757" t="s" s="179">
        <v>140</v>
      </c>
      <c r="AU757" t="s" s="179">
        <v>24</v>
      </c>
      <c r="AV757" t="s" s="147">
        <v>151</v>
      </c>
      <c r="AW757" t="s" s="147">
        <v>142</v>
      </c>
      <c r="AX757" t="s" s="147">
        <v>131</v>
      </c>
      <c r="AY757" t="s" s="179">
        <v>132</v>
      </c>
    </row>
    <row r="758" s="148" customFormat="1" ht="20.4" customHeight="1">
      <c r="D758" t="s" s="149">
        <v>140</v>
      </c>
      <c r="E758" s="150"/>
      <c r="F758" t="s" s="151">
        <v>1034</v>
      </c>
      <c r="H758" s="152">
        <v>67.41</v>
      </c>
      <c r="AT758" t="s" s="153">
        <v>140</v>
      </c>
      <c r="AU758" t="s" s="153">
        <v>24</v>
      </c>
      <c r="AV758" t="s" s="147">
        <v>24</v>
      </c>
      <c r="AW758" t="s" s="147">
        <v>142</v>
      </c>
      <c r="AX758" t="s" s="147">
        <v>131</v>
      </c>
      <c r="AY758" t="s" s="153">
        <v>132</v>
      </c>
    </row>
    <row r="759" s="148" customFormat="1" ht="13.55" customHeight="1">
      <c r="D759" t="s" s="149">
        <v>140</v>
      </c>
      <c r="E759" s="150"/>
      <c r="F759" t="s" s="151">
        <v>1035</v>
      </c>
      <c r="H759" s="152">
        <v>-9.6</v>
      </c>
      <c r="AT759" t="s" s="153">
        <v>140</v>
      </c>
      <c r="AU759" t="s" s="153">
        <v>24</v>
      </c>
      <c r="AV759" t="s" s="147">
        <v>24</v>
      </c>
      <c r="AW759" t="s" s="147">
        <v>142</v>
      </c>
      <c r="AX759" t="s" s="147">
        <v>131</v>
      </c>
      <c r="AY759" t="s" s="153">
        <v>132</v>
      </c>
    </row>
    <row r="760" s="148" customFormat="1" ht="13.55" customHeight="1">
      <c r="D760" t="s" s="149">
        <v>140</v>
      </c>
      <c r="E760" s="150"/>
      <c r="F760" t="s" s="151">
        <v>1036</v>
      </c>
      <c r="H760" s="152">
        <v>1.76</v>
      </c>
      <c r="AT760" t="s" s="153">
        <v>140</v>
      </c>
      <c r="AU760" t="s" s="153">
        <v>24</v>
      </c>
      <c r="AV760" t="s" s="147">
        <v>24</v>
      </c>
      <c r="AW760" t="s" s="147">
        <v>142</v>
      </c>
      <c r="AX760" t="s" s="147">
        <v>131</v>
      </c>
      <c r="AY760" t="s" s="153">
        <v>132</v>
      </c>
    </row>
    <row r="761" s="148" customFormat="1" ht="13.55" customHeight="1">
      <c r="D761" t="s" s="149">
        <v>140</v>
      </c>
      <c r="E761" s="150"/>
      <c r="F761" t="s" s="151">
        <v>1037</v>
      </c>
      <c r="H761" s="152">
        <v>24.03</v>
      </c>
      <c r="AT761" t="s" s="153">
        <v>140</v>
      </c>
      <c r="AU761" t="s" s="153">
        <v>24</v>
      </c>
      <c r="AV761" t="s" s="147">
        <v>24</v>
      </c>
      <c r="AW761" t="s" s="147">
        <v>142</v>
      </c>
      <c r="AX761" t="s" s="147">
        <v>131</v>
      </c>
      <c r="AY761" t="s" s="153">
        <v>132</v>
      </c>
    </row>
    <row r="762" s="176" customFormat="1" ht="13.55" customHeight="1">
      <c r="D762" t="s" s="149">
        <v>140</v>
      </c>
      <c r="E762" s="177"/>
      <c r="F762" t="s" s="178">
        <v>268</v>
      </c>
      <c r="H762" s="152">
        <v>83.59999999999999</v>
      </c>
      <c r="AT762" t="s" s="179">
        <v>140</v>
      </c>
      <c r="AU762" t="s" s="179">
        <v>24</v>
      </c>
      <c r="AV762" t="s" s="147">
        <v>151</v>
      </c>
      <c r="AW762" t="s" s="147">
        <v>142</v>
      </c>
      <c r="AX762" t="s" s="147">
        <v>131</v>
      </c>
      <c r="AY762" t="s" s="179">
        <v>132</v>
      </c>
    </row>
    <row r="763" s="154" customFormat="1" ht="13.55" customHeight="1">
      <c r="D763" t="s" s="155">
        <v>140</v>
      </c>
      <c r="E763" s="156"/>
      <c r="F763" t="s" s="157">
        <v>144</v>
      </c>
      <c r="H763" s="158">
        <v>233.26</v>
      </c>
      <c r="AT763" t="s" s="159">
        <v>140</v>
      </c>
      <c r="AU763" t="s" s="159">
        <v>24</v>
      </c>
      <c r="AV763" t="s" s="147">
        <v>138</v>
      </c>
      <c r="AW763" t="s" s="147">
        <v>142</v>
      </c>
      <c r="AX763" t="s" s="147">
        <v>130</v>
      </c>
      <c r="AY763" t="s" s="159">
        <v>132</v>
      </c>
    </row>
    <row r="764" s="60" customFormat="1" ht="24.15" customHeight="1">
      <c r="C764" t="s" s="129">
        <v>1038</v>
      </c>
      <c r="D764" t="s" s="129">
        <v>134</v>
      </c>
      <c r="E764" t="s" s="130">
        <v>1039</v>
      </c>
      <c r="F764" t="s" s="130">
        <v>1040</v>
      </c>
      <c r="G764" t="s" s="131">
        <v>188</v>
      </c>
      <c r="H764" s="132">
        <v>168.375</v>
      </c>
      <c r="I764" s="133"/>
      <c r="J764" s="134">
        <f>ROUND(I764*H764,2)</f>
        <v>0</v>
      </c>
      <c r="M764" s="135"/>
      <c r="N764" t="s" s="136">
        <v>49</v>
      </c>
      <c r="P764" s="137">
        <f>O764*H764</f>
        <v>0</v>
      </c>
      <c r="Q764" s="137">
        <v>0.00021</v>
      </c>
      <c r="R764" s="137">
        <f>Q764*H764</f>
        <v>0.03535875</v>
      </c>
      <c r="S764" s="137">
        <v>0</v>
      </c>
      <c r="T764" s="138">
        <f>S764*H764</f>
        <v>0</v>
      </c>
      <c r="AR764" t="s" s="139">
        <v>222</v>
      </c>
      <c r="AT764" t="s" s="139">
        <v>134</v>
      </c>
      <c r="AU764" t="s" s="139">
        <v>24</v>
      </c>
      <c r="AY764" t="s" s="97">
        <v>132</v>
      </c>
      <c r="BE764" s="140">
        <f>IF(N764="základní",J764,0)</f>
        <v>0</v>
      </c>
      <c r="BF764" s="140">
        <f>IF(N764="snížená",J764,0)</f>
        <v>0</v>
      </c>
      <c r="BG764" s="140">
        <f>IF(N764="zákl. přenesená",J764,0)</f>
        <v>0</v>
      </c>
      <c r="BH764" s="140">
        <f>IF(N764="sníž. přenesená",J764,0)</f>
        <v>0</v>
      </c>
      <c r="BI764" s="140">
        <f>IF(N764="nulová",J764,0)</f>
        <v>0</v>
      </c>
      <c r="BJ764" t="s" s="97">
        <v>130</v>
      </c>
      <c r="BK764" s="140">
        <f>ROUND(I764*H764,2)</f>
        <v>0</v>
      </c>
      <c r="BL764" t="s" s="97">
        <v>222</v>
      </c>
      <c r="BM764" t="s" s="141">
        <v>1041</v>
      </c>
    </row>
    <row r="765" s="148" customFormat="1" ht="30.6" customHeight="1">
      <c r="D765" t="s" s="143">
        <v>140</v>
      </c>
      <c r="E765" s="160"/>
      <c r="F765" t="s" s="161">
        <v>1042</v>
      </c>
      <c r="H765" s="162">
        <v>102.3</v>
      </c>
      <c r="AT765" t="s" s="153">
        <v>140</v>
      </c>
      <c r="AU765" t="s" s="153">
        <v>24</v>
      </c>
      <c r="AV765" t="s" s="147">
        <v>24</v>
      </c>
      <c r="AW765" t="s" s="147">
        <v>142</v>
      </c>
      <c r="AX765" t="s" s="147">
        <v>131</v>
      </c>
      <c r="AY765" t="s" s="153">
        <v>132</v>
      </c>
    </row>
    <row r="766" s="148" customFormat="1" ht="13.55" customHeight="1">
      <c r="D766" t="s" s="149">
        <v>140</v>
      </c>
      <c r="E766" s="150"/>
      <c r="F766" t="s" s="151">
        <v>1043</v>
      </c>
      <c r="H766" s="152">
        <v>22.65</v>
      </c>
      <c r="AT766" t="s" s="153">
        <v>140</v>
      </c>
      <c r="AU766" t="s" s="153">
        <v>24</v>
      </c>
      <c r="AV766" t="s" s="147">
        <v>24</v>
      </c>
      <c r="AW766" t="s" s="147">
        <v>142</v>
      </c>
      <c r="AX766" t="s" s="147">
        <v>131</v>
      </c>
      <c r="AY766" t="s" s="153">
        <v>132</v>
      </c>
    </row>
    <row r="767" s="148" customFormat="1" ht="20.4" customHeight="1">
      <c r="D767" t="s" s="149">
        <v>140</v>
      </c>
      <c r="E767" s="150"/>
      <c r="F767" t="s" s="151">
        <v>1044</v>
      </c>
      <c r="H767" s="152">
        <v>43.425</v>
      </c>
      <c r="AT767" t="s" s="153">
        <v>140</v>
      </c>
      <c r="AU767" t="s" s="153">
        <v>24</v>
      </c>
      <c r="AV767" t="s" s="147">
        <v>24</v>
      </c>
      <c r="AW767" t="s" s="147">
        <v>142</v>
      </c>
      <c r="AX767" t="s" s="147">
        <v>131</v>
      </c>
      <c r="AY767" t="s" s="153">
        <v>132</v>
      </c>
    </row>
    <row r="768" s="154" customFormat="1" ht="13.55" customHeight="1">
      <c r="D768" t="s" s="155">
        <v>140</v>
      </c>
      <c r="E768" s="156"/>
      <c r="F768" t="s" s="157">
        <v>144</v>
      </c>
      <c r="H768" s="158">
        <v>168.375</v>
      </c>
      <c r="AT768" t="s" s="159">
        <v>140</v>
      </c>
      <c r="AU768" t="s" s="159">
        <v>24</v>
      </c>
      <c r="AV768" t="s" s="147">
        <v>138</v>
      </c>
      <c r="AW768" t="s" s="147">
        <v>142</v>
      </c>
      <c r="AX768" t="s" s="147">
        <v>130</v>
      </c>
      <c r="AY768" t="s" s="159">
        <v>132</v>
      </c>
    </row>
    <row r="769" s="60" customFormat="1" ht="24.15" customHeight="1">
      <c r="C769" t="s" s="129">
        <v>1045</v>
      </c>
      <c r="D769" t="s" s="129">
        <v>134</v>
      </c>
      <c r="E769" t="s" s="130">
        <v>1046</v>
      </c>
      <c r="F769" t="s" s="130">
        <v>1047</v>
      </c>
      <c r="G769" t="s" s="131">
        <v>188</v>
      </c>
      <c r="H769" s="132">
        <v>465.34</v>
      </c>
      <c r="I769" s="133"/>
      <c r="J769" s="134">
        <f>ROUND(I769*H769,2)</f>
        <v>0</v>
      </c>
      <c r="M769" s="135"/>
      <c r="N769" t="s" s="136">
        <v>49</v>
      </c>
      <c r="P769" s="137">
        <f>O769*H769</f>
        <v>0</v>
      </c>
      <c r="Q769" s="137">
        <v>0.024</v>
      </c>
      <c r="R769" s="137">
        <f>Q769*H769</f>
        <v>11.16816</v>
      </c>
      <c r="S769" s="137">
        <v>0</v>
      </c>
      <c r="T769" s="138">
        <f>S769*H769</f>
        <v>0</v>
      </c>
      <c r="AR769" t="s" s="139">
        <v>222</v>
      </c>
      <c r="AT769" t="s" s="139">
        <v>134</v>
      </c>
      <c r="AU769" t="s" s="139">
        <v>24</v>
      </c>
      <c r="AY769" t="s" s="97">
        <v>132</v>
      </c>
      <c r="BE769" s="140">
        <f>IF(N769="základní",J769,0)</f>
        <v>0</v>
      </c>
      <c r="BF769" s="140">
        <f>IF(N769="snížená",J769,0)</f>
        <v>0</v>
      </c>
      <c r="BG769" s="140">
        <f>IF(N769="zákl. přenesená",J769,0)</f>
        <v>0</v>
      </c>
      <c r="BH769" s="140">
        <f>IF(N769="sníž. přenesená",J769,0)</f>
        <v>0</v>
      </c>
      <c r="BI769" s="140">
        <f>IF(N769="nulová",J769,0)</f>
        <v>0</v>
      </c>
      <c r="BJ769" t="s" s="97">
        <v>130</v>
      </c>
      <c r="BK769" s="140">
        <f>ROUND(I769*H769,2)</f>
        <v>0</v>
      </c>
      <c r="BL769" t="s" s="97">
        <v>222</v>
      </c>
      <c r="BM769" t="s" s="141">
        <v>1048</v>
      </c>
    </row>
    <row r="770" s="142" customFormat="1" ht="13.55" customHeight="1">
      <c r="D770" t="s" s="143">
        <v>140</v>
      </c>
      <c r="E770" s="144"/>
      <c r="F770" t="s" s="145">
        <v>306</v>
      </c>
      <c r="H770" s="144"/>
      <c r="AT770" t="s" s="146">
        <v>140</v>
      </c>
      <c r="AU770" t="s" s="146">
        <v>24</v>
      </c>
      <c r="AV770" t="s" s="147">
        <v>130</v>
      </c>
      <c r="AW770" t="s" s="147">
        <v>142</v>
      </c>
      <c r="AX770" t="s" s="147">
        <v>131</v>
      </c>
      <c r="AY770" t="s" s="146">
        <v>132</v>
      </c>
    </row>
    <row r="771" s="148" customFormat="1" ht="30.6" customHeight="1">
      <c r="D771" t="s" s="149">
        <v>140</v>
      </c>
      <c r="E771" s="150"/>
      <c r="F771" t="s" s="151">
        <v>936</v>
      </c>
      <c r="H771" s="152">
        <v>284.32</v>
      </c>
      <c r="AT771" t="s" s="153">
        <v>140</v>
      </c>
      <c r="AU771" t="s" s="153">
        <v>24</v>
      </c>
      <c r="AV771" t="s" s="147">
        <v>24</v>
      </c>
      <c r="AW771" t="s" s="147">
        <v>142</v>
      </c>
      <c r="AX771" t="s" s="147">
        <v>131</v>
      </c>
      <c r="AY771" t="s" s="153">
        <v>132</v>
      </c>
    </row>
    <row r="772" s="148" customFormat="1" ht="13.55" customHeight="1">
      <c r="D772" t="s" s="149">
        <v>140</v>
      </c>
      <c r="E772" s="150"/>
      <c r="F772" t="s" s="151">
        <v>1049</v>
      </c>
      <c r="H772" s="152">
        <v>31.59</v>
      </c>
      <c r="AT772" t="s" s="153">
        <v>140</v>
      </c>
      <c r="AU772" t="s" s="153">
        <v>24</v>
      </c>
      <c r="AV772" t="s" s="147">
        <v>24</v>
      </c>
      <c r="AW772" t="s" s="147">
        <v>142</v>
      </c>
      <c r="AX772" t="s" s="147">
        <v>131</v>
      </c>
      <c r="AY772" t="s" s="153">
        <v>132</v>
      </c>
    </row>
    <row r="773" s="142" customFormat="1" ht="20.4" customHeight="1">
      <c r="D773" t="s" s="149">
        <v>140</v>
      </c>
      <c r="E773" s="180"/>
      <c r="F773" t="s" s="181">
        <v>1050</v>
      </c>
      <c r="H773" s="180"/>
      <c r="AT773" t="s" s="146">
        <v>140</v>
      </c>
      <c r="AU773" t="s" s="146">
        <v>24</v>
      </c>
      <c r="AV773" t="s" s="147">
        <v>130</v>
      </c>
      <c r="AW773" t="s" s="147">
        <v>142</v>
      </c>
      <c r="AX773" t="s" s="147">
        <v>131</v>
      </c>
      <c r="AY773" t="s" s="146">
        <v>132</v>
      </c>
    </row>
    <row r="774" s="142" customFormat="1" ht="13.55" customHeight="1">
      <c r="D774" t="s" s="149">
        <v>140</v>
      </c>
      <c r="E774" s="180"/>
      <c r="F774" t="s" s="181">
        <v>1051</v>
      </c>
      <c r="H774" s="180"/>
      <c r="AT774" t="s" s="146">
        <v>140</v>
      </c>
      <c r="AU774" t="s" s="146">
        <v>24</v>
      </c>
      <c r="AV774" t="s" s="147">
        <v>130</v>
      </c>
      <c r="AW774" t="s" s="147">
        <v>142</v>
      </c>
      <c r="AX774" t="s" s="147">
        <v>131</v>
      </c>
      <c r="AY774" t="s" s="146">
        <v>132</v>
      </c>
    </row>
    <row r="775" s="176" customFormat="1" ht="13.55" customHeight="1">
      <c r="D775" t="s" s="149">
        <v>140</v>
      </c>
      <c r="E775" s="177"/>
      <c r="F775" t="s" s="178">
        <v>268</v>
      </c>
      <c r="H775" s="152">
        <v>315.91</v>
      </c>
      <c r="AT775" t="s" s="179">
        <v>140</v>
      </c>
      <c r="AU775" t="s" s="179">
        <v>24</v>
      </c>
      <c r="AV775" t="s" s="147">
        <v>151</v>
      </c>
      <c r="AW775" t="s" s="147">
        <v>142</v>
      </c>
      <c r="AX775" t="s" s="147">
        <v>131</v>
      </c>
      <c r="AY775" t="s" s="179">
        <v>132</v>
      </c>
    </row>
    <row r="776" s="142" customFormat="1" ht="13.55" customHeight="1">
      <c r="D776" t="s" s="149">
        <v>140</v>
      </c>
      <c r="E776" s="180"/>
      <c r="F776" t="s" s="181">
        <v>335</v>
      </c>
      <c r="H776" s="180"/>
      <c r="AT776" t="s" s="146">
        <v>140</v>
      </c>
      <c r="AU776" t="s" s="146">
        <v>24</v>
      </c>
      <c r="AV776" t="s" s="147">
        <v>130</v>
      </c>
      <c r="AW776" t="s" s="147">
        <v>142</v>
      </c>
      <c r="AX776" t="s" s="147">
        <v>131</v>
      </c>
      <c r="AY776" t="s" s="146">
        <v>132</v>
      </c>
    </row>
    <row r="777" s="148" customFormat="1" ht="13.55" customHeight="1">
      <c r="D777" t="s" s="149">
        <v>140</v>
      </c>
      <c r="E777" s="150"/>
      <c r="F777" t="s" s="151">
        <v>1052</v>
      </c>
      <c r="H777" s="152">
        <v>183.98</v>
      </c>
      <c r="AT777" t="s" s="153">
        <v>140</v>
      </c>
      <c r="AU777" t="s" s="153">
        <v>24</v>
      </c>
      <c r="AV777" t="s" s="147">
        <v>24</v>
      </c>
      <c r="AW777" t="s" s="147">
        <v>142</v>
      </c>
      <c r="AX777" t="s" s="147">
        <v>131</v>
      </c>
      <c r="AY777" t="s" s="153">
        <v>132</v>
      </c>
    </row>
    <row r="778" s="148" customFormat="1" ht="13.55" customHeight="1">
      <c r="D778" t="s" s="149">
        <v>140</v>
      </c>
      <c r="E778" s="150"/>
      <c r="F778" t="s" s="151">
        <v>1053</v>
      </c>
      <c r="H778" s="152">
        <v>-34.55</v>
      </c>
      <c r="AT778" t="s" s="153">
        <v>140</v>
      </c>
      <c r="AU778" t="s" s="153">
        <v>24</v>
      </c>
      <c r="AV778" t="s" s="147">
        <v>24</v>
      </c>
      <c r="AW778" t="s" s="147">
        <v>142</v>
      </c>
      <c r="AX778" t="s" s="147">
        <v>131</v>
      </c>
      <c r="AY778" t="s" s="153">
        <v>132</v>
      </c>
    </row>
    <row r="779" s="142" customFormat="1" ht="13.55" customHeight="1">
      <c r="D779" t="s" s="149">
        <v>140</v>
      </c>
      <c r="E779" s="180"/>
      <c r="F779" t="s" s="181">
        <v>1054</v>
      </c>
      <c r="H779" s="180"/>
      <c r="AT779" t="s" s="146">
        <v>140</v>
      </c>
      <c r="AU779" t="s" s="146">
        <v>24</v>
      </c>
      <c r="AV779" t="s" s="147">
        <v>130</v>
      </c>
      <c r="AW779" t="s" s="147">
        <v>142</v>
      </c>
      <c r="AX779" t="s" s="147">
        <v>131</v>
      </c>
      <c r="AY779" t="s" s="146">
        <v>132</v>
      </c>
    </row>
    <row r="780" s="176" customFormat="1" ht="13.55" customHeight="1">
      <c r="D780" t="s" s="149">
        <v>140</v>
      </c>
      <c r="E780" s="177"/>
      <c r="F780" t="s" s="178">
        <v>268</v>
      </c>
      <c r="H780" s="152">
        <v>149.43</v>
      </c>
      <c r="AT780" t="s" s="179">
        <v>140</v>
      </c>
      <c r="AU780" t="s" s="179">
        <v>24</v>
      </c>
      <c r="AV780" t="s" s="147">
        <v>151</v>
      </c>
      <c r="AW780" t="s" s="147">
        <v>142</v>
      </c>
      <c r="AX780" t="s" s="147">
        <v>131</v>
      </c>
      <c r="AY780" t="s" s="179">
        <v>132</v>
      </c>
    </row>
    <row r="781" s="154" customFormat="1" ht="13.55" customHeight="1">
      <c r="D781" t="s" s="155">
        <v>140</v>
      </c>
      <c r="E781" s="156"/>
      <c r="F781" t="s" s="157">
        <v>144</v>
      </c>
      <c r="H781" s="158">
        <v>465.34</v>
      </c>
      <c r="AT781" t="s" s="159">
        <v>140</v>
      </c>
      <c r="AU781" t="s" s="159">
        <v>24</v>
      </c>
      <c r="AV781" t="s" s="147">
        <v>138</v>
      </c>
      <c r="AW781" t="s" s="147">
        <v>142</v>
      </c>
      <c r="AX781" t="s" s="147">
        <v>130</v>
      </c>
      <c r="AY781" t="s" s="159">
        <v>132</v>
      </c>
    </row>
    <row r="782" s="60" customFormat="1" ht="24.15" customHeight="1">
      <c r="C782" t="s" s="129">
        <v>1055</v>
      </c>
      <c r="D782" t="s" s="129">
        <v>134</v>
      </c>
      <c r="E782" t="s" s="130">
        <v>1056</v>
      </c>
      <c r="F782" t="s" s="130">
        <v>1057</v>
      </c>
      <c r="G782" t="s" s="131">
        <v>188</v>
      </c>
      <c r="H782" s="132">
        <v>17.37</v>
      </c>
      <c r="I782" s="133"/>
      <c r="J782" s="134">
        <f>ROUND(I782*H782,2)</f>
        <v>0</v>
      </c>
      <c r="M782" s="135"/>
      <c r="N782" t="s" s="136">
        <v>49</v>
      </c>
      <c r="P782" s="137">
        <f>O782*H782</f>
        <v>0</v>
      </c>
      <c r="Q782" s="137">
        <v>0</v>
      </c>
      <c r="R782" s="137">
        <f>Q782*H782</f>
        <v>0</v>
      </c>
      <c r="S782" s="137">
        <v>0.003</v>
      </c>
      <c r="T782" s="138">
        <f>S782*H782</f>
        <v>0.05211</v>
      </c>
      <c r="AR782" t="s" s="139">
        <v>222</v>
      </c>
      <c r="AT782" t="s" s="139">
        <v>134</v>
      </c>
      <c r="AU782" t="s" s="139">
        <v>24</v>
      </c>
      <c r="AY782" t="s" s="97">
        <v>132</v>
      </c>
      <c r="BE782" s="140">
        <f>IF(N782="základní",J782,0)</f>
        <v>0</v>
      </c>
      <c r="BF782" s="140">
        <f>IF(N782="snížená",J782,0)</f>
        <v>0</v>
      </c>
      <c r="BG782" s="140">
        <f>IF(N782="zákl. přenesená",J782,0)</f>
        <v>0</v>
      </c>
      <c r="BH782" s="140">
        <f>IF(N782="sníž. přenesená",J782,0)</f>
        <v>0</v>
      </c>
      <c r="BI782" s="140">
        <f>IF(N782="nulová",J782,0)</f>
        <v>0</v>
      </c>
      <c r="BJ782" t="s" s="97">
        <v>130</v>
      </c>
      <c r="BK782" s="140">
        <f>ROUND(I782*H782,2)</f>
        <v>0</v>
      </c>
      <c r="BL782" t="s" s="97">
        <v>222</v>
      </c>
      <c r="BM782" t="s" s="141">
        <v>1058</v>
      </c>
    </row>
    <row r="783" s="148" customFormat="1" ht="13.55" customHeight="1">
      <c r="D783" t="s" s="143">
        <v>140</v>
      </c>
      <c r="E783" s="160"/>
      <c r="F783" t="s" s="161">
        <v>1059</v>
      </c>
      <c r="H783" s="162">
        <v>17.37</v>
      </c>
      <c r="AT783" t="s" s="153">
        <v>140</v>
      </c>
      <c r="AU783" t="s" s="153">
        <v>24</v>
      </c>
      <c r="AV783" t="s" s="147">
        <v>24</v>
      </c>
      <c r="AW783" t="s" s="147">
        <v>142</v>
      </c>
      <c r="AX783" t="s" s="147">
        <v>131</v>
      </c>
      <c r="AY783" t="s" s="153">
        <v>132</v>
      </c>
    </row>
    <row r="784" s="154" customFormat="1" ht="13.55" customHeight="1">
      <c r="D784" t="s" s="155">
        <v>140</v>
      </c>
      <c r="E784" s="156"/>
      <c r="F784" t="s" s="157">
        <v>144</v>
      </c>
      <c r="H784" s="158">
        <v>17.37</v>
      </c>
      <c r="AT784" t="s" s="159">
        <v>140</v>
      </c>
      <c r="AU784" t="s" s="159">
        <v>24</v>
      </c>
      <c r="AV784" t="s" s="147">
        <v>138</v>
      </c>
      <c r="AW784" t="s" s="147">
        <v>142</v>
      </c>
      <c r="AX784" t="s" s="147">
        <v>130</v>
      </c>
      <c r="AY784" t="s" s="159">
        <v>132</v>
      </c>
    </row>
    <row r="785" s="60" customFormat="1" ht="24.15" customHeight="1">
      <c r="C785" t="s" s="129">
        <v>1060</v>
      </c>
      <c r="D785" t="s" s="129">
        <v>134</v>
      </c>
      <c r="E785" t="s" s="130">
        <v>1061</v>
      </c>
      <c r="F785" t="s" s="130">
        <v>1062</v>
      </c>
      <c r="G785" t="s" s="131">
        <v>188</v>
      </c>
      <c r="H785" s="132">
        <v>36</v>
      </c>
      <c r="I785" s="133"/>
      <c r="J785" s="134">
        <f>ROUND(I785*H785,2)</f>
        <v>0</v>
      </c>
      <c r="M785" s="135"/>
      <c r="N785" t="s" s="136">
        <v>49</v>
      </c>
      <c r="P785" s="137">
        <f>O785*H785</f>
        <v>0</v>
      </c>
      <c r="Q785" s="137">
        <v>0</v>
      </c>
      <c r="R785" s="137">
        <f>Q785*H785</f>
        <v>0</v>
      </c>
      <c r="S785" s="137">
        <v>0.0028</v>
      </c>
      <c r="T785" s="138">
        <f>S785*H785</f>
        <v>0.1008</v>
      </c>
      <c r="AR785" t="s" s="139">
        <v>222</v>
      </c>
      <c r="AT785" t="s" s="139">
        <v>134</v>
      </c>
      <c r="AU785" t="s" s="139">
        <v>24</v>
      </c>
      <c r="AY785" t="s" s="97">
        <v>132</v>
      </c>
      <c r="BE785" s="140">
        <f>IF(N785="základní",J785,0)</f>
        <v>0</v>
      </c>
      <c r="BF785" s="140">
        <f>IF(N785="snížená",J785,0)</f>
        <v>0</v>
      </c>
      <c r="BG785" s="140">
        <f>IF(N785="zákl. přenesená",J785,0)</f>
        <v>0</v>
      </c>
      <c r="BH785" s="140">
        <f>IF(N785="sníž. přenesená",J785,0)</f>
        <v>0</v>
      </c>
      <c r="BI785" s="140">
        <f>IF(N785="nulová",J785,0)</f>
        <v>0</v>
      </c>
      <c r="BJ785" t="s" s="97">
        <v>130</v>
      </c>
      <c r="BK785" s="140">
        <f>ROUND(I785*H785,2)</f>
        <v>0</v>
      </c>
      <c r="BL785" t="s" s="97">
        <v>222</v>
      </c>
      <c r="BM785" t="s" s="141">
        <v>1063</v>
      </c>
    </row>
    <row r="786" s="148" customFormat="1" ht="13.55" customHeight="1">
      <c r="D786" t="s" s="143">
        <v>140</v>
      </c>
      <c r="E786" s="160"/>
      <c r="F786" t="s" s="161">
        <v>1064</v>
      </c>
      <c r="H786" s="162">
        <v>36</v>
      </c>
      <c r="AT786" t="s" s="153">
        <v>140</v>
      </c>
      <c r="AU786" t="s" s="153">
        <v>24</v>
      </c>
      <c r="AV786" t="s" s="147">
        <v>24</v>
      </c>
      <c r="AW786" t="s" s="147">
        <v>142</v>
      </c>
      <c r="AX786" t="s" s="147">
        <v>131</v>
      </c>
      <c r="AY786" t="s" s="153">
        <v>132</v>
      </c>
    </row>
    <row r="787" s="154" customFormat="1" ht="13.55" customHeight="1">
      <c r="D787" t="s" s="155">
        <v>140</v>
      </c>
      <c r="E787" s="156"/>
      <c r="F787" t="s" s="157">
        <v>144</v>
      </c>
      <c r="H787" s="158">
        <v>36</v>
      </c>
      <c r="AT787" t="s" s="159">
        <v>140</v>
      </c>
      <c r="AU787" t="s" s="159">
        <v>24</v>
      </c>
      <c r="AV787" t="s" s="147">
        <v>138</v>
      </c>
      <c r="AW787" t="s" s="147">
        <v>142</v>
      </c>
      <c r="AX787" t="s" s="147">
        <v>130</v>
      </c>
      <c r="AY787" t="s" s="159">
        <v>132</v>
      </c>
    </row>
    <row r="788" s="60" customFormat="1" ht="33" customHeight="1">
      <c r="C788" t="s" s="129">
        <v>1065</v>
      </c>
      <c r="D788" t="s" s="129">
        <v>134</v>
      </c>
      <c r="E788" t="s" s="130">
        <v>1066</v>
      </c>
      <c r="F788" t="s" s="130">
        <v>1067</v>
      </c>
      <c r="G788" t="s" s="131">
        <v>188</v>
      </c>
      <c r="H788" s="132">
        <v>51</v>
      </c>
      <c r="I788" s="133"/>
      <c r="J788" s="134">
        <f>ROUND(I788*H788,2)</f>
        <v>0</v>
      </c>
      <c r="M788" s="135"/>
      <c r="N788" t="s" s="136">
        <v>49</v>
      </c>
      <c r="P788" s="137">
        <f>O788*H788</f>
        <v>0</v>
      </c>
      <c r="Q788" s="137">
        <v>0</v>
      </c>
      <c r="R788" s="137">
        <f>Q788*H788</f>
        <v>0</v>
      </c>
      <c r="S788" s="137">
        <v>0</v>
      </c>
      <c r="T788" s="138">
        <f>S788*H788</f>
        <v>0</v>
      </c>
      <c r="AR788" t="s" s="139">
        <v>138</v>
      </c>
      <c r="AT788" t="s" s="139">
        <v>134</v>
      </c>
      <c r="AU788" t="s" s="139">
        <v>24</v>
      </c>
      <c r="AY788" t="s" s="97">
        <v>132</v>
      </c>
      <c r="BE788" s="140">
        <f>IF(N788="základní",J788,0)</f>
        <v>0</v>
      </c>
      <c r="BF788" s="140">
        <f>IF(N788="snížená",J788,0)</f>
        <v>0</v>
      </c>
      <c r="BG788" s="140">
        <f>IF(N788="zákl. přenesená",J788,0)</f>
        <v>0</v>
      </c>
      <c r="BH788" s="140">
        <f>IF(N788="sníž. přenesená",J788,0)</f>
        <v>0</v>
      </c>
      <c r="BI788" s="140">
        <f>IF(N788="nulová",J788,0)</f>
        <v>0</v>
      </c>
      <c r="BJ788" t="s" s="97">
        <v>130</v>
      </c>
      <c r="BK788" s="140">
        <f>ROUND(I788*H788,2)</f>
        <v>0</v>
      </c>
      <c r="BL788" t="s" s="97">
        <v>138</v>
      </c>
      <c r="BM788" t="s" s="141">
        <v>1068</v>
      </c>
    </row>
    <row r="789" s="148" customFormat="1" ht="13.55" customHeight="1">
      <c r="D789" t="s" s="143">
        <v>140</v>
      </c>
      <c r="E789" s="160"/>
      <c r="F789" t="s" s="161">
        <v>1069</v>
      </c>
      <c r="H789" s="162">
        <v>51</v>
      </c>
      <c r="AT789" t="s" s="153">
        <v>140</v>
      </c>
      <c r="AU789" t="s" s="153">
        <v>24</v>
      </c>
      <c r="AV789" t="s" s="147">
        <v>24</v>
      </c>
      <c r="AW789" t="s" s="147">
        <v>142</v>
      </c>
      <c r="AX789" t="s" s="147">
        <v>131</v>
      </c>
      <c r="AY789" t="s" s="153">
        <v>132</v>
      </c>
    </row>
    <row r="790" s="154" customFormat="1" ht="13.55" customHeight="1">
      <c r="D790" t="s" s="149">
        <v>140</v>
      </c>
      <c r="E790" s="173"/>
      <c r="F790" t="s" s="174">
        <v>144</v>
      </c>
      <c r="H790" s="152">
        <v>51</v>
      </c>
      <c r="AT790" t="s" s="159">
        <v>140</v>
      </c>
      <c r="AU790" t="s" s="159">
        <v>24</v>
      </c>
      <c r="AV790" t="s" s="147">
        <v>138</v>
      </c>
      <c r="AW790" t="s" s="147">
        <v>142</v>
      </c>
      <c r="AX790" t="s" s="147">
        <v>130</v>
      </c>
      <c r="AY790" t="s" s="159">
        <v>132</v>
      </c>
    </row>
    <row r="791" s="118" customFormat="1" ht="22.8" customHeight="1">
      <c r="D791" t="s" s="126">
        <v>127</v>
      </c>
      <c r="E791" t="s" s="127">
        <v>1070</v>
      </c>
      <c r="F791" t="s" s="127">
        <v>1071</v>
      </c>
      <c r="J791" s="128">
        <f>BK791</f>
        <v>0</v>
      </c>
      <c r="P791" s="122">
        <f>SUM(P792:P797)</f>
        <v>0</v>
      </c>
      <c r="R791" s="122">
        <f>SUM(R792:R797)</f>
        <v>0</v>
      </c>
      <c r="T791" s="123">
        <f>SUM(T792:T797)</f>
        <v>0</v>
      </c>
      <c r="AR791" t="s" s="119">
        <v>130</v>
      </c>
      <c r="AT791" t="s" s="124">
        <v>127</v>
      </c>
      <c r="AU791" t="s" s="124">
        <v>130</v>
      </c>
      <c r="AY791" t="s" s="119">
        <v>132</v>
      </c>
      <c r="BK791" s="125">
        <f>SUM(BK792:BK797)</f>
        <v>0</v>
      </c>
    </row>
    <row r="792" s="60" customFormat="1" ht="33" customHeight="1">
      <c r="C792" t="s" s="129">
        <v>1072</v>
      </c>
      <c r="D792" t="s" s="129">
        <v>134</v>
      </c>
      <c r="E792" t="s" s="130">
        <v>1073</v>
      </c>
      <c r="F792" t="s" s="130">
        <v>1074</v>
      </c>
      <c r="G792" t="s" s="131">
        <v>171</v>
      </c>
      <c r="H792" s="132">
        <v>388.352</v>
      </c>
      <c r="I792" s="133"/>
      <c r="J792" s="134">
        <f>ROUND(I792*H792,2)</f>
        <v>0</v>
      </c>
      <c r="M792" s="135"/>
      <c r="N792" t="s" s="136">
        <v>49</v>
      </c>
      <c r="P792" s="137">
        <f>O792*H792</f>
        <v>0</v>
      </c>
      <c r="Q792" s="137">
        <v>0</v>
      </c>
      <c r="R792" s="137">
        <f>Q792*H792</f>
        <v>0</v>
      </c>
      <c r="S792" s="137">
        <v>0</v>
      </c>
      <c r="T792" s="138">
        <f>S792*H792</f>
        <v>0</v>
      </c>
      <c r="AR792" t="s" s="139">
        <v>138</v>
      </c>
      <c r="AT792" t="s" s="139">
        <v>134</v>
      </c>
      <c r="AU792" t="s" s="139">
        <v>24</v>
      </c>
      <c r="AY792" t="s" s="97">
        <v>132</v>
      </c>
      <c r="BE792" s="140">
        <f>IF(N792="základní",J792,0)</f>
        <v>0</v>
      </c>
      <c r="BF792" s="140">
        <f>IF(N792="snížená",J792,0)</f>
        <v>0</v>
      </c>
      <c r="BG792" s="140">
        <f>IF(N792="zákl. přenesená",J792,0)</f>
        <v>0</v>
      </c>
      <c r="BH792" s="140">
        <f>IF(N792="sníž. přenesená",J792,0)</f>
        <v>0</v>
      </c>
      <c r="BI792" s="140">
        <f>IF(N792="nulová",J792,0)</f>
        <v>0</v>
      </c>
      <c r="BJ792" t="s" s="97">
        <v>130</v>
      </c>
      <c r="BK792" s="140">
        <f>ROUND(I792*H792,2)</f>
        <v>0</v>
      </c>
      <c r="BL792" t="s" s="97">
        <v>138</v>
      </c>
      <c r="BM792" t="s" s="141">
        <v>1075</v>
      </c>
    </row>
    <row r="793" s="60" customFormat="1" ht="24.15" customHeight="1">
      <c r="C793" t="s" s="129">
        <v>1076</v>
      </c>
      <c r="D793" t="s" s="129">
        <v>134</v>
      </c>
      <c r="E793" t="s" s="130">
        <v>1077</v>
      </c>
      <c r="F793" t="s" s="130">
        <v>1078</v>
      </c>
      <c r="G793" t="s" s="131">
        <v>171</v>
      </c>
      <c r="H793" s="132">
        <v>388.352</v>
      </c>
      <c r="I793" s="133"/>
      <c r="J793" s="134">
        <f>ROUND(I793*H793,2)</f>
        <v>0</v>
      </c>
      <c r="M793" s="135"/>
      <c r="N793" t="s" s="136">
        <v>49</v>
      </c>
      <c r="P793" s="137">
        <f>O793*H793</f>
        <v>0</v>
      </c>
      <c r="Q793" s="137">
        <v>0</v>
      </c>
      <c r="R793" s="137">
        <f>Q793*H793</f>
        <v>0</v>
      </c>
      <c r="S793" s="137">
        <v>0</v>
      </c>
      <c r="T793" s="138">
        <f>S793*H793</f>
        <v>0</v>
      </c>
      <c r="AR793" t="s" s="139">
        <v>138</v>
      </c>
      <c r="AT793" t="s" s="139">
        <v>134</v>
      </c>
      <c r="AU793" t="s" s="139">
        <v>24</v>
      </c>
      <c r="AY793" t="s" s="97">
        <v>132</v>
      </c>
      <c r="BE793" s="140">
        <f>IF(N793="základní",J793,0)</f>
        <v>0</v>
      </c>
      <c r="BF793" s="140">
        <f>IF(N793="snížená",J793,0)</f>
        <v>0</v>
      </c>
      <c r="BG793" s="140">
        <f>IF(N793="zákl. přenesená",J793,0)</f>
        <v>0</v>
      </c>
      <c r="BH793" s="140">
        <f>IF(N793="sníž. přenesená",J793,0)</f>
        <v>0</v>
      </c>
      <c r="BI793" s="140">
        <f>IF(N793="nulová",J793,0)</f>
        <v>0</v>
      </c>
      <c r="BJ793" t="s" s="97">
        <v>130</v>
      </c>
      <c r="BK793" s="140">
        <f>ROUND(I793*H793,2)</f>
        <v>0</v>
      </c>
      <c r="BL793" t="s" s="97">
        <v>138</v>
      </c>
      <c r="BM793" t="s" s="141">
        <v>1079</v>
      </c>
    </row>
    <row r="794" s="60" customFormat="1" ht="24.15" customHeight="1">
      <c r="C794" t="s" s="129">
        <v>1080</v>
      </c>
      <c r="D794" t="s" s="129">
        <v>134</v>
      </c>
      <c r="E794" t="s" s="130">
        <v>1081</v>
      </c>
      <c r="F794" t="s" s="130">
        <v>1082</v>
      </c>
      <c r="G794" t="s" s="131">
        <v>171</v>
      </c>
      <c r="H794" s="132">
        <v>7767.04</v>
      </c>
      <c r="I794" s="133"/>
      <c r="J794" s="134">
        <f>ROUND(I794*H794,2)</f>
        <v>0</v>
      </c>
      <c r="M794" s="135"/>
      <c r="N794" t="s" s="136">
        <v>49</v>
      </c>
      <c r="P794" s="137">
        <f>O794*H794</f>
        <v>0</v>
      </c>
      <c r="Q794" s="137">
        <v>0</v>
      </c>
      <c r="R794" s="137">
        <f>Q794*H794</f>
        <v>0</v>
      </c>
      <c r="S794" s="137">
        <v>0</v>
      </c>
      <c r="T794" s="138">
        <f>S794*H794</f>
        <v>0</v>
      </c>
      <c r="AR794" t="s" s="139">
        <v>138</v>
      </c>
      <c r="AT794" t="s" s="139">
        <v>134</v>
      </c>
      <c r="AU794" t="s" s="139">
        <v>24</v>
      </c>
      <c r="AY794" t="s" s="97">
        <v>132</v>
      </c>
      <c r="BE794" s="140">
        <f>IF(N794="základní",J794,0)</f>
        <v>0</v>
      </c>
      <c r="BF794" s="140">
        <f>IF(N794="snížená",J794,0)</f>
        <v>0</v>
      </c>
      <c r="BG794" s="140">
        <f>IF(N794="zákl. přenesená",J794,0)</f>
        <v>0</v>
      </c>
      <c r="BH794" s="140">
        <f>IF(N794="sníž. přenesená",J794,0)</f>
        <v>0</v>
      </c>
      <c r="BI794" s="140">
        <f>IF(N794="nulová",J794,0)</f>
        <v>0</v>
      </c>
      <c r="BJ794" t="s" s="97">
        <v>130</v>
      </c>
      <c r="BK794" s="140">
        <f>ROUND(I794*H794,2)</f>
        <v>0</v>
      </c>
      <c r="BL794" t="s" s="97">
        <v>138</v>
      </c>
      <c r="BM794" t="s" s="141">
        <v>1083</v>
      </c>
    </row>
    <row r="795" s="148" customFormat="1" ht="13.55" customHeight="1">
      <c r="D795" t="s" s="143">
        <v>140</v>
      </c>
      <c r="E795" s="160"/>
      <c r="F795" t="s" s="161">
        <v>1084</v>
      </c>
      <c r="H795" s="162">
        <v>7767.04</v>
      </c>
      <c r="AT795" t="s" s="153">
        <v>140</v>
      </c>
      <c r="AU795" t="s" s="153">
        <v>24</v>
      </c>
      <c r="AV795" t="s" s="147">
        <v>24</v>
      </c>
      <c r="AW795" t="s" s="147">
        <v>142</v>
      </c>
      <c r="AX795" t="s" s="147">
        <v>131</v>
      </c>
      <c r="AY795" t="s" s="153">
        <v>132</v>
      </c>
    </row>
    <row r="796" s="154" customFormat="1" ht="13.55" customHeight="1">
      <c r="D796" t="s" s="155">
        <v>140</v>
      </c>
      <c r="E796" s="156"/>
      <c r="F796" t="s" s="157">
        <v>144</v>
      </c>
      <c r="H796" s="158">
        <v>7767.04</v>
      </c>
      <c r="AT796" t="s" s="159">
        <v>140</v>
      </c>
      <c r="AU796" t="s" s="159">
        <v>24</v>
      </c>
      <c r="AV796" t="s" s="147">
        <v>138</v>
      </c>
      <c r="AW796" t="s" s="147">
        <v>142</v>
      </c>
      <c r="AX796" t="s" s="147">
        <v>130</v>
      </c>
      <c r="AY796" t="s" s="159">
        <v>132</v>
      </c>
    </row>
    <row r="797" s="60" customFormat="1" ht="44.25" customHeight="1">
      <c r="C797" t="s" s="129">
        <v>1085</v>
      </c>
      <c r="D797" t="s" s="129">
        <v>134</v>
      </c>
      <c r="E797" t="s" s="130">
        <v>1086</v>
      </c>
      <c r="F797" t="s" s="130">
        <v>1087</v>
      </c>
      <c r="G797" t="s" s="131">
        <v>171</v>
      </c>
      <c r="H797" s="132">
        <v>388.352</v>
      </c>
      <c r="I797" s="133"/>
      <c r="J797" s="134">
        <f>ROUND(I797*H797,2)</f>
        <v>0</v>
      </c>
      <c r="M797" s="135"/>
      <c r="N797" t="s" s="136">
        <v>49</v>
      </c>
      <c r="P797" s="137">
        <f>O797*H797</f>
        <v>0</v>
      </c>
      <c r="Q797" s="137">
        <v>0</v>
      </c>
      <c r="R797" s="137">
        <f>Q797*H797</f>
        <v>0</v>
      </c>
      <c r="S797" s="137">
        <v>0</v>
      </c>
      <c r="T797" s="138">
        <f>S797*H797</f>
        <v>0</v>
      </c>
      <c r="AR797" t="s" s="139">
        <v>138</v>
      </c>
      <c r="AT797" t="s" s="139">
        <v>134</v>
      </c>
      <c r="AU797" t="s" s="139">
        <v>24</v>
      </c>
      <c r="AY797" t="s" s="97">
        <v>132</v>
      </c>
      <c r="BE797" s="140">
        <f>IF(N797="základní",J797,0)</f>
        <v>0</v>
      </c>
      <c r="BF797" s="140">
        <f>IF(N797="snížená",J797,0)</f>
        <v>0</v>
      </c>
      <c r="BG797" s="140">
        <f>IF(N797="zákl. přenesená",J797,0)</f>
        <v>0</v>
      </c>
      <c r="BH797" s="140">
        <f>IF(N797="sníž. přenesená",J797,0)</f>
        <v>0</v>
      </c>
      <c r="BI797" s="140">
        <f>IF(N797="nulová",J797,0)</f>
        <v>0</v>
      </c>
      <c r="BJ797" t="s" s="97">
        <v>130</v>
      </c>
      <c r="BK797" s="140">
        <f>ROUND(I797*H797,2)</f>
        <v>0</v>
      </c>
      <c r="BL797" t="s" s="97">
        <v>138</v>
      </c>
      <c r="BM797" t="s" s="141">
        <v>1088</v>
      </c>
    </row>
    <row r="798" s="118" customFormat="1" ht="25.95" customHeight="1">
      <c r="D798" t="s" s="189">
        <v>127</v>
      </c>
      <c r="E798" t="s" s="190">
        <v>1089</v>
      </c>
      <c r="F798" t="s" s="190">
        <v>1090</v>
      </c>
      <c r="J798" s="191">
        <f>BK798</f>
        <v>0</v>
      </c>
      <c r="P798" s="122">
        <f>P799+P818+P831+P854+P861+P936+P947+P1021+P1078+P1170+P1189+P1215+P1310+P1341+P1355</f>
        <v>0</v>
      </c>
      <c r="R798" s="122">
        <f>R799+R818+R831+R854+R861+R936+R947+R1021+R1078+R1170+R1189+R1215+R1310+R1341+R1355</f>
        <v>36.29003771</v>
      </c>
      <c r="T798" s="123">
        <f>T799+T818+T831+T854+T861+T936+T947+T1021+T1078+T1170+T1189+T1215+T1310+T1341+T1355</f>
        <v>0.549</v>
      </c>
      <c r="AR798" t="s" s="119">
        <v>24</v>
      </c>
      <c r="AT798" t="s" s="124">
        <v>127</v>
      </c>
      <c r="AU798" t="s" s="124">
        <v>131</v>
      </c>
      <c r="AY798" t="s" s="119">
        <v>132</v>
      </c>
      <c r="BK798" s="125">
        <f>BK799+BK818+BK831+BK854+BK861+BK936+BK947+BK1021+BK1078+BK1170+BK1189+BK1215+BK1310+BK1341+BK1355</f>
        <v>0</v>
      </c>
    </row>
    <row r="799" s="118" customFormat="1" ht="22.8" customHeight="1">
      <c r="D799" t="s" s="126">
        <v>127</v>
      </c>
      <c r="E799" t="s" s="127">
        <v>1091</v>
      </c>
      <c r="F799" t="s" s="127">
        <v>1092</v>
      </c>
      <c r="J799" s="128">
        <f>BK799</f>
        <v>0</v>
      </c>
      <c r="P799" s="122">
        <f>SUM(P800:P817)</f>
        <v>0</v>
      </c>
      <c r="R799" s="122">
        <f>SUM(R800:R817)</f>
        <v>0.7287752</v>
      </c>
      <c r="T799" s="123">
        <f>SUM(T800:T817)</f>
        <v>0</v>
      </c>
      <c r="AR799" t="s" s="119">
        <v>24</v>
      </c>
      <c r="AT799" t="s" s="124">
        <v>127</v>
      </c>
      <c r="AU799" t="s" s="124">
        <v>130</v>
      </c>
      <c r="AY799" t="s" s="119">
        <v>132</v>
      </c>
      <c r="BK799" s="125">
        <f>SUM(BK800:BK817)</f>
        <v>0</v>
      </c>
    </row>
    <row r="800" s="60" customFormat="1" ht="24.15" customHeight="1">
      <c r="C800" t="s" s="129">
        <v>1093</v>
      </c>
      <c r="D800" t="s" s="129">
        <v>134</v>
      </c>
      <c r="E800" t="s" s="130">
        <v>1094</v>
      </c>
      <c r="F800" t="s" s="130">
        <v>1095</v>
      </c>
      <c r="G800" t="s" s="131">
        <v>188</v>
      </c>
      <c r="H800" s="132">
        <v>115.1</v>
      </c>
      <c r="I800" s="133"/>
      <c r="J800" s="134">
        <f>ROUND(I800*H800,2)</f>
        <v>0</v>
      </c>
      <c r="M800" s="135"/>
      <c r="N800" t="s" s="136">
        <v>49</v>
      </c>
      <c r="P800" s="137">
        <f>O800*H800</f>
        <v>0</v>
      </c>
      <c r="Q800" s="137">
        <v>0</v>
      </c>
      <c r="R800" s="137">
        <f>Q800*H800</f>
        <v>0</v>
      </c>
      <c r="S800" s="137">
        <v>0</v>
      </c>
      <c r="T800" s="138">
        <f>S800*H800</f>
        <v>0</v>
      </c>
      <c r="AR800" t="s" s="139">
        <v>222</v>
      </c>
      <c r="AT800" t="s" s="139">
        <v>134</v>
      </c>
      <c r="AU800" t="s" s="139">
        <v>24</v>
      </c>
      <c r="AY800" t="s" s="97">
        <v>132</v>
      </c>
      <c r="BE800" s="140">
        <f>IF(N800="základní",J800,0)</f>
        <v>0</v>
      </c>
      <c r="BF800" s="140">
        <f>IF(N800="snížená",J800,0)</f>
        <v>0</v>
      </c>
      <c r="BG800" s="140">
        <f>IF(N800="zákl. přenesená",J800,0)</f>
        <v>0</v>
      </c>
      <c r="BH800" s="140">
        <f>IF(N800="sníž. přenesená",J800,0)</f>
        <v>0</v>
      </c>
      <c r="BI800" s="140">
        <f>IF(N800="nulová",J800,0)</f>
        <v>0</v>
      </c>
      <c r="BJ800" t="s" s="97">
        <v>130</v>
      </c>
      <c r="BK800" s="140">
        <f>ROUND(I800*H800,2)</f>
        <v>0</v>
      </c>
      <c r="BL800" t="s" s="97">
        <v>222</v>
      </c>
      <c r="BM800" t="s" s="141">
        <v>1096</v>
      </c>
    </row>
    <row r="801" s="148" customFormat="1" ht="13.55" customHeight="1">
      <c r="D801" t="s" s="185">
        <v>140</v>
      </c>
      <c r="E801" s="186"/>
      <c r="F801" t="s" s="187">
        <v>1097</v>
      </c>
      <c r="H801" s="188">
        <v>115.1</v>
      </c>
      <c r="AT801" t="s" s="153">
        <v>140</v>
      </c>
      <c r="AU801" t="s" s="153">
        <v>24</v>
      </c>
      <c r="AV801" t="s" s="147">
        <v>24</v>
      </c>
      <c r="AW801" t="s" s="147">
        <v>142</v>
      </c>
      <c r="AX801" t="s" s="147">
        <v>130</v>
      </c>
      <c r="AY801" t="s" s="153">
        <v>132</v>
      </c>
    </row>
    <row r="802" s="60" customFormat="1" ht="16.5" customHeight="1">
      <c r="C802" t="s" s="163">
        <v>1098</v>
      </c>
      <c r="D802" t="s" s="163">
        <v>168</v>
      </c>
      <c r="E802" t="s" s="164">
        <v>1099</v>
      </c>
      <c r="F802" t="s" s="164">
        <v>1100</v>
      </c>
      <c r="G802" t="s" s="165">
        <v>171</v>
      </c>
      <c r="H802" s="166">
        <v>0.035</v>
      </c>
      <c r="I802" s="167"/>
      <c r="J802" s="168">
        <f>ROUND(I802*H802,2)</f>
        <v>0</v>
      </c>
      <c r="K802" s="169"/>
      <c r="L802" s="170"/>
      <c r="M802" s="171"/>
      <c r="N802" t="s" s="172">
        <v>49</v>
      </c>
      <c r="P802" s="137">
        <f>O802*H802</f>
        <v>0</v>
      </c>
      <c r="Q802" s="137">
        <v>1</v>
      </c>
      <c r="R802" s="137">
        <f>Q802*H802</f>
        <v>0.035</v>
      </c>
      <c r="S802" s="137">
        <v>0</v>
      </c>
      <c r="T802" s="138">
        <f>S802*H802</f>
        <v>0</v>
      </c>
      <c r="AR802" t="s" s="139">
        <v>313</v>
      </c>
      <c r="AT802" t="s" s="139">
        <v>168</v>
      </c>
      <c r="AU802" t="s" s="139">
        <v>24</v>
      </c>
      <c r="AY802" t="s" s="97">
        <v>132</v>
      </c>
      <c r="BE802" s="140">
        <f>IF(N802="základní",J802,0)</f>
        <v>0</v>
      </c>
      <c r="BF802" s="140">
        <f>IF(N802="snížená",J802,0)</f>
        <v>0</v>
      </c>
      <c r="BG802" s="140">
        <f>IF(N802="zákl. přenesená",J802,0)</f>
        <v>0</v>
      </c>
      <c r="BH802" s="140">
        <f>IF(N802="sníž. přenesená",J802,0)</f>
        <v>0</v>
      </c>
      <c r="BI802" s="140">
        <f>IF(N802="nulová",J802,0)</f>
        <v>0</v>
      </c>
      <c r="BJ802" t="s" s="97">
        <v>130</v>
      </c>
      <c r="BK802" s="140">
        <f>ROUND(I802*H802,2)</f>
        <v>0</v>
      </c>
      <c r="BL802" t="s" s="97">
        <v>222</v>
      </c>
      <c r="BM802" t="s" s="141">
        <v>1101</v>
      </c>
    </row>
    <row r="803" s="148" customFormat="1" ht="13.55" customHeight="1">
      <c r="D803" t="s" s="143">
        <v>140</v>
      </c>
      <c r="E803" s="160"/>
      <c r="F803" t="s" s="161">
        <v>1097</v>
      </c>
      <c r="H803" s="162">
        <v>115.1</v>
      </c>
      <c r="AT803" t="s" s="153">
        <v>140</v>
      </c>
      <c r="AU803" t="s" s="153">
        <v>24</v>
      </c>
      <c r="AV803" t="s" s="147">
        <v>24</v>
      </c>
      <c r="AW803" t="s" s="147">
        <v>142</v>
      </c>
      <c r="AX803" t="s" s="147">
        <v>131</v>
      </c>
      <c r="AY803" t="s" s="153">
        <v>132</v>
      </c>
    </row>
    <row r="804" s="154" customFormat="1" ht="13.55" customHeight="1">
      <c r="D804" t="s" s="149">
        <v>140</v>
      </c>
      <c r="E804" s="173"/>
      <c r="F804" t="s" s="174">
        <v>144</v>
      </c>
      <c r="H804" s="152">
        <v>115.1</v>
      </c>
      <c r="AT804" t="s" s="159">
        <v>140</v>
      </c>
      <c r="AU804" t="s" s="159">
        <v>24</v>
      </c>
      <c r="AV804" t="s" s="147">
        <v>138</v>
      </c>
      <c r="AW804" t="s" s="147">
        <v>142</v>
      </c>
      <c r="AX804" t="s" s="147">
        <v>130</v>
      </c>
      <c r="AY804" t="s" s="159">
        <v>132</v>
      </c>
    </row>
    <row r="805" s="148" customFormat="1" ht="13.55" customHeight="1">
      <c r="D805" t="s" s="155">
        <v>140</v>
      </c>
      <c r="F805" t="s" s="175">
        <v>1102</v>
      </c>
      <c r="H805" s="158">
        <v>0.035</v>
      </c>
      <c r="AT805" t="s" s="153">
        <v>140</v>
      </c>
      <c r="AU805" t="s" s="153">
        <v>24</v>
      </c>
      <c r="AV805" t="s" s="147">
        <v>24</v>
      </c>
      <c r="AW805" t="s" s="147">
        <v>27</v>
      </c>
      <c r="AX805" t="s" s="147">
        <v>130</v>
      </c>
      <c r="AY805" t="s" s="153">
        <v>132</v>
      </c>
    </row>
    <row r="806" s="60" customFormat="1" ht="24.15" customHeight="1">
      <c r="C806" t="s" s="129">
        <v>1103</v>
      </c>
      <c r="D806" t="s" s="129">
        <v>134</v>
      </c>
      <c r="E806" t="s" s="130">
        <v>1104</v>
      </c>
      <c r="F806" t="s" s="130">
        <v>1105</v>
      </c>
      <c r="G806" t="s" s="131">
        <v>188</v>
      </c>
      <c r="H806" s="132">
        <v>124.65</v>
      </c>
      <c r="I806" s="133"/>
      <c r="J806" s="134">
        <f>ROUND(I806*H806,2)</f>
        <v>0</v>
      </c>
      <c r="M806" s="135"/>
      <c r="N806" t="s" s="136">
        <v>49</v>
      </c>
      <c r="P806" s="137">
        <f>O806*H806</f>
        <v>0</v>
      </c>
      <c r="Q806" s="137">
        <v>0.0004</v>
      </c>
      <c r="R806" s="137">
        <f>Q806*H806</f>
        <v>0.04986</v>
      </c>
      <c r="S806" s="137">
        <v>0</v>
      </c>
      <c r="T806" s="138">
        <f>S806*H806</f>
        <v>0</v>
      </c>
      <c r="AR806" t="s" s="139">
        <v>222</v>
      </c>
      <c r="AT806" t="s" s="139">
        <v>134</v>
      </c>
      <c r="AU806" t="s" s="139">
        <v>24</v>
      </c>
      <c r="AY806" t="s" s="97">
        <v>132</v>
      </c>
      <c r="BE806" s="140">
        <f>IF(N806="základní",J806,0)</f>
        <v>0</v>
      </c>
      <c r="BF806" s="140">
        <f>IF(N806="snížená",J806,0)</f>
        <v>0</v>
      </c>
      <c r="BG806" s="140">
        <f>IF(N806="zákl. přenesená",J806,0)</f>
        <v>0</v>
      </c>
      <c r="BH806" s="140">
        <f>IF(N806="sníž. přenesená",J806,0)</f>
        <v>0</v>
      </c>
      <c r="BI806" s="140">
        <f>IF(N806="nulová",J806,0)</f>
        <v>0</v>
      </c>
      <c r="BJ806" t="s" s="97">
        <v>130</v>
      </c>
      <c r="BK806" s="140">
        <f>ROUND(I806*H806,2)</f>
        <v>0</v>
      </c>
      <c r="BL806" t="s" s="97">
        <v>222</v>
      </c>
      <c r="BM806" t="s" s="141">
        <v>1106</v>
      </c>
    </row>
    <row r="807" s="142" customFormat="1" ht="13.55" customHeight="1">
      <c r="D807" t="s" s="143">
        <v>140</v>
      </c>
      <c r="E807" s="144"/>
      <c r="F807" t="s" s="145">
        <v>1107</v>
      </c>
      <c r="H807" s="144"/>
      <c r="AT807" t="s" s="146">
        <v>140</v>
      </c>
      <c r="AU807" t="s" s="146">
        <v>24</v>
      </c>
      <c r="AV807" t="s" s="147">
        <v>130</v>
      </c>
      <c r="AW807" t="s" s="147">
        <v>142</v>
      </c>
      <c r="AX807" t="s" s="147">
        <v>131</v>
      </c>
      <c r="AY807" t="s" s="146">
        <v>132</v>
      </c>
    </row>
    <row r="808" s="148" customFormat="1" ht="20.4" customHeight="1">
      <c r="D808" t="s" s="149">
        <v>140</v>
      </c>
      <c r="E808" s="150"/>
      <c r="F808" t="s" s="151">
        <v>1108</v>
      </c>
      <c r="H808" s="152">
        <v>119.37</v>
      </c>
      <c r="AT808" t="s" s="153">
        <v>140</v>
      </c>
      <c r="AU808" t="s" s="153">
        <v>24</v>
      </c>
      <c r="AV808" t="s" s="147">
        <v>24</v>
      </c>
      <c r="AW808" t="s" s="147">
        <v>142</v>
      </c>
      <c r="AX808" t="s" s="147">
        <v>131</v>
      </c>
      <c r="AY808" t="s" s="153">
        <v>132</v>
      </c>
    </row>
    <row r="809" s="148" customFormat="1" ht="13.55" customHeight="1">
      <c r="D809" t="s" s="149">
        <v>140</v>
      </c>
      <c r="E809" s="150"/>
      <c r="F809" t="s" s="151">
        <v>1109</v>
      </c>
      <c r="H809" s="152">
        <v>5.28</v>
      </c>
      <c r="AT809" t="s" s="153">
        <v>140</v>
      </c>
      <c r="AU809" t="s" s="153">
        <v>24</v>
      </c>
      <c r="AV809" t="s" s="147">
        <v>24</v>
      </c>
      <c r="AW809" t="s" s="147">
        <v>142</v>
      </c>
      <c r="AX809" t="s" s="147">
        <v>131</v>
      </c>
      <c r="AY809" t="s" s="153">
        <v>132</v>
      </c>
    </row>
    <row r="810" s="154" customFormat="1" ht="13.55" customHeight="1">
      <c r="D810" t="s" s="155">
        <v>140</v>
      </c>
      <c r="E810" s="156"/>
      <c r="F810" t="s" s="157">
        <v>144</v>
      </c>
      <c r="H810" s="158">
        <v>124.65</v>
      </c>
      <c r="AT810" t="s" s="159">
        <v>140</v>
      </c>
      <c r="AU810" t="s" s="159">
        <v>24</v>
      </c>
      <c r="AV810" t="s" s="147">
        <v>138</v>
      </c>
      <c r="AW810" t="s" s="147">
        <v>142</v>
      </c>
      <c r="AX810" t="s" s="147">
        <v>130</v>
      </c>
      <c r="AY810" t="s" s="159">
        <v>132</v>
      </c>
    </row>
    <row r="811" s="60" customFormat="1" ht="66.75" customHeight="1">
      <c r="C811" t="s" s="163">
        <v>1110</v>
      </c>
      <c r="D811" t="s" s="163">
        <v>168</v>
      </c>
      <c r="E811" t="s" s="164">
        <v>1111</v>
      </c>
      <c r="F811" t="s" s="164">
        <v>1112</v>
      </c>
      <c r="G811" t="s" s="165">
        <v>188</v>
      </c>
      <c r="H811" s="166">
        <v>134.149</v>
      </c>
      <c r="I811" s="167"/>
      <c r="J811" s="168">
        <f>ROUND(I811*H811,2)</f>
        <v>0</v>
      </c>
      <c r="K811" s="169"/>
      <c r="L811" s="170"/>
      <c r="M811" s="171"/>
      <c r="N811" t="s" s="172">
        <v>49</v>
      </c>
      <c r="P811" s="137">
        <f>O811*H811</f>
        <v>0</v>
      </c>
      <c r="Q811" s="137">
        <v>0.0048</v>
      </c>
      <c r="R811" s="137">
        <f>Q811*H811</f>
        <v>0.6439152</v>
      </c>
      <c r="S811" s="137">
        <v>0</v>
      </c>
      <c r="T811" s="138">
        <f>S811*H811</f>
        <v>0</v>
      </c>
      <c r="AR811" t="s" s="139">
        <v>313</v>
      </c>
      <c r="AT811" t="s" s="139">
        <v>168</v>
      </c>
      <c r="AU811" t="s" s="139">
        <v>24</v>
      </c>
      <c r="AY811" t="s" s="97">
        <v>132</v>
      </c>
      <c r="BE811" s="140">
        <f>IF(N811="základní",J811,0)</f>
        <v>0</v>
      </c>
      <c r="BF811" s="140">
        <f>IF(N811="snížená",J811,0)</f>
        <v>0</v>
      </c>
      <c r="BG811" s="140">
        <f>IF(N811="zákl. přenesená",J811,0)</f>
        <v>0</v>
      </c>
      <c r="BH811" s="140">
        <f>IF(N811="sníž. přenesená",J811,0)</f>
        <v>0</v>
      </c>
      <c r="BI811" s="140">
        <f>IF(N811="nulová",J811,0)</f>
        <v>0</v>
      </c>
      <c r="BJ811" t="s" s="97">
        <v>130</v>
      </c>
      <c r="BK811" s="140">
        <f>ROUND(I811*H811,2)</f>
        <v>0</v>
      </c>
      <c r="BL811" t="s" s="97">
        <v>222</v>
      </c>
      <c r="BM811" t="s" s="141">
        <v>1113</v>
      </c>
    </row>
    <row r="812" s="142" customFormat="1" ht="13.55" customHeight="1">
      <c r="D812" t="s" s="143">
        <v>140</v>
      </c>
      <c r="E812" s="144"/>
      <c r="F812" t="s" s="145">
        <v>1107</v>
      </c>
      <c r="H812" s="144"/>
      <c r="AT812" t="s" s="146">
        <v>140</v>
      </c>
      <c r="AU812" t="s" s="146">
        <v>24</v>
      </c>
      <c r="AV812" t="s" s="147">
        <v>130</v>
      </c>
      <c r="AW812" t="s" s="147">
        <v>142</v>
      </c>
      <c r="AX812" t="s" s="147">
        <v>131</v>
      </c>
      <c r="AY812" t="s" s="146">
        <v>132</v>
      </c>
    </row>
    <row r="813" s="142" customFormat="1" ht="13.55" customHeight="1">
      <c r="D813" t="s" s="149">
        <v>140</v>
      </c>
      <c r="E813" s="180"/>
      <c r="F813" t="s" s="181">
        <v>1114</v>
      </c>
      <c r="H813" s="180"/>
      <c r="AT813" t="s" s="146">
        <v>140</v>
      </c>
      <c r="AU813" t="s" s="146">
        <v>24</v>
      </c>
      <c r="AV813" t="s" s="147">
        <v>130</v>
      </c>
      <c r="AW813" t="s" s="147">
        <v>142</v>
      </c>
      <c r="AX813" t="s" s="147">
        <v>131</v>
      </c>
      <c r="AY813" t="s" s="146">
        <v>132</v>
      </c>
    </row>
    <row r="814" s="148" customFormat="1" ht="13.55" customHeight="1">
      <c r="D814" t="s" s="149">
        <v>140</v>
      </c>
      <c r="E814" s="150"/>
      <c r="F814" t="s" s="151">
        <v>1097</v>
      </c>
      <c r="H814" s="152">
        <v>115.1</v>
      </c>
      <c r="AT814" t="s" s="153">
        <v>140</v>
      </c>
      <c r="AU814" t="s" s="153">
        <v>24</v>
      </c>
      <c r="AV814" t="s" s="147">
        <v>24</v>
      </c>
      <c r="AW814" t="s" s="147">
        <v>142</v>
      </c>
      <c r="AX814" t="s" s="147">
        <v>131</v>
      </c>
      <c r="AY814" t="s" s="153">
        <v>132</v>
      </c>
    </row>
    <row r="815" s="154" customFormat="1" ht="13.55" customHeight="1">
      <c r="D815" t="s" s="149">
        <v>140</v>
      </c>
      <c r="E815" s="173"/>
      <c r="F815" t="s" s="174">
        <v>144</v>
      </c>
      <c r="H815" s="152">
        <v>115.1</v>
      </c>
      <c r="AT815" t="s" s="159">
        <v>140</v>
      </c>
      <c r="AU815" t="s" s="159">
        <v>24</v>
      </c>
      <c r="AV815" t="s" s="147">
        <v>138</v>
      </c>
      <c r="AW815" t="s" s="147">
        <v>142</v>
      </c>
      <c r="AX815" t="s" s="147">
        <v>130</v>
      </c>
      <c r="AY815" t="s" s="159">
        <v>132</v>
      </c>
    </row>
    <row r="816" s="148" customFormat="1" ht="13.55" customHeight="1">
      <c r="D816" t="s" s="155">
        <v>140</v>
      </c>
      <c r="F816" t="s" s="175">
        <v>1115</v>
      </c>
      <c r="H816" s="158">
        <v>134.149</v>
      </c>
      <c r="AT816" t="s" s="153">
        <v>140</v>
      </c>
      <c r="AU816" t="s" s="153">
        <v>24</v>
      </c>
      <c r="AV816" t="s" s="147">
        <v>24</v>
      </c>
      <c r="AW816" t="s" s="147">
        <v>27</v>
      </c>
      <c r="AX816" t="s" s="147">
        <v>130</v>
      </c>
      <c r="AY816" t="s" s="153">
        <v>132</v>
      </c>
    </row>
    <row r="817" s="60" customFormat="1" ht="33" customHeight="1">
      <c r="C817" t="s" s="129">
        <v>1116</v>
      </c>
      <c r="D817" t="s" s="129">
        <v>134</v>
      </c>
      <c r="E817" t="s" s="130">
        <v>1117</v>
      </c>
      <c r="F817" t="s" s="130">
        <v>1118</v>
      </c>
      <c r="G817" t="s" s="131">
        <v>1119</v>
      </c>
      <c r="H817" s="192"/>
      <c r="I817" s="133"/>
      <c r="J817" s="134">
        <f>ROUND(I817*H817,2)</f>
        <v>0</v>
      </c>
      <c r="M817" s="135"/>
      <c r="N817" t="s" s="136">
        <v>49</v>
      </c>
      <c r="P817" s="137">
        <f>O817*H817</f>
        <v>0</v>
      </c>
      <c r="Q817" s="137">
        <v>0</v>
      </c>
      <c r="R817" s="137">
        <f>Q817*H817</f>
        <v>0</v>
      </c>
      <c r="S817" s="137">
        <v>0</v>
      </c>
      <c r="T817" s="138">
        <f>S817*H817</f>
        <v>0</v>
      </c>
      <c r="AR817" t="s" s="139">
        <v>222</v>
      </c>
      <c r="AT817" t="s" s="139">
        <v>134</v>
      </c>
      <c r="AU817" t="s" s="139">
        <v>24</v>
      </c>
      <c r="AY817" t="s" s="97">
        <v>132</v>
      </c>
      <c r="BE817" s="140">
        <f>IF(N817="základní",J817,0)</f>
        <v>0</v>
      </c>
      <c r="BF817" s="140">
        <f>IF(N817="snížená",J817,0)</f>
        <v>0</v>
      </c>
      <c r="BG817" s="140">
        <f>IF(N817="zákl. přenesená",J817,0)</f>
        <v>0</v>
      </c>
      <c r="BH817" s="140">
        <f>IF(N817="sníž. přenesená",J817,0)</f>
        <v>0</v>
      </c>
      <c r="BI817" s="140">
        <f>IF(N817="nulová",J817,0)</f>
        <v>0</v>
      </c>
      <c r="BJ817" t="s" s="97">
        <v>130</v>
      </c>
      <c r="BK817" s="140">
        <f>ROUND(I817*H817,2)</f>
        <v>0</v>
      </c>
      <c r="BL817" t="s" s="97">
        <v>222</v>
      </c>
      <c r="BM817" t="s" s="141">
        <v>1120</v>
      </c>
    </row>
    <row r="818" s="118" customFormat="1" ht="22.8" customHeight="1">
      <c r="D818" t="s" s="183">
        <v>127</v>
      </c>
      <c r="E818" t="s" s="102">
        <v>1121</v>
      </c>
      <c r="F818" t="s" s="102">
        <v>1122</v>
      </c>
      <c r="J818" s="184">
        <f>BK818</f>
        <v>0</v>
      </c>
      <c r="P818" s="122">
        <f>SUM(P819:P830)</f>
        <v>0</v>
      </c>
      <c r="R818" s="122">
        <f>SUM(R819:R830)</f>
        <v>0.00144</v>
      </c>
      <c r="T818" s="123">
        <f>SUM(T819:T830)</f>
        <v>0</v>
      </c>
      <c r="AR818" t="s" s="119">
        <v>24</v>
      </c>
      <c r="AT818" t="s" s="124">
        <v>127</v>
      </c>
      <c r="AU818" t="s" s="124">
        <v>130</v>
      </c>
      <c r="AY818" t="s" s="119">
        <v>132</v>
      </c>
      <c r="BK818" s="125">
        <f>SUM(BK819:BK830)</f>
        <v>0</v>
      </c>
    </row>
    <row r="819" s="60" customFormat="1" ht="37.8" customHeight="1">
      <c r="C819" t="s" s="129">
        <v>1123</v>
      </c>
      <c r="D819" t="s" s="129">
        <v>134</v>
      </c>
      <c r="E819" t="s" s="130">
        <v>1124</v>
      </c>
      <c r="F819" t="s" s="130">
        <v>1125</v>
      </c>
      <c r="G819" t="s" s="131">
        <v>188</v>
      </c>
      <c r="H819" s="132">
        <v>5.75</v>
      </c>
      <c r="I819" s="133"/>
      <c r="J819" s="134">
        <f>ROUND(I819*H819,2)</f>
        <v>0</v>
      </c>
      <c r="M819" s="135"/>
      <c r="N819" t="s" s="136">
        <v>49</v>
      </c>
      <c r="P819" s="137">
        <f>O819*H819</f>
        <v>0</v>
      </c>
      <c r="Q819" s="137">
        <v>0.00015</v>
      </c>
      <c r="R819" s="137">
        <f>Q819*H819</f>
        <v>0.0008625</v>
      </c>
      <c r="S819" s="137">
        <v>0</v>
      </c>
      <c r="T819" s="138">
        <f>S819*H819</f>
        <v>0</v>
      </c>
      <c r="AR819" t="s" s="139">
        <v>222</v>
      </c>
      <c r="AT819" t="s" s="139">
        <v>134</v>
      </c>
      <c r="AU819" t="s" s="139">
        <v>24</v>
      </c>
      <c r="AY819" t="s" s="97">
        <v>132</v>
      </c>
      <c r="BE819" s="140">
        <f>IF(N819="základní",J819,0)</f>
        <v>0</v>
      </c>
      <c r="BF819" s="140">
        <f>IF(N819="snížená",J819,0)</f>
        <v>0</v>
      </c>
      <c r="BG819" s="140">
        <f>IF(N819="zákl. přenesená",J819,0)</f>
        <v>0</v>
      </c>
      <c r="BH819" s="140">
        <f>IF(N819="sníž. přenesená",J819,0)</f>
        <v>0</v>
      </c>
      <c r="BI819" s="140">
        <f>IF(N819="nulová",J819,0)</f>
        <v>0</v>
      </c>
      <c r="BJ819" t="s" s="97">
        <v>130</v>
      </c>
      <c r="BK819" s="140">
        <f>ROUND(I819*H819,2)</f>
        <v>0</v>
      </c>
      <c r="BL819" t="s" s="97">
        <v>222</v>
      </c>
      <c r="BM819" t="s" s="141">
        <v>1126</v>
      </c>
    </row>
    <row r="820" s="60" customFormat="1" ht="55.5" customHeight="1">
      <c r="C820" t="s" s="129">
        <v>1127</v>
      </c>
      <c r="D820" t="s" s="129">
        <v>134</v>
      </c>
      <c r="E820" t="s" s="130">
        <v>1128</v>
      </c>
      <c r="F820" t="s" s="130">
        <v>1129</v>
      </c>
      <c r="G820" t="s" s="131">
        <v>188</v>
      </c>
      <c r="H820" s="132">
        <v>5.75</v>
      </c>
      <c r="I820" s="133"/>
      <c r="J820" s="134">
        <f>ROUND(I820*H820,2)</f>
        <v>0</v>
      </c>
      <c r="M820" s="135"/>
      <c r="N820" t="s" s="136">
        <v>49</v>
      </c>
      <c r="P820" s="137">
        <f>O820*H820</f>
        <v>0</v>
      </c>
      <c r="Q820" s="137">
        <v>0</v>
      </c>
      <c r="R820" s="137">
        <f>Q820*H820</f>
        <v>0</v>
      </c>
      <c r="S820" s="137">
        <v>0</v>
      </c>
      <c r="T820" s="138">
        <f>S820*H820</f>
        <v>0</v>
      </c>
      <c r="AR820" t="s" s="139">
        <v>222</v>
      </c>
      <c r="AT820" t="s" s="139">
        <v>134</v>
      </c>
      <c r="AU820" t="s" s="139">
        <v>24</v>
      </c>
      <c r="AY820" t="s" s="97">
        <v>132</v>
      </c>
      <c r="BE820" s="140">
        <f>IF(N820="základní",J820,0)</f>
        <v>0</v>
      </c>
      <c r="BF820" s="140">
        <f>IF(N820="snížená",J820,0)</f>
        <v>0</v>
      </c>
      <c r="BG820" s="140">
        <f>IF(N820="zákl. přenesená",J820,0)</f>
        <v>0</v>
      </c>
      <c r="BH820" s="140">
        <f>IF(N820="sníž. přenesená",J820,0)</f>
        <v>0</v>
      </c>
      <c r="BI820" s="140">
        <f>IF(N820="nulová",J820,0)</f>
        <v>0</v>
      </c>
      <c r="BJ820" t="s" s="97">
        <v>130</v>
      </c>
      <c r="BK820" s="140">
        <f>ROUND(I820*H820,2)</f>
        <v>0</v>
      </c>
      <c r="BL820" t="s" s="97">
        <v>222</v>
      </c>
      <c r="BM820" t="s" s="141">
        <v>1130</v>
      </c>
    </row>
    <row r="821" s="142" customFormat="1" ht="13.55" customHeight="1">
      <c r="D821" t="s" s="143">
        <v>140</v>
      </c>
      <c r="E821" s="144"/>
      <c r="F821" t="s" s="145">
        <v>1131</v>
      </c>
      <c r="H821" s="144"/>
      <c r="AT821" t="s" s="146">
        <v>140</v>
      </c>
      <c r="AU821" t="s" s="146">
        <v>24</v>
      </c>
      <c r="AV821" t="s" s="147">
        <v>130</v>
      </c>
      <c r="AW821" t="s" s="147">
        <v>142</v>
      </c>
      <c r="AX821" t="s" s="147">
        <v>131</v>
      </c>
      <c r="AY821" t="s" s="146">
        <v>132</v>
      </c>
    </row>
    <row r="822" s="148" customFormat="1" ht="13.55" customHeight="1">
      <c r="D822" t="s" s="149">
        <v>140</v>
      </c>
      <c r="E822" s="150"/>
      <c r="F822" t="s" s="151">
        <v>160</v>
      </c>
      <c r="H822" s="152">
        <v>5</v>
      </c>
      <c r="AT822" t="s" s="153">
        <v>140</v>
      </c>
      <c r="AU822" t="s" s="153">
        <v>24</v>
      </c>
      <c r="AV822" t="s" s="147">
        <v>24</v>
      </c>
      <c r="AW822" t="s" s="147">
        <v>142</v>
      </c>
      <c r="AX822" t="s" s="147">
        <v>131</v>
      </c>
      <c r="AY822" t="s" s="153">
        <v>132</v>
      </c>
    </row>
    <row r="823" s="154" customFormat="1" ht="13.55" customHeight="1">
      <c r="D823" t="s" s="149">
        <v>140</v>
      </c>
      <c r="E823" s="173"/>
      <c r="F823" t="s" s="174">
        <v>144</v>
      </c>
      <c r="H823" s="152">
        <v>5</v>
      </c>
      <c r="AT823" t="s" s="159">
        <v>140</v>
      </c>
      <c r="AU823" t="s" s="159">
        <v>24</v>
      </c>
      <c r="AV823" t="s" s="147">
        <v>138</v>
      </c>
      <c r="AW823" t="s" s="147">
        <v>142</v>
      </c>
      <c r="AX823" t="s" s="147">
        <v>130</v>
      </c>
      <c r="AY823" t="s" s="159">
        <v>132</v>
      </c>
    </row>
    <row r="824" s="148" customFormat="1" ht="13.55" customHeight="1">
      <c r="D824" t="s" s="155">
        <v>140</v>
      </c>
      <c r="F824" t="s" s="175">
        <v>1132</v>
      </c>
      <c r="H824" s="158">
        <v>5.75</v>
      </c>
      <c r="AT824" t="s" s="153">
        <v>140</v>
      </c>
      <c r="AU824" t="s" s="153">
        <v>24</v>
      </c>
      <c r="AV824" t="s" s="147">
        <v>24</v>
      </c>
      <c r="AW824" t="s" s="147">
        <v>27</v>
      </c>
      <c r="AX824" t="s" s="147">
        <v>130</v>
      </c>
      <c r="AY824" t="s" s="153">
        <v>132</v>
      </c>
    </row>
    <row r="825" s="60" customFormat="1" ht="24.15" customHeight="1">
      <c r="C825" t="s" s="129">
        <v>1133</v>
      </c>
      <c r="D825" t="s" s="129">
        <v>134</v>
      </c>
      <c r="E825" t="s" s="130">
        <v>1134</v>
      </c>
      <c r="F825" t="s" s="130">
        <v>1135</v>
      </c>
      <c r="G825" t="s" s="131">
        <v>188</v>
      </c>
      <c r="H825" s="132">
        <v>5</v>
      </c>
      <c r="I825" s="133"/>
      <c r="J825" s="134">
        <f>ROUND(I825*H825,2)</f>
        <v>0</v>
      </c>
      <c r="M825" s="135"/>
      <c r="N825" t="s" s="136">
        <v>49</v>
      </c>
      <c r="P825" s="137">
        <f>O825*H825</f>
        <v>0</v>
      </c>
      <c r="Q825" s="137">
        <v>0</v>
      </c>
      <c r="R825" s="137">
        <f>Q825*H825</f>
        <v>0</v>
      </c>
      <c r="S825" s="137">
        <v>0</v>
      </c>
      <c r="T825" s="138">
        <f>S825*H825</f>
        <v>0</v>
      </c>
      <c r="AR825" t="s" s="139">
        <v>222</v>
      </c>
      <c r="AT825" t="s" s="139">
        <v>134</v>
      </c>
      <c r="AU825" t="s" s="139">
        <v>24</v>
      </c>
      <c r="AY825" t="s" s="97">
        <v>132</v>
      </c>
      <c r="BE825" s="140">
        <f>IF(N825="základní",J825,0)</f>
        <v>0</v>
      </c>
      <c r="BF825" s="140">
        <f>IF(N825="snížená",J825,0)</f>
        <v>0</v>
      </c>
      <c r="BG825" s="140">
        <f>IF(N825="zákl. přenesená",J825,0)</f>
        <v>0</v>
      </c>
      <c r="BH825" s="140">
        <f>IF(N825="sníž. přenesená",J825,0)</f>
        <v>0</v>
      </c>
      <c r="BI825" s="140">
        <f>IF(N825="nulová",J825,0)</f>
        <v>0</v>
      </c>
      <c r="BJ825" t="s" s="97">
        <v>130</v>
      </c>
      <c r="BK825" s="140">
        <f>ROUND(I825*H825,2)</f>
        <v>0</v>
      </c>
      <c r="BL825" t="s" s="97">
        <v>222</v>
      </c>
      <c r="BM825" t="s" s="141">
        <v>1136</v>
      </c>
    </row>
    <row r="826" s="148" customFormat="1" ht="13.55" customHeight="1">
      <c r="D826" t="s" s="143">
        <v>140</v>
      </c>
      <c r="E826" s="160"/>
      <c r="F826" t="s" s="161">
        <v>1137</v>
      </c>
      <c r="H826" s="162">
        <v>5</v>
      </c>
      <c r="AT826" t="s" s="153">
        <v>140</v>
      </c>
      <c r="AU826" t="s" s="153">
        <v>24</v>
      </c>
      <c r="AV826" t="s" s="147">
        <v>24</v>
      </c>
      <c r="AW826" t="s" s="147">
        <v>142</v>
      </c>
      <c r="AX826" t="s" s="147">
        <v>131</v>
      </c>
      <c r="AY826" t="s" s="153">
        <v>132</v>
      </c>
    </row>
    <row r="827" s="154" customFormat="1" ht="13.55" customHeight="1">
      <c r="D827" t="s" s="155">
        <v>140</v>
      </c>
      <c r="E827" s="156"/>
      <c r="F827" t="s" s="157">
        <v>144</v>
      </c>
      <c r="H827" s="158">
        <v>5</v>
      </c>
      <c r="AT827" t="s" s="159">
        <v>140</v>
      </c>
      <c r="AU827" t="s" s="159">
        <v>24</v>
      </c>
      <c r="AV827" t="s" s="147">
        <v>138</v>
      </c>
      <c r="AW827" t="s" s="147">
        <v>142</v>
      </c>
      <c r="AX827" t="s" s="147">
        <v>130</v>
      </c>
      <c r="AY827" t="s" s="159">
        <v>132</v>
      </c>
    </row>
    <row r="828" s="60" customFormat="1" ht="24.15" customHeight="1">
      <c r="C828" t="s" s="163">
        <v>1138</v>
      </c>
      <c r="D828" t="s" s="163">
        <v>168</v>
      </c>
      <c r="E828" t="s" s="164">
        <v>1139</v>
      </c>
      <c r="F828" t="s" s="164">
        <v>1140</v>
      </c>
      <c r="G828" t="s" s="165">
        <v>188</v>
      </c>
      <c r="H828" s="166">
        <v>5.775</v>
      </c>
      <c r="I828" s="167"/>
      <c r="J828" s="168">
        <f>ROUND(I828*H828,2)</f>
        <v>0</v>
      </c>
      <c r="K828" s="169"/>
      <c r="L828" s="170"/>
      <c r="M828" s="171"/>
      <c r="N828" t="s" s="172">
        <v>49</v>
      </c>
      <c r="P828" s="137">
        <f>O828*H828</f>
        <v>0</v>
      </c>
      <c r="Q828" s="137">
        <v>0.0001</v>
      </c>
      <c r="R828" s="137">
        <f>Q828*H828</f>
        <v>0.0005775</v>
      </c>
      <c r="S828" s="137">
        <v>0</v>
      </c>
      <c r="T828" s="138">
        <f>S828*H828</f>
        <v>0</v>
      </c>
      <c r="AR828" t="s" s="139">
        <v>313</v>
      </c>
      <c r="AT828" t="s" s="139">
        <v>168</v>
      </c>
      <c r="AU828" t="s" s="139">
        <v>24</v>
      </c>
      <c r="AY828" t="s" s="97">
        <v>132</v>
      </c>
      <c r="BE828" s="140">
        <f>IF(N828="základní",J828,0)</f>
        <v>0</v>
      </c>
      <c r="BF828" s="140">
        <f>IF(N828="snížená",J828,0)</f>
        <v>0</v>
      </c>
      <c r="BG828" s="140">
        <f>IF(N828="zákl. přenesená",J828,0)</f>
        <v>0</v>
      </c>
      <c r="BH828" s="140">
        <f>IF(N828="sníž. přenesená",J828,0)</f>
        <v>0</v>
      </c>
      <c r="BI828" s="140">
        <f>IF(N828="nulová",J828,0)</f>
        <v>0</v>
      </c>
      <c r="BJ828" t="s" s="97">
        <v>130</v>
      </c>
      <c r="BK828" s="140">
        <f>ROUND(I828*H828,2)</f>
        <v>0</v>
      </c>
      <c r="BL828" t="s" s="97">
        <v>222</v>
      </c>
      <c r="BM828" t="s" s="141">
        <v>1141</v>
      </c>
    </row>
    <row r="829" s="148" customFormat="1" ht="13.55" customHeight="1">
      <c r="D829" t="s" s="185">
        <v>140</v>
      </c>
      <c r="F829" t="s" s="187">
        <v>1142</v>
      </c>
      <c r="H829" s="188">
        <v>5.775</v>
      </c>
      <c r="AT829" t="s" s="153">
        <v>140</v>
      </c>
      <c r="AU829" t="s" s="153">
        <v>24</v>
      </c>
      <c r="AV829" t="s" s="147">
        <v>24</v>
      </c>
      <c r="AW829" t="s" s="147">
        <v>27</v>
      </c>
      <c r="AX829" t="s" s="147">
        <v>130</v>
      </c>
      <c r="AY829" t="s" s="153">
        <v>132</v>
      </c>
    </row>
    <row r="830" s="60" customFormat="1" ht="24.15" customHeight="1">
      <c r="C830" t="s" s="129">
        <v>1143</v>
      </c>
      <c r="D830" t="s" s="129">
        <v>134</v>
      </c>
      <c r="E830" t="s" s="130">
        <v>1144</v>
      </c>
      <c r="F830" t="s" s="130">
        <v>1145</v>
      </c>
      <c r="G830" t="s" s="131">
        <v>1119</v>
      </c>
      <c r="H830" s="192"/>
      <c r="I830" s="133"/>
      <c r="J830" s="134">
        <f>ROUND(I830*H830,2)</f>
        <v>0</v>
      </c>
      <c r="M830" s="135"/>
      <c r="N830" t="s" s="136">
        <v>49</v>
      </c>
      <c r="P830" s="137">
        <f>O830*H830</f>
        <v>0</v>
      </c>
      <c r="Q830" s="137">
        <v>0</v>
      </c>
      <c r="R830" s="137">
        <f>Q830*H830</f>
        <v>0</v>
      </c>
      <c r="S830" s="137">
        <v>0</v>
      </c>
      <c r="T830" s="138">
        <f>S830*H830</f>
        <v>0</v>
      </c>
      <c r="AR830" t="s" s="139">
        <v>222</v>
      </c>
      <c r="AT830" t="s" s="139">
        <v>134</v>
      </c>
      <c r="AU830" t="s" s="139">
        <v>24</v>
      </c>
      <c r="AY830" t="s" s="97">
        <v>132</v>
      </c>
      <c r="BE830" s="140">
        <f>IF(N830="základní",J830,0)</f>
        <v>0</v>
      </c>
      <c r="BF830" s="140">
        <f>IF(N830="snížená",J830,0)</f>
        <v>0</v>
      </c>
      <c r="BG830" s="140">
        <f>IF(N830="zákl. přenesená",J830,0)</f>
        <v>0</v>
      </c>
      <c r="BH830" s="140">
        <f>IF(N830="sníž. přenesená",J830,0)</f>
        <v>0</v>
      </c>
      <c r="BI830" s="140">
        <f>IF(N830="nulová",J830,0)</f>
        <v>0</v>
      </c>
      <c r="BJ830" t="s" s="97">
        <v>130</v>
      </c>
      <c r="BK830" s="140">
        <f>ROUND(I830*H830,2)</f>
        <v>0</v>
      </c>
      <c r="BL830" t="s" s="97">
        <v>222</v>
      </c>
      <c r="BM830" t="s" s="141">
        <v>1146</v>
      </c>
    </row>
    <row r="831" s="118" customFormat="1" ht="22.8" customHeight="1">
      <c r="D831" t="s" s="183">
        <v>127</v>
      </c>
      <c r="E831" t="s" s="102">
        <v>1147</v>
      </c>
      <c r="F831" t="s" s="102">
        <v>1148</v>
      </c>
      <c r="J831" s="184">
        <f>BK831</f>
        <v>0</v>
      </c>
      <c r="P831" s="122">
        <f>SUM(P832:P853)</f>
        <v>0</v>
      </c>
      <c r="R831" s="122">
        <f>SUM(R832:R853)</f>
        <v>0.7375864</v>
      </c>
      <c r="T831" s="123">
        <f>SUM(T832:T853)</f>
        <v>0</v>
      </c>
      <c r="AR831" t="s" s="119">
        <v>24</v>
      </c>
      <c r="AT831" t="s" s="124">
        <v>127</v>
      </c>
      <c r="AU831" t="s" s="124">
        <v>130</v>
      </c>
      <c r="AY831" t="s" s="119">
        <v>132</v>
      </c>
      <c r="BK831" s="125">
        <f>SUM(BK832:BK853)</f>
        <v>0</v>
      </c>
    </row>
    <row r="832" s="60" customFormat="1" ht="24.15" customHeight="1">
      <c r="C832" t="s" s="129">
        <v>1149</v>
      </c>
      <c r="D832" t="s" s="129">
        <v>134</v>
      </c>
      <c r="E832" t="s" s="130">
        <v>1150</v>
      </c>
      <c r="F832" t="s" s="130">
        <v>1151</v>
      </c>
      <c r="G832" t="s" s="131">
        <v>188</v>
      </c>
      <c r="H832" s="132">
        <v>150.1</v>
      </c>
      <c r="I832" s="133"/>
      <c r="J832" s="134">
        <f>ROUND(I832*H832,2)</f>
        <v>0</v>
      </c>
      <c r="M832" s="135"/>
      <c r="N832" t="s" s="136">
        <v>49</v>
      </c>
      <c r="P832" s="137">
        <f>O832*H832</f>
        <v>0</v>
      </c>
      <c r="Q832" s="137">
        <v>0</v>
      </c>
      <c r="R832" s="137">
        <f>Q832*H832</f>
        <v>0</v>
      </c>
      <c r="S832" s="137">
        <v>0</v>
      </c>
      <c r="T832" s="138">
        <f>S832*H832</f>
        <v>0</v>
      </c>
      <c r="AR832" t="s" s="139">
        <v>222</v>
      </c>
      <c r="AT832" t="s" s="139">
        <v>134</v>
      </c>
      <c r="AU832" t="s" s="139">
        <v>24</v>
      </c>
      <c r="AY832" t="s" s="97">
        <v>132</v>
      </c>
      <c r="BE832" s="140">
        <f>IF(N832="základní",J832,0)</f>
        <v>0</v>
      </c>
      <c r="BF832" s="140">
        <f>IF(N832="snížená",J832,0)</f>
        <v>0</v>
      </c>
      <c r="BG832" s="140">
        <f>IF(N832="zákl. přenesená",J832,0)</f>
        <v>0</v>
      </c>
      <c r="BH832" s="140">
        <f>IF(N832="sníž. přenesená",J832,0)</f>
        <v>0</v>
      </c>
      <c r="BI832" s="140">
        <f>IF(N832="nulová",J832,0)</f>
        <v>0</v>
      </c>
      <c r="BJ832" t="s" s="97">
        <v>130</v>
      </c>
      <c r="BK832" s="140">
        <f>ROUND(I832*H832,2)</f>
        <v>0</v>
      </c>
      <c r="BL832" t="s" s="97">
        <v>222</v>
      </c>
      <c r="BM832" t="s" s="141">
        <v>1152</v>
      </c>
    </row>
    <row r="833" s="142" customFormat="1" ht="13.55" customHeight="1">
      <c r="D833" t="s" s="143">
        <v>140</v>
      </c>
      <c r="E833" s="144"/>
      <c r="F833" t="s" s="145">
        <v>306</v>
      </c>
      <c r="H833" s="144"/>
      <c r="AT833" t="s" s="146">
        <v>140</v>
      </c>
      <c r="AU833" t="s" s="146">
        <v>24</v>
      </c>
      <c r="AV833" t="s" s="147">
        <v>130</v>
      </c>
      <c r="AW833" t="s" s="147">
        <v>142</v>
      </c>
      <c r="AX833" t="s" s="147">
        <v>131</v>
      </c>
      <c r="AY833" t="s" s="146">
        <v>132</v>
      </c>
    </row>
    <row r="834" s="148" customFormat="1" ht="13.55" customHeight="1">
      <c r="D834" t="s" s="149">
        <v>140</v>
      </c>
      <c r="E834" s="150"/>
      <c r="F834" t="s" s="151">
        <v>1097</v>
      </c>
      <c r="H834" s="152">
        <v>115.1</v>
      </c>
      <c r="AT834" t="s" s="153">
        <v>140</v>
      </c>
      <c r="AU834" t="s" s="153">
        <v>24</v>
      </c>
      <c r="AV834" t="s" s="147">
        <v>24</v>
      </c>
      <c r="AW834" t="s" s="147">
        <v>142</v>
      </c>
      <c r="AX834" t="s" s="147">
        <v>131</v>
      </c>
      <c r="AY834" t="s" s="153">
        <v>132</v>
      </c>
    </row>
    <row r="835" s="142" customFormat="1" ht="13.55" customHeight="1">
      <c r="D835" t="s" s="149">
        <v>140</v>
      </c>
      <c r="E835" s="180"/>
      <c r="F835" t="s" s="181">
        <v>335</v>
      </c>
      <c r="H835" s="180"/>
      <c r="AT835" t="s" s="146">
        <v>140</v>
      </c>
      <c r="AU835" t="s" s="146">
        <v>24</v>
      </c>
      <c r="AV835" t="s" s="147">
        <v>130</v>
      </c>
      <c r="AW835" t="s" s="147">
        <v>142</v>
      </c>
      <c r="AX835" t="s" s="147">
        <v>131</v>
      </c>
      <c r="AY835" t="s" s="146">
        <v>132</v>
      </c>
    </row>
    <row r="836" s="148" customFormat="1" ht="13.55" customHeight="1">
      <c r="D836" t="s" s="149">
        <v>140</v>
      </c>
      <c r="E836" s="150"/>
      <c r="F836" t="s" s="151">
        <v>372</v>
      </c>
      <c r="H836" s="152">
        <v>35</v>
      </c>
      <c r="AT836" t="s" s="153">
        <v>140</v>
      </c>
      <c r="AU836" t="s" s="153">
        <v>24</v>
      </c>
      <c r="AV836" t="s" s="147">
        <v>24</v>
      </c>
      <c r="AW836" t="s" s="147">
        <v>142</v>
      </c>
      <c r="AX836" t="s" s="147">
        <v>131</v>
      </c>
      <c r="AY836" t="s" s="153">
        <v>132</v>
      </c>
    </row>
    <row r="837" s="154" customFormat="1" ht="13.55" customHeight="1">
      <c r="D837" t="s" s="155">
        <v>140</v>
      </c>
      <c r="E837" s="156"/>
      <c r="F837" t="s" s="157">
        <v>144</v>
      </c>
      <c r="H837" s="158">
        <v>150.1</v>
      </c>
      <c r="AT837" t="s" s="159">
        <v>140</v>
      </c>
      <c r="AU837" t="s" s="159">
        <v>24</v>
      </c>
      <c r="AV837" t="s" s="147">
        <v>138</v>
      </c>
      <c r="AW837" t="s" s="147">
        <v>142</v>
      </c>
      <c r="AX837" t="s" s="147">
        <v>130</v>
      </c>
      <c r="AY837" t="s" s="159">
        <v>132</v>
      </c>
    </row>
    <row r="838" s="60" customFormat="1" ht="24.15" customHeight="1">
      <c r="C838" t="s" s="163">
        <v>1153</v>
      </c>
      <c r="D838" t="s" s="163">
        <v>168</v>
      </c>
      <c r="E838" t="s" s="164">
        <v>1154</v>
      </c>
      <c r="F838" t="s" s="164">
        <v>1155</v>
      </c>
      <c r="G838" t="s" s="165">
        <v>188</v>
      </c>
      <c r="H838" s="166">
        <v>117.402</v>
      </c>
      <c r="I838" s="167"/>
      <c r="J838" s="168">
        <f>ROUND(I838*H838,2)</f>
        <v>0</v>
      </c>
      <c r="K838" s="169"/>
      <c r="L838" s="170"/>
      <c r="M838" s="171"/>
      <c r="N838" t="s" s="172">
        <v>49</v>
      </c>
      <c r="P838" s="137">
        <f>O838*H838</f>
        <v>0</v>
      </c>
      <c r="Q838" s="137">
        <v>0.0032</v>
      </c>
      <c r="R838" s="137">
        <f>Q838*H838</f>
        <v>0.3756864</v>
      </c>
      <c r="S838" s="137">
        <v>0</v>
      </c>
      <c r="T838" s="138">
        <f>S838*H838</f>
        <v>0</v>
      </c>
      <c r="AR838" t="s" s="139">
        <v>313</v>
      </c>
      <c r="AT838" t="s" s="139">
        <v>168</v>
      </c>
      <c r="AU838" t="s" s="139">
        <v>24</v>
      </c>
      <c r="AY838" t="s" s="97">
        <v>132</v>
      </c>
      <c r="BE838" s="140">
        <f>IF(N838="základní",J838,0)</f>
        <v>0</v>
      </c>
      <c r="BF838" s="140">
        <f>IF(N838="snížená",J838,0)</f>
        <v>0</v>
      </c>
      <c r="BG838" s="140">
        <f>IF(N838="zákl. přenesená",J838,0)</f>
        <v>0</v>
      </c>
      <c r="BH838" s="140">
        <f>IF(N838="sníž. přenesená",J838,0)</f>
        <v>0</v>
      </c>
      <c r="BI838" s="140">
        <f>IF(N838="nulová",J838,0)</f>
        <v>0</v>
      </c>
      <c r="BJ838" t="s" s="97">
        <v>130</v>
      </c>
      <c r="BK838" s="140">
        <f>ROUND(I838*H838,2)</f>
        <v>0</v>
      </c>
      <c r="BL838" t="s" s="97">
        <v>222</v>
      </c>
      <c r="BM838" t="s" s="141">
        <v>1156</v>
      </c>
    </row>
    <row r="839" s="148" customFormat="1" ht="13.55" customHeight="1">
      <c r="D839" t="s" s="143">
        <v>140</v>
      </c>
      <c r="E839" s="160"/>
      <c r="F839" t="s" s="161">
        <v>1097</v>
      </c>
      <c r="H839" s="162">
        <v>115.1</v>
      </c>
      <c r="AT839" t="s" s="153">
        <v>140</v>
      </c>
      <c r="AU839" t="s" s="153">
        <v>24</v>
      </c>
      <c r="AV839" t="s" s="147">
        <v>24</v>
      </c>
      <c r="AW839" t="s" s="147">
        <v>142</v>
      </c>
      <c r="AX839" t="s" s="147">
        <v>131</v>
      </c>
      <c r="AY839" t="s" s="153">
        <v>132</v>
      </c>
    </row>
    <row r="840" s="154" customFormat="1" ht="13.55" customHeight="1">
      <c r="D840" t="s" s="149">
        <v>140</v>
      </c>
      <c r="E840" s="173"/>
      <c r="F840" t="s" s="174">
        <v>144</v>
      </c>
      <c r="H840" s="152">
        <v>115.1</v>
      </c>
      <c r="AT840" t="s" s="159">
        <v>140</v>
      </c>
      <c r="AU840" t="s" s="159">
        <v>24</v>
      </c>
      <c r="AV840" t="s" s="147">
        <v>138</v>
      </c>
      <c r="AW840" t="s" s="147">
        <v>142</v>
      </c>
      <c r="AX840" t="s" s="147">
        <v>130</v>
      </c>
      <c r="AY840" t="s" s="159">
        <v>132</v>
      </c>
    </row>
    <row r="841" s="148" customFormat="1" ht="13.55" customHeight="1">
      <c r="D841" t="s" s="155">
        <v>140</v>
      </c>
      <c r="F841" t="s" s="175">
        <v>1157</v>
      </c>
      <c r="H841" s="158">
        <v>117.402</v>
      </c>
      <c r="AT841" t="s" s="153">
        <v>140</v>
      </c>
      <c r="AU841" t="s" s="153">
        <v>24</v>
      </c>
      <c r="AV841" t="s" s="147">
        <v>24</v>
      </c>
      <c r="AW841" t="s" s="147">
        <v>27</v>
      </c>
      <c r="AX841" t="s" s="147">
        <v>130</v>
      </c>
      <c r="AY841" t="s" s="153">
        <v>132</v>
      </c>
    </row>
    <row r="842" s="60" customFormat="1" ht="24.15" customHeight="1">
      <c r="C842" t="s" s="163">
        <v>1158</v>
      </c>
      <c r="D842" t="s" s="163">
        <v>168</v>
      </c>
      <c r="E842" t="s" s="164">
        <v>1159</v>
      </c>
      <c r="F842" t="s" s="164">
        <v>1160</v>
      </c>
      <c r="G842" t="s" s="165">
        <v>188</v>
      </c>
      <c r="H842" s="166">
        <v>35</v>
      </c>
      <c r="I842" s="167"/>
      <c r="J842" s="168">
        <f>ROUND(I842*H842,2)</f>
        <v>0</v>
      </c>
      <c r="K842" s="169"/>
      <c r="L842" s="170"/>
      <c r="M842" s="171"/>
      <c r="N842" t="s" s="172">
        <v>49</v>
      </c>
      <c r="P842" s="137">
        <f>O842*H842</f>
        <v>0</v>
      </c>
      <c r="Q842" s="137">
        <v>0.0045</v>
      </c>
      <c r="R842" s="137">
        <f>Q842*H842</f>
        <v>0.1575</v>
      </c>
      <c r="S842" s="137">
        <v>0</v>
      </c>
      <c r="T842" s="138">
        <f>S842*H842</f>
        <v>0</v>
      </c>
      <c r="AR842" t="s" s="139">
        <v>313</v>
      </c>
      <c r="AT842" t="s" s="139">
        <v>168</v>
      </c>
      <c r="AU842" t="s" s="139">
        <v>24</v>
      </c>
      <c r="AY842" t="s" s="97">
        <v>132</v>
      </c>
      <c r="BE842" s="140">
        <f>IF(N842="základní",J842,0)</f>
        <v>0</v>
      </c>
      <c r="BF842" s="140">
        <f>IF(N842="snížená",J842,0)</f>
        <v>0</v>
      </c>
      <c r="BG842" s="140">
        <f>IF(N842="zákl. přenesená",J842,0)</f>
        <v>0</v>
      </c>
      <c r="BH842" s="140">
        <f>IF(N842="sníž. přenesená",J842,0)</f>
        <v>0</v>
      </c>
      <c r="BI842" s="140">
        <f>IF(N842="nulová",J842,0)</f>
        <v>0</v>
      </c>
      <c r="BJ842" t="s" s="97">
        <v>130</v>
      </c>
      <c r="BK842" s="140">
        <f>ROUND(I842*H842,2)</f>
        <v>0</v>
      </c>
      <c r="BL842" t="s" s="97">
        <v>222</v>
      </c>
      <c r="BM842" t="s" s="141">
        <v>1161</v>
      </c>
    </row>
    <row r="843" s="142" customFormat="1" ht="13.55" customHeight="1">
      <c r="D843" t="s" s="143">
        <v>140</v>
      </c>
      <c r="E843" s="144"/>
      <c r="F843" t="s" s="145">
        <v>335</v>
      </c>
      <c r="H843" s="144"/>
      <c r="AT843" t="s" s="146">
        <v>140</v>
      </c>
      <c r="AU843" t="s" s="146">
        <v>24</v>
      </c>
      <c r="AV843" t="s" s="147">
        <v>130</v>
      </c>
      <c r="AW843" t="s" s="147">
        <v>142</v>
      </c>
      <c r="AX843" t="s" s="147">
        <v>131</v>
      </c>
      <c r="AY843" t="s" s="146">
        <v>132</v>
      </c>
    </row>
    <row r="844" s="148" customFormat="1" ht="13.55" customHeight="1">
      <c r="D844" t="s" s="149">
        <v>140</v>
      </c>
      <c r="E844" s="150"/>
      <c r="F844" t="s" s="151">
        <v>372</v>
      </c>
      <c r="H844" s="152">
        <v>35</v>
      </c>
      <c r="AT844" t="s" s="153">
        <v>140</v>
      </c>
      <c r="AU844" t="s" s="153">
        <v>24</v>
      </c>
      <c r="AV844" t="s" s="147">
        <v>24</v>
      </c>
      <c r="AW844" t="s" s="147">
        <v>142</v>
      </c>
      <c r="AX844" t="s" s="147">
        <v>131</v>
      </c>
      <c r="AY844" t="s" s="153">
        <v>132</v>
      </c>
    </row>
    <row r="845" s="154" customFormat="1" ht="13.55" customHeight="1">
      <c r="D845" t="s" s="155">
        <v>140</v>
      </c>
      <c r="E845" s="156"/>
      <c r="F845" t="s" s="157">
        <v>144</v>
      </c>
      <c r="H845" s="158">
        <v>35</v>
      </c>
      <c r="AT845" t="s" s="159">
        <v>140</v>
      </c>
      <c r="AU845" t="s" s="159">
        <v>24</v>
      </c>
      <c r="AV845" t="s" s="147">
        <v>138</v>
      </c>
      <c r="AW845" t="s" s="147">
        <v>142</v>
      </c>
      <c r="AX845" t="s" s="147">
        <v>130</v>
      </c>
      <c r="AY845" t="s" s="159">
        <v>132</v>
      </c>
    </row>
    <row r="846" s="60" customFormat="1" ht="24.15" customHeight="1">
      <c r="C846" t="s" s="129">
        <v>1162</v>
      </c>
      <c r="D846" t="s" s="129">
        <v>134</v>
      </c>
      <c r="E846" t="s" s="130">
        <v>1163</v>
      </c>
      <c r="F846" t="s" s="130">
        <v>1164</v>
      </c>
      <c r="G846" t="s" s="131">
        <v>188</v>
      </c>
      <c r="H846" s="132">
        <v>5</v>
      </c>
      <c r="I846" s="133"/>
      <c r="J846" s="134">
        <f>ROUND(I846*H846,2)</f>
        <v>0</v>
      </c>
      <c r="M846" s="135"/>
      <c r="N846" t="s" s="136">
        <v>49</v>
      </c>
      <c r="P846" s="137">
        <f>O846*H846</f>
        <v>0</v>
      </c>
      <c r="Q846" s="137">
        <v>0</v>
      </c>
      <c r="R846" s="137">
        <f>Q846*H846</f>
        <v>0</v>
      </c>
      <c r="S846" s="137">
        <v>0</v>
      </c>
      <c r="T846" s="138">
        <f>S846*H846</f>
        <v>0</v>
      </c>
      <c r="AR846" t="s" s="139">
        <v>222</v>
      </c>
      <c r="AT846" t="s" s="139">
        <v>134</v>
      </c>
      <c r="AU846" t="s" s="139">
        <v>24</v>
      </c>
      <c r="AY846" t="s" s="97">
        <v>132</v>
      </c>
      <c r="BE846" s="140">
        <f>IF(N846="základní",J846,0)</f>
        <v>0</v>
      </c>
      <c r="BF846" s="140">
        <f>IF(N846="snížená",J846,0)</f>
        <v>0</v>
      </c>
      <c r="BG846" s="140">
        <f>IF(N846="zákl. přenesená",J846,0)</f>
        <v>0</v>
      </c>
      <c r="BH846" s="140">
        <f>IF(N846="sníž. přenesená",J846,0)</f>
        <v>0</v>
      </c>
      <c r="BI846" s="140">
        <f>IF(N846="nulová",J846,0)</f>
        <v>0</v>
      </c>
      <c r="BJ846" t="s" s="97">
        <v>130</v>
      </c>
      <c r="BK846" s="140">
        <f>ROUND(I846*H846,2)</f>
        <v>0</v>
      </c>
      <c r="BL846" t="s" s="97">
        <v>222</v>
      </c>
      <c r="BM846" t="s" s="141">
        <v>1165</v>
      </c>
    </row>
    <row r="847" s="60" customFormat="1" ht="37.8" customHeight="1">
      <c r="C847" t="s" s="163">
        <v>1166</v>
      </c>
      <c r="D847" t="s" s="163">
        <v>168</v>
      </c>
      <c r="E847" t="s" s="164">
        <v>1167</v>
      </c>
      <c r="F847" t="s" s="164">
        <v>1168</v>
      </c>
      <c r="G847" t="s" s="165">
        <v>188</v>
      </c>
      <c r="H847" s="166">
        <v>5.1</v>
      </c>
      <c r="I847" s="167"/>
      <c r="J847" s="168">
        <f>ROUND(I847*H847,2)</f>
        <v>0</v>
      </c>
      <c r="K847" s="169"/>
      <c r="L847" s="170"/>
      <c r="M847" s="171"/>
      <c r="N847" t="s" s="172">
        <v>49</v>
      </c>
      <c r="P847" s="137">
        <f>O847*H847</f>
        <v>0</v>
      </c>
      <c r="Q847" s="137">
        <v>0.016</v>
      </c>
      <c r="R847" s="137">
        <f>Q847*H847</f>
        <v>0.08160000000000001</v>
      </c>
      <c r="S847" s="137">
        <v>0</v>
      </c>
      <c r="T847" s="138">
        <f>S847*H847</f>
        <v>0</v>
      </c>
      <c r="AR847" t="s" s="139">
        <v>1169</v>
      </c>
      <c r="AT847" t="s" s="139">
        <v>168</v>
      </c>
      <c r="AU847" t="s" s="139">
        <v>24</v>
      </c>
      <c r="AY847" t="s" s="97">
        <v>132</v>
      </c>
      <c r="BE847" s="140">
        <f>IF(N847="základní",J847,0)</f>
        <v>0</v>
      </c>
      <c r="BF847" s="140">
        <f>IF(N847="snížená",J847,0)</f>
        <v>0</v>
      </c>
      <c r="BG847" s="140">
        <f>IF(N847="zákl. přenesená",J847,0)</f>
        <v>0</v>
      </c>
      <c r="BH847" s="140">
        <f>IF(N847="sníž. přenesená",J847,0)</f>
        <v>0</v>
      </c>
      <c r="BI847" s="140">
        <f>IF(N847="nulová",J847,0)</f>
        <v>0</v>
      </c>
      <c r="BJ847" t="s" s="97">
        <v>130</v>
      </c>
      <c r="BK847" s="140">
        <f>ROUND(I847*H847,2)</f>
        <v>0</v>
      </c>
      <c r="BL847" t="s" s="97">
        <v>1169</v>
      </c>
      <c r="BM847" t="s" s="141">
        <v>1170</v>
      </c>
    </row>
    <row r="848" s="148" customFormat="1" ht="13.55" customHeight="1">
      <c r="D848" t="s" s="143">
        <v>140</v>
      </c>
      <c r="E848" s="160"/>
      <c r="F848" t="s" s="161">
        <v>1137</v>
      </c>
      <c r="H848" s="162">
        <v>5</v>
      </c>
      <c r="AT848" t="s" s="153">
        <v>140</v>
      </c>
      <c r="AU848" t="s" s="153">
        <v>24</v>
      </c>
      <c r="AV848" t="s" s="147">
        <v>24</v>
      </c>
      <c r="AW848" t="s" s="147">
        <v>142</v>
      </c>
      <c r="AX848" t="s" s="147">
        <v>130</v>
      </c>
      <c r="AY848" t="s" s="153">
        <v>132</v>
      </c>
    </row>
    <row r="849" s="148" customFormat="1" ht="13.55" customHeight="1">
      <c r="D849" t="s" s="155">
        <v>140</v>
      </c>
      <c r="F849" t="s" s="175">
        <v>1171</v>
      </c>
      <c r="H849" s="158">
        <v>5.1</v>
      </c>
      <c r="AT849" t="s" s="153">
        <v>140</v>
      </c>
      <c r="AU849" t="s" s="153">
        <v>24</v>
      </c>
      <c r="AV849" t="s" s="147">
        <v>24</v>
      </c>
      <c r="AW849" t="s" s="147">
        <v>27</v>
      </c>
      <c r="AX849" t="s" s="147">
        <v>130</v>
      </c>
      <c r="AY849" t="s" s="153">
        <v>132</v>
      </c>
    </row>
    <row r="850" s="60" customFormat="1" ht="37.8" customHeight="1">
      <c r="C850" t="s" s="163">
        <v>1172</v>
      </c>
      <c r="D850" t="s" s="163">
        <v>168</v>
      </c>
      <c r="E850" t="s" s="164">
        <v>1173</v>
      </c>
      <c r="F850" t="s" s="164">
        <v>1174</v>
      </c>
      <c r="G850" t="s" s="165">
        <v>188</v>
      </c>
      <c r="H850" s="166">
        <v>5.1</v>
      </c>
      <c r="I850" s="167"/>
      <c r="J850" s="168">
        <f>ROUND(I850*H850,2)</f>
        <v>0</v>
      </c>
      <c r="K850" s="169"/>
      <c r="L850" s="170"/>
      <c r="M850" s="171"/>
      <c r="N850" t="s" s="172">
        <v>49</v>
      </c>
      <c r="P850" s="137">
        <f>O850*H850</f>
        <v>0</v>
      </c>
      <c r="Q850" s="137">
        <v>0.024</v>
      </c>
      <c r="R850" s="137">
        <f>Q850*H850</f>
        <v>0.1224</v>
      </c>
      <c r="S850" s="137">
        <v>0</v>
      </c>
      <c r="T850" s="138">
        <f>S850*H850</f>
        <v>0</v>
      </c>
      <c r="AR850" t="s" s="139">
        <v>1169</v>
      </c>
      <c r="AT850" t="s" s="139">
        <v>168</v>
      </c>
      <c r="AU850" t="s" s="139">
        <v>24</v>
      </c>
      <c r="AY850" t="s" s="97">
        <v>132</v>
      </c>
      <c r="BE850" s="140">
        <f>IF(N850="základní",J850,0)</f>
        <v>0</v>
      </c>
      <c r="BF850" s="140">
        <f>IF(N850="snížená",J850,0)</f>
        <v>0</v>
      </c>
      <c r="BG850" s="140">
        <f>IF(N850="zákl. přenesená",J850,0)</f>
        <v>0</v>
      </c>
      <c r="BH850" s="140">
        <f>IF(N850="sníž. přenesená",J850,0)</f>
        <v>0</v>
      </c>
      <c r="BI850" s="140">
        <f>IF(N850="nulová",J850,0)</f>
        <v>0</v>
      </c>
      <c r="BJ850" t="s" s="97">
        <v>130</v>
      </c>
      <c r="BK850" s="140">
        <f>ROUND(I850*H850,2)</f>
        <v>0</v>
      </c>
      <c r="BL850" t="s" s="97">
        <v>1169</v>
      </c>
      <c r="BM850" t="s" s="141">
        <v>1175</v>
      </c>
    </row>
    <row r="851" s="148" customFormat="1" ht="13.55" customHeight="1">
      <c r="D851" t="s" s="185">
        <v>140</v>
      </c>
      <c r="F851" t="s" s="187">
        <v>1171</v>
      </c>
      <c r="H851" s="188">
        <v>5.1</v>
      </c>
      <c r="AT851" t="s" s="153">
        <v>140</v>
      </c>
      <c r="AU851" t="s" s="153">
        <v>24</v>
      </c>
      <c r="AV851" t="s" s="147">
        <v>24</v>
      </c>
      <c r="AW851" t="s" s="147">
        <v>27</v>
      </c>
      <c r="AX851" t="s" s="147">
        <v>130</v>
      </c>
      <c r="AY851" t="s" s="153">
        <v>132</v>
      </c>
    </row>
    <row r="852" s="60" customFormat="1" ht="37.8" customHeight="1">
      <c r="C852" t="s" s="129">
        <v>1176</v>
      </c>
      <c r="D852" t="s" s="129">
        <v>134</v>
      </c>
      <c r="E852" t="s" s="130">
        <v>1177</v>
      </c>
      <c r="F852" t="s" s="130">
        <v>1178</v>
      </c>
      <c r="G852" t="s" s="131">
        <v>188</v>
      </c>
      <c r="H852" s="132">
        <v>5</v>
      </c>
      <c r="I852" s="133"/>
      <c r="J852" s="134">
        <f>ROUND(I852*H852,2)</f>
        <v>0</v>
      </c>
      <c r="M852" s="135"/>
      <c r="N852" t="s" s="136">
        <v>49</v>
      </c>
      <c r="P852" s="137">
        <f>O852*H852</f>
        <v>0</v>
      </c>
      <c r="Q852" s="137">
        <v>8.000000000000001e-05</v>
      </c>
      <c r="R852" s="137">
        <f>Q852*H852</f>
        <v>0.0004</v>
      </c>
      <c r="S852" s="137">
        <v>0</v>
      </c>
      <c r="T852" s="138">
        <f>S852*H852</f>
        <v>0</v>
      </c>
      <c r="AR852" t="s" s="139">
        <v>222</v>
      </c>
      <c r="AT852" t="s" s="139">
        <v>134</v>
      </c>
      <c r="AU852" t="s" s="139">
        <v>24</v>
      </c>
      <c r="AY852" t="s" s="97">
        <v>132</v>
      </c>
      <c r="BE852" s="140">
        <f>IF(N852="základní",J852,0)</f>
        <v>0</v>
      </c>
      <c r="BF852" s="140">
        <f>IF(N852="snížená",J852,0)</f>
        <v>0</v>
      </c>
      <c r="BG852" s="140">
        <f>IF(N852="zákl. přenesená",J852,0)</f>
        <v>0</v>
      </c>
      <c r="BH852" s="140">
        <f>IF(N852="sníž. přenesená",J852,0)</f>
        <v>0</v>
      </c>
      <c r="BI852" s="140">
        <f>IF(N852="nulová",J852,0)</f>
        <v>0</v>
      </c>
      <c r="BJ852" t="s" s="97">
        <v>130</v>
      </c>
      <c r="BK852" s="140">
        <f>ROUND(I852*H852,2)</f>
        <v>0</v>
      </c>
      <c r="BL852" t="s" s="97">
        <v>222</v>
      </c>
      <c r="BM852" t="s" s="141">
        <v>1179</v>
      </c>
    </row>
    <row r="853" s="60" customFormat="1" ht="24.15" customHeight="1">
      <c r="C853" t="s" s="129">
        <v>1180</v>
      </c>
      <c r="D853" t="s" s="129">
        <v>134</v>
      </c>
      <c r="E853" t="s" s="130">
        <v>1181</v>
      </c>
      <c r="F853" t="s" s="130">
        <v>1182</v>
      </c>
      <c r="G853" t="s" s="131">
        <v>1119</v>
      </c>
      <c r="H853" s="192"/>
      <c r="I853" s="133"/>
      <c r="J853" s="134">
        <f>ROUND(I853*H853,2)</f>
        <v>0</v>
      </c>
      <c r="M853" s="135"/>
      <c r="N853" t="s" s="136">
        <v>49</v>
      </c>
      <c r="P853" s="137">
        <f>O853*H853</f>
        <v>0</v>
      </c>
      <c r="Q853" s="137">
        <v>0</v>
      </c>
      <c r="R853" s="137">
        <f>Q853*H853</f>
        <v>0</v>
      </c>
      <c r="S853" s="137">
        <v>0</v>
      </c>
      <c r="T853" s="138">
        <f>S853*H853</f>
        <v>0</v>
      </c>
      <c r="AR853" t="s" s="139">
        <v>222</v>
      </c>
      <c r="AT853" t="s" s="139">
        <v>134</v>
      </c>
      <c r="AU853" t="s" s="139">
        <v>24</v>
      </c>
      <c r="AY853" t="s" s="97">
        <v>132</v>
      </c>
      <c r="BE853" s="140">
        <f>IF(N853="základní",J853,0)</f>
        <v>0</v>
      </c>
      <c r="BF853" s="140">
        <f>IF(N853="snížená",J853,0)</f>
        <v>0</v>
      </c>
      <c r="BG853" s="140">
        <f>IF(N853="zákl. přenesená",J853,0)</f>
        <v>0</v>
      </c>
      <c r="BH853" s="140">
        <f>IF(N853="sníž. přenesená",J853,0)</f>
        <v>0</v>
      </c>
      <c r="BI853" s="140">
        <f>IF(N853="nulová",J853,0)</f>
        <v>0</v>
      </c>
      <c r="BJ853" t="s" s="97">
        <v>130</v>
      </c>
      <c r="BK853" s="140">
        <f>ROUND(I853*H853,2)</f>
        <v>0</v>
      </c>
      <c r="BL853" t="s" s="97">
        <v>222</v>
      </c>
      <c r="BM853" t="s" s="141">
        <v>1183</v>
      </c>
    </row>
    <row r="854" s="118" customFormat="1" ht="22.8" customHeight="1">
      <c r="D854" t="s" s="183">
        <v>127</v>
      </c>
      <c r="E854" t="s" s="102">
        <v>1184</v>
      </c>
      <c r="F854" t="s" s="102">
        <v>1185</v>
      </c>
      <c r="J854" s="184">
        <f>BK854</f>
        <v>0</v>
      </c>
      <c r="P854" s="122">
        <f>SUM(P855:P860)</f>
        <v>0</v>
      </c>
      <c r="R854" s="122">
        <f>SUM(R855:R860)</f>
        <v>0.264444</v>
      </c>
      <c r="T854" s="123">
        <f>SUM(T855:T860)</f>
        <v>0</v>
      </c>
      <c r="AR854" t="s" s="119">
        <v>24</v>
      </c>
      <c r="AT854" t="s" s="124">
        <v>127</v>
      </c>
      <c r="AU854" t="s" s="124">
        <v>130</v>
      </c>
      <c r="AY854" t="s" s="119">
        <v>132</v>
      </c>
      <c r="BK854" s="125">
        <f>SUM(BK855:BK860)</f>
        <v>0</v>
      </c>
    </row>
    <row r="855" s="60" customFormat="1" ht="33" customHeight="1">
      <c r="C855" t="s" s="129">
        <v>1186</v>
      </c>
      <c r="D855" t="s" s="129">
        <v>134</v>
      </c>
      <c r="E855" t="s" s="130">
        <v>1187</v>
      </c>
      <c r="F855" t="s" s="130">
        <v>1188</v>
      </c>
      <c r="G855" t="s" s="131">
        <v>188</v>
      </c>
      <c r="H855" s="132">
        <v>6.2</v>
      </c>
      <c r="I855" s="133"/>
      <c r="J855" s="134">
        <f>ROUND(I855*H855,2)</f>
        <v>0</v>
      </c>
      <c r="M855" s="135"/>
      <c r="N855" t="s" s="136">
        <v>49</v>
      </c>
      <c r="P855" s="137">
        <f>O855*H855</f>
        <v>0</v>
      </c>
      <c r="Q855" s="137">
        <v>0.04082</v>
      </c>
      <c r="R855" s="137">
        <f>Q855*H855</f>
        <v>0.253084</v>
      </c>
      <c r="S855" s="137">
        <v>0</v>
      </c>
      <c r="T855" s="138">
        <f>S855*H855</f>
        <v>0</v>
      </c>
      <c r="AR855" t="s" s="139">
        <v>222</v>
      </c>
      <c r="AT855" t="s" s="139">
        <v>134</v>
      </c>
      <c r="AU855" t="s" s="139">
        <v>24</v>
      </c>
      <c r="AY855" t="s" s="97">
        <v>132</v>
      </c>
      <c r="BE855" s="140">
        <f>IF(N855="základní",J855,0)</f>
        <v>0</v>
      </c>
      <c r="BF855" s="140">
        <f>IF(N855="snížená",J855,0)</f>
        <v>0</v>
      </c>
      <c r="BG855" s="140">
        <f>IF(N855="zákl. přenesená",J855,0)</f>
        <v>0</v>
      </c>
      <c r="BH855" s="140">
        <f>IF(N855="sníž. přenesená",J855,0)</f>
        <v>0</v>
      </c>
      <c r="BI855" s="140">
        <f>IF(N855="nulová",J855,0)</f>
        <v>0</v>
      </c>
      <c r="BJ855" t="s" s="97">
        <v>130</v>
      </c>
      <c r="BK855" s="140">
        <f>ROUND(I855*H855,2)</f>
        <v>0</v>
      </c>
      <c r="BL855" t="s" s="97">
        <v>222</v>
      </c>
      <c r="BM855" t="s" s="141">
        <v>1189</v>
      </c>
    </row>
    <row r="856" s="148" customFormat="1" ht="13.55" customHeight="1">
      <c r="D856" t="s" s="143">
        <v>140</v>
      </c>
      <c r="E856" s="160"/>
      <c r="F856" t="s" s="161">
        <v>1190</v>
      </c>
      <c r="H856" s="162">
        <v>1.2</v>
      </c>
      <c r="AT856" t="s" s="153">
        <v>140</v>
      </c>
      <c r="AU856" t="s" s="153">
        <v>24</v>
      </c>
      <c r="AV856" t="s" s="147">
        <v>24</v>
      </c>
      <c r="AW856" t="s" s="147">
        <v>142</v>
      </c>
      <c r="AX856" t="s" s="147">
        <v>131</v>
      </c>
      <c r="AY856" t="s" s="153">
        <v>132</v>
      </c>
    </row>
    <row r="857" s="148" customFormat="1" ht="20.4" customHeight="1">
      <c r="D857" t="s" s="149">
        <v>140</v>
      </c>
      <c r="E857" s="150"/>
      <c r="F857" t="s" s="151">
        <v>1191</v>
      </c>
      <c r="H857" s="152">
        <v>5</v>
      </c>
      <c r="AT857" t="s" s="153">
        <v>140</v>
      </c>
      <c r="AU857" t="s" s="153">
        <v>24</v>
      </c>
      <c r="AV857" t="s" s="147">
        <v>24</v>
      </c>
      <c r="AW857" t="s" s="147">
        <v>142</v>
      </c>
      <c r="AX857" t="s" s="147">
        <v>131</v>
      </c>
      <c r="AY857" t="s" s="153">
        <v>132</v>
      </c>
    </row>
    <row r="858" s="154" customFormat="1" ht="13.55" customHeight="1">
      <c r="D858" t="s" s="155">
        <v>140</v>
      </c>
      <c r="E858" s="156"/>
      <c r="F858" t="s" s="157">
        <v>144</v>
      </c>
      <c r="H858" s="158">
        <v>6.2</v>
      </c>
      <c r="AT858" t="s" s="159">
        <v>140</v>
      </c>
      <c r="AU858" t="s" s="159">
        <v>24</v>
      </c>
      <c r="AV858" t="s" s="147">
        <v>138</v>
      </c>
      <c r="AW858" t="s" s="147">
        <v>142</v>
      </c>
      <c r="AX858" t="s" s="147">
        <v>130</v>
      </c>
      <c r="AY858" t="s" s="159">
        <v>132</v>
      </c>
    </row>
    <row r="859" s="60" customFormat="1" ht="33" customHeight="1">
      <c r="C859" t="s" s="129">
        <v>1192</v>
      </c>
      <c r="D859" t="s" s="129">
        <v>134</v>
      </c>
      <c r="E859" t="s" s="130">
        <v>1193</v>
      </c>
      <c r="F859" t="s" s="130">
        <v>1194</v>
      </c>
      <c r="G859" t="s" s="131">
        <v>188</v>
      </c>
      <c r="H859" s="132">
        <v>1</v>
      </c>
      <c r="I859" s="133"/>
      <c r="J859" s="134">
        <f>ROUND(I859*H859,2)</f>
        <v>0</v>
      </c>
      <c r="M859" s="135"/>
      <c r="N859" t="s" s="136">
        <v>49</v>
      </c>
      <c r="P859" s="137">
        <f>O859*H859</f>
        <v>0</v>
      </c>
      <c r="Q859" s="137">
        <v>0.01136</v>
      </c>
      <c r="R859" s="137">
        <f>Q859*H859</f>
        <v>0.01136</v>
      </c>
      <c r="S859" s="137">
        <v>0</v>
      </c>
      <c r="T859" s="138">
        <f>S859*H859</f>
        <v>0</v>
      </c>
      <c r="AR859" t="s" s="139">
        <v>222</v>
      </c>
      <c r="AT859" t="s" s="139">
        <v>134</v>
      </c>
      <c r="AU859" t="s" s="139">
        <v>24</v>
      </c>
      <c r="AY859" t="s" s="97">
        <v>132</v>
      </c>
      <c r="BE859" s="140">
        <f>IF(N859="základní",J859,0)</f>
        <v>0</v>
      </c>
      <c r="BF859" s="140">
        <f>IF(N859="snížená",J859,0)</f>
        <v>0</v>
      </c>
      <c r="BG859" s="140">
        <f>IF(N859="zákl. přenesená",J859,0)</f>
        <v>0</v>
      </c>
      <c r="BH859" s="140">
        <f>IF(N859="sníž. přenesená",J859,0)</f>
        <v>0</v>
      </c>
      <c r="BI859" s="140">
        <f>IF(N859="nulová",J859,0)</f>
        <v>0</v>
      </c>
      <c r="BJ859" t="s" s="97">
        <v>130</v>
      </c>
      <c r="BK859" s="140">
        <f>ROUND(I859*H859,2)</f>
        <v>0</v>
      </c>
      <c r="BL859" t="s" s="97">
        <v>222</v>
      </c>
      <c r="BM859" t="s" s="141">
        <v>1195</v>
      </c>
    </row>
    <row r="860" s="60" customFormat="1" ht="24.15" customHeight="1">
      <c r="C860" t="s" s="129">
        <v>1196</v>
      </c>
      <c r="D860" t="s" s="129">
        <v>134</v>
      </c>
      <c r="E860" t="s" s="130">
        <v>1197</v>
      </c>
      <c r="F860" t="s" s="130">
        <v>1198</v>
      </c>
      <c r="G860" t="s" s="131">
        <v>1119</v>
      </c>
      <c r="H860" s="192"/>
      <c r="I860" s="133"/>
      <c r="J860" s="134">
        <f>ROUND(I860*H860,2)</f>
        <v>0</v>
      </c>
      <c r="M860" s="135"/>
      <c r="N860" t="s" s="136">
        <v>49</v>
      </c>
      <c r="P860" s="137">
        <f>O860*H860</f>
        <v>0</v>
      </c>
      <c r="Q860" s="137">
        <v>0</v>
      </c>
      <c r="R860" s="137">
        <f>Q860*H860</f>
        <v>0</v>
      </c>
      <c r="S860" s="137">
        <v>0</v>
      </c>
      <c r="T860" s="138">
        <f>S860*H860</f>
        <v>0</v>
      </c>
      <c r="AR860" t="s" s="139">
        <v>222</v>
      </c>
      <c r="AT860" t="s" s="139">
        <v>134</v>
      </c>
      <c r="AU860" t="s" s="139">
        <v>24</v>
      </c>
      <c r="AY860" t="s" s="97">
        <v>132</v>
      </c>
      <c r="BE860" s="140">
        <f>IF(N860="základní",J860,0)</f>
        <v>0</v>
      </c>
      <c r="BF860" s="140">
        <f>IF(N860="snížená",J860,0)</f>
        <v>0</v>
      </c>
      <c r="BG860" s="140">
        <f>IF(N860="zákl. přenesená",J860,0)</f>
        <v>0</v>
      </c>
      <c r="BH860" s="140">
        <f>IF(N860="sníž. přenesená",J860,0)</f>
        <v>0</v>
      </c>
      <c r="BI860" s="140">
        <f>IF(N860="nulová",J860,0)</f>
        <v>0</v>
      </c>
      <c r="BJ860" t="s" s="97">
        <v>130</v>
      </c>
      <c r="BK860" s="140">
        <f>ROUND(I860*H860,2)</f>
        <v>0</v>
      </c>
      <c r="BL860" t="s" s="97">
        <v>222</v>
      </c>
      <c r="BM860" t="s" s="141">
        <v>1199</v>
      </c>
    </row>
    <row r="861" s="118" customFormat="1" ht="22.8" customHeight="1">
      <c r="D861" t="s" s="183">
        <v>127</v>
      </c>
      <c r="E861" t="s" s="102">
        <v>1200</v>
      </c>
      <c r="F861" t="s" s="102">
        <v>1201</v>
      </c>
      <c r="J861" s="184">
        <f>BK861</f>
        <v>0</v>
      </c>
      <c r="P861" s="122">
        <f>SUM(P862:P935)</f>
        <v>0</v>
      </c>
      <c r="R861" s="122">
        <f>SUM(R862:R935)</f>
        <v>2.90592136</v>
      </c>
      <c r="T861" s="123">
        <f>SUM(T862:T935)</f>
        <v>0.021</v>
      </c>
      <c r="AR861" t="s" s="119">
        <v>24</v>
      </c>
      <c r="AT861" t="s" s="124">
        <v>127</v>
      </c>
      <c r="AU861" t="s" s="124">
        <v>130</v>
      </c>
      <c r="AY861" t="s" s="119">
        <v>132</v>
      </c>
      <c r="BK861" s="125">
        <f>SUM(BK862:BK935)</f>
        <v>0</v>
      </c>
    </row>
    <row r="862" s="60" customFormat="1" ht="33" customHeight="1">
      <c r="C862" t="s" s="129">
        <v>1202</v>
      </c>
      <c r="D862" t="s" s="129">
        <v>134</v>
      </c>
      <c r="E862" t="s" s="130">
        <v>1203</v>
      </c>
      <c r="F862" t="s" s="130">
        <v>1204</v>
      </c>
      <c r="G862" t="s" s="131">
        <v>188</v>
      </c>
      <c r="H862" s="132">
        <v>167.29</v>
      </c>
      <c r="I862" s="133"/>
      <c r="J862" s="134">
        <f>ROUND(I862*H862,2)</f>
        <v>0</v>
      </c>
      <c r="M862" s="135"/>
      <c r="N862" t="s" s="136">
        <v>49</v>
      </c>
      <c r="P862" s="137">
        <f>O862*H862</f>
        <v>0</v>
      </c>
      <c r="Q862" s="137">
        <v>0.00125</v>
      </c>
      <c r="R862" s="137">
        <f>Q862*H862</f>
        <v>0.2091125</v>
      </c>
      <c r="S862" s="137">
        <v>0</v>
      </c>
      <c r="T862" s="138">
        <f>S862*H862</f>
        <v>0</v>
      </c>
      <c r="AR862" t="s" s="139">
        <v>222</v>
      </c>
      <c r="AT862" t="s" s="139">
        <v>134</v>
      </c>
      <c r="AU862" t="s" s="139">
        <v>24</v>
      </c>
      <c r="AY862" t="s" s="97">
        <v>132</v>
      </c>
      <c r="BE862" s="140">
        <f>IF(N862="základní",J862,0)</f>
        <v>0</v>
      </c>
      <c r="BF862" s="140">
        <f>IF(N862="snížená",J862,0)</f>
        <v>0</v>
      </c>
      <c r="BG862" s="140">
        <f>IF(N862="zákl. přenesená",J862,0)</f>
        <v>0</v>
      </c>
      <c r="BH862" s="140">
        <f>IF(N862="sníž. přenesená",J862,0)</f>
        <v>0</v>
      </c>
      <c r="BI862" s="140">
        <f>IF(N862="nulová",J862,0)</f>
        <v>0</v>
      </c>
      <c r="BJ862" t="s" s="97">
        <v>130</v>
      </c>
      <c r="BK862" s="140">
        <f>ROUND(I862*H862,2)</f>
        <v>0</v>
      </c>
      <c r="BL862" t="s" s="97">
        <v>222</v>
      </c>
      <c r="BM862" t="s" s="141">
        <v>1205</v>
      </c>
    </row>
    <row r="863" s="148" customFormat="1" ht="13.55" customHeight="1">
      <c r="D863" t="s" s="143">
        <v>140</v>
      </c>
      <c r="E863" s="160"/>
      <c r="F863" t="s" s="161">
        <v>1206</v>
      </c>
      <c r="H863" s="162">
        <v>124.67</v>
      </c>
      <c r="AT863" t="s" s="153">
        <v>140</v>
      </c>
      <c r="AU863" t="s" s="153">
        <v>24</v>
      </c>
      <c r="AV863" t="s" s="147">
        <v>24</v>
      </c>
      <c r="AW863" t="s" s="147">
        <v>142</v>
      </c>
      <c r="AX863" t="s" s="147">
        <v>131</v>
      </c>
      <c r="AY863" t="s" s="153">
        <v>132</v>
      </c>
    </row>
    <row r="864" s="148" customFormat="1" ht="13.55" customHeight="1">
      <c r="D864" t="s" s="149">
        <v>140</v>
      </c>
      <c r="E864" s="150"/>
      <c r="F864" t="s" s="151">
        <v>1207</v>
      </c>
      <c r="H864" s="152">
        <v>42.62</v>
      </c>
      <c r="AT864" t="s" s="153">
        <v>140</v>
      </c>
      <c r="AU864" t="s" s="153">
        <v>24</v>
      </c>
      <c r="AV864" t="s" s="147">
        <v>24</v>
      </c>
      <c r="AW864" t="s" s="147">
        <v>142</v>
      </c>
      <c r="AX864" t="s" s="147">
        <v>131</v>
      </c>
      <c r="AY864" t="s" s="153">
        <v>132</v>
      </c>
    </row>
    <row r="865" s="154" customFormat="1" ht="13.55" customHeight="1">
      <c r="D865" t="s" s="155">
        <v>140</v>
      </c>
      <c r="E865" s="156"/>
      <c r="F865" t="s" s="157">
        <v>144</v>
      </c>
      <c r="H865" s="158">
        <v>167.29</v>
      </c>
      <c r="AT865" t="s" s="159">
        <v>140</v>
      </c>
      <c r="AU865" t="s" s="159">
        <v>24</v>
      </c>
      <c r="AV865" t="s" s="147">
        <v>138</v>
      </c>
      <c r="AW865" t="s" s="147">
        <v>142</v>
      </c>
      <c r="AX865" t="s" s="147">
        <v>130</v>
      </c>
      <c r="AY865" t="s" s="159">
        <v>132</v>
      </c>
    </row>
    <row r="866" s="60" customFormat="1" ht="33" customHeight="1">
      <c r="C866" t="s" s="129">
        <v>1208</v>
      </c>
      <c r="D866" t="s" s="129">
        <v>134</v>
      </c>
      <c r="E866" t="s" s="130">
        <v>1209</v>
      </c>
      <c r="F866" t="s" s="130">
        <v>1204</v>
      </c>
      <c r="G866" t="s" s="131">
        <v>188</v>
      </c>
      <c r="H866" s="132">
        <v>12</v>
      </c>
      <c r="I866" s="133"/>
      <c r="J866" s="134">
        <f>ROUND(I866*H866,2)</f>
        <v>0</v>
      </c>
      <c r="M866" s="135"/>
      <c r="N866" t="s" s="136">
        <v>49</v>
      </c>
      <c r="P866" s="137">
        <f>O866*H866</f>
        <v>0</v>
      </c>
      <c r="Q866" s="137">
        <v>0.00125</v>
      </c>
      <c r="R866" s="137">
        <f>Q866*H866</f>
        <v>0.015</v>
      </c>
      <c r="S866" s="137">
        <v>0</v>
      </c>
      <c r="T866" s="138">
        <f>S866*H866</f>
        <v>0</v>
      </c>
      <c r="AR866" t="s" s="139">
        <v>222</v>
      </c>
      <c r="AT866" t="s" s="139">
        <v>134</v>
      </c>
      <c r="AU866" t="s" s="139">
        <v>24</v>
      </c>
      <c r="AY866" t="s" s="97">
        <v>132</v>
      </c>
      <c r="BE866" s="140">
        <f>IF(N866="základní",J866,0)</f>
        <v>0</v>
      </c>
      <c r="BF866" s="140">
        <f>IF(N866="snížená",J866,0)</f>
        <v>0</v>
      </c>
      <c r="BG866" s="140">
        <f>IF(N866="zákl. přenesená",J866,0)</f>
        <v>0</v>
      </c>
      <c r="BH866" s="140">
        <f>IF(N866="sníž. přenesená",J866,0)</f>
        <v>0</v>
      </c>
      <c r="BI866" s="140">
        <f>IF(N866="nulová",J866,0)</f>
        <v>0</v>
      </c>
      <c r="BJ866" t="s" s="97">
        <v>130</v>
      </c>
      <c r="BK866" s="140">
        <f>ROUND(I866*H866,2)</f>
        <v>0</v>
      </c>
      <c r="BL866" t="s" s="97">
        <v>222</v>
      </c>
      <c r="BM866" t="s" s="141">
        <v>1210</v>
      </c>
    </row>
    <row r="867" s="148" customFormat="1" ht="20.4" customHeight="1">
      <c r="D867" t="s" s="143">
        <v>140</v>
      </c>
      <c r="E867" s="160"/>
      <c r="F867" t="s" s="161">
        <v>1211</v>
      </c>
      <c r="H867" s="162">
        <v>12</v>
      </c>
      <c r="AT867" t="s" s="153">
        <v>140</v>
      </c>
      <c r="AU867" t="s" s="153">
        <v>24</v>
      </c>
      <c r="AV867" t="s" s="147">
        <v>24</v>
      </c>
      <c r="AW867" t="s" s="147">
        <v>142</v>
      </c>
      <c r="AX867" t="s" s="147">
        <v>131</v>
      </c>
      <c r="AY867" t="s" s="153">
        <v>132</v>
      </c>
    </row>
    <row r="868" s="154" customFormat="1" ht="13.55" customHeight="1">
      <c r="D868" t="s" s="155">
        <v>140</v>
      </c>
      <c r="E868" s="156"/>
      <c r="F868" t="s" s="157">
        <v>144</v>
      </c>
      <c r="H868" s="158">
        <v>12</v>
      </c>
      <c r="AT868" t="s" s="159">
        <v>140</v>
      </c>
      <c r="AU868" t="s" s="159">
        <v>24</v>
      </c>
      <c r="AV868" t="s" s="147">
        <v>138</v>
      </c>
      <c r="AW868" t="s" s="147">
        <v>142</v>
      </c>
      <c r="AX868" t="s" s="147">
        <v>130</v>
      </c>
      <c r="AY868" t="s" s="159">
        <v>132</v>
      </c>
    </row>
    <row r="869" s="60" customFormat="1" ht="33" customHeight="1">
      <c r="C869" t="s" s="163">
        <v>1212</v>
      </c>
      <c r="D869" t="s" s="163">
        <v>168</v>
      </c>
      <c r="E869" t="s" s="164">
        <v>1213</v>
      </c>
      <c r="F869" t="s" s="164">
        <v>1214</v>
      </c>
      <c r="G869" t="s" s="165">
        <v>188</v>
      </c>
      <c r="H869" s="166">
        <v>88</v>
      </c>
      <c r="I869" s="167"/>
      <c r="J869" s="168">
        <f>ROUND(I869*H869,2)</f>
        <v>0</v>
      </c>
      <c r="K869" s="169"/>
      <c r="L869" s="170"/>
      <c r="M869" s="171"/>
      <c r="N869" t="s" s="172">
        <v>49</v>
      </c>
      <c r="P869" s="137">
        <f>O869*H869</f>
        <v>0</v>
      </c>
      <c r="Q869" s="137">
        <v>0.008</v>
      </c>
      <c r="R869" s="137">
        <f>Q869*H869</f>
        <v>0.704</v>
      </c>
      <c r="S869" s="137">
        <v>0</v>
      </c>
      <c r="T869" s="138">
        <f>S869*H869</f>
        <v>0</v>
      </c>
      <c r="AR869" t="s" s="139">
        <v>313</v>
      </c>
      <c r="AT869" t="s" s="139">
        <v>168</v>
      </c>
      <c r="AU869" t="s" s="139">
        <v>24</v>
      </c>
      <c r="AY869" t="s" s="97">
        <v>132</v>
      </c>
      <c r="BE869" s="140">
        <f>IF(N869="základní",J869,0)</f>
        <v>0</v>
      </c>
      <c r="BF869" s="140">
        <f>IF(N869="snížená",J869,0)</f>
        <v>0</v>
      </c>
      <c r="BG869" s="140">
        <f>IF(N869="zákl. přenesená",J869,0)</f>
        <v>0</v>
      </c>
      <c r="BH869" s="140">
        <f>IF(N869="sníž. přenesená",J869,0)</f>
        <v>0</v>
      </c>
      <c r="BI869" s="140">
        <f>IF(N869="nulová",J869,0)</f>
        <v>0</v>
      </c>
      <c r="BJ869" t="s" s="97">
        <v>130</v>
      </c>
      <c r="BK869" s="140">
        <f>ROUND(I869*H869,2)</f>
        <v>0</v>
      </c>
      <c r="BL869" t="s" s="97">
        <v>222</v>
      </c>
      <c r="BM869" t="s" s="141">
        <v>1215</v>
      </c>
    </row>
    <row r="870" s="142" customFormat="1" ht="13.55" customHeight="1">
      <c r="D870" t="s" s="143">
        <v>140</v>
      </c>
      <c r="E870" s="144"/>
      <c r="F870" t="s" s="145">
        <v>1216</v>
      </c>
      <c r="H870" s="144"/>
      <c r="AT870" t="s" s="146">
        <v>140</v>
      </c>
      <c r="AU870" t="s" s="146">
        <v>24</v>
      </c>
      <c r="AV870" t="s" s="147">
        <v>130</v>
      </c>
      <c r="AW870" t="s" s="147">
        <v>142</v>
      </c>
      <c r="AX870" t="s" s="147">
        <v>131</v>
      </c>
      <c r="AY870" t="s" s="146">
        <v>132</v>
      </c>
    </row>
    <row r="871" s="148" customFormat="1" ht="13.55" customHeight="1">
      <c r="D871" t="s" s="149">
        <v>140</v>
      </c>
      <c r="E871" s="150"/>
      <c r="F871" t="s" s="151">
        <v>1217</v>
      </c>
      <c r="H871" s="152">
        <v>88</v>
      </c>
      <c r="AT871" t="s" s="153">
        <v>140</v>
      </c>
      <c r="AU871" t="s" s="153">
        <v>24</v>
      </c>
      <c r="AV871" t="s" s="147">
        <v>24</v>
      </c>
      <c r="AW871" t="s" s="147">
        <v>142</v>
      </c>
      <c r="AX871" t="s" s="147">
        <v>131</v>
      </c>
      <c r="AY871" t="s" s="153">
        <v>132</v>
      </c>
    </row>
    <row r="872" s="154" customFormat="1" ht="13.55" customHeight="1">
      <c r="D872" t="s" s="155">
        <v>140</v>
      </c>
      <c r="E872" s="156"/>
      <c r="F872" t="s" s="157">
        <v>144</v>
      </c>
      <c r="H872" s="158">
        <v>88</v>
      </c>
      <c r="AT872" t="s" s="159">
        <v>140</v>
      </c>
      <c r="AU872" t="s" s="159">
        <v>24</v>
      </c>
      <c r="AV872" t="s" s="147">
        <v>138</v>
      </c>
      <c r="AW872" t="s" s="147">
        <v>142</v>
      </c>
      <c r="AX872" t="s" s="147">
        <v>130</v>
      </c>
      <c r="AY872" t="s" s="159">
        <v>132</v>
      </c>
    </row>
    <row r="873" s="60" customFormat="1" ht="24.15" customHeight="1">
      <c r="C873" t="s" s="163">
        <v>1218</v>
      </c>
      <c r="D873" t="s" s="163">
        <v>168</v>
      </c>
      <c r="E873" t="s" s="164">
        <v>1219</v>
      </c>
      <c r="F873" t="s" s="164">
        <v>1220</v>
      </c>
      <c r="G873" t="s" s="165">
        <v>188</v>
      </c>
      <c r="H873" s="166">
        <v>91.29000000000001</v>
      </c>
      <c r="I873" s="167"/>
      <c r="J873" s="168">
        <f>ROUND(I873*H873,2)</f>
        <v>0</v>
      </c>
      <c r="K873" s="169"/>
      <c r="L873" s="170"/>
      <c r="M873" s="171"/>
      <c r="N873" t="s" s="172">
        <v>49</v>
      </c>
      <c r="P873" s="137">
        <f>O873*H873</f>
        <v>0</v>
      </c>
      <c r="Q873" s="137">
        <v>0.008</v>
      </c>
      <c r="R873" s="137">
        <f>Q873*H873</f>
        <v>0.73032</v>
      </c>
      <c r="S873" s="137">
        <v>0</v>
      </c>
      <c r="T873" s="138">
        <f>S873*H873</f>
        <v>0</v>
      </c>
      <c r="AR873" t="s" s="139">
        <v>313</v>
      </c>
      <c r="AT873" t="s" s="139">
        <v>168</v>
      </c>
      <c r="AU873" t="s" s="139">
        <v>24</v>
      </c>
      <c r="AY873" t="s" s="97">
        <v>132</v>
      </c>
      <c r="BE873" s="140">
        <f>IF(N873="základní",J873,0)</f>
        <v>0</v>
      </c>
      <c r="BF873" s="140">
        <f>IF(N873="snížená",J873,0)</f>
        <v>0</v>
      </c>
      <c r="BG873" s="140">
        <f>IF(N873="zákl. přenesená",J873,0)</f>
        <v>0</v>
      </c>
      <c r="BH873" s="140">
        <f>IF(N873="sníž. přenesená",J873,0)</f>
        <v>0</v>
      </c>
      <c r="BI873" s="140">
        <f>IF(N873="nulová",J873,0)</f>
        <v>0</v>
      </c>
      <c r="BJ873" t="s" s="97">
        <v>130</v>
      </c>
      <c r="BK873" s="140">
        <f>ROUND(I873*H873,2)</f>
        <v>0</v>
      </c>
      <c r="BL873" t="s" s="97">
        <v>222</v>
      </c>
      <c r="BM873" t="s" s="141">
        <v>1221</v>
      </c>
    </row>
    <row r="874" s="142" customFormat="1" ht="13.55" customHeight="1">
      <c r="D874" t="s" s="143">
        <v>140</v>
      </c>
      <c r="E874" s="144"/>
      <c r="F874" t="s" s="145">
        <v>1216</v>
      </c>
      <c r="H874" s="144"/>
      <c r="AT874" t="s" s="146">
        <v>140</v>
      </c>
      <c r="AU874" t="s" s="146">
        <v>24</v>
      </c>
      <c r="AV874" t="s" s="147">
        <v>130</v>
      </c>
      <c r="AW874" t="s" s="147">
        <v>142</v>
      </c>
      <c r="AX874" t="s" s="147">
        <v>131</v>
      </c>
      <c r="AY874" t="s" s="146">
        <v>132</v>
      </c>
    </row>
    <row r="875" s="148" customFormat="1" ht="13.55" customHeight="1">
      <c r="D875" t="s" s="149">
        <v>140</v>
      </c>
      <c r="E875" s="150"/>
      <c r="F875" t="s" s="151">
        <v>1222</v>
      </c>
      <c r="H875" s="152">
        <v>79.29000000000001</v>
      </c>
      <c r="AT875" t="s" s="153">
        <v>140</v>
      </c>
      <c r="AU875" t="s" s="153">
        <v>24</v>
      </c>
      <c r="AV875" t="s" s="147">
        <v>24</v>
      </c>
      <c r="AW875" t="s" s="147">
        <v>142</v>
      </c>
      <c r="AX875" t="s" s="147">
        <v>131</v>
      </c>
      <c r="AY875" t="s" s="153">
        <v>132</v>
      </c>
    </row>
    <row r="876" s="148" customFormat="1" ht="13.55" customHeight="1">
      <c r="D876" t="s" s="149">
        <v>140</v>
      </c>
      <c r="E876" s="150"/>
      <c r="F876" t="s" s="151">
        <v>1223</v>
      </c>
      <c r="H876" s="152">
        <v>12</v>
      </c>
      <c r="AT876" t="s" s="153">
        <v>140</v>
      </c>
      <c r="AU876" t="s" s="153">
        <v>24</v>
      </c>
      <c r="AV876" t="s" s="147">
        <v>24</v>
      </c>
      <c r="AW876" t="s" s="147">
        <v>142</v>
      </c>
      <c r="AX876" t="s" s="147">
        <v>131</v>
      </c>
      <c r="AY876" t="s" s="153">
        <v>132</v>
      </c>
    </row>
    <row r="877" s="154" customFormat="1" ht="13.55" customHeight="1">
      <c r="D877" t="s" s="155">
        <v>140</v>
      </c>
      <c r="E877" s="156"/>
      <c r="F877" t="s" s="157">
        <v>144</v>
      </c>
      <c r="H877" s="158">
        <v>91.29000000000001</v>
      </c>
      <c r="AT877" t="s" s="159">
        <v>140</v>
      </c>
      <c r="AU877" t="s" s="159">
        <v>24</v>
      </c>
      <c r="AV877" t="s" s="147">
        <v>138</v>
      </c>
      <c r="AW877" t="s" s="147">
        <v>142</v>
      </c>
      <c r="AX877" t="s" s="147">
        <v>130</v>
      </c>
      <c r="AY877" t="s" s="159">
        <v>132</v>
      </c>
    </row>
    <row r="878" s="60" customFormat="1" ht="24.15" customHeight="1">
      <c r="C878" t="s" s="129">
        <v>1224</v>
      </c>
      <c r="D878" t="s" s="129">
        <v>134</v>
      </c>
      <c r="E878" t="s" s="130">
        <v>1225</v>
      </c>
      <c r="F878" t="s" s="130">
        <v>1226</v>
      </c>
      <c r="G878" t="s" s="131">
        <v>188</v>
      </c>
      <c r="H878" s="132">
        <v>20.25</v>
      </c>
      <c r="I878" s="133"/>
      <c r="J878" s="134">
        <f>ROUND(I878*H878,2)</f>
        <v>0</v>
      </c>
      <c r="M878" s="135"/>
      <c r="N878" t="s" s="136">
        <v>49</v>
      </c>
      <c r="P878" s="137">
        <f>O878*H878</f>
        <v>0</v>
      </c>
      <c r="Q878" s="137">
        <v>0.0122</v>
      </c>
      <c r="R878" s="137">
        <f>Q878*H878</f>
        <v>0.24705</v>
      </c>
      <c r="S878" s="137">
        <v>0</v>
      </c>
      <c r="T878" s="138">
        <f>S878*H878</f>
        <v>0</v>
      </c>
      <c r="AR878" t="s" s="139">
        <v>222</v>
      </c>
      <c r="AT878" t="s" s="139">
        <v>134</v>
      </c>
      <c r="AU878" t="s" s="139">
        <v>24</v>
      </c>
      <c r="AY878" t="s" s="97">
        <v>132</v>
      </c>
      <c r="BE878" s="140">
        <f>IF(N878="základní",J878,0)</f>
        <v>0</v>
      </c>
      <c r="BF878" s="140">
        <f>IF(N878="snížená",J878,0)</f>
        <v>0</v>
      </c>
      <c r="BG878" s="140">
        <f>IF(N878="zákl. přenesená",J878,0)</f>
        <v>0</v>
      </c>
      <c r="BH878" s="140">
        <f>IF(N878="sníž. přenesená",J878,0)</f>
        <v>0</v>
      </c>
      <c r="BI878" s="140">
        <f>IF(N878="nulová",J878,0)</f>
        <v>0</v>
      </c>
      <c r="BJ878" t="s" s="97">
        <v>130</v>
      </c>
      <c r="BK878" s="140">
        <f>ROUND(I878*H878,2)</f>
        <v>0</v>
      </c>
      <c r="BL878" t="s" s="97">
        <v>222</v>
      </c>
      <c r="BM878" t="s" s="141">
        <v>1227</v>
      </c>
    </row>
    <row r="879" s="142" customFormat="1" ht="13.55" customHeight="1">
      <c r="D879" t="s" s="143">
        <v>140</v>
      </c>
      <c r="E879" s="144"/>
      <c r="F879" t="s" s="145">
        <v>1216</v>
      </c>
      <c r="H879" s="144"/>
      <c r="AT879" t="s" s="146">
        <v>140</v>
      </c>
      <c r="AU879" t="s" s="146">
        <v>24</v>
      </c>
      <c r="AV879" t="s" s="147">
        <v>130</v>
      </c>
      <c r="AW879" t="s" s="147">
        <v>142</v>
      </c>
      <c r="AX879" t="s" s="147">
        <v>131</v>
      </c>
      <c r="AY879" t="s" s="146">
        <v>132</v>
      </c>
    </row>
    <row r="880" s="148" customFormat="1" ht="13.55" customHeight="1">
      <c r="D880" t="s" s="149">
        <v>140</v>
      </c>
      <c r="E880" s="150"/>
      <c r="F880" t="s" s="151">
        <v>1228</v>
      </c>
      <c r="H880" s="152">
        <v>15.4</v>
      </c>
      <c r="AT880" t="s" s="153">
        <v>140</v>
      </c>
      <c r="AU880" t="s" s="153">
        <v>24</v>
      </c>
      <c r="AV880" t="s" s="147">
        <v>24</v>
      </c>
      <c r="AW880" t="s" s="147">
        <v>142</v>
      </c>
      <c r="AX880" t="s" s="147">
        <v>131</v>
      </c>
      <c r="AY880" t="s" s="153">
        <v>132</v>
      </c>
    </row>
    <row r="881" s="148" customFormat="1" ht="13.55" customHeight="1">
      <c r="D881" t="s" s="149">
        <v>140</v>
      </c>
      <c r="E881" s="150"/>
      <c r="F881" t="s" s="151">
        <v>1229</v>
      </c>
      <c r="H881" s="152">
        <v>4.85</v>
      </c>
      <c r="AT881" t="s" s="153">
        <v>140</v>
      </c>
      <c r="AU881" t="s" s="153">
        <v>24</v>
      </c>
      <c r="AV881" t="s" s="147">
        <v>24</v>
      </c>
      <c r="AW881" t="s" s="147">
        <v>142</v>
      </c>
      <c r="AX881" t="s" s="147">
        <v>131</v>
      </c>
      <c r="AY881" t="s" s="153">
        <v>132</v>
      </c>
    </row>
    <row r="882" s="154" customFormat="1" ht="13.55" customHeight="1">
      <c r="D882" t="s" s="155">
        <v>140</v>
      </c>
      <c r="E882" s="156"/>
      <c r="F882" t="s" s="157">
        <v>144</v>
      </c>
      <c r="H882" s="158">
        <v>20.25</v>
      </c>
      <c r="AT882" t="s" s="159">
        <v>140</v>
      </c>
      <c r="AU882" t="s" s="159">
        <v>24</v>
      </c>
      <c r="AV882" t="s" s="147">
        <v>138</v>
      </c>
      <c r="AW882" t="s" s="147">
        <v>142</v>
      </c>
      <c r="AX882" t="s" s="147">
        <v>130</v>
      </c>
      <c r="AY882" t="s" s="159">
        <v>132</v>
      </c>
    </row>
    <row r="883" s="60" customFormat="1" ht="24.15" customHeight="1">
      <c r="C883" t="s" s="129">
        <v>1230</v>
      </c>
      <c r="D883" t="s" s="129">
        <v>134</v>
      </c>
      <c r="E883" t="s" s="130">
        <v>1231</v>
      </c>
      <c r="F883" t="s" s="130">
        <v>1232</v>
      </c>
      <c r="G883" t="s" s="131">
        <v>188</v>
      </c>
      <c r="H883" s="132">
        <v>45.4</v>
      </c>
      <c r="I883" s="133"/>
      <c r="J883" s="134">
        <f>ROUND(I883*H883,2)</f>
        <v>0</v>
      </c>
      <c r="M883" s="135"/>
      <c r="N883" t="s" s="136">
        <v>49</v>
      </c>
      <c r="P883" s="137">
        <f>O883*H883</f>
        <v>0</v>
      </c>
      <c r="Q883" s="137">
        <v>0.01259</v>
      </c>
      <c r="R883" s="137">
        <f>Q883*H883</f>
        <v>0.571586</v>
      </c>
      <c r="S883" s="137">
        <v>0</v>
      </c>
      <c r="T883" s="138">
        <f>S883*H883</f>
        <v>0</v>
      </c>
      <c r="AR883" t="s" s="139">
        <v>222</v>
      </c>
      <c r="AT883" t="s" s="139">
        <v>134</v>
      </c>
      <c r="AU883" t="s" s="139">
        <v>24</v>
      </c>
      <c r="AY883" t="s" s="97">
        <v>132</v>
      </c>
      <c r="BE883" s="140">
        <f>IF(N883="základní",J883,0)</f>
        <v>0</v>
      </c>
      <c r="BF883" s="140">
        <f>IF(N883="snížená",J883,0)</f>
        <v>0</v>
      </c>
      <c r="BG883" s="140">
        <f>IF(N883="zákl. přenesená",J883,0)</f>
        <v>0</v>
      </c>
      <c r="BH883" s="140">
        <f>IF(N883="sníž. přenesená",J883,0)</f>
        <v>0</v>
      </c>
      <c r="BI883" s="140">
        <f>IF(N883="nulová",J883,0)</f>
        <v>0</v>
      </c>
      <c r="BJ883" t="s" s="97">
        <v>130</v>
      </c>
      <c r="BK883" s="140">
        <f>ROUND(I883*H883,2)</f>
        <v>0</v>
      </c>
      <c r="BL883" t="s" s="97">
        <v>222</v>
      </c>
      <c r="BM883" t="s" s="141">
        <v>1233</v>
      </c>
    </row>
    <row r="884" s="142" customFormat="1" ht="13.55" customHeight="1">
      <c r="D884" t="s" s="143">
        <v>140</v>
      </c>
      <c r="E884" s="144"/>
      <c r="F884" t="s" s="145">
        <v>1234</v>
      </c>
      <c r="H884" s="144"/>
      <c r="AT884" t="s" s="146">
        <v>140</v>
      </c>
      <c r="AU884" t="s" s="146">
        <v>24</v>
      </c>
      <c r="AV884" t="s" s="147">
        <v>130</v>
      </c>
      <c r="AW884" t="s" s="147">
        <v>142</v>
      </c>
      <c r="AX884" t="s" s="147">
        <v>131</v>
      </c>
      <c r="AY884" t="s" s="146">
        <v>132</v>
      </c>
    </row>
    <row r="885" s="142" customFormat="1" ht="13.55" customHeight="1">
      <c r="D885" t="s" s="149">
        <v>140</v>
      </c>
      <c r="E885" s="180"/>
      <c r="F885" t="s" s="181">
        <v>1216</v>
      </c>
      <c r="H885" s="180"/>
      <c r="AT885" t="s" s="146">
        <v>140</v>
      </c>
      <c r="AU885" t="s" s="146">
        <v>24</v>
      </c>
      <c r="AV885" t="s" s="147">
        <v>130</v>
      </c>
      <c r="AW885" t="s" s="147">
        <v>142</v>
      </c>
      <c r="AX885" t="s" s="147">
        <v>131</v>
      </c>
      <c r="AY885" t="s" s="146">
        <v>132</v>
      </c>
    </row>
    <row r="886" s="148" customFormat="1" ht="13.55" customHeight="1">
      <c r="D886" t="s" s="149">
        <v>140</v>
      </c>
      <c r="E886" s="150"/>
      <c r="F886" t="s" s="151">
        <v>1235</v>
      </c>
      <c r="H886" s="152">
        <v>20.8</v>
      </c>
      <c r="AT886" t="s" s="153">
        <v>140</v>
      </c>
      <c r="AU886" t="s" s="153">
        <v>24</v>
      </c>
      <c r="AV886" t="s" s="147">
        <v>24</v>
      </c>
      <c r="AW886" t="s" s="147">
        <v>142</v>
      </c>
      <c r="AX886" t="s" s="147">
        <v>131</v>
      </c>
      <c r="AY886" t="s" s="153">
        <v>132</v>
      </c>
    </row>
    <row r="887" s="148" customFormat="1" ht="13.55" customHeight="1">
      <c r="D887" t="s" s="149">
        <v>140</v>
      </c>
      <c r="E887" s="150"/>
      <c r="F887" t="s" s="151">
        <v>1236</v>
      </c>
      <c r="H887" s="152">
        <v>24.6</v>
      </c>
      <c r="AT887" t="s" s="153">
        <v>140</v>
      </c>
      <c r="AU887" t="s" s="153">
        <v>24</v>
      </c>
      <c r="AV887" t="s" s="147">
        <v>24</v>
      </c>
      <c r="AW887" t="s" s="147">
        <v>142</v>
      </c>
      <c r="AX887" t="s" s="147">
        <v>131</v>
      </c>
      <c r="AY887" t="s" s="153">
        <v>132</v>
      </c>
    </row>
    <row r="888" s="154" customFormat="1" ht="13.55" customHeight="1">
      <c r="D888" t="s" s="155">
        <v>140</v>
      </c>
      <c r="E888" s="156"/>
      <c r="F888" t="s" s="157">
        <v>144</v>
      </c>
      <c r="H888" s="158">
        <v>45.4</v>
      </c>
      <c r="AT888" t="s" s="159">
        <v>140</v>
      </c>
      <c r="AU888" t="s" s="159">
        <v>24</v>
      </c>
      <c r="AV888" t="s" s="147">
        <v>138</v>
      </c>
      <c r="AW888" t="s" s="147">
        <v>142</v>
      </c>
      <c r="AX888" t="s" s="147">
        <v>130</v>
      </c>
      <c r="AY888" t="s" s="159">
        <v>132</v>
      </c>
    </row>
    <row r="889" s="60" customFormat="1" ht="21.75" customHeight="1">
      <c r="C889" t="s" s="129">
        <v>1237</v>
      </c>
      <c r="D889" t="s" s="129">
        <v>134</v>
      </c>
      <c r="E889" t="s" s="130">
        <v>1238</v>
      </c>
      <c r="F889" t="s" s="130">
        <v>1239</v>
      </c>
      <c r="G889" t="s" s="131">
        <v>343</v>
      </c>
      <c r="H889" s="132">
        <v>45.4</v>
      </c>
      <c r="I889" s="133"/>
      <c r="J889" s="134">
        <f>ROUND(I889*H889,2)</f>
        <v>0</v>
      </c>
      <c r="M889" s="135"/>
      <c r="N889" t="s" s="136">
        <v>49</v>
      </c>
      <c r="P889" s="137">
        <f>O889*H889</f>
        <v>0</v>
      </c>
      <c r="Q889" s="137">
        <v>1e-05</v>
      </c>
      <c r="R889" s="137">
        <f>Q889*H889</f>
        <v>0.000454</v>
      </c>
      <c r="S889" s="137">
        <v>0</v>
      </c>
      <c r="T889" s="138">
        <f>S889*H889</f>
        <v>0</v>
      </c>
      <c r="AR889" t="s" s="139">
        <v>222</v>
      </c>
      <c r="AT889" t="s" s="139">
        <v>134</v>
      </c>
      <c r="AU889" t="s" s="139">
        <v>24</v>
      </c>
      <c r="AY889" t="s" s="97">
        <v>132</v>
      </c>
      <c r="BE889" s="140">
        <f>IF(N889="základní",J889,0)</f>
        <v>0</v>
      </c>
      <c r="BF889" s="140">
        <f>IF(N889="snížená",J889,0)</f>
        <v>0</v>
      </c>
      <c r="BG889" s="140">
        <f>IF(N889="zákl. přenesená",J889,0)</f>
        <v>0</v>
      </c>
      <c r="BH889" s="140">
        <f>IF(N889="sníž. přenesená",J889,0)</f>
        <v>0</v>
      </c>
      <c r="BI889" s="140">
        <f>IF(N889="nulová",J889,0)</f>
        <v>0</v>
      </c>
      <c r="BJ889" t="s" s="97">
        <v>130</v>
      </c>
      <c r="BK889" s="140">
        <f>ROUND(I889*H889,2)</f>
        <v>0</v>
      </c>
      <c r="BL889" t="s" s="97">
        <v>222</v>
      </c>
      <c r="BM889" t="s" s="141">
        <v>1240</v>
      </c>
    </row>
    <row r="890" s="60" customFormat="1" ht="24.15" customHeight="1">
      <c r="C890" t="s" s="129">
        <v>1241</v>
      </c>
      <c r="D890" t="s" s="129">
        <v>134</v>
      </c>
      <c r="E890" t="s" s="130">
        <v>1242</v>
      </c>
      <c r="F890" t="s" s="130">
        <v>1243</v>
      </c>
      <c r="G890" t="s" s="131">
        <v>188</v>
      </c>
      <c r="H890" s="132">
        <v>5.94</v>
      </c>
      <c r="I890" s="133"/>
      <c r="J890" s="134">
        <f>ROUND(I890*H890,2)</f>
        <v>0</v>
      </c>
      <c r="M890" s="135"/>
      <c r="N890" t="s" s="136">
        <v>49</v>
      </c>
      <c r="P890" s="137">
        <f>O890*H890</f>
        <v>0</v>
      </c>
      <c r="Q890" s="137">
        <v>0.02308</v>
      </c>
      <c r="R890" s="137">
        <f>Q890*H890</f>
        <v>0.1370952</v>
      </c>
      <c r="S890" s="137">
        <v>0</v>
      </c>
      <c r="T890" s="138">
        <f>S890*H890</f>
        <v>0</v>
      </c>
      <c r="AR890" t="s" s="139">
        <v>222</v>
      </c>
      <c r="AT890" t="s" s="139">
        <v>134</v>
      </c>
      <c r="AU890" t="s" s="139">
        <v>24</v>
      </c>
      <c r="AY890" t="s" s="97">
        <v>132</v>
      </c>
      <c r="BE890" s="140">
        <f>IF(N890="základní",J890,0)</f>
        <v>0</v>
      </c>
      <c r="BF890" s="140">
        <f>IF(N890="snížená",J890,0)</f>
        <v>0</v>
      </c>
      <c r="BG890" s="140">
        <f>IF(N890="zákl. přenesená",J890,0)</f>
        <v>0</v>
      </c>
      <c r="BH890" s="140">
        <f>IF(N890="sníž. přenesená",J890,0)</f>
        <v>0</v>
      </c>
      <c r="BI890" s="140">
        <f>IF(N890="nulová",J890,0)</f>
        <v>0</v>
      </c>
      <c r="BJ890" t="s" s="97">
        <v>130</v>
      </c>
      <c r="BK890" s="140">
        <f>ROUND(I890*H890,2)</f>
        <v>0</v>
      </c>
      <c r="BL890" t="s" s="97">
        <v>222</v>
      </c>
      <c r="BM890" t="s" s="141">
        <v>1244</v>
      </c>
    </row>
    <row r="891" s="142" customFormat="1" ht="13.55" customHeight="1">
      <c r="D891" t="s" s="143">
        <v>140</v>
      </c>
      <c r="E891" s="144"/>
      <c r="F891" t="s" s="145">
        <v>1216</v>
      </c>
      <c r="H891" s="144"/>
      <c r="AT891" t="s" s="146">
        <v>140</v>
      </c>
      <c r="AU891" t="s" s="146">
        <v>24</v>
      </c>
      <c r="AV891" t="s" s="147">
        <v>130</v>
      </c>
      <c r="AW891" t="s" s="147">
        <v>142</v>
      </c>
      <c r="AX891" t="s" s="147">
        <v>131</v>
      </c>
      <c r="AY891" t="s" s="146">
        <v>132</v>
      </c>
    </row>
    <row r="892" s="142" customFormat="1" ht="13.55" customHeight="1">
      <c r="D892" t="s" s="149">
        <v>140</v>
      </c>
      <c r="E892" s="180"/>
      <c r="F892" t="s" s="181">
        <v>1245</v>
      </c>
      <c r="H892" s="180"/>
      <c r="AT892" t="s" s="146">
        <v>140</v>
      </c>
      <c r="AU892" t="s" s="146">
        <v>24</v>
      </c>
      <c r="AV892" t="s" s="147">
        <v>130</v>
      </c>
      <c r="AW892" t="s" s="147">
        <v>142</v>
      </c>
      <c r="AX892" t="s" s="147">
        <v>131</v>
      </c>
      <c r="AY892" t="s" s="146">
        <v>132</v>
      </c>
    </row>
    <row r="893" s="148" customFormat="1" ht="13.55" customHeight="1">
      <c r="D893" t="s" s="149">
        <v>140</v>
      </c>
      <c r="E893" s="150"/>
      <c r="F893" t="s" s="151">
        <v>1246</v>
      </c>
      <c r="H893" s="152">
        <v>5.94</v>
      </c>
      <c r="AT893" t="s" s="153">
        <v>140</v>
      </c>
      <c r="AU893" t="s" s="153">
        <v>24</v>
      </c>
      <c r="AV893" t="s" s="147">
        <v>24</v>
      </c>
      <c r="AW893" t="s" s="147">
        <v>142</v>
      </c>
      <c r="AX893" t="s" s="147">
        <v>131</v>
      </c>
      <c r="AY893" t="s" s="153">
        <v>132</v>
      </c>
    </row>
    <row r="894" s="154" customFormat="1" ht="13.55" customHeight="1">
      <c r="D894" t="s" s="155">
        <v>140</v>
      </c>
      <c r="E894" s="156"/>
      <c r="F894" t="s" s="157">
        <v>144</v>
      </c>
      <c r="H894" s="158">
        <v>5.94</v>
      </c>
      <c r="AT894" t="s" s="159">
        <v>140</v>
      </c>
      <c r="AU894" t="s" s="159">
        <v>24</v>
      </c>
      <c r="AV894" t="s" s="147">
        <v>138</v>
      </c>
      <c r="AW894" t="s" s="147">
        <v>142</v>
      </c>
      <c r="AX894" t="s" s="147">
        <v>130</v>
      </c>
      <c r="AY894" t="s" s="159">
        <v>132</v>
      </c>
    </row>
    <row r="895" s="60" customFormat="1" ht="16.5" customHeight="1">
      <c r="C895" t="s" s="129">
        <v>1247</v>
      </c>
      <c r="D895" t="s" s="129">
        <v>134</v>
      </c>
      <c r="E895" t="s" s="130">
        <v>1248</v>
      </c>
      <c r="F895" t="s" s="130">
        <v>1249</v>
      </c>
      <c r="G895" t="s" s="131">
        <v>188</v>
      </c>
      <c r="H895" s="132">
        <v>109.55</v>
      </c>
      <c r="I895" s="133"/>
      <c r="J895" s="134">
        <f>ROUND(I895*H895,2)</f>
        <v>0</v>
      </c>
      <c r="M895" s="135"/>
      <c r="N895" t="s" s="136">
        <v>49</v>
      </c>
      <c r="P895" s="137">
        <f>O895*H895</f>
        <v>0</v>
      </c>
      <c r="Q895" s="137">
        <v>0</v>
      </c>
      <c r="R895" s="137">
        <f>Q895*H895</f>
        <v>0</v>
      </c>
      <c r="S895" s="137">
        <v>0</v>
      </c>
      <c r="T895" s="138">
        <f>S895*H895</f>
        <v>0</v>
      </c>
      <c r="AR895" t="s" s="139">
        <v>222</v>
      </c>
      <c r="AT895" t="s" s="139">
        <v>134</v>
      </c>
      <c r="AU895" t="s" s="139">
        <v>24</v>
      </c>
      <c r="AY895" t="s" s="97">
        <v>132</v>
      </c>
      <c r="BE895" s="140">
        <f>IF(N895="základní",J895,0)</f>
        <v>0</v>
      </c>
      <c r="BF895" s="140">
        <f>IF(N895="snížená",J895,0)</f>
        <v>0</v>
      </c>
      <c r="BG895" s="140">
        <f>IF(N895="zákl. přenesená",J895,0)</f>
        <v>0</v>
      </c>
      <c r="BH895" s="140">
        <f>IF(N895="sníž. přenesená",J895,0)</f>
        <v>0</v>
      </c>
      <c r="BI895" s="140">
        <f>IF(N895="nulová",J895,0)</f>
        <v>0</v>
      </c>
      <c r="BJ895" t="s" s="97">
        <v>130</v>
      </c>
      <c r="BK895" s="140">
        <f>ROUND(I895*H895,2)</f>
        <v>0</v>
      </c>
      <c r="BL895" t="s" s="97">
        <v>222</v>
      </c>
      <c r="BM895" t="s" s="141">
        <v>1250</v>
      </c>
    </row>
    <row r="896" s="148" customFormat="1" ht="13.55" customHeight="1">
      <c r="D896" t="s" s="143">
        <v>140</v>
      </c>
      <c r="E896" s="160"/>
      <c r="F896" t="s" s="161">
        <v>1251</v>
      </c>
      <c r="H896" s="162">
        <v>62.08</v>
      </c>
      <c r="AT896" t="s" s="153">
        <v>140</v>
      </c>
      <c r="AU896" t="s" s="153">
        <v>24</v>
      </c>
      <c r="AV896" t="s" s="147">
        <v>24</v>
      </c>
      <c r="AW896" t="s" s="147">
        <v>142</v>
      </c>
      <c r="AX896" t="s" s="147">
        <v>131</v>
      </c>
      <c r="AY896" t="s" s="153">
        <v>132</v>
      </c>
    </row>
    <row r="897" s="148" customFormat="1" ht="13.55" customHeight="1">
      <c r="D897" t="s" s="149">
        <v>140</v>
      </c>
      <c r="E897" s="150"/>
      <c r="F897" t="s" s="151">
        <v>1252</v>
      </c>
      <c r="H897" s="152">
        <v>47.47</v>
      </c>
      <c r="AT897" t="s" s="153">
        <v>140</v>
      </c>
      <c r="AU897" t="s" s="153">
        <v>24</v>
      </c>
      <c r="AV897" t="s" s="147">
        <v>24</v>
      </c>
      <c r="AW897" t="s" s="147">
        <v>142</v>
      </c>
      <c r="AX897" t="s" s="147">
        <v>131</v>
      </c>
      <c r="AY897" t="s" s="153">
        <v>132</v>
      </c>
    </row>
    <row r="898" s="154" customFormat="1" ht="13.55" customHeight="1">
      <c r="D898" t="s" s="155">
        <v>140</v>
      </c>
      <c r="E898" s="156"/>
      <c r="F898" t="s" s="157">
        <v>144</v>
      </c>
      <c r="H898" s="158">
        <v>109.55</v>
      </c>
      <c r="AT898" t="s" s="159">
        <v>140</v>
      </c>
      <c r="AU898" t="s" s="159">
        <v>24</v>
      </c>
      <c r="AV898" t="s" s="147">
        <v>138</v>
      </c>
      <c r="AW898" t="s" s="147">
        <v>142</v>
      </c>
      <c r="AX898" t="s" s="147">
        <v>130</v>
      </c>
      <c r="AY898" t="s" s="159">
        <v>132</v>
      </c>
    </row>
    <row r="899" s="60" customFormat="1" ht="24.15" customHeight="1">
      <c r="C899" t="s" s="163">
        <v>1253</v>
      </c>
      <c r="D899" t="s" s="163">
        <v>168</v>
      </c>
      <c r="E899" t="s" s="164">
        <v>1254</v>
      </c>
      <c r="F899" t="s" s="164">
        <v>1255</v>
      </c>
      <c r="G899" t="s" s="165">
        <v>188</v>
      </c>
      <c r="H899" s="166">
        <v>123.079</v>
      </c>
      <c r="I899" s="167"/>
      <c r="J899" s="168">
        <f>ROUND(I899*H899,2)</f>
        <v>0</v>
      </c>
      <c r="K899" s="169"/>
      <c r="L899" s="170"/>
      <c r="M899" s="171"/>
      <c r="N899" t="s" s="172">
        <v>49</v>
      </c>
      <c r="P899" s="137">
        <f>O899*H899</f>
        <v>0</v>
      </c>
      <c r="Q899" s="137">
        <v>0.00014</v>
      </c>
      <c r="R899" s="137">
        <f>Q899*H899</f>
        <v>0.01723106</v>
      </c>
      <c r="S899" s="137">
        <v>0</v>
      </c>
      <c r="T899" s="138">
        <f>S899*H899</f>
        <v>0</v>
      </c>
      <c r="AR899" t="s" s="139">
        <v>313</v>
      </c>
      <c r="AT899" t="s" s="139">
        <v>168</v>
      </c>
      <c r="AU899" t="s" s="139">
        <v>24</v>
      </c>
      <c r="AY899" t="s" s="97">
        <v>132</v>
      </c>
      <c r="BE899" s="140">
        <f>IF(N899="základní",J899,0)</f>
        <v>0</v>
      </c>
      <c r="BF899" s="140">
        <f>IF(N899="snížená",J899,0)</f>
        <v>0</v>
      </c>
      <c r="BG899" s="140">
        <f>IF(N899="zákl. přenesená",J899,0)</f>
        <v>0</v>
      </c>
      <c r="BH899" s="140">
        <f>IF(N899="sníž. přenesená",J899,0)</f>
        <v>0</v>
      </c>
      <c r="BI899" s="140">
        <f>IF(N899="nulová",J899,0)</f>
        <v>0</v>
      </c>
      <c r="BJ899" t="s" s="97">
        <v>130</v>
      </c>
      <c r="BK899" s="140">
        <f>ROUND(I899*H899,2)</f>
        <v>0</v>
      </c>
      <c r="BL899" t="s" s="97">
        <v>222</v>
      </c>
      <c r="BM899" t="s" s="141">
        <v>1256</v>
      </c>
    </row>
    <row r="900" s="148" customFormat="1" ht="13.55" customHeight="1">
      <c r="D900" t="s" s="143">
        <v>140</v>
      </c>
      <c r="E900" s="160"/>
      <c r="F900" t="s" s="161">
        <v>1257</v>
      </c>
      <c r="H900" s="162">
        <v>109.55</v>
      </c>
      <c r="AT900" t="s" s="153">
        <v>140</v>
      </c>
      <c r="AU900" t="s" s="153">
        <v>24</v>
      </c>
      <c r="AV900" t="s" s="147">
        <v>24</v>
      </c>
      <c r="AW900" t="s" s="147">
        <v>142</v>
      </c>
      <c r="AX900" t="s" s="147">
        <v>131</v>
      </c>
      <c r="AY900" t="s" s="153">
        <v>132</v>
      </c>
    </row>
    <row r="901" s="154" customFormat="1" ht="13.55" customHeight="1">
      <c r="D901" t="s" s="149">
        <v>140</v>
      </c>
      <c r="E901" s="173"/>
      <c r="F901" t="s" s="174">
        <v>144</v>
      </c>
      <c r="H901" s="152">
        <v>109.55</v>
      </c>
      <c r="AT901" t="s" s="159">
        <v>140</v>
      </c>
      <c r="AU901" t="s" s="159">
        <v>24</v>
      </c>
      <c r="AV901" t="s" s="147">
        <v>138</v>
      </c>
      <c r="AW901" t="s" s="147">
        <v>142</v>
      </c>
      <c r="AX901" t="s" s="147">
        <v>130</v>
      </c>
      <c r="AY901" t="s" s="159">
        <v>132</v>
      </c>
    </row>
    <row r="902" s="148" customFormat="1" ht="13.55" customHeight="1">
      <c r="D902" t="s" s="155">
        <v>140</v>
      </c>
      <c r="F902" t="s" s="175">
        <v>1258</v>
      </c>
      <c r="H902" s="158">
        <v>123.079</v>
      </c>
      <c r="AT902" t="s" s="153">
        <v>140</v>
      </c>
      <c r="AU902" t="s" s="153">
        <v>24</v>
      </c>
      <c r="AV902" t="s" s="147">
        <v>24</v>
      </c>
      <c r="AW902" t="s" s="147">
        <v>27</v>
      </c>
      <c r="AX902" t="s" s="147">
        <v>130</v>
      </c>
      <c r="AY902" t="s" s="153">
        <v>132</v>
      </c>
    </row>
    <row r="903" s="60" customFormat="1" ht="21.75" customHeight="1">
      <c r="C903" t="s" s="129">
        <v>1259</v>
      </c>
      <c r="D903" t="s" s="129">
        <v>134</v>
      </c>
      <c r="E903" t="s" s="130">
        <v>1260</v>
      </c>
      <c r="F903" t="s" s="130">
        <v>1261</v>
      </c>
      <c r="G903" t="s" s="131">
        <v>188</v>
      </c>
      <c r="H903" s="132">
        <v>63.95</v>
      </c>
      <c r="I903" s="133"/>
      <c r="J903" s="134">
        <f>ROUND(I903*H903,2)</f>
        <v>0</v>
      </c>
      <c r="M903" s="135"/>
      <c r="N903" t="s" s="136">
        <v>49</v>
      </c>
      <c r="P903" s="137">
        <f>O903*H903</f>
        <v>0</v>
      </c>
      <c r="Q903" s="137">
        <v>0</v>
      </c>
      <c r="R903" s="137">
        <f>Q903*H903</f>
        <v>0</v>
      </c>
      <c r="S903" s="137">
        <v>0</v>
      </c>
      <c r="T903" s="138">
        <f>S903*H903</f>
        <v>0</v>
      </c>
      <c r="AR903" t="s" s="139">
        <v>222</v>
      </c>
      <c r="AT903" t="s" s="139">
        <v>134</v>
      </c>
      <c r="AU903" t="s" s="139">
        <v>24</v>
      </c>
      <c r="AY903" t="s" s="97">
        <v>132</v>
      </c>
      <c r="BE903" s="140">
        <f>IF(N903="základní",J903,0)</f>
        <v>0</v>
      </c>
      <c r="BF903" s="140">
        <f>IF(N903="snížená",J903,0)</f>
        <v>0</v>
      </c>
      <c r="BG903" s="140">
        <f>IF(N903="zákl. přenesená",J903,0)</f>
        <v>0</v>
      </c>
      <c r="BH903" s="140">
        <f>IF(N903="sníž. přenesená",J903,0)</f>
        <v>0</v>
      </c>
      <c r="BI903" s="140">
        <f>IF(N903="nulová",J903,0)</f>
        <v>0</v>
      </c>
      <c r="BJ903" t="s" s="97">
        <v>130</v>
      </c>
      <c r="BK903" s="140">
        <f>ROUND(I903*H903,2)</f>
        <v>0</v>
      </c>
      <c r="BL903" t="s" s="97">
        <v>222</v>
      </c>
      <c r="BM903" t="s" s="141">
        <v>1262</v>
      </c>
    </row>
    <row r="904" s="148" customFormat="1" ht="13.55" customHeight="1">
      <c r="D904" t="s" s="143">
        <v>140</v>
      </c>
      <c r="E904" s="160"/>
      <c r="F904" t="s" s="161">
        <v>1263</v>
      </c>
      <c r="H904" s="162">
        <v>8.050000000000001</v>
      </c>
      <c r="AT904" t="s" s="153">
        <v>140</v>
      </c>
      <c r="AU904" t="s" s="153">
        <v>24</v>
      </c>
      <c r="AV904" t="s" s="147">
        <v>24</v>
      </c>
      <c r="AW904" t="s" s="147">
        <v>142</v>
      </c>
      <c r="AX904" t="s" s="147">
        <v>131</v>
      </c>
      <c r="AY904" t="s" s="153">
        <v>132</v>
      </c>
    </row>
    <row r="905" s="148" customFormat="1" ht="13.55" customHeight="1">
      <c r="D905" t="s" s="149">
        <v>140</v>
      </c>
      <c r="E905" s="150"/>
      <c r="F905" t="s" s="151">
        <v>1264</v>
      </c>
      <c r="H905" s="152">
        <v>43.9</v>
      </c>
      <c r="AT905" t="s" s="153">
        <v>140</v>
      </c>
      <c r="AU905" t="s" s="153">
        <v>24</v>
      </c>
      <c r="AV905" t="s" s="147">
        <v>24</v>
      </c>
      <c r="AW905" t="s" s="147">
        <v>142</v>
      </c>
      <c r="AX905" t="s" s="147">
        <v>131</v>
      </c>
      <c r="AY905" t="s" s="153">
        <v>132</v>
      </c>
    </row>
    <row r="906" s="148" customFormat="1" ht="13.55" customHeight="1">
      <c r="D906" t="s" s="149">
        <v>140</v>
      </c>
      <c r="E906" s="150"/>
      <c r="F906" t="s" s="151">
        <v>1223</v>
      </c>
      <c r="H906" s="152">
        <v>12</v>
      </c>
      <c r="AT906" t="s" s="153">
        <v>140</v>
      </c>
      <c r="AU906" t="s" s="153">
        <v>24</v>
      </c>
      <c r="AV906" t="s" s="147">
        <v>24</v>
      </c>
      <c r="AW906" t="s" s="147">
        <v>142</v>
      </c>
      <c r="AX906" t="s" s="147">
        <v>131</v>
      </c>
      <c r="AY906" t="s" s="153">
        <v>132</v>
      </c>
    </row>
    <row r="907" s="154" customFormat="1" ht="13.55" customHeight="1">
      <c r="D907" t="s" s="155">
        <v>140</v>
      </c>
      <c r="E907" s="156"/>
      <c r="F907" t="s" s="157">
        <v>144</v>
      </c>
      <c r="H907" s="158">
        <v>63.95</v>
      </c>
      <c r="AT907" t="s" s="159">
        <v>140</v>
      </c>
      <c r="AU907" t="s" s="159">
        <v>24</v>
      </c>
      <c r="AV907" t="s" s="147">
        <v>138</v>
      </c>
      <c r="AW907" t="s" s="147">
        <v>142</v>
      </c>
      <c r="AX907" t="s" s="147">
        <v>130</v>
      </c>
      <c r="AY907" t="s" s="159">
        <v>132</v>
      </c>
    </row>
    <row r="908" s="60" customFormat="1" ht="24.15" customHeight="1">
      <c r="C908" t="s" s="129">
        <v>1265</v>
      </c>
      <c r="D908" t="s" s="129">
        <v>134</v>
      </c>
      <c r="E908" t="s" s="130">
        <v>1266</v>
      </c>
      <c r="F908" t="s" s="130">
        <v>1267</v>
      </c>
      <c r="G908" t="s" s="131">
        <v>188</v>
      </c>
      <c r="H908" s="132">
        <v>187.54</v>
      </c>
      <c r="I908" s="133"/>
      <c r="J908" s="134">
        <f>ROUND(I908*H908,2)</f>
        <v>0</v>
      </c>
      <c r="M908" s="135"/>
      <c r="N908" t="s" s="136">
        <v>49</v>
      </c>
      <c r="P908" s="137">
        <f>O908*H908</f>
        <v>0</v>
      </c>
      <c r="Q908" s="137">
        <v>0.0001</v>
      </c>
      <c r="R908" s="137">
        <f>Q908*H908</f>
        <v>0.018754</v>
      </c>
      <c r="S908" s="137">
        <v>0</v>
      </c>
      <c r="T908" s="138">
        <f>S908*H908</f>
        <v>0</v>
      </c>
      <c r="AR908" t="s" s="139">
        <v>222</v>
      </c>
      <c r="AT908" t="s" s="139">
        <v>134</v>
      </c>
      <c r="AU908" t="s" s="139">
        <v>24</v>
      </c>
      <c r="AY908" t="s" s="97">
        <v>132</v>
      </c>
      <c r="BE908" s="140">
        <f>IF(N908="základní",J908,0)</f>
        <v>0</v>
      </c>
      <c r="BF908" s="140">
        <f>IF(N908="snížená",J908,0)</f>
        <v>0</v>
      </c>
      <c r="BG908" s="140">
        <f>IF(N908="zákl. přenesená",J908,0)</f>
        <v>0</v>
      </c>
      <c r="BH908" s="140">
        <f>IF(N908="sníž. přenesená",J908,0)</f>
        <v>0</v>
      </c>
      <c r="BI908" s="140">
        <f>IF(N908="nulová",J908,0)</f>
        <v>0</v>
      </c>
      <c r="BJ908" t="s" s="97">
        <v>130</v>
      </c>
      <c r="BK908" s="140">
        <f>ROUND(I908*H908,2)</f>
        <v>0</v>
      </c>
      <c r="BL908" t="s" s="97">
        <v>222</v>
      </c>
      <c r="BM908" t="s" s="141">
        <v>1268</v>
      </c>
    </row>
    <row r="909" s="148" customFormat="1" ht="13.55" customHeight="1">
      <c r="D909" t="s" s="143">
        <v>140</v>
      </c>
      <c r="E909" s="160"/>
      <c r="F909" t="s" s="161">
        <v>1269</v>
      </c>
      <c r="H909" s="162">
        <v>187.54</v>
      </c>
      <c r="AT909" t="s" s="153">
        <v>140</v>
      </c>
      <c r="AU909" t="s" s="153">
        <v>24</v>
      </c>
      <c r="AV909" t="s" s="147">
        <v>24</v>
      </c>
      <c r="AW909" t="s" s="147">
        <v>142</v>
      </c>
      <c r="AX909" t="s" s="147">
        <v>131</v>
      </c>
      <c r="AY909" t="s" s="153">
        <v>132</v>
      </c>
    </row>
    <row r="910" s="154" customFormat="1" ht="13.55" customHeight="1">
      <c r="D910" t="s" s="155">
        <v>140</v>
      </c>
      <c r="E910" s="156"/>
      <c r="F910" t="s" s="157">
        <v>144</v>
      </c>
      <c r="H910" s="158">
        <v>187.54</v>
      </c>
      <c r="AT910" t="s" s="159">
        <v>140</v>
      </c>
      <c r="AU910" t="s" s="159">
        <v>24</v>
      </c>
      <c r="AV910" t="s" s="147">
        <v>138</v>
      </c>
      <c r="AW910" t="s" s="147">
        <v>142</v>
      </c>
      <c r="AX910" t="s" s="147">
        <v>130</v>
      </c>
      <c r="AY910" t="s" s="159">
        <v>132</v>
      </c>
    </row>
    <row r="911" s="60" customFormat="1" ht="16.5" customHeight="1">
      <c r="C911" t="s" s="129">
        <v>1270</v>
      </c>
      <c r="D911" t="s" s="129">
        <v>134</v>
      </c>
      <c r="E911" t="s" s="130">
        <v>1271</v>
      </c>
      <c r="F911" t="s" s="130">
        <v>1272</v>
      </c>
      <c r="G911" t="s" s="131">
        <v>343</v>
      </c>
      <c r="H911" s="132">
        <v>20.4</v>
      </c>
      <c r="I911" s="133"/>
      <c r="J911" s="134">
        <f>ROUND(I911*H911,2)</f>
        <v>0</v>
      </c>
      <c r="M911" s="135"/>
      <c r="N911" t="s" s="136">
        <v>49</v>
      </c>
      <c r="P911" s="137">
        <f>O911*H911</f>
        <v>0</v>
      </c>
      <c r="Q911" s="137">
        <v>0.00438</v>
      </c>
      <c r="R911" s="137">
        <f>Q911*H911</f>
        <v>0.089352</v>
      </c>
      <c r="S911" s="137">
        <v>0</v>
      </c>
      <c r="T911" s="138">
        <f>S911*H911</f>
        <v>0</v>
      </c>
      <c r="AR911" t="s" s="139">
        <v>222</v>
      </c>
      <c r="AT911" t="s" s="139">
        <v>134</v>
      </c>
      <c r="AU911" t="s" s="139">
        <v>24</v>
      </c>
      <c r="AY911" t="s" s="97">
        <v>132</v>
      </c>
      <c r="BE911" s="140">
        <f>IF(N911="základní",J911,0)</f>
        <v>0</v>
      </c>
      <c r="BF911" s="140">
        <f>IF(N911="snížená",J911,0)</f>
        <v>0</v>
      </c>
      <c r="BG911" s="140">
        <f>IF(N911="zákl. přenesená",J911,0)</f>
        <v>0</v>
      </c>
      <c r="BH911" s="140">
        <f>IF(N911="sníž. přenesená",J911,0)</f>
        <v>0</v>
      </c>
      <c r="BI911" s="140">
        <f>IF(N911="nulová",J911,0)</f>
        <v>0</v>
      </c>
      <c r="BJ911" t="s" s="97">
        <v>130</v>
      </c>
      <c r="BK911" s="140">
        <f>ROUND(I911*H911,2)</f>
        <v>0</v>
      </c>
      <c r="BL911" t="s" s="97">
        <v>222</v>
      </c>
      <c r="BM911" t="s" s="141">
        <v>1273</v>
      </c>
    </row>
    <row r="912" s="142" customFormat="1" ht="13.55" customHeight="1">
      <c r="D912" t="s" s="143">
        <v>140</v>
      </c>
      <c r="E912" s="144"/>
      <c r="F912" t="s" s="145">
        <v>1274</v>
      </c>
      <c r="H912" s="144"/>
      <c r="AT912" t="s" s="146">
        <v>140</v>
      </c>
      <c r="AU912" t="s" s="146">
        <v>24</v>
      </c>
      <c r="AV912" t="s" s="147">
        <v>130</v>
      </c>
      <c r="AW912" t="s" s="147">
        <v>142</v>
      </c>
      <c r="AX912" t="s" s="147">
        <v>131</v>
      </c>
      <c r="AY912" t="s" s="146">
        <v>132</v>
      </c>
    </row>
    <row r="913" s="148" customFormat="1" ht="13.55" customHeight="1">
      <c r="D913" t="s" s="149">
        <v>140</v>
      </c>
      <c r="E913" s="150"/>
      <c r="F913" t="s" s="151">
        <v>1275</v>
      </c>
      <c r="H913" s="152">
        <v>20.4</v>
      </c>
      <c r="AT913" t="s" s="153">
        <v>140</v>
      </c>
      <c r="AU913" t="s" s="153">
        <v>24</v>
      </c>
      <c r="AV913" t="s" s="147">
        <v>24</v>
      </c>
      <c r="AW913" t="s" s="147">
        <v>142</v>
      </c>
      <c r="AX913" t="s" s="147">
        <v>131</v>
      </c>
      <c r="AY913" t="s" s="153">
        <v>132</v>
      </c>
    </row>
    <row r="914" s="154" customFormat="1" ht="13.55" customHeight="1">
      <c r="D914" t="s" s="155">
        <v>140</v>
      </c>
      <c r="E914" s="156"/>
      <c r="F914" t="s" s="157">
        <v>144</v>
      </c>
      <c r="H914" s="158">
        <v>20.4</v>
      </c>
      <c r="AT914" t="s" s="159">
        <v>140</v>
      </c>
      <c r="AU914" t="s" s="159">
        <v>24</v>
      </c>
      <c r="AV914" t="s" s="147">
        <v>138</v>
      </c>
      <c r="AW914" t="s" s="147">
        <v>142</v>
      </c>
      <c r="AX914" t="s" s="147">
        <v>130</v>
      </c>
      <c r="AY914" t="s" s="159">
        <v>132</v>
      </c>
    </row>
    <row r="915" s="60" customFormat="1" ht="16.5" customHeight="1">
      <c r="C915" t="s" s="129">
        <v>1276</v>
      </c>
      <c r="D915" t="s" s="129">
        <v>134</v>
      </c>
      <c r="E915" t="s" s="130">
        <v>1277</v>
      </c>
      <c r="F915" t="s" s="130">
        <v>1278</v>
      </c>
      <c r="G915" t="s" s="131">
        <v>188</v>
      </c>
      <c r="H915" s="132">
        <v>77.53</v>
      </c>
      <c r="I915" s="133"/>
      <c r="J915" s="134">
        <f>ROUND(I915*H915,2)</f>
        <v>0</v>
      </c>
      <c r="M915" s="135"/>
      <c r="N915" t="s" s="136">
        <v>49</v>
      </c>
      <c r="P915" s="137">
        <f>O915*H915</f>
        <v>0</v>
      </c>
      <c r="Q915" s="137">
        <v>0.0001</v>
      </c>
      <c r="R915" s="137">
        <f>Q915*H915</f>
        <v>0.007753</v>
      </c>
      <c r="S915" s="137">
        <v>0</v>
      </c>
      <c r="T915" s="138">
        <f>S915*H915</f>
        <v>0</v>
      </c>
      <c r="AR915" t="s" s="139">
        <v>222</v>
      </c>
      <c r="AT915" t="s" s="139">
        <v>134</v>
      </c>
      <c r="AU915" t="s" s="139">
        <v>24</v>
      </c>
      <c r="AY915" t="s" s="97">
        <v>132</v>
      </c>
      <c r="BE915" s="140">
        <f>IF(N915="základní",J915,0)</f>
        <v>0</v>
      </c>
      <c r="BF915" s="140">
        <f>IF(N915="snížená",J915,0)</f>
        <v>0</v>
      </c>
      <c r="BG915" s="140">
        <f>IF(N915="zákl. přenesená",J915,0)</f>
        <v>0</v>
      </c>
      <c r="BH915" s="140">
        <f>IF(N915="sníž. přenesená",J915,0)</f>
        <v>0</v>
      </c>
      <c r="BI915" s="140">
        <f>IF(N915="nulová",J915,0)</f>
        <v>0</v>
      </c>
      <c r="BJ915" t="s" s="97">
        <v>130</v>
      </c>
      <c r="BK915" s="140">
        <f>ROUND(I915*H915,2)</f>
        <v>0</v>
      </c>
      <c r="BL915" t="s" s="97">
        <v>222</v>
      </c>
      <c r="BM915" t="s" s="141">
        <v>1279</v>
      </c>
    </row>
    <row r="916" s="148" customFormat="1" ht="13.55" customHeight="1">
      <c r="D916" t="s" s="143">
        <v>140</v>
      </c>
      <c r="E916" s="160"/>
      <c r="F916" t="s" s="161">
        <v>1228</v>
      </c>
      <c r="H916" s="162">
        <v>15.4</v>
      </c>
      <c r="AT916" t="s" s="153">
        <v>140</v>
      </c>
      <c r="AU916" t="s" s="153">
        <v>24</v>
      </c>
      <c r="AV916" t="s" s="147">
        <v>24</v>
      </c>
      <c r="AW916" t="s" s="147">
        <v>142</v>
      </c>
      <c r="AX916" t="s" s="147">
        <v>131</v>
      </c>
      <c r="AY916" t="s" s="153">
        <v>132</v>
      </c>
    </row>
    <row r="917" s="148" customFormat="1" ht="13.55" customHeight="1">
      <c r="D917" t="s" s="149">
        <v>140</v>
      </c>
      <c r="E917" s="150"/>
      <c r="F917" t="s" s="151">
        <v>1229</v>
      </c>
      <c r="H917" s="152">
        <v>4.85</v>
      </c>
      <c r="AT917" t="s" s="153">
        <v>140</v>
      </c>
      <c r="AU917" t="s" s="153">
        <v>24</v>
      </c>
      <c r="AV917" t="s" s="147">
        <v>24</v>
      </c>
      <c r="AW917" t="s" s="147">
        <v>142</v>
      </c>
      <c r="AX917" t="s" s="147">
        <v>131</v>
      </c>
      <c r="AY917" t="s" s="153">
        <v>132</v>
      </c>
    </row>
    <row r="918" s="142" customFormat="1" ht="13.55" customHeight="1">
      <c r="D918" t="s" s="149">
        <v>140</v>
      </c>
      <c r="E918" s="180"/>
      <c r="F918" t="s" s="181">
        <v>1234</v>
      </c>
      <c r="H918" s="180"/>
      <c r="AT918" t="s" s="146">
        <v>140</v>
      </c>
      <c r="AU918" t="s" s="146">
        <v>24</v>
      </c>
      <c r="AV918" t="s" s="147">
        <v>130</v>
      </c>
      <c r="AW918" t="s" s="147">
        <v>142</v>
      </c>
      <c r="AX918" t="s" s="147">
        <v>131</v>
      </c>
      <c r="AY918" t="s" s="146">
        <v>132</v>
      </c>
    </row>
    <row r="919" s="148" customFormat="1" ht="13.55" customHeight="1">
      <c r="D919" t="s" s="149">
        <v>140</v>
      </c>
      <c r="E919" s="150"/>
      <c r="F919" t="s" s="151">
        <v>1280</v>
      </c>
      <c r="H919" s="152">
        <v>45.4</v>
      </c>
      <c r="AT919" t="s" s="153">
        <v>140</v>
      </c>
      <c r="AU919" t="s" s="153">
        <v>24</v>
      </c>
      <c r="AV919" t="s" s="147">
        <v>24</v>
      </c>
      <c r="AW919" t="s" s="147">
        <v>142</v>
      </c>
      <c r="AX919" t="s" s="147">
        <v>131</v>
      </c>
      <c r="AY919" t="s" s="153">
        <v>132</v>
      </c>
    </row>
    <row r="920" s="142" customFormat="1" ht="13.55" customHeight="1">
      <c r="D920" t="s" s="149">
        <v>140</v>
      </c>
      <c r="E920" s="180"/>
      <c r="F920" t="s" s="181">
        <v>1245</v>
      </c>
      <c r="H920" s="180"/>
      <c r="AT920" t="s" s="146">
        <v>140</v>
      </c>
      <c r="AU920" t="s" s="146">
        <v>24</v>
      </c>
      <c r="AV920" t="s" s="147">
        <v>130</v>
      </c>
      <c r="AW920" t="s" s="147">
        <v>142</v>
      </c>
      <c r="AX920" t="s" s="147">
        <v>131</v>
      </c>
      <c r="AY920" t="s" s="146">
        <v>132</v>
      </c>
    </row>
    <row r="921" s="148" customFormat="1" ht="13.55" customHeight="1">
      <c r="D921" t="s" s="149">
        <v>140</v>
      </c>
      <c r="E921" s="150"/>
      <c r="F921" t="s" s="151">
        <v>1281</v>
      </c>
      <c r="H921" s="152">
        <v>11.88</v>
      </c>
      <c r="AT921" t="s" s="153">
        <v>140</v>
      </c>
      <c r="AU921" t="s" s="153">
        <v>24</v>
      </c>
      <c r="AV921" t="s" s="147">
        <v>24</v>
      </c>
      <c r="AW921" t="s" s="147">
        <v>142</v>
      </c>
      <c r="AX921" t="s" s="147">
        <v>131</v>
      </c>
      <c r="AY921" t="s" s="153">
        <v>132</v>
      </c>
    </row>
    <row r="922" s="154" customFormat="1" ht="13.55" customHeight="1">
      <c r="D922" t="s" s="155">
        <v>140</v>
      </c>
      <c r="E922" s="156"/>
      <c r="F922" t="s" s="157">
        <v>144</v>
      </c>
      <c r="H922" s="158">
        <v>77.53</v>
      </c>
      <c r="AT922" t="s" s="159">
        <v>140</v>
      </c>
      <c r="AU922" t="s" s="159">
        <v>24</v>
      </c>
      <c r="AV922" t="s" s="147">
        <v>138</v>
      </c>
      <c r="AW922" t="s" s="147">
        <v>142</v>
      </c>
      <c r="AX922" t="s" s="147">
        <v>130</v>
      </c>
      <c r="AY922" t="s" s="159">
        <v>132</v>
      </c>
    </row>
    <row r="923" s="60" customFormat="1" ht="16.5" customHeight="1">
      <c r="C923" t="s" s="129">
        <v>1282</v>
      </c>
      <c r="D923" t="s" s="129">
        <v>134</v>
      </c>
      <c r="E923" t="s" s="130">
        <v>1283</v>
      </c>
      <c r="F923" t="s" s="130">
        <v>1284</v>
      </c>
      <c r="G923" t="s" s="131">
        <v>188</v>
      </c>
      <c r="H923" s="132">
        <v>76.03</v>
      </c>
      <c r="I923" s="133"/>
      <c r="J923" s="134">
        <f>ROUND(I923*H923,2)</f>
        <v>0</v>
      </c>
      <c r="M923" s="135"/>
      <c r="N923" t="s" s="136">
        <v>49</v>
      </c>
      <c r="P923" s="137">
        <f>O923*H923</f>
        <v>0</v>
      </c>
      <c r="Q923" s="137">
        <v>0</v>
      </c>
      <c r="R923" s="137">
        <f>Q923*H923</f>
        <v>0</v>
      </c>
      <c r="S923" s="137">
        <v>0</v>
      </c>
      <c r="T923" s="138">
        <f>S923*H923</f>
        <v>0</v>
      </c>
      <c r="AR923" t="s" s="139">
        <v>222</v>
      </c>
      <c r="AT923" t="s" s="139">
        <v>134</v>
      </c>
      <c r="AU923" t="s" s="139">
        <v>24</v>
      </c>
      <c r="AY923" t="s" s="97">
        <v>132</v>
      </c>
      <c r="BE923" s="140">
        <f>IF(N923="základní",J923,0)</f>
        <v>0</v>
      </c>
      <c r="BF923" s="140">
        <f>IF(N923="snížená",J923,0)</f>
        <v>0</v>
      </c>
      <c r="BG923" s="140">
        <f>IF(N923="zákl. přenesená",J923,0)</f>
        <v>0</v>
      </c>
      <c r="BH923" s="140">
        <f>IF(N923="sníž. přenesená",J923,0)</f>
        <v>0</v>
      </c>
      <c r="BI923" s="140">
        <f>IF(N923="nulová",J923,0)</f>
        <v>0</v>
      </c>
      <c r="BJ923" t="s" s="97">
        <v>130</v>
      </c>
      <c r="BK923" s="140">
        <f>ROUND(I923*H923,2)</f>
        <v>0</v>
      </c>
      <c r="BL923" t="s" s="97">
        <v>222</v>
      </c>
      <c r="BM923" t="s" s="141">
        <v>1285</v>
      </c>
    </row>
    <row r="924" s="60" customFormat="1" ht="21.75" customHeight="1">
      <c r="C924" t="s" s="129">
        <v>1286</v>
      </c>
      <c r="D924" t="s" s="129">
        <v>134</v>
      </c>
      <c r="E924" t="s" s="130">
        <v>1287</v>
      </c>
      <c r="F924" t="s" s="130">
        <v>1288</v>
      </c>
      <c r="G924" t="s" s="131">
        <v>188</v>
      </c>
      <c r="H924" s="132">
        <v>30.6</v>
      </c>
      <c r="I924" s="133"/>
      <c r="J924" s="134">
        <f>ROUND(I924*H924,2)</f>
        <v>0</v>
      </c>
      <c r="M924" s="135"/>
      <c r="N924" t="s" s="136">
        <v>49</v>
      </c>
      <c r="P924" s="137">
        <f>O924*H924</f>
        <v>0</v>
      </c>
      <c r="Q924" s="137">
        <v>0</v>
      </c>
      <c r="R924" s="137">
        <f>Q924*H924</f>
        <v>0</v>
      </c>
      <c r="S924" s="137">
        <v>0</v>
      </c>
      <c r="T924" s="138">
        <f>S924*H924</f>
        <v>0</v>
      </c>
      <c r="AR924" t="s" s="139">
        <v>222</v>
      </c>
      <c r="AT924" t="s" s="139">
        <v>134</v>
      </c>
      <c r="AU924" t="s" s="139">
        <v>24</v>
      </c>
      <c r="AY924" t="s" s="97">
        <v>132</v>
      </c>
      <c r="BE924" s="140">
        <f>IF(N924="základní",J924,0)</f>
        <v>0</v>
      </c>
      <c r="BF924" s="140">
        <f>IF(N924="snížená",J924,0)</f>
        <v>0</v>
      </c>
      <c r="BG924" s="140">
        <f>IF(N924="zákl. přenesená",J924,0)</f>
        <v>0</v>
      </c>
      <c r="BH924" s="140">
        <f>IF(N924="sníž. přenesená",J924,0)</f>
        <v>0</v>
      </c>
      <c r="BI924" s="140">
        <f>IF(N924="nulová",J924,0)</f>
        <v>0</v>
      </c>
      <c r="BJ924" t="s" s="97">
        <v>130</v>
      </c>
      <c r="BK924" s="140">
        <f>ROUND(I924*H924,2)</f>
        <v>0</v>
      </c>
      <c r="BL924" t="s" s="97">
        <v>222</v>
      </c>
      <c r="BM924" t="s" s="141">
        <v>1289</v>
      </c>
    </row>
    <row r="925" s="148" customFormat="1" ht="13.55" customHeight="1">
      <c r="D925" t="s" s="143">
        <v>140</v>
      </c>
      <c r="E925" s="160"/>
      <c r="F925" t="s" s="161">
        <v>1290</v>
      </c>
      <c r="H925" s="162">
        <v>30.6</v>
      </c>
      <c r="AT925" t="s" s="153">
        <v>140</v>
      </c>
      <c r="AU925" t="s" s="153">
        <v>24</v>
      </c>
      <c r="AV925" t="s" s="147">
        <v>24</v>
      </c>
      <c r="AW925" t="s" s="147">
        <v>142</v>
      </c>
      <c r="AX925" t="s" s="147">
        <v>131</v>
      </c>
      <c r="AY925" t="s" s="153">
        <v>132</v>
      </c>
    </row>
    <row r="926" s="154" customFormat="1" ht="13.55" customHeight="1">
      <c r="D926" t="s" s="155">
        <v>140</v>
      </c>
      <c r="E926" s="156"/>
      <c r="F926" t="s" s="157">
        <v>144</v>
      </c>
      <c r="H926" s="158">
        <v>30.6</v>
      </c>
      <c r="AT926" t="s" s="159">
        <v>140</v>
      </c>
      <c r="AU926" t="s" s="159">
        <v>24</v>
      </c>
      <c r="AV926" t="s" s="147">
        <v>138</v>
      </c>
      <c r="AW926" t="s" s="147">
        <v>142</v>
      </c>
      <c r="AX926" t="s" s="147">
        <v>130</v>
      </c>
      <c r="AY926" t="s" s="159">
        <v>132</v>
      </c>
    </row>
    <row r="927" s="60" customFormat="1" ht="24.15" customHeight="1">
      <c r="C927" t="s" s="163">
        <v>1291</v>
      </c>
      <c r="D927" t="s" s="163">
        <v>168</v>
      </c>
      <c r="E927" t="s" s="164">
        <v>1292</v>
      </c>
      <c r="F927" t="s" s="164">
        <v>1293</v>
      </c>
      <c r="G927" t="s" s="165">
        <v>188</v>
      </c>
      <c r="H927" s="166">
        <v>31.212</v>
      </c>
      <c r="I927" s="167"/>
      <c r="J927" s="168">
        <f>ROUND(I927*H927,2)</f>
        <v>0</v>
      </c>
      <c r="K927" s="169"/>
      <c r="L927" s="170"/>
      <c r="M927" s="171"/>
      <c r="N927" t="s" s="172">
        <v>49</v>
      </c>
      <c r="P927" s="137">
        <f>O927*H927</f>
        <v>0</v>
      </c>
      <c r="Q927" s="137">
        <v>0.0028</v>
      </c>
      <c r="R927" s="137">
        <f>Q927*H927</f>
        <v>0.0873936</v>
      </c>
      <c r="S927" s="137">
        <v>0</v>
      </c>
      <c r="T927" s="138">
        <f>S927*H927</f>
        <v>0</v>
      </c>
      <c r="AR927" t="s" s="139">
        <v>313</v>
      </c>
      <c r="AT927" t="s" s="139">
        <v>168</v>
      </c>
      <c r="AU927" t="s" s="139">
        <v>24</v>
      </c>
      <c r="AY927" t="s" s="97">
        <v>132</v>
      </c>
      <c r="BE927" s="140">
        <f>IF(N927="základní",J927,0)</f>
        <v>0</v>
      </c>
      <c r="BF927" s="140">
        <f>IF(N927="snížená",J927,0)</f>
        <v>0</v>
      </c>
      <c r="BG927" s="140">
        <f>IF(N927="zákl. přenesená",J927,0)</f>
        <v>0</v>
      </c>
      <c r="BH927" s="140">
        <f>IF(N927="sníž. přenesená",J927,0)</f>
        <v>0</v>
      </c>
      <c r="BI927" s="140">
        <f>IF(N927="nulová",J927,0)</f>
        <v>0</v>
      </c>
      <c r="BJ927" t="s" s="97">
        <v>130</v>
      </c>
      <c r="BK927" s="140">
        <f>ROUND(I927*H927,2)</f>
        <v>0</v>
      </c>
      <c r="BL927" t="s" s="97">
        <v>222</v>
      </c>
      <c r="BM927" t="s" s="141">
        <v>1294</v>
      </c>
    </row>
    <row r="928" s="148" customFormat="1" ht="13.55" customHeight="1">
      <c r="D928" t="s" s="185">
        <v>140</v>
      </c>
      <c r="F928" t="s" s="187">
        <v>1295</v>
      </c>
      <c r="H928" s="188">
        <v>31.212</v>
      </c>
      <c r="AT928" t="s" s="153">
        <v>140</v>
      </c>
      <c r="AU928" t="s" s="153">
        <v>24</v>
      </c>
      <c r="AV928" t="s" s="147">
        <v>24</v>
      </c>
      <c r="AW928" t="s" s="147">
        <v>27</v>
      </c>
      <c r="AX928" t="s" s="147">
        <v>130</v>
      </c>
      <c r="AY928" t="s" s="153">
        <v>132</v>
      </c>
    </row>
    <row r="929" s="60" customFormat="1" ht="24.15" customHeight="1">
      <c r="C929" t="s" s="129">
        <v>1296</v>
      </c>
      <c r="D929" t="s" s="129">
        <v>134</v>
      </c>
      <c r="E929" t="s" s="130">
        <v>1297</v>
      </c>
      <c r="F929" t="s" s="130">
        <v>1298</v>
      </c>
      <c r="G929" t="s" s="131">
        <v>188</v>
      </c>
      <c r="H929" s="132">
        <v>10</v>
      </c>
      <c r="I929" s="133"/>
      <c r="J929" s="134">
        <f>ROUND(I929*H929,2)</f>
        <v>0</v>
      </c>
      <c r="M929" s="135"/>
      <c r="N929" t="s" s="136">
        <v>49</v>
      </c>
      <c r="P929" s="137">
        <f>O929*H929</f>
        <v>0</v>
      </c>
      <c r="Q929" s="137">
        <v>0</v>
      </c>
      <c r="R929" s="137">
        <f>Q929*H929</f>
        <v>0</v>
      </c>
      <c r="S929" s="137">
        <v>0.0021</v>
      </c>
      <c r="T929" s="138">
        <f>S929*H929</f>
        <v>0.021</v>
      </c>
      <c r="AR929" t="s" s="139">
        <v>222</v>
      </c>
      <c r="AT929" t="s" s="139">
        <v>134</v>
      </c>
      <c r="AU929" t="s" s="139">
        <v>24</v>
      </c>
      <c r="AY929" t="s" s="97">
        <v>132</v>
      </c>
      <c r="BE929" s="140">
        <f>IF(N929="základní",J929,0)</f>
        <v>0</v>
      </c>
      <c r="BF929" s="140">
        <f>IF(N929="snížená",J929,0)</f>
        <v>0</v>
      </c>
      <c r="BG929" s="140">
        <f>IF(N929="zákl. přenesená",J929,0)</f>
        <v>0</v>
      </c>
      <c r="BH929" s="140">
        <f>IF(N929="sníž. přenesená",J929,0)</f>
        <v>0</v>
      </c>
      <c r="BI929" s="140">
        <f>IF(N929="nulová",J929,0)</f>
        <v>0</v>
      </c>
      <c r="BJ929" t="s" s="97">
        <v>130</v>
      </c>
      <c r="BK929" s="140">
        <f>ROUND(I929*H929,2)</f>
        <v>0</v>
      </c>
      <c r="BL929" t="s" s="97">
        <v>222</v>
      </c>
      <c r="BM929" t="s" s="141">
        <v>1299</v>
      </c>
    </row>
    <row r="930" s="148" customFormat="1" ht="13.55" customHeight="1">
      <c r="D930" t="s" s="143">
        <v>140</v>
      </c>
      <c r="E930" s="160"/>
      <c r="F930" t="s" s="161">
        <v>1300</v>
      </c>
      <c r="H930" s="162">
        <v>10</v>
      </c>
      <c r="AT930" t="s" s="153">
        <v>140</v>
      </c>
      <c r="AU930" t="s" s="153">
        <v>24</v>
      </c>
      <c r="AV930" t="s" s="147">
        <v>24</v>
      </c>
      <c r="AW930" t="s" s="147">
        <v>142</v>
      </c>
      <c r="AX930" t="s" s="147">
        <v>131</v>
      </c>
      <c r="AY930" t="s" s="153">
        <v>132</v>
      </c>
    </row>
    <row r="931" s="142" customFormat="1" ht="13.55" customHeight="1">
      <c r="D931" t="s" s="149">
        <v>140</v>
      </c>
      <c r="E931" s="180"/>
      <c r="F931" t="s" s="181">
        <v>1301</v>
      </c>
      <c r="H931" s="180"/>
      <c r="AT931" t="s" s="146">
        <v>140</v>
      </c>
      <c r="AU931" t="s" s="146">
        <v>24</v>
      </c>
      <c r="AV931" t="s" s="147">
        <v>130</v>
      </c>
      <c r="AW931" t="s" s="147">
        <v>142</v>
      </c>
      <c r="AX931" t="s" s="147">
        <v>131</v>
      </c>
      <c r="AY931" t="s" s="146">
        <v>132</v>
      </c>
    </row>
    <row r="932" s="154" customFormat="1" ht="13.55" customHeight="1">
      <c r="D932" t="s" s="155">
        <v>140</v>
      </c>
      <c r="E932" s="156"/>
      <c r="F932" t="s" s="157">
        <v>144</v>
      </c>
      <c r="H932" s="158">
        <v>10</v>
      </c>
      <c r="AT932" t="s" s="159">
        <v>140</v>
      </c>
      <c r="AU932" t="s" s="159">
        <v>24</v>
      </c>
      <c r="AV932" t="s" s="147">
        <v>138</v>
      </c>
      <c r="AW932" t="s" s="147">
        <v>142</v>
      </c>
      <c r="AX932" t="s" s="147">
        <v>130</v>
      </c>
      <c r="AY932" t="s" s="159">
        <v>132</v>
      </c>
    </row>
    <row r="933" s="60" customFormat="1" ht="37.8" customHeight="1">
      <c r="C933" t="s" s="129">
        <v>1302</v>
      </c>
      <c r="D933" t="s" s="129">
        <v>134</v>
      </c>
      <c r="E933" t="s" s="130">
        <v>1303</v>
      </c>
      <c r="F933" t="s" s="130">
        <v>1304</v>
      </c>
      <c r="G933" t="s" s="131">
        <v>188</v>
      </c>
      <c r="H933" s="132">
        <v>2</v>
      </c>
      <c r="I933" s="133"/>
      <c r="J933" s="134">
        <f>ROUND(I933*H933,2)</f>
        <v>0</v>
      </c>
      <c r="M933" s="135"/>
      <c r="N933" t="s" s="136">
        <v>49</v>
      </c>
      <c r="P933" s="137">
        <f>O933*H933</f>
        <v>0</v>
      </c>
      <c r="Q933" s="137">
        <v>0.02012</v>
      </c>
      <c r="R933" s="137">
        <f>Q933*H933</f>
        <v>0.04024</v>
      </c>
      <c r="S933" s="137">
        <v>0</v>
      </c>
      <c r="T933" s="138">
        <f>S933*H933</f>
        <v>0</v>
      </c>
      <c r="AR933" t="s" s="139">
        <v>222</v>
      </c>
      <c r="AT933" t="s" s="139">
        <v>134</v>
      </c>
      <c r="AU933" t="s" s="139">
        <v>24</v>
      </c>
      <c r="AY933" t="s" s="97">
        <v>132</v>
      </c>
      <c r="BE933" s="140">
        <f>IF(N933="základní",J933,0)</f>
        <v>0</v>
      </c>
      <c r="BF933" s="140">
        <f>IF(N933="snížená",J933,0)</f>
        <v>0</v>
      </c>
      <c r="BG933" s="140">
        <f>IF(N933="zákl. přenesená",J933,0)</f>
        <v>0</v>
      </c>
      <c r="BH933" s="140">
        <f>IF(N933="sníž. přenesená",J933,0)</f>
        <v>0</v>
      </c>
      <c r="BI933" s="140">
        <f>IF(N933="nulová",J933,0)</f>
        <v>0</v>
      </c>
      <c r="BJ933" t="s" s="97">
        <v>130</v>
      </c>
      <c r="BK933" s="140">
        <f>ROUND(I933*H933,2)</f>
        <v>0</v>
      </c>
      <c r="BL933" t="s" s="97">
        <v>222</v>
      </c>
      <c r="BM933" t="s" s="141">
        <v>1305</v>
      </c>
    </row>
    <row r="934" s="60" customFormat="1" ht="44.25" customHeight="1">
      <c r="C934" t="s" s="129">
        <v>1306</v>
      </c>
      <c r="D934" t="s" s="129">
        <v>134</v>
      </c>
      <c r="E934" t="s" s="130">
        <v>1307</v>
      </c>
      <c r="F934" t="s" s="130">
        <v>1308</v>
      </c>
      <c r="G934" t="s" s="131">
        <v>278</v>
      </c>
      <c r="H934" s="132">
        <v>1</v>
      </c>
      <c r="I934" s="133"/>
      <c r="J934" s="134">
        <f>ROUND(I934*H934,2)</f>
        <v>0</v>
      </c>
      <c r="M934" s="135"/>
      <c r="N934" t="s" s="136">
        <v>49</v>
      </c>
      <c r="P934" s="137">
        <f>O934*H934</f>
        <v>0</v>
      </c>
      <c r="Q934" s="137">
        <v>0.03058</v>
      </c>
      <c r="R934" s="137">
        <f>Q934*H934</f>
        <v>0.03058</v>
      </c>
      <c r="S934" s="137">
        <v>0</v>
      </c>
      <c r="T934" s="138">
        <f>S934*H934</f>
        <v>0</v>
      </c>
      <c r="AR934" t="s" s="139">
        <v>222</v>
      </c>
      <c r="AT934" t="s" s="139">
        <v>134</v>
      </c>
      <c r="AU934" t="s" s="139">
        <v>24</v>
      </c>
      <c r="AY934" t="s" s="97">
        <v>132</v>
      </c>
      <c r="BE934" s="140">
        <f>IF(N934="základní",J934,0)</f>
        <v>0</v>
      </c>
      <c r="BF934" s="140">
        <f>IF(N934="snížená",J934,0)</f>
        <v>0</v>
      </c>
      <c r="BG934" s="140">
        <f>IF(N934="zákl. přenesená",J934,0)</f>
        <v>0</v>
      </c>
      <c r="BH934" s="140">
        <f>IF(N934="sníž. přenesená",J934,0)</f>
        <v>0</v>
      </c>
      <c r="BI934" s="140">
        <f>IF(N934="nulová",J934,0)</f>
        <v>0</v>
      </c>
      <c r="BJ934" t="s" s="97">
        <v>130</v>
      </c>
      <c r="BK934" s="140">
        <f>ROUND(I934*H934,2)</f>
        <v>0</v>
      </c>
      <c r="BL934" t="s" s="97">
        <v>222</v>
      </c>
      <c r="BM934" t="s" s="141">
        <v>1309</v>
      </c>
    </row>
    <row r="935" s="60" customFormat="1" ht="24.15" customHeight="1">
      <c r="C935" t="s" s="129">
        <v>1310</v>
      </c>
      <c r="D935" t="s" s="129">
        <v>134</v>
      </c>
      <c r="E935" t="s" s="130">
        <v>1311</v>
      </c>
      <c r="F935" t="s" s="130">
        <v>1312</v>
      </c>
      <c r="G935" t="s" s="131">
        <v>1119</v>
      </c>
      <c r="H935" s="192"/>
      <c r="I935" s="133"/>
      <c r="J935" s="134">
        <f>ROUND(I935*H935,2)</f>
        <v>0</v>
      </c>
      <c r="M935" s="135"/>
      <c r="N935" t="s" s="136">
        <v>49</v>
      </c>
      <c r="P935" s="137">
        <f>O935*H935</f>
        <v>0</v>
      </c>
      <c r="Q935" s="137">
        <v>0</v>
      </c>
      <c r="R935" s="137">
        <f>Q935*H935</f>
        <v>0</v>
      </c>
      <c r="S935" s="137">
        <v>0</v>
      </c>
      <c r="T935" s="138">
        <f>S935*H935</f>
        <v>0</v>
      </c>
      <c r="AR935" t="s" s="139">
        <v>222</v>
      </c>
      <c r="AT935" t="s" s="139">
        <v>134</v>
      </c>
      <c r="AU935" t="s" s="139">
        <v>24</v>
      </c>
      <c r="AY935" t="s" s="97">
        <v>132</v>
      </c>
      <c r="BE935" s="140">
        <f>IF(N935="základní",J935,0)</f>
        <v>0</v>
      </c>
      <c r="BF935" s="140">
        <f>IF(N935="snížená",J935,0)</f>
        <v>0</v>
      </c>
      <c r="BG935" s="140">
        <f>IF(N935="zákl. přenesená",J935,0)</f>
        <v>0</v>
      </c>
      <c r="BH935" s="140">
        <f>IF(N935="sníž. přenesená",J935,0)</f>
        <v>0</v>
      </c>
      <c r="BI935" s="140">
        <f>IF(N935="nulová",J935,0)</f>
        <v>0</v>
      </c>
      <c r="BJ935" t="s" s="97">
        <v>130</v>
      </c>
      <c r="BK935" s="140">
        <f>ROUND(I935*H935,2)</f>
        <v>0</v>
      </c>
      <c r="BL935" t="s" s="97">
        <v>222</v>
      </c>
      <c r="BM935" t="s" s="141">
        <v>1313</v>
      </c>
    </row>
    <row r="936" s="118" customFormat="1" ht="22.8" customHeight="1">
      <c r="D936" t="s" s="183">
        <v>127</v>
      </c>
      <c r="E936" t="s" s="102">
        <v>1314</v>
      </c>
      <c r="F936" t="s" s="102">
        <v>1315</v>
      </c>
      <c r="J936" s="184">
        <f>BK936</f>
        <v>0</v>
      </c>
      <c r="P936" s="122">
        <f>SUM(P937:P946)</f>
        <v>0</v>
      </c>
      <c r="R936" s="122">
        <f>SUM(R937:R946)</f>
        <v>0.0066875</v>
      </c>
      <c r="T936" s="123">
        <f>SUM(T937:T946)</f>
        <v>0</v>
      </c>
      <c r="AR936" t="s" s="119">
        <v>24</v>
      </c>
      <c r="AT936" t="s" s="124">
        <v>127</v>
      </c>
      <c r="AU936" t="s" s="124">
        <v>130</v>
      </c>
      <c r="AY936" t="s" s="119">
        <v>132</v>
      </c>
      <c r="BK936" s="125">
        <f>SUM(BK937:BK946)</f>
        <v>0</v>
      </c>
    </row>
    <row r="937" s="60" customFormat="1" ht="24.15" customHeight="1">
      <c r="C937" t="s" s="129">
        <v>1316</v>
      </c>
      <c r="D937" t="s" s="129">
        <v>134</v>
      </c>
      <c r="E937" t="s" s="130">
        <v>1317</v>
      </c>
      <c r="F937" t="s" s="130">
        <v>1318</v>
      </c>
      <c r="G937" t="s" s="131">
        <v>188</v>
      </c>
      <c r="H937" s="132">
        <v>2</v>
      </c>
      <c r="I937" s="133"/>
      <c r="J937" s="134">
        <f>ROUND(I937*H937,2)</f>
        <v>0</v>
      </c>
      <c r="M937" s="135"/>
      <c r="N937" t="s" s="136">
        <v>49</v>
      </c>
      <c r="P937" s="137">
        <f>O937*H937</f>
        <v>0</v>
      </c>
      <c r="Q937" s="137">
        <v>0.00285</v>
      </c>
      <c r="R937" s="137">
        <f>Q937*H937</f>
        <v>0.0057</v>
      </c>
      <c r="S937" s="137">
        <v>0</v>
      </c>
      <c r="T937" s="138">
        <f>S937*H937</f>
        <v>0</v>
      </c>
      <c r="AR937" t="s" s="139">
        <v>222</v>
      </c>
      <c r="AT937" t="s" s="139">
        <v>134</v>
      </c>
      <c r="AU937" t="s" s="139">
        <v>24</v>
      </c>
      <c r="AY937" t="s" s="97">
        <v>132</v>
      </c>
      <c r="BE937" s="140">
        <f>IF(N937="základní",J937,0)</f>
        <v>0</v>
      </c>
      <c r="BF937" s="140">
        <f>IF(N937="snížená",J937,0)</f>
        <v>0</v>
      </c>
      <c r="BG937" s="140">
        <f>IF(N937="zákl. přenesená",J937,0)</f>
        <v>0</v>
      </c>
      <c r="BH937" s="140">
        <f>IF(N937="sníž. přenesená",J937,0)</f>
        <v>0</v>
      </c>
      <c r="BI937" s="140">
        <f>IF(N937="nulová",J937,0)</f>
        <v>0</v>
      </c>
      <c r="BJ937" t="s" s="97">
        <v>130</v>
      </c>
      <c r="BK937" s="140">
        <f>ROUND(I937*H937,2)</f>
        <v>0</v>
      </c>
      <c r="BL937" t="s" s="97">
        <v>222</v>
      </c>
      <c r="BM937" t="s" s="141">
        <v>1319</v>
      </c>
    </row>
    <row r="938" s="148" customFormat="1" ht="13.55" customHeight="1">
      <c r="D938" t="s" s="143">
        <v>140</v>
      </c>
      <c r="E938" s="160"/>
      <c r="F938" t="s" s="161">
        <v>1320</v>
      </c>
      <c r="H938" s="162">
        <v>2</v>
      </c>
      <c r="AT938" t="s" s="153">
        <v>140</v>
      </c>
      <c r="AU938" t="s" s="153">
        <v>24</v>
      </c>
      <c r="AV938" t="s" s="147">
        <v>24</v>
      </c>
      <c r="AW938" t="s" s="147">
        <v>142</v>
      </c>
      <c r="AX938" t="s" s="147">
        <v>131</v>
      </c>
      <c r="AY938" t="s" s="153">
        <v>132</v>
      </c>
    </row>
    <row r="939" s="154" customFormat="1" ht="13.55" customHeight="1">
      <c r="D939" t="s" s="155">
        <v>140</v>
      </c>
      <c r="E939" s="156"/>
      <c r="F939" t="s" s="157">
        <v>144</v>
      </c>
      <c r="H939" s="158">
        <v>2</v>
      </c>
      <c r="AT939" t="s" s="159">
        <v>140</v>
      </c>
      <c r="AU939" t="s" s="159">
        <v>24</v>
      </c>
      <c r="AV939" t="s" s="147">
        <v>138</v>
      </c>
      <c r="AW939" t="s" s="147">
        <v>142</v>
      </c>
      <c r="AX939" t="s" s="147">
        <v>130</v>
      </c>
      <c r="AY939" t="s" s="159">
        <v>132</v>
      </c>
    </row>
    <row r="940" s="60" customFormat="1" ht="24.15" customHeight="1">
      <c r="C940" t="s" s="129">
        <v>1321</v>
      </c>
      <c r="D940" t="s" s="129">
        <v>134</v>
      </c>
      <c r="E940" t="s" s="130">
        <v>1322</v>
      </c>
      <c r="F940" t="s" s="130">
        <v>1323</v>
      </c>
      <c r="G940" t="s" s="131">
        <v>343</v>
      </c>
      <c r="H940" s="132">
        <v>1.25</v>
      </c>
      <c r="I940" s="133"/>
      <c r="J940" s="134">
        <f>ROUND(I940*H940,2)</f>
        <v>0</v>
      </c>
      <c r="M940" s="135"/>
      <c r="N940" t="s" s="136">
        <v>49</v>
      </c>
      <c r="P940" s="137">
        <f>O940*H940</f>
        <v>0</v>
      </c>
      <c r="Q940" s="137">
        <v>0.00079</v>
      </c>
      <c r="R940" s="137">
        <f>Q940*H940</f>
        <v>0.0009875000000000001</v>
      </c>
      <c r="S940" s="137">
        <v>0</v>
      </c>
      <c r="T940" s="138">
        <f>S940*H940</f>
        <v>0</v>
      </c>
      <c r="AR940" t="s" s="139">
        <v>222</v>
      </c>
      <c r="AT940" t="s" s="139">
        <v>134</v>
      </c>
      <c r="AU940" t="s" s="139">
        <v>24</v>
      </c>
      <c r="AY940" t="s" s="97">
        <v>132</v>
      </c>
      <c r="BE940" s="140">
        <f>IF(N940="základní",J940,0)</f>
        <v>0</v>
      </c>
      <c r="BF940" s="140">
        <f>IF(N940="snížená",J940,0)</f>
        <v>0</v>
      </c>
      <c r="BG940" s="140">
        <f>IF(N940="zákl. přenesená",J940,0)</f>
        <v>0</v>
      </c>
      <c r="BH940" s="140">
        <f>IF(N940="sníž. přenesená",J940,0)</f>
        <v>0</v>
      </c>
      <c r="BI940" s="140">
        <f>IF(N940="nulová",J940,0)</f>
        <v>0</v>
      </c>
      <c r="BJ940" t="s" s="97">
        <v>130</v>
      </c>
      <c r="BK940" s="140">
        <f>ROUND(I940*H940,2)</f>
        <v>0</v>
      </c>
      <c r="BL940" t="s" s="97">
        <v>222</v>
      </c>
      <c r="BM940" t="s" s="141">
        <v>1324</v>
      </c>
    </row>
    <row r="941" s="148" customFormat="1" ht="13.55" customHeight="1">
      <c r="D941" t="s" s="143">
        <v>140</v>
      </c>
      <c r="E941" s="160"/>
      <c r="F941" t="s" s="161">
        <v>1325</v>
      </c>
      <c r="H941" s="162">
        <v>1.25</v>
      </c>
      <c r="AT941" t="s" s="153">
        <v>140</v>
      </c>
      <c r="AU941" t="s" s="153">
        <v>24</v>
      </c>
      <c r="AV941" t="s" s="147">
        <v>24</v>
      </c>
      <c r="AW941" t="s" s="147">
        <v>142</v>
      </c>
      <c r="AX941" t="s" s="147">
        <v>131</v>
      </c>
      <c r="AY941" t="s" s="153">
        <v>132</v>
      </c>
    </row>
    <row r="942" s="154" customFormat="1" ht="13.55" customHeight="1">
      <c r="D942" t="s" s="155">
        <v>140</v>
      </c>
      <c r="E942" s="156"/>
      <c r="F942" t="s" s="157">
        <v>144</v>
      </c>
      <c r="H942" s="158">
        <v>1.25</v>
      </c>
      <c r="AT942" t="s" s="159">
        <v>140</v>
      </c>
      <c r="AU942" t="s" s="159">
        <v>24</v>
      </c>
      <c r="AV942" t="s" s="147">
        <v>138</v>
      </c>
      <c r="AW942" t="s" s="147">
        <v>142</v>
      </c>
      <c r="AX942" t="s" s="147">
        <v>130</v>
      </c>
      <c r="AY942" t="s" s="159">
        <v>132</v>
      </c>
    </row>
    <row r="943" s="60" customFormat="1" ht="24.15" customHeight="1">
      <c r="C943" t="s" s="129">
        <v>1326</v>
      </c>
      <c r="D943" t="s" s="129">
        <v>134</v>
      </c>
      <c r="E943" t="s" s="130">
        <v>1327</v>
      </c>
      <c r="F943" t="s" s="130">
        <v>1328</v>
      </c>
      <c r="G943" t="s" s="131">
        <v>343</v>
      </c>
      <c r="H943" s="132">
        <v>2</v>
      </c>
      <c r="I943" s="133"/>
      <c r="J943" s="134">
        <f>ROUND(I943*H943,2)</f>
        <v>0</v>
      </c>
      <c r="M943" s="135"/>
      <c r="N943" t="s" s="136">
        <v>49</v>
      </c>
      <c r="P943" s="137">
        <f>O943*H943</f>
        <v>0</v>
      </c>
      <c r="Q943" s="137">
        <v>0</v>
      </c>
      <c r="R943" s="137">
        <f>Q943*H943</f>
        <v>0</v>
      </c>
      <c r="S943" s="137">
        <v>0</v>
      </c>
      <c r="T943" s="138">
        <f>S943*H943</f>
        <v>0</v>
      </c>
      <c r="AR943" t="s" s="139">
        <v>222</v>
      </c>
      <c r="AT943" t="s" s="139">
        <v>134</v>
      </c>
      <c r="AU943" t="s" s="139">
        <v>24</v>
      </c>
      <c r="AY943" t="s" s="97">
        <v>132</v>
      </c>
      <c r="BE943" s="140">
        <f>IF(N943="základní",J943,0)</f>
        <v>0</v>
      </c>
      <c r="BF943" s="140">
        <f>IF(N943="snížená",J943,0)</f>
        <v>0</v>
      </c>
      <c r="BG943" s="140">
        <f>IF(N943="zákl. přenesená",J943,0)</f>
        <v>0</v>
      </c>
      <c r="BH943" s="140">
        <f>IF(N943="sníž. přenesená",J943,0)</f>
        <v>0</v>
      </c>
      <c r="BI943" s="140">
        <f>IF(N943="nulová",J943,0)</f>
        <v>0</v>
      </c>
      <c r="BJ943" t="s" s="97">
        <v>130</v>
      </c>
      <c r="BK943" s="140">
        <f>ROUND(I943*H943,2)</f>
        <v>0</v>
      </c>
      <c r="BL943" t="s" s="97">
        <v>222</v>
      </c>
      <c r="BM943" t="s" s="141">
        <v>1329</v>
      </c>
    </row>
    <row r="944" s="148" customFormat="1" ht="13.55" customHeight="1">
      <c r="D944" t="s" s="143">
        <v>140</v>
      </c>
      <c r="E944" s="160"/>
      <c r="F944" t="s" s="161">
        <v>1330</v>
      </c>
      <c r="H944" s="162">
        <v>2</v>
      </c>
      <c r="AT944" t="s" s="153">
        <v>140</v>
      </c>
      <c r="AU944" t="s" s="153">
        <v>24</v>
      </c>
      <c r="AV944" t="s" s="147">
        <v>24</v>
      </c>
      <c r="AW944" t="s" s="147">
        <v>142</v>
      </c>
      <c r="AX944" t="s" s="147">
        <v>131</v>
      </c>
      <c r="AY944" t="s" s="153">
        <v>132</v>
      </c>
    </row>
    <row r="945" s="154" customFormat="1" ht="13.55" customHeight="1">
      <c r="D945" t="s" s="155">
        <v>140</v>
      </c>
      <c r="E945" s="156"/>
      <c r="F945" t="s" s="157">
        <v>144</v>
      </c>
      <c r="H945" s="158">
        <v>2</v>
      </c>
      <c r="AT945" t="s" s="159">
        <v>140</v>
      </c>
      <c r="AU945" t="s" s="159">
        <v>24</v>
      </c>
      <c r="AV945" t="s" s="147">
        <v>138</v>
      </c>
      <c r="AW945" t="s" s="147">
        <v>142</v>
      </c>
      <c r="AX945" t="s" s="147">
        <v>130</v>
      </c>
      <c r="AY945" t="s" s="159">
        <v>132</v>
      </c>
    </row>
    <row r="946" s="60" customFormat="1" ht="24.15" customHeight="1">
      <c r="C946" t="s" s="129">
        <v>1331</v>
      </c>
      <c r="D946" t="s" s="129">
        <v>134</v>
      </c>
      <c r="E946" t="s" s="130">
        <v>1332</v>
      </c>
      <c r="F946" t="s" s="130">
        <v>1333</v>
      </c>
      <c r="G946" t="s" s="131">
        <v>1119</v>
      </c>
      <c r="H946" s="192"/>
      <c r="I946" s="133"/>
      <c r="J946" s="134">
        <f>ROUND(I946*H946,2)</f>
        <v>0</v>
      </c>
      <c r="M946" s="135"/>
      <c r="N946" t="s" s="136">
        <v>49</v>
      </c>
      <c r="P946" s="137">
        <f>O946*H946</f>
        <v>0</v>
      </c>
      <c r="Q946" s="137">
        <v>0</v>
      </c>
      <c r="R946" s="137">
        <f>Q946*H946</f>
        <v>0</v>
      </c>
      <c r="S946" s="137">
        <v>0</v>
      </c>
      <c r="T946" s="138">
        <f>S946*H946</f>
        <v>0</v>
      </c>
      <c r="AR946" t="s" s="139">
        <v>222</v>
      </c>
      <c r="AT946" t="s" s="139">
        <v>134</v>
      </c>
      <c r="AU946" t="s" s="139">
        <v>24</v>
      </c>
      <c r="AY946" t="s" s="97">
        <v>132</v>
      </c>
      <c r="BE946" s="140">
        <f>IF(N946="základní",J946,0)</f>
        <v>0</v>
      </c>
      <c r="BF946" s="140">
        <f>IF(N946="snížená",J946,0)</f>
        <v>0</v>
      </c>
      <c r="BG946" s="140">
        <f>IF(N946="zákl. přenesená",J946,0)</f>
        <v>0</v>
      </c>
      <c r="BH946" s="140">
        <f>IF(N946="sníž. přenesená",J946,0)</f>
        <v>0</v>
      </c>
      <c r="BI946" s="140">
        <f>IF(N946="nulová",J946,0)</f>
        <v>0</v>
      </c>
      <c r="BJ946" t="s" s="97">
        <v>130</v>
      </c>
      <c r="BK946" s="140">
        <f>ROUND(I946*H946,2)</f>
        <v>0</v>
      </c>
      <c r="BL946" t="s" s="97">
        <v>222</v>
      </c>
      <c r="BM946" t="s" s="141">
        <v>1334</v>
      </c>
    </row>
    <row r="947" s="118" customFormat="1" ht="22.8" customHeight="1">
      <c r="D947" t="s" s="183">
        <v>127</v>
      </c>
      <c r="E947" t="s" s="102">
        <v>1335</v>
      </c>
      <c r="F947" t="s" s="102">
        <v>1336</v>
      </c>
      <c r="J947" s="184">
        <f>BK947</f>
        <v>0</v>
      </c>
      <c r="P947" s="122">
        <f>SUM(P948:P1020)</f>
        <v>0</v>
      </c>
      <c r="R947" s="122">
        <f>SUM(R948:R1020)</f>
        <v>0.0474182</v>
      </c>
      <c r="T947" s="123">
        <f>SUM(T948:T1020)</f>
        <v>0.528</v>
      </c>
      <c r="AR947" t="s" s="119">
        <v>24</v>
      </c>
      <c r="AT947" t="s" s="124">
        <v>127</v>
      </c>
      <c r="AU947" t="s" s="124">
        <v>130</v>
      </c>
      <c r="AY947" t="s" s="119">
        <v>132</v>
      </c>
      <c r="BK947" s="125">
        <f>SUM(BK948:BK1020)</f>
        <v>0</v>
      </c>
    </row>
    <row r="948" s="60" customFormat="1" ht="62.7" customHeight="1">
      <c r="C948" t="s" s="129">
        <v>1337</v>
      </c>
      <c r="D948" t="s" s="129">
        <v>134</v>
      </c>
      <c r="E948" t="s" s="130">
        <v>1335</v>
      </c>
      <c r="F948" t="s" s="130">
        <v>1338</v>
      </c>
      <c r="G948" t="s" s="131">
        <v>1339</v>
      </c>
      <c r="H948" s="132">
        <v>0</v>
      </c>
      <c r="I948" s="133"/>
      <c r="J948" s="134">
        <f>ROUND(I948*H948,2)</f>
        <v>0</v>
      </c>
      <c r="M948" s="135"/>
      <c r="N948" t="s" s="136">
        <v>49</v>
      </c>
      <c r="P948" s="137">
        <f>O948*H948</f>
        <v>0</v>
      </c>
      <c r="Q948" s="137">
        <v>0.011</v>
      </c>
      <c r="R948" s="137">
        <f>Q948*H948</f>
        <v>0</v>
      </c>
      <c r="S948" s="137">
        <v>0</v>
      </c>
      <c r="T948" s="138">
        <f>S948*H948</f>
        <v>0</v>
      </c>
      <c r="AR948" t="s" s="139">
        <v>222</v>
      </c>
      <c r="AT948" t="s" s="139">
        <v>134</v>
      </c>
      <c r="AU948" t="s" s="139">
        <v>24</v>
      </c>
      <c r="AY948" t="s" s="97">
        <v>132</v>
      </c>
      <c r="BE948" s="140">
        <f>IF(N948="základní",J948,0)</f>
        <v>0</v>
      </c>
      <c r="BF948" s="140">
        <f>IF(N948="snížená",J948,0)</f>
        <v>0</v>
      </c>
      <c r="BG948" s="140">
        <f>IF(N948="zákl. přenesená",J948,0)</f>
        <v>0</v>
      </c>
      <c r="BH948" s="140">
        <f>IF(N948="sníž. přenesená",J948,0)</f>
        <v>0</v>
      </c>
      <c r="BI948" s="140">
        <f>IF(N948="nulová",J948,0)</f>
        <v>0</v>
      </c>
      <c r="BJ948" t="s" s="97">
        <v>130</v>
      </c>
      <c r="BK948" s="140">
        <f>ROUND(I948*H948,2)</f>
        <v>0</v>
      </c>
      <c r="BL948" t="s" s="97">
        <v>222</v>
      </c>
      <c r="BM948" t="s" s="141">
        <v>1340</v>
      </c>
    </row>
    <row r="949" s="60" customFormat="1" ht="49.05" customHeight="1">
      <c r="C949" t="s" s="163">
        <v>1341</v>
      </c>
      <c r="D949" t="s" s="163">
        <v>168</v>
      </c>
      <c r="E949" t="s" s="164">
        <v>1342</v>
      </c>
      <c r="F949" t="s" s="164">
        <v>1343</v>
      </c>
      <c r="G949" t="s" s="165">
        <v>278</v>
      </c>
      <c r="H949" s="166">
        <v>3</v>
      </c>
      <c r="I949" s="167"/>
      <c r="J949" s="168">
        <f>ROUND(I949*H949,2)</f>
        <v>0</v>
      </c>
      <c r="K949" s="169"/>
      <c r="L949" s="170"/>
      <c r="M949" s="171"/>
      <c r="N949" t="s" s="172">
        <v>49</v>
      </c>
      <c r="P949" s="137">
        <f>O949*H949</f>
        <v>0</v>
      </c>
      <c r="Q949" s="137">
        <v>0</v>
      </c>
      <c r="R949" s="137">
        <f>Q949*H949</f>
        <v>0</v>
      </c>
      <c r="S949" s="137">
        <v>0</v>
      </c>
      <c r="T949" s="138">
        <f>S949*H949</f>
        <v>0</v>
      </c>
      <c r="AR949" t="s" s="139">
        <v>313</v>
      </c>
      <c r="AT949" t="s" s="139">
        <v>168</v>
      </c>
      <c r="AU949" t="s" s="139">
        <v>24</v>
      </c>
      <c r="AY949" t="s" s="97">
        <v>132</v>
      </c>
      <c r="BE949" s="140">
        <f>IF(N949="základní",J949,0)</f>
        <v>0</v>
      </c>
      <c r="BF949" s="140">
        <f>IF(N949="snížená",J949,0)</f>
        <v>0</v>
      </c>
      <c r="BG949" s="140">
        <f>IF(N949="zákl. přenesená",J949,0)</f>
        <v>0</v>
      </c>
      <c r="BH949" s="140">
        <f>IF(N949="sníž. přenesená",J949,0)</f>
        <v>0</v>
      </c>
      <c r="BI949" s="140">
        <f>IF(N949="nulová",J949,0)</f>
        <v>0</v>
      </c>
      <c r="BJ949" t="s" s="97">
        <v>130</v>
      </c>
      <c r="BK949" s="140">
        <f>ROUND(I949*H949,2)</f>
        <v>0</v>
      </c>
      <c r="BL949" t="s" s="97">
        <v>222</v>
      </c>
      <c r="BM949" t="s" s="141">
        <v>1344</v>
      </c>
    </row>
    <row r="950" s="148" customFormat="1" ht="13.55" customHeight="1">
      <c r="D950" t="s" s="143">
        <v>140</v>
      </c>
      <c r="E950" s="160"/>
      <c r="F950" t="s" s="161">
        <v>151</v>
      </c>
      <c r="H950" s="162">
        <v>3</v>
      </c>
      <c r="AT950" t="s" s="153">
        <v>140</v>
      </c>
      <c r="AU950" t="s" s="153">
        <v>24</v>
      </c>
      <c r="AV950" t="s" s="147">
        <v>24</v>
      </c>
      <c r="AW950" t="s" s="147">
        <v>142</v>
      </c>
      <c r="AX950" t="s" s="147">
        <v>131</v>
      </c>
      <c r="AY950" t="s" s="153">
        <v>132</v>
      </c>
    </row>
    <row r="951" s="154" customFormat="1" ht="13.55" customHeight="1">
      <c r="D951" t="s" s="155">
        <v>140</v>
      </c>
      <c r="E951" s="156"/>
      <c r="F951" t="s" s="157">
        <v>144</v>
      </c>
      <c r="H951" s="158">
        <v>3</v>
      </c>
      <c r="AT951" t="s" s="159">
        <v>140</v>
      </c>
      <c r="AU951" t="s" s="159">
        <v>24</v>
      </c>
      <c r="AV951" t="s" s="147">
        <v>138</v>
      </c>
      <c r="AW951" t="s" s="147">
        <v>142</v>
      </c>
      <c r="AX951" t="s" s="147">
        <v>130</v>
      </c>
      <c r="AY951" t="s" s="159">
        <v>132</v>
      </c>
    </row>
    <row r="952" s="60" customFormat="1" ht="49.05" customHeight="1">
      <c r="C952" t="s" s="163">
        <v>1345</v>
      </c>
      <c r="D952" t="s" s="163">
        <v>168</v>
      </c>
      <c r="E952" t="s" s="164">
        <v>1346</v>
      </c>
      <c r="F952" t="s" s="164">
        <v>1347</v>
      </c>
      <c r="G952" t="s" s="165">
        <v>278</v>
      </c>
      <c r="H952" s="166">
        <v>4</v>
      </c>
      <c r="I952" s="167"/>
      <c r="J952" s="168">
        <f>ROUND(I952*H952,2)</f>
        <v>0</v>
      </c>
      <c r="K952" s="169"/>
      <c r="L952" s="170"/>
      <c r="M952" s="171"/>
      <c r="N952" t="s" s="172">
        <v>49</v>
      </c>
      <c r="P952" s="137">
        <f>O952*H952</f>
        <v>0</v>
      </c>
      <c r="Q952" s="137">
        <v>0</v>
      </c>
      <c r="R952" s="137">
        <f>Q952*H952</f>
        <v>0</v>
      </c>
      <c r="S952" s="137">
        <v>0</v>
      </c>
      <c r="T952" s="138">
        <f>S952*H952</f>
        <v>0</v>
      </c>
      <c r="AR952" t="s" s="139">
        <v>313</v>
      </c>
      <c r="AT952" t="s" s="139">
        <v>168</v>
      </c>
      <c r="AU952" t="s" s="139">
        <v>24</v>
      </c>
      <c r="AY952" t="s" s="97">
        <v>132</v>
      </c>
      <c r="BE952" s="140">
        <f>IF(N952="základní",J952,0)</f>
        <v>0</v>
      </c>
      <c r="BF952" s="140">
        <f>IF(N952="snížená",J952,0)</f>
        <v>0</v>
      </c>
      <c r="BG952" s="140">
        <f>IF(N952="zákl. přenesená",J952,0)</f>
        <v>0</v>
      </c>
      <c r="BH952" s="140">
        <f>IF(N952="sníž. přenesená",J952,0)</f>
        <v>0</v>
      </c>
      <c r="BI952" s="140">
        <f>IF(N952="nulová",J952,0)</f>
        <v>0</v>
      </c>
      <c r="BJ952" t="s" s="97">
        <v>130</v>
      </c>
      <c r="BK952" s="140">
        <f>ROUND(I952*H952,2)</f>
        <v>0</v>
      </c>
      <c r="BL952" t="s" s="97">
        <v>222</v>
      </c>
      <c r="BM952" t="s" s="141">
        <v>1348</v>
      </c>
    </row>
    <row r="953" s="148" customFormat="1" ht="13.55" customHeight="1">
      <c r="D953" t="s" s="143">
        <v>140</v>
      </c>
      <c r="E953" s="160"/>
      <c r="F953" t="s" s="161">
        <v>138</v>
      </c>
      <c r="H953" s="162">
        <v>4</v>
      </c>
      <c r="AT953" t="s" s="153">
        <v>140</v>
      </c>
      <c r="AU953" t="s" s="153">
        <v>24</v>
      </c>
      <c r="AV953" t="s" s="147">
        <v>24</v>
      </c>
      <c r="AW953" t="s" s="147">
        <v>142</v>
      </c>
      <c r="AX953" t="s" s="147">
        <v>131</v>
      </c>
      <c r="AY953" t="s" s="153">
        <v>132</v>
      </c>
    </row>
    <row r="954" s="154" customFormat="1" ht="13.55" customHeight="1">
      <c r="D954" t="s" s="155">
        <v>140</v>
      </c>
      <c r="E954" s="156"/>
      <c r="F954" t="s" s="157">
        <v>144</v>
      </c>
      <c r="H954" s="158">
        <v>4</v>
      </c>
      <c r="AT954" t="s" s="159">
        <v>140</v>
      </c>
      <c r="AU954" t="s" s="159">
        <v>24</v>
      </c>
      <c r="AV954" t="s" s="147">
        <v>138</v>
      </c>
      <c r="AW954" t="s" s="147">
        <v>142</v>
      </c>
      <c r="AX954" t="s" s="147">
        <v>130</v>
      </c>
      <c r="AY954" t="s" s="159">
        <v>132</v>
      </c>
    </row>
    <row r="955" s="60" customFormat="1" ht="49.05" customHeight="1">
      <c r="C955" t="s" s="163">
        <v>1349</v>
      </c>
      <c r="D955" t="s" s="163">
        <v>168</v>
      </c>
      <c r="E955" t="s" s="164">
        <v>1350</v>
      </c>
      <c r="F955" t="s" s="164">
        <v>1351</v>
      </c>
      <c r="G955" t="s" s="165">
        <v>278</v>
      </c>
      <c r="H955" s="166">
        <v>5</v>
      </c>
      <c r="I955" s="167"/>
      <c r="J955" s="168">
        <f>ROUND(I955*H955,2)</f>
        <v>0</v>
      </c>
      <c r="K955" s="169"/>
      <c r="L955" s="170"/>
      <c r="M955" s="171"/>
      <c r="N955" t="s" s="172">
        <v>49</v>
      </c>
      <c r="P955" s="137">
        <f>O955*H955</f>
        <v>0</v>
      </c>
      <c r="Q955" s="137">
        <v>0</v>
      </c>
      <c r="R955" s="137">
        <f>Q955*H955</f>
        <v>0</v>
      </c>
      <c r="S955" s="137">
        <v>0</v>
      </c>
      <c r="T955" s="138">
        <f>S955*H955</f>
        <v>0</v>
      </c>
      <c r="AR955" t="s" s="139">
        <v>313</v>
      </c>
      <c r="AT955" t="s" s="139">
        <v>168</v>
      </c>
      <c r="AU955" t="s" s="139">
        <v>24</v>
      </c>
      <c r="AY955" t="s" s="97">
        <v>132</v>
      </c>
      <c r="BE955" s="140">
        <f>IF(N955="základní",J955,0)</f>
        <v>0</v>
      </c>
      <c r="BF955" s="140">
        <f>IF(N955="snížená",J955,0)</f>
        <v>0</v>
      </c>
      <c r="BG955" s="140">
        <f>IF(N955="zákl. přenesená",J955,0)</f>
        <v>0</v>
      </c>
      <c r="BH955" s="140">
        <f>IF(N955="sníž. přenesená",J955,0)</f>
        <v>0</v>
      </c>
      <c r="BI955" s="140">
        <f>IF(N955="nulová",J955,0)</f>
        <v>0</v>
      </c>
      <c r="BJ955" t="s" s="97">
        <v>130</v>
      </c>
      <c r="BK955" s="140">
        <f>ROUND(I955*H955,2)</f>
        <v>0</v>
      </c>
      <c r="BL955" t="s" s="97">
        <v>222</v>
      </c>
      <c r="BM955" t="s" s="141">
        <v>1352</v>
      </c>
    </row>
    <row r="956" s="148" customFormat="1" ht="13.55" customHeight="1">
      <c r="D956" t="s" s="143">
        <v>140</v>
      </c>
      <c r="E956" s="160"/>
      <c r="F956" t="s" s="161">
        <v>160</v>
      </c>
      <c r="H956" s="162">
        <v>5</v>
      </c>
      <c r="AT956" t="s" s="153">
        <v>140</v>
      </c>
      <c r="AU956" t="s" s="153">
        <v>24</v>
      </c>
      <c r="AV956" t="s" s="147">
        <v>24</v>
      </c>
      <c r="AW956" t="s" s="147">
        <v>142</v>
      </c>
      <c r="AX956" t="s" s="147">
        <v>131</v>
      </c>
      <c r="AY956" t="s" s="153">
        <v>132</v>
      </c>
    </row>
    <row r="957" s="154" customFormat="1" ht="13.55" customHeight="1">
      <c r="D957" t="s" s="155">
        <v>140</v>
      </c>
      <c r="E957" s="156"/>
      <c r="F957" t="s" s="157">
        <v>144</v>
      </c>
      <c r="H957" s="158">
        <v>5</v>
      </c>
      <c r="AT957" t="s" s="159">
        <v>140</v>
      </c>
      <c r="AU957" t="s" s="159">
        <v>24</v>
      </c>
      <c r="AV957" t="s" s="147">
        <v>138</v>
      </c>
      <c r="AW957" t="s" s="147">
        <v>142</v>
      </c>
      <c r="AX957" t="s" s="147">
        <v>130</v>
      </c>
      <c r="AY957" t="s" s="159">
        <v>132</v>
      </c>
    </row>
    <row r="958" s="60" customFormat="1" ht="49.05" customHeight="1">
      <c r="C958" t="s" s="163">
        <v>1353</v>
      </c>
      <c r="D958" t="s" s="163">
        <v>168</v>
      </c>
      <c r="E958" t="s" s="164">
        <v>1354</v>
      </c>
      <c r="F958" t="s" s="164">
        <v>1355</v>
      </c>
      <c r="G958" t="s" s="165">
        <v>278</v>
      </c>
      <c r="H958" s="166">
        <v>1</v>
      </c>
      <c r="I958" s="167"/>
      <c r="J958" s="168">
        <f>ROUND(I958*H958,2)</f>
        <v>0</v>
      </c>
      <c r="K958" s="169"/>
      <c r="L958" s="170"/>
      <c r="M958" s="171"/>
      <c r="N958" t="s" s="172">
        <v>49</v>
      </c>
      <c r="P958" s="137">
        <f>O958*H958</f>
        <v>0</v>
      </c>
      <c r="Q958" s="137">
        <v>0</v>
      </c>
      <c r="R958" s="137">
        <f>Q958*H958</f>
        <v>0</v>
      </c>
      <c r="S958" s="137">
        <v>0</v>
      </c>
      <c r="T958" s="138">
        <f>S958*H958</f>
        <v>0</v>
      </c>
      <c r="AR958" t="s" s="139">
        <v>313</v>
      </c>
      <c r="AT958" t="s" s="139">
        <v>168</v>
      </c>
      <c r="AU958" t="s" s="139">
        <v>24</v>
      </c>
      <c r="AY958" t="s" s="97">
        <v>132</v>
      </c>
      <c r="BE958" s="140">
        <f>IF(N958="základní",J958,0)</f>
        <v>0</v>
      </c>
      <c r="BF958" s="140">
        <f>IF(N958="snížená",J958,0)</f>
        <v>0</v>
      </c>
      <c r="BG958" s="140">
        <f>IF(N958="zákl. přenesená",J958,0)</f>
        <v>0</v>
      </c>
      <c r="BH958" s="140">
        <f>IF(N958="sníž. přenesená",J958,0)</f>
        <v>0</v>
      </c>
      <c r="BI958" s="140">
        <f>IF(N958="nulová",J958,0)</f>
        <v>0</v>
      </c>
      <c r="BJ958" t="s" s="97">
        <v>130</v>
      </c>
      <c r="BK958" s="140">
        <f>ROUND(I958*H958,2)</f>
        <v>0</v>
      </c>
      <c r="BL958" t="s" s="97">
        <v>222</v>
      </c>
      <c r="BM958" t="s" s="141">
        <v>1356</v>
      </c>
    </row>
    <row r="959" s="148" customFormat="1" ht="13.55" customHeight="1">
      <c r="D959" t="s" s="143">
        <v>140</v>
      </c>
      <c r="E959" s="160"/>
      <c r="F959" t="s" s="161">
        <v>130</v>
      </c>
      <c r="H959" s="162">
        <v>1</v>
      </c>
      <c r="AT959" t="s" s="153">
        <v>140</v>
      </c>
      <c r="AU959" t="s" s="153">
        <v>24</v>
      </c>
      <c r="AV959" t="s" s="147">
        <v>24</v>
      </c>
      <c r="AW959" t="s" s="147">
        <v>142</v>
      </c>
      <c r="AX959" t="s" s="147">
        <v>131</v>
      </c>
      <c r="AY959" t="s" s="153">
        <v>132</v>
      </c>
    </row>
    <row r="960" s="154" customFormat="1" ht="13.55" customHeight="1">
      <c r="D960" t="s" s="155">
        <v>140</v>
      </c>
      <c r="E960" s="156"/>
      <c r="F960" t="s" s="157">
        <v>144</v>
      </c>
      <c r="H960" s="158">
        <v>1</v>
      </c>
      <c r="AT960" t="s" s="159">
        <v>140</v>
      </c>
      <c r="AU960" t="s" s="159">
        <v>24</v>
      </c>
      <c r="AV960" t="s" s="147">
        <v>138</v>
      </c>
      <c r="AW960" t="s" s="147">
        <v>142</v>
      </c>
      <c r="AX960" t="s" s="147">
        <v>130</v>
      </c>
      <c r="AY960" t="s" s="159">
        <v>132</v>
      </c>
    </row>
    <row r="961" s="60" customFormat="1" ht="49.05" customHeight="1">
      <c r="C961" t="s" s="163">
        <v>1357</v>
      </c>
      <c r="D961" t="s" s="163">
        <v>168</v>
      </c>
      <c r="E961" t="s" s="164">
        <v>1358</v>
      </c>
      <c r="F961" t="s" s="164">
        <v>1359</v>
      </c>
      <c r="G961" t="s" s="165">
        <v>278</v>
      </c>
      <c r="H961" s="166">
        <v>1</v>
      </c>
      <c r="I961" s="167"/>
      <c r="J961" s="168">
        <f>ROUND(I961*H961,2)</f>
        <v>0</v>
      </c>
      <c r="K961" s="169"/>
      <c r="L961" s="170"/>
      <c r="M961" s="171"/>
      <c r="N961" t="s" s="172">
        <v>49</v>
      </c>
      <c r="P961" s="137">
        <f>O961*H961</f>
        <v>0</v>
      </c>
      <c r="Q961" s="137">
        <v>0</v>
      </c>
      <c r="R961" s="137">
        <f>Q961*H961</f>
        <v>0</v>
      </c>
      <c r="S961" s="137">
        <v>0</v>
      </c>
      <c r="T961" s="138">
        <f>S961*H961</f>
        <v>0</v>
      </c>
      <c r="AR961" t="s" s="139">
        <v>313</v>
      </c>
      <c r="AT961" t="s" s="139">
        <v>168</v>
      </c>
      <c r="AU961" t="s" s="139">
        <v>24</v>
      </c>
      <c r="AY961" t="s" s="97">
        <v>132</v>
      </c>
      <c r="BE961" s="140">
        <f>IF(N961="základní",J961,0)</f>
        <v>0</v>
      </c>
      <c r="BF961" s="140">
        <f>IF(N961="snížená",J961,0)</f>
        <v>0</v>
      </c>
      <c r="BG961" s="140">
        <f>IF(N961="zákl. přenesená",J961,0)</f>
        <v>0</v>
      </c>
      <c r="BH961" s="140">
        <f>IF(N961="sníž. přenesená",J961,0)</f>
        <v>0</v>
      </c>
      <c r="BI961" s="140">
        <f>IF(N961="nulová",J961,0)</f>
        <v>0</v>
      </c>
      <c r="BJ961" t="s" s="97">
        <v>130</v>
      </c>
      <c r="BK961" s="140">
        <f>ROUND(I961*H961,2)</f>
        <v>0</v>
      </c>
      <c r="BL961" t="s" s="97">
        <v>222</v>
      </c>
      <c r="BM961" t="s" s="141">
        <v>1360</v>
      </c>
    </row>
    <row r="962" s="148" customFormat="1" ht="13.55" customHeight="1">
      <c r="D962" t="s" s="143">
        <v>140</v>
      </c>
      <c r="E962" s="160"/>
      <c r="F962" t="s" s="161">
        <v>130</v>
      </c>
      <c r="H962" s="162">
        <v>1</v>
      </c>
      <c r="AT962" t="s" s="153">
        <v>140</v>
      </c>
      <c r="AU962" t="s" s="153">
        <v>24</v>
      </c>
      <c r="AV962" t="s" s="147">
        <v>24</v>
      </c>
      <c r="AW962" t="s" s="147">
        <v>142</v>
      </c>
      <c r="AX962" t="s" s="147">
        <v>131</v>
      </c>
      <c r="AY962" t="s" s="153">
        <v>132</v>
      </c>
    </row>
    <row r="963" s="154" customFormat="1" ht="13.55" customHeight="1">
      <c r="D963" t="s" s="155">
        <v>140</v>
      </c>
      <c r="E963" s="156"/>
      <c r="F963" t="s" s="157">
        <v>144</v>
      </c>
      <c r="H963" s="158">
        <v>1</v>
      </c>
      <c r="AT963" t="s" s="159">
        <v>140</v>
      </c>
      <c r="AU963" t="s" s="159">
        <v>24</v>
      </c>
      <c r="AV963" t="s" s="147">
        <v>138</v>
      </c>
      <c r="AW963" t="s" s="147">
        <v>142</v>
      </c>
      <c r="AX963" t="s" s="147">
        <v>130</v>
      </c>
      <c r="AY963" t="s" s="159">
        <v>132</v>
      </c>
    </row>
    <row r="964" s="60" customFormat="1" ht="49.05" customHeight="1">
      <c r="C964" t="s" s="163">
        <v>1361</v>
      </c>
      <c r="D964" t="s" s="163">
        <v>168</v>
      </c>
      <c r="E964" t="s" s="164">
        <v>1362</v>
      </c>
      <c r="F964" t="s" s="164">
        <v>1363</v>
      </c>
      <c r="G964" t="s" s="165">
        <v>278</v>
      </c>
      <c r="H964" s="166">
        <v>2</v>
      </c>
      <c r="I964" s="167"/>
      <c r="J964" s="168">
        <f>ROUND(I964*H964,2)</f>
        <v>0</v>
      </c>
      <c r="K964" s="169"/>
      <c r="L964" s="170"/>
      <c r="M964" s="171"/>
      <c r="N964" t="s" s="172">
        <v>49</v>
      </c>
      <c r="P964" s="137">
        <f>O964*H964</f>
        <v>0</v>
      </c>
      <c r="Q964" s="137">
        <v>0</v>
      </c>
      <c r="R964" s="137">
        <f>Q964*H964</f>
        <v>0</v>
      </c>
      <c r="S964" s="137">
        <v>0</v>
      </c>
      <c r="T964" s="138">
        <f>S964*H964</f>
        <v>0</v>
      </c>
      <c r="AR964" t="s" s="139">
        <v>313</v>
      </c>
      <c r="AT964" t="s" s="139">
        <v>168</v>
      </c>
      <c r="AU964" t="s" s="139">
        <v>24</v>
      </c>
      <c r="AY964" t="s" s="97">
        <v>132</v>
      </c>
      <c r="BE964" s="140">
        <f>IF(N964="základní",J964,0)</f>
        <v>0</v>
      </c>
      <c r="BF964" s="140">
        <f>IF(N964="snížená",J964,0)</f>
        <v>0</v>
      </c>
      <c r="BG964" s="140">
        <f>IF(N964="zákl. přenesená",J964,0)</f>
        <v>0</v>
      </c>
      <c r="BH964" s="140">
        <f>IF(N964="sníž. přenesená",J964,0)</f>
        <v>0</v>
      </c>
      <c r="BI964" s="140">
        <f>IF(N964="nulová",J964,0)</f>
        <v>0</v>
      </c>
      <c r="BJ964" t="s" s="97">
        <v>130</v>
      </c>
      <c r="BK964" s="140">
        <f>ROUND(I964*H964,2)</f>
        <v>0</v>
      </c>
      <c r="BL964" t="s" s="97">
        <v>222</v>
      </c>
      <c r="BM964" t="s" s="141">
        <v>1364</v>
      </c>
    </row>
    <row r="965" s="148" customFormat="1" ht="13.55" customHeight="1">
      <c r="D965" t="s" s="143">
        <v>140</v>
      </c>
      <c r="E965" s="160"/>
      <c r="F965" t="s" s="161">
        <v>24</v>
      </c>
      <c r="H965" s="162">
        <v>2</v>
      </c>
      <c r="AT965" t="s" s="153">
        <v>140</v>
      </c>
      <c r="AU965" t="s" s="153">
        <v>24</v>
      </c>
      <c r="AV965" t="s" s="147">
        <v>24</v>
      </c>
      <c r="AW965" t="s" s="147">
        <v>142</v>
      </c>
      <c r="AX965" t="s" s="147">
        <v>131</v>
      </c>
      <c r="AY965" t="s" s="153">
        <v>132</v>
      </c>
    </row>
    <row r="966" s="154" customFormat="1" ht="13.55" customHeight="1">
      <c r="D966" t="s" s="155">
        <v>140</v>
      </c>
      <c r="E966" s="156"/>
      <c r="F966" t="s" s="157">
        <v>144</v>
      </c>
      <c r="H966" s="158">
        <v>2</v>
      </c>
      <c r="AT966" t="s" s="159">
        <v>140</v>
      </c>
      <c r="AU966" t="s" s="159">
        <v>24</v>
      </c>
      <c r="AV966" t="s" s="147">
        <v>138</v>
      </c>
      <c r="AW966" t="s" s="147">
        <v>142</v>
      </c>
      <c r="AX966" t="s" s="147">
        <v>130</v>
      </c>
      <c r="AY966" t="s" s="159">
        <v>132</v>
      </c>
    </row>
    <row r="967" s="60" customFormat="1" ht="37.8" customHeight="1">
      <c r="C967" t="s" s="163">
        <v>1365</v>
      </c>
      <c r="D967" t="s" s="163">
        <v>168</v>
      </c>
      <c r="E967" t="s" s="164">
        <v>1366</v>
      </c>
      <c r="F967" t="s" s="164">
        <v>1367</v>
      </c>
      <c r="G967" t="s" s="165">
        <v>278</v>
      </c>
      <c r="H967" s="166">
        <v>2</v>
      </c>
      <c r="I967" s="167"/>
      <c r="J967" s="168">
        <f>ROUND(I967*H967,2)</f>
        <v>0</v>
      </c>
      <c r="K967" s="169"/>
      <c r="L967" s="170"/>
      <c r="M967" s="171"/>
      <c r="N967" t="s" s="172">
        <v>49</v>
      </c>
      <c r="P967" s="137">
        <f>O967*H967</f>
        <v>0</v>
      </c>
      <c r="Q967" s="137">
        <v>0</v>
      </c>
      <c r="R967" s="137">
        <f>Q967*H967</f>
        <v>0</v>
      </c>
      <c r="S967" s="137">
        <v>0</v>
      </c>
      <c r="T967" s="138">
        <f>S967*H967</f>
        <v>0</v>
      </c>
      <c r="AR967" t="s" s="139">
        <v>313</v>
      </c>
      <c r="AT967" t="s" s="139">
        <v>168</v>
      </c>
      <c r="AU967" t="s" s="139">
        <v>24</v>
      </c>
      <c r="AY967" t="s" s="97">
        <v>132</v>
      </c>
      <c r="BE967" s="140">
        <f>IF(N967="základní",J967,0)</f>
        <v>0</v>
      </c>
      <c r="BF967" s="140">
        <f>IF(N967="snížená",J967,0)</f>
        <v>0</v>
      </c>
      <c r="BG967" s="140">
        <f>IF(N967="zákl. přenesená",J967,0)</f>
        <v>0</v>
      </c>
      <c r="BH967" s="140">
        <f>IF(N967="sníž. přenesená",J967,0)</f>
        <v>0</v>
      </c>
      <c r="BI967" s="140">
        <f>IF(N967="nulová",J967,0)</f>
        <v>0</v>
      </c>
      <c r="BJ967" t="s" s="97">
        <v>130</v>
      </c>
      <c r="BK967" s="140">
        <f>ROUND(I967*H967,2)</f>
        <v>0</v>
      </c>
      <c r="BL967" t="s" s="97">
        <v>222</v>
      </c>
      <c r="BM967" t="s" s="141">
        <v>1368</v>
      </c>
    </row>
    <row r="968" s="148" customFormat="1" ht="13.55" customHeight="1">
      <c r="D968" t="s" s="143">
        <v>140</v>
      </c>
      <c r="E968" s="160"/>
      <c r="F968" t="s" s="161">
        <v>24</v>
      </c>
      <c r="H968" s="162">
        <v>2</v>
      </c>
      <c r="AT968" t="s" s="153">
        <v>140</v>
      </c>
      <c r="AU968" t="s" s="153">
        <v>24</v>
      </c>
      <c r="AV968" t="s" s="147">
        <v>24</v>
      </c>
      <c r="AW968" t="s" s="147">
        <v>142</v>
      </c>
      <c r="AX968" t="s" s="147">
        <v>131</v>
      </c>
      <c r="AY968" t="s" s="153">
        <v>132</v>
      </c>
    </row>
    <row r="969" s="154" customFormat="1" ht="13.55" customHeight="1">
      <c r="D969" t="s" s="155">
        <v>140</v>
      </c>
      <c r="E969" s="156"/>
      <c r="F969" t="s" s="157">
        <v>144</v>
      </c>
      <c r="H969" s="158">
        <v>2</v>
      </c>
      <c r="AT969" t="s" s="159">
        <v>140</v>
      </c>
      <c r="AU969" t="s" s="159">
        <v>24</v>
      </c>
      <c r="AV969" t="s" s="147">
        <v>138</v>
      </c>
      <c r="AW969" t="s" s="147">
        <v>142</v>
      </c>
      <c r="AX969" t="s" s="147">
        <v>130</v>
      </c>
      <c r="AY969" t="s" s="159">
        <v>132</v>
      </c>
    </row>
    <row r="970" s="60" customFormat="1" ht="49.05" customHeight="1">
      <c r="C970" t="s" s="163">
        <v>1369</v>
      </c>
      <c r="D970" t="s" s="163">
        <v>168</v>
      </c>
      <c r="E970" t="s" s="164">
        <v>1370</v>
      </c>
      <c r="F970" t="s" s="164">
        <v>1371</v>
      </c>
      <c r="G970" t="s" s="165">
        <v>278</v>
      </c>
      <c r="H970" s="166">
        <v>1</v>
      </c>
      <c r="I970" s="167"/>
      <c r="J970" s="168">
        <f>ROUND(I970*H970,2)</f>
        <v>0</v>
      </c>
      <c r="K970" s="169"/>
      <c r="L970" s="170"/>
      <c r="M970" s="171"/>
      <c r="N970" t="s" s="172">
        <v>49</v>
      </c>
      <c r="P970" s="137">
        <f>O970*H970</f>
        <v>0</v>
      </c>
      <c r="Q970" s="137">
        <v>0</v>
      </c>
      <c r="R970" s="137">
        <f>Q970*H970</f>
        <v>0</v>
      </c>
      <c r="S970" s="137">
        <v>0</v>
      </c>
      <c r="T970" s="138">
        <f>S970*H970</f>
        <v>0</v>
      </c>
      <c r="AR970" t="s" s="139">
        <v>313</v>
      </c>
      <c r="AT970" t="s" s="139">
        <v>168</v>
      </c>
      <c r="AU970" t="s" s="139">
        <v>24</v>
      </c>
      <c r="AY970" t="s" s="97">
        <v>132</v>
      </c>
      <c r="BE970" s="140">
        <f>IF(N970="základní",J970,0)</f>
        <v>0</v>
      </c>
      <c r="BF970" s="140">
        <f>IF(N970="snížená",J970,0)</f>
        <v>0</v>
      </c>
      <c r="BG970" s="140">
        <f>IF(N970="zákl. přenesená",J970,0)</f>
        <v>0</v>
      </c>
      <c r="BH970" s="140">
        <f>IF(N970="sníž. přenesená",J970,0)</f>
        <v>0</v>
      </c>
      <c r="BI970" s="140">
        <f>IF(N970="nulová",J970,0)</f>
        <v>0</v>
      </c>
      <c r="BJ970" t="s" s="97">
        <v>130</v>
      </c>
      <c r="BK970" s="140">
        <f>ROUND(I970*H970,2)</f>
        <v>0</v>
      </c>
      <c r="BL970" t="s" s="97">
        <v>222</v>
      </c>
      <c r="BM970" t="s" s="141">
        <v>1372</v>
      </c>
    </row>
    <row r="971" s="148" customFormat="1" ht="13.55" customHeight="1">
      <c r="D971" t="s" s="143">
        <v>140</v>
      </c>
      <c r="E971" s="160"/>
      <c r="F971" t="s" s="161">
        <v>130</v>
      </c>
      <c r="H971" s="162">
        <v>1</v>
      </c>
      <c r="AT971" t="s" s="153">
        <v>140</v>
      </c>
      <c r="AU971" t="s" s="153">
        <v>24</v>
      </c>
      <c r="AV971" t="s" s="147">
        <v>24</v>
      </c>
      <c r="AW971" t="s" s="147">
        <v>142</v>
      </c>
      <c r="AX971" t="s" s="147">
        <v>131</v>
      </c>
      <c r="AY971" t="s" s="153">
        <v>132</v>
      </c>
    </row>
    <row r="972" s="154" customFormat="1" ht="13.55" customHeight="1">
      <c r="D972" t="s" s="155">
        <v>140</v>
      </c>
      <c r="E972" s="156"/>
      <c r="F972" t="s" s="157">
        <v>144</v>
      </c>
      <c r="H972" s="158">
        <v>1</v>
      </c>
      <c r="AT972" t="s" s="159">
        <v>140</v>
      </c>
      <c r="AU972" t="s" s="159">
        <v>24</v>
      </c>
      <c r="AV972" t="s" s="147">
        <v>138</v>
      </c>
      <c r="AW972" t="s" s="147">
        <v>142</v>
      </c>
      <c r="AX972" t="s" s="147">
        <v>130</v>
      </c>
      <c r="AY972" t="s" s="159">
        <v>132</v>
      </c>
    </row>
    <row r="973" s="60" customFormat="1" ht="37.8" customHeight="1">
      <c r="C973" t="s" s="163">
        <v>1373</v>
      </c>
      <c r="D973" t="s" s="163">
        <v>168</v>
      </c>
      <c r="E973" t="s" s="164">
        <v>1374</v>
      </c>
      <c r="F973" t="s" s="164">
        <v>1375</v>
      </c>
      <c r="G973" t="s" s="165">
        <v>278</v>
      </c>
      <c r="H973" s="166">
        <v>1</v>
      </c>
      <c r="I973" s="167"/>
      <c r="J973" s="168">
        <f>ROUND(I973*H973,2)</f>
        <v>0</v>
      </c>
      <c r="K973" s="169"/>
      <c r="L973" s="170"/>
      <c r="M973" s="171"/>
      <c r="N973" t="s" s="172">
        <v>49</v>
      </c>
      <c r="P973" s="137">
        <f>O973*H973</f>
        <v>0</v>
      </c>
      <c r="Q973" s="137">
        <v>0</v>
      </c>
      <c r="R973" s="137">
        <f>Q973*H973</f>
        <v>0</v>
      </c>
      <c r="S973" s="137">
        <v>0</v>
      </c>
      <c r="T973" s="138">
        <f>S973*H973</f>
        <v>0</v>
      </c>
      <c r="AR973" t="s" s="139">
        <v>313</v>
      </c>
      <c r="AT973" t="s" s="139">
        <v>168</v>
      </c>
      <c r="AU973" t="s" s="139">
        <v>24</v>
      </c>
      <c r="AY973" t="s" s="97">
        <v>132</v>
      </c>
      <c r="BE973" s="140">
        <f>IF(N973="základní",J973,0)</f>
        <v>0</v>
      </c>
      <c r="BF973" s="140">
        <f>IF(N973="snížená",J973,0)</f>
        <v>0</v>
      </c>
      <c r="BG973" s="140">
        <f>IF(N973="zákl. přenesená",J973,0)</f>
        <v>0</v>
      </c>
      <c r="BH973" s="140">
        <f>IF(N973="sníž. přenesená",J973,0)</f>
        <v>0</v>
      </c>
      <c r="BI973" s="140">
        <f>IF(N973="nulová",J973,0)</f>
        <v>0</v>
      </c>
      <c r="BJ973" t="s" s="97">
        <v>130</v>
      </c>
      <c r="BK973" s="140">
        <f>ROUND(I973*H973,2)</f>
        <v>0</v>
      </c>
      <c r="BL973" t="s" s="97">
        <v>222</v>
      </c>
      <c r="BM973" t="s" s="141">
        <v>1376</v>
      </c>
    </row>
    <row r="974" s="148" customFormat="1" ht="13.55" customHeight="1">
      <c r="D974" t="s" s="143">
        <v>140</v>
      </c>
      <c r="E974" s="160"/>
      <c r="F974" t="s" s="161">
        <v>130</v>
      </c>
      <c r="H974" s="162">
        <v>1</v>
      </c>
      <c r="AT974" t="s" s="153">
        <v>140</v>
      </c>
      <c r="AU974" t="s" s="153">
        <v>24</v>
      </c>
      <c r="AV974" t="s" s="147">
        <v>24</v>
      </c>
      <c r="AW974" t="s" s="147">
        <v>142</v>
      </c>
      <c r="AX974" t="s" s="147">
        <v>131</v>
      </c>
      <c r="AY974" t="s" s="153">
        <v>132</v>
      </c>
    </row>
    <row r="975" s="154" customFormat="1" ht="13.55" customHeight="1">
      <c r="D975" t="s" s="155">
        <v>140</v>
      </c>
      <c r="E975" s="156"/>
      <c r="F975" t="s" s="157">
        <v>144</v>
      </c>
      <c r="H975" s="158">
        <v>1</v>
      </c>
      <c r="AT975" t="s" s="159">
        <v>140</v>
      </c>
      <c r="AU975" t="s" s="159">
        <v>24</v>
      </c>
      <c r="AV975" t="s" s="147">
        <v>138</v>
      </c>
      <c r="AW975" t="s" s="147">
        <v>142</v>
      </c>
      <c r="AX975" t="s" s="147">
        <v>130</v>
      </c>
      <c r="AY975" t="s" s="159">
        <v>132</v>
      </c>
    </row>
    <row r="976" s="60" customFormat="1" ht="44.25" customHeight="1">
      <c r="C976" t="s" s="163">
        <v>1377</v>
      </c>
      <c r="D976" t="s" s="163">
        <v>168</v>
      </c>
      <c r="E976" t="s" s="164">
        <v>1378</v>
      </c>
      <c r="F976" t="s" s="164">
        <v>1379</v>
      </c>
      <c r="G976" t="s" s="165">
        <v>278</v>
      </c>
      <c r="H976" s="166">
        <v>1</v>
      </c>
      <c r="I976" s="167"/>
      <c r="J976" s="168">
        <f>ROUND(I976*H976,2)</f>
        <v>0</v>
      </c>
      <c r="K976" s="169"/>
      <c r="L976" s="170"/>
      <c r="M976" s="171"/>
      <c r="N976" t="s" s="172">
        <v>49</v>
      </c>
      <c r="P976" s="137">
        <f>O976*H976</f>
        <v>0</v>
      </c>
      <c r="Q976" s="137">
        <v>0</v>
      </c>
      <c r="R976" s="137">
        <f>Q976*H976</f>
        <v>0</v>
      </c>
      <c r="S976" s="137">
        <v>0</v>
      </c>
      <c r="T976" s="138">
        <f>S976*H976</f>
        <v>0</v>
      </c>
      <c r="AR976" t="s" s="139">
        <v>313</v>
      </c>
      <c r="AT976" t="s" s="139">
        <v>168</v>
      </c>
      <c r="AU976" t="s" s="139">
        <v>24</v>
      </c>
      <c r="AY976" t="s" s="97">
        <v>132</v>
      </c>
      <c r="BE976" s="140">
        <f>IF(N976="základní",J976,0)</f>
        <v>0</v>
      </c>
      <c r="BF976" s="140">
        <f>IF(N976="snížená",J976,0)</f>
        <v>0</v>
      </c>
      <c r="BG976" s="140">
        <f>IF(N976="zákl. přenesená",J976,0)</f>
        <v>0</v>
      </c>
      <c r="BH976" s="140">
        <f>IF(N976="sníž. přenesená",J976,0)</f>
        <v>0</v>
      </c>
      <c r="BI976" s="140">
        <f>IF(N976="nulová",J976,0)</f>
        <v>0</v>
      </c>
      <c r="BJ976" t="s" s="97">
        <v>130</v>
      </c>
      <c r="BK976" s="140">
        <f>ROUND(I976*H976,2)</f>
        <v>0</v>
      </c>
      <c r="BL976" t="s" s="97">
        <v>222</v>
      </c>
      <c r="BM976" t="s" s="141">
        <v>1380</v>
      </c>
    </row>
    <row r="977" s="148" customFormat="1" ht="13.55" customHeight="1">
      <c r="D977" t="s" s="143">
        <v>140</v>
      </c>
      <c r="E977" s="160"/>
      <c r="F977" t="s" s="161">
        <v>130</v>
      </c>
      <c r="H977" s="162">
        <v>1</v>
      </c>
      <c r="AT977" t="s" s="153">
        <v>140</v>
      </c>
      <c r="AU977" t="s" s="153">
        <v>24</v>
      </c>
      <c r="AV977" t="s" s="147">
        <v>24</v>
      </c>
      <c r="AW977" t="s" s="147">
        <v>142</v>
      </c>
      <c r="AX977" t="s" s="147">
        <v>131</v>
      </c>
      <c r="AY977" t="s" s="153">
        <v>132</v>
      </c>
    </row>
    <row r="978" s="154" customFormat="1" ht="13.55" customHeight="1">
      <c r="D978" t="s" s="155">
        <v>140</v>
      </c>
      <c r="E978" s="156"/>
      <c r="F978" t="s" s="157">
        <v>144</v>
      </c>
      <c r="H978" s="158">
        <v>1</v>
      </c>
      <c r="AT978" t="s" s="159">
        <v>140</v>
      </c>
      <c r="AU978" t="s" s="159">
        <v>24</v>
      </c>
      <c r="AV978" t="s" s="147">
        <v>138</v>
      </c>
      <c r="AW978" t="s" s="147">
        <v>142</v>
      </c>
      <c r="AX978" t="s" s="147">
        <v>130</v>
      </c>
      <c r="AY978" t="s" s="159">
        <v>132</v>
      </c>
    </row>
    <row r="979" s="60" customFormat="1" ht="49.05" customHeight="1">
      <c r="C979" t="s" s="163">
        <v>1381</v>
      </c>
      <c r="D979" t="s" s="163">
        <v>168</v>
      </c>
      <c r="E979" t="s" s="164">
        <v>1382</v>
      </c>
      <c r="F979" t="s" s="164">
        <v>1383</v>
      </c>
      <c r="G979" t="s" s="165">
        <v>278</v>
      </c>
      <c r="H979" s="166">
        <v>1</v>
      </c>
      <c r="I979" s="167"/>
      <c r="J979" s="168">
        <f>ROUND(I979*H979,2)</f>
        <v>0</v>
      </c>
      <c r="K979" s="169"/>
      <c r="L979" s="170"/>
      <c r="M979" s="171"/>
      <c r="N979" t="s" s="172">
        <v>49</v>
      </c>
      <c r="P979" s="137">
        <f>O979*H979</f>
        <v>0</v>
      </c>
      <c r="Q979" s="137">
        <v>0</v>
      </c>
      <c r="R979" s="137">
        <f>Q979*H979</f>
        <v>0</v>
      </c>
      <c r="S979" s="137">
        <v>0</v>
      </c>
      <c r="T979" s="138">
        <f>S979*H979</f>
        <v>0</v>
      </c>
      <c r="AR979" t="s" s="139">
        <v>313</v>
      </c>
      <c r="AT979" t="s" s="139">
        <v>168</v>
      </c>
      <c r="AU979" t="s" s="139">
        <v>24</v>
      </c>
      <c r="AY979" t="s" s="97">
        <v>132</v>
      </c>
      <c r="BE979" s="140">
        <f>IF(N979="základní",J979,0)</f>
        <v>0</v>
      </c>
      <c r="BF979" s="140">
        <f>IF(N979="snížená",J979,0)</f>
        <v>0</v>
      </c>
      <c r="BG979" s="140">
        <f>IF(N979="zákl. přenesená",J979,0)</f>
        <v>0</v>
      </c>
      <c r="BH979" s="140">
        <f>IF(N979="sníž. přenesená",J979,0)</f>
        <v>0</v>
      </c>
      <c r="BI979" s="140">
        <f>IF(N979="nulová",J979,0)</f>
        <v>0</v>
      </c>
      <c r="BJ979" t="s" s="97">
        <v>130</v>
      </c>
      <c r="BK979" s="140">
        <f>ROUND(I979*H979,2)</f>
        <v>0</v>
      </c>
      <c r="BL979" t="s" s="97">
        <v>222</v>
      </c>
      <c r="BM979" t="s" s="141">
        <v>1384</v>
      </c>
    </row>
    <row r="980" s="148" customFormat="1" ht="13.55" customHeight="1">
      <c r="D980" t="s" s="143">
        <v>140</v>
      </c>
      <c r="E980" s="160"/>
      <c r="F980" t="s" s="161">
        <v>130</v>
      </c>
      <c r="H980" s="162">
        <v>1</v>
      </c>
      <c r="AT980" t="s" s="153">
        <v>140</v>
      </c>
      <c r="AU980" t="s" s="153">
        <v>24</v>
      </c>
      <c r="AV980" t="s" s="147">
        <v>24</v>
      </c>
      <c r="AW980" t="s" s="147">
        <v>142</v>
      </c>
      <c r="AX980" t="s" s="147">
        <v>131</v>
      </c>
      <c r="AY980" t="s" s="153">
        <v>132</v>
      </c>
    </row>
    <row r="981" s="154" customFormat="1" ht="13.55" customHeight="1">
      <c r="D981" t="s" s="155">
        <v>140</v>
      </c>
      <c r="E981" s="156"/>
      <c r="F981" t="s" s="157">
        <v>144</v>
      </c>
      <c r="H981" s="158">
        <v>1</v>
      </c>
      <c r="AT981" t="s" s="159">
        <v>140</v>
      </c>
      <c r="AU981" t="s" s="159">
        <v>24</v>
      </c>
      <c r="AV981" t="s" s="147">
        <v>138</v>
      </c>
      <c r="AW981" t="s" s="147">
        <v>142</v>
      </c>
      <c r="AX981" t="s" s="147">
        <v>130</v>
      </c>
      <c r="AY981" t="s" s="159">
        <v>132</v>
      </c>
    </row>
    <row r="982" s="60" customFormat="1" ht="37.8" customHeight="1">
      <c r="C982" t="s" s="163">
        <v>1385</v>
      </c>
      <c r="D982" t="s" s="163">
        <v>168</v>
      </c>
      <c r="E982" t="s" s="164">
        <v>1386</v>
      </c>
      <c r="F982" t="s" s="164">
        <v>1387</v>
      </c>
      <c r="G982" t="s" s="165">
        <v>278</v>
      </c>
      <c r="H982" s="166">
        <v>2</v>
      </c>
      <c r="I982" s="167"/>
      <c r="J982" s="168">
        <f>ROUND(I982*H982,2)</f>
        <v>0</v>
      </c>
      <c r="K982" s="169"/>
      <c r="L982" s="170"/>
      <c r="M982" s="171"/>
      <c r="N982" t="s" s="172">
        <v>49</v>
      </c>
      <c r="P982" s="137">
        <f>O982*H982</f>
        <v>0</v>
      </c>
      <c r="Q982" s="137">
        <v>0</v>
      </c>
      <c r="R982" s="137">
        <f>Q982*H982</f>
        <v>0</v>
      </c>
      <c r="S982" s="137">
        <v>0</v>
      </c>
      <c r="T982" s="138">
        <f>S982*H982</f>
        <v>0</v>
      </c>
      <c r="AR982" t="s" s="139">
        <v>313</v>
      </c>
      <c r="AT982" t="s" s="139">
        <v>168</v>
      </c>
      <c r="AU982" t="s" s="139">
        <v>24</v>
      </c>
      <c r="AY982" t="s" s="97">
        <v>132</v>
      </c>
      <c r="BE982" s="140">
        <f>IF(N982="základní",J982,0)</f>
        <v>0</v>
      </c>
      <c r="BF982" s="140">
        <f>IF(N982="snížená",J982,0)</f>
        <v>0</v>
      </c>
      <c r="BG982" s="140">
        <f>IF(N982="zákl. přenesená",J982,0)</f>
        <v>0</v>
      </c>
      <c r="BH982" s="140">
        <f>IF(N982="sníž. přenesená",J982,0)</f>
        <v>0</v>
      </c>
      <c r="BI982" s="140">
        <f>IF(N982="nulová",J982,0)</f>
        <v>0</v>
      </c>
      <c r="BJ982" t="s" s="97">
        <v>130</v>
      </c>
      <c r="BK982" s="140">
        <f>ROUND(I982*H982,2)</f>
        <v>0</v>
      </c>
      <c r="BL982" t="s" s="97">
        <v>222</v>
      </c>
      <c r="BM982" t="s" s="141">
        <v>1388</v>
      </c>
    </row>
    <row r="983" s="148" customFormat="1" ht="13.55" customHeight="1">
      <c r="D983" t="s" s="143">
        <v>140</v>
      </c>
      <c r="E983" s="160"/>
      <c r="F983" t="s" s="161">
        <v>24</v>
      </c>
      <c r="H983" s="162">
        <v>2</v>
      </c>
      <c r="AT983" t="s" s="153">
        <v>140</v>
      </c>
      <c r="AU983" t="s" s="153">
        <v>24</v>
      </c>
      <c r="AV983" t="s" s="147">
        <v>24</v>
      </c>
      <c r="AW983" t="s" s="147">
        <v>142</v>
      </c>
      <c r="AX983" t="s" s="147">
        <v>131</v>
      </c>
      <c r="AY983" t="s" s="153">
        <v>132</v>
      </c>
    </row>
    <row r="984" s="154" customFormat="1" ht="13.55" customHeight="1">
      <c r="D984" t="s" s="155">
        <v>140</v>
      </c>
      <c r="E984" s="156"/>
      <c r="F984" t="s" s="157">
        <v>144</v>
      </c>
      <c r="H984" s="158">
        <v>2</v>
      </c>
      <c r="AT984" t="s" s="159">
        <v>140</v>
      </c>
      <c r="AU984" t="s" s="159">
        <v>24</v>
      </c>
      <c r="AV984" t="s" s="147">
        <v>138</v>
      </c>
      <c r="AW984" t="s" s="147">
        <v>142</v>
      </c>
      <c r="AX984" t="s" s="147">
        <v>130</v>
      </c>
      <c r="AY984" t="s" s="159">
        <v>132</v>
      </c>
    </row>
    <row r="985" s="60" customFormat="1" ht="24.15" customHeight="1">
      <c r="C985" t="s" s="129">
        <v>1389</v>
      </c>
      <c r="D985" t="s" s="129">
        <v>134</v>
      </c>
      <c r="E985" t="s" s="130">
        <v>1390</v>
      </c>
      <c r="F985" t="s" s="130">
        <v>1391</v>
      </c>
      <c r="G985" t="s" s="131">
        <v>278</v>
      </c>
      <c r="H985" s="132">
        <v>22</v>
      </c>
      <c r="I985" s="133"/>
      <c r="J985" s="134">
        <f>ROUND(I985*H985,2)</f>
        <v>0</v>
      </c>
      <c r="M985" s="135"/>
      <c r="N985" t="s" s="136">
        <v>49</v>
      </c>
      <c r="P985" s="137">
        <f>O985*H985</f>
        <v>0</v>
      </c>
      <c r="Q985" s="137">
        <v>0</v>
      </c>
      <c r="R985" s="137">
        <f>Q985*H985</f>
        <v>0</v>
      </c>
      <c r="S985" s="137">
        <v>0.024</v>
      </c>
      <c r="T985" s="138">
        <f>S985*H985</f>
        <v>0.528</v>
      </c>
      <c r="AR985" t="s" s="139">
        <v>138</v>
      </c>
      <c r="AT985" t="s" s="139">
        <v>134</v>
      </c>
      <c r="AU985" t="s" s="139">
        <v>24</v>
      </c>
      <c r="AY985" t="s" s="97">
        <v>132</v>
      </c>
      <c r="BE985" s="140">
        <f>IF(N985="základní",J985,0)</f>
        <v>0</v>
      </c>
      <c r="BF985" s="140">
        <f>IF(N985="snížená",J985,0)</f>
        <v>0</v>
      </c>
      <c r="BG985" s="140">
        <f>IF(N985="zákl. přenesená",J985,0)</f>
        <v>0</v>
      </c>
      <c r="BH985" s="140">
        <f>IF(N985="sníž. přenesená",J985,0)</f>
        <v>0</v>
      </c>
      <c r="BI985" s="140">
        <f>IF(N985="nulová",J985,0)</f>
        <v>0</v>
      </c>
      <c r="BJ985" t="s" s="97">
        <v>130</v>
      </c>
      <c r="BK985" s="140">
        <f>ROUND(I985*H985,2)</f>
        <v>0</v>
      </c>
      <c r="BL985" t="s" s="97">
        <v>138</v>
      </c>
      <c r="BM985" t="s" s="141">
        <v>1392</v>
      </c>
    </row>
    <row r="986" s="142" customFormat="1" ht="13.55" customHeight="1">
      <c r="D986" t="s" s="143">
        <v>140</v>
      </c>
      <c r="E986" s="144"/>
      <c r="F986" t="s" s="145">
        <v>1393</v>
      </c>
      <c r="H986" s="144"/>
      <c r="AT986" t="s" s="146">
        <v>140</v>
      </c>
      <c r="AU986" t="s" s="146">
        <v>24</v>
      </c>
      <c r="AV986" t="s" s="147">
        <v>130</v>
      </c>
      <c r="AW986" t="s" s="147">
        <v>142</v>
      </c>
      <c r="AX986" t="s" s="147">
        <v>131</v>
      </c>
      <c r="AY986" t="s" s="146">
        <v>132</v>
      </c>
    </row>
    <row r="987" s="142" customFormat="1" ht="13.55" customHeight="1">
      <c r="D987" t="s" s="149">
        <v>140</v>
      </c>
      <c r="E987" s="180"/>
      <c r="F987" t="s" s="181">
        <v>1394</v>
      </c>
      <c r="H987" s="180"/>
      <c r="AT987" t="s" s="146">
        <v>140</v>
      </c>
      <c r="AU987" t="s" s="146">
        <v>24</v>
      </c>
      <c r="AV987" t="s" s="147">
        <v>130</v>
      </c>
      <c r="AW987" t="s" s="147">
        <v>142</v>
      </c>
      <c r="AX987" t="s" s="147">
        <v>131</v>
      </c>
      <c r="AY987" t="s" s="146">
        <v>132</v>
      </c>
    </row>
    <row r="988" s="148" customFormat="1" ht="13.55" customHeight="1">
      <c r="D988" t="s" s="149">
        <v>140</v>
      </c>
      <c r="E988" s="150"/>
      <c r="F988" t="s" s="151">
        <v>1395</v>
      </c>
      <c r="H988" s="152">
        <v>22</v>
      </c>
      <c r="AT988" t="s" s="153">
        <v>140</v>
      </c>
      <c r="AU988" t="s" s="153">
        <v>24</v>
      </c>
      <c r="AV988" t="s" s="147">
        <v>24</v>
      </c>
      <c r="AW988" t="s" s="147">
        <v>142</v>
      </c>
      <c r="AX988" t="s" s="147">
        <v>131</v>
      </c>
      <c r="AY988" t="s" s="153">
        <v>132</v>
      </c>
    </row>
    <row r="989" s="154" customFormat="1" ht="13.55" customHeight="1">
      <c r="D989" t="s" s="155">
        <v>140</v>
      </c>
      <c r="E989" s="156"/>
      <c r="F989" t="s" s="157">
        <v>144</v>
      </c>
      <c r="H989" s="158">
        <v>22</v>
      </c>
      <c r="AT989" t="s" s="159">
        <v>140</v>
      </c>
      <c r="AU989" t="s" s="159">
        <v>24</v>
      </c>
      <c r="AV989" t="s" s="147">
        <v>138</v>
      </c>
      <c r="AW989" t="s" s="147">
        <v>142</v>
      </c>
      <c r="AX989" t="s" s="147">
        <v>130</v>
      </c>
      <c r="AY989" t="s" s="159">
        <v>132</v>
      </c>
    </row>
    <row r="990" s="60" customFormat="1" ht="16.5" customHeight="1">
      <c r="C990" t="s" s="129">
        <v>1396</v>
      </c>
      <c r="D990" t="s" s="129">
        <v>134</v>
      </c>
      <c r="E990" t="s" s="130">
        <v>1397</v>
      </c>
      <c r="F990" t="s" s="130">
        <v>1398</v>
      </c>
      <c r="G990" t="s" s="131">
        <v>1399</v>
      </c>
      <c r="H990" s="132">
        <v>29</v>
      </c>
      <c r="I990" s="133"/>
      <c r="J990" s="134">
        <f>ROUND(I990*H990,2)</f>
        <v>0</v>
      </c>
      <c r="M990" s="135"/>
      <c r="N990" t="s" s="136">
        <v>49</v>
      </c>
      <c r="P990" s="137">
        <f>O990*H990</f>
        <v>0</v>
      </c>
      <c r="Q990" s="137">
        <v>0</v>
      </c>
      <c r="R990" s="137">
        <f>Q990*H990</f>
        <v>0</v>
      </c>
      <c r="S990" s="137">
        <v>0</v>
      </c>
      <c r="T990" s="138">
        <f>S990*H990</f>
        <v>0</v>
      </c>
      <c r="AR990" t="s" s="139">
        <v>222</v>
      </c>
      <c r="AT990" t="s" s="139">
        <v>134</v>
      </c>
      <c r="AU990" t="s" s="139">
        <v>24</v>
      </c>
      <c r="AY990" t="s" s="97">
        <v>132</v>
      </c>
      <c r="BE990" s="140">
        <f>IF(N990="základní",J990,0)</f>
        <v>0</v>
      </c>
      <c r="BF990" s="140">
        <f>IF(N990="snížená",J990,0)</f>
        <v>0</v>
      </c>
      <c r="BG990" s="140">
        <f>IF(N990="zákl. přenesená",J990,0)</f>
        <v>0</v>
      </c>
      <c r="BH990" s="140">
        <f>IF(N990="sníž. přenesená",J990,0)</f>
        <v>0</v>
      </c>
      <c r="BI990" s="140">
        <f>IF(N990="nulová",J990,0)</f>
        <v>0</v>
      </c>
      <c r="BJ990" t="s" s="97">
        <v>130</v>
      </c>
      <c r="BK990" s="140">
        <f>ROUND(I990*H990,2)</f>
        <v>0</v>
      </c>
      <c r="BL990" t="s" s="97">
        <v>222</v>
      </c>
      <c r="BM990" t="s" s="141">
        <v>1400</v>
      </c>
    </row>
    <row r="991" s="142" customFormat="1" ht="13.55" customHeight="1">
      <c r="D991" t="s" s="143">
        <v>140</v>
      </c>
      <c r="E991" s="144"/>
      <c r="F991" t="s" s="145">
        <v>1401</v>
      </c>
      <c r="H991" s="144"/>
      <c r="AT991" t="s" s="146">
        <v>140</v>
      </c>
      <c r="AU991" t="s" s="146">
        <v>24</v>
      </c>
      <c r="AV991" t="s" s="147">
        <v>130</v>
      </c>
      <c r="AW991" t="s" s="147">
        <v>142</v>
      </c>
      <c r="AX991" t="s" s="147">
        <v>131</v>
      </c>
      <c r="AY991" t="s" s="146">
        <v>132</v>
      </c>
    </row>
    <row r="992" s="148" customFormat="1" ht="13.55" customHeight="1">
      <c r="D992" t="s" s="149">
        <v>140</v>
      </c>
      <c r="E992" s="150"/>
      <c r="F992" t="s" s="151">
        <v>1402</v>
      </c>
      <c r="H992" s="152">
        <v>11</v>
      </c>
      <c r="AT992" t="s" s="153">
        <v>140</v>
      </c>
      <c r="AU992" t="s" s="153">
        <v>24</v>
      </c>
      <c r="AV992" t="s" s="147">
        <v>24</v>
      </c>
      <c r="AW992" t="s" s="147">
        <v>142</v>
      </c>
      <c r="AX992" t="s" s="147">
        <v>131</v>
      </c>
      <c r="AY992" t="s" s="153">
        <v>132</v>
      </c>
    </row>
    <row r="993" s="148" customFormat="1" ht="13.55" customHeight="1">
      <c r="D993" t="s" s="149">
        <v>140</v>
      </c>
      <c r="E993" s="150"/>
      <c r="F993" t="s" s="151">
        <v>1403</v>
      </c>
      <c r="H993" s="152">
        <v>18</v>
      </c>
      <c r="AT993" t="s" s="153">
        <v>140</v>
      </c>
      <c r="AU993" t="s" s="153">
        <v>24</v>
      </c>
      <c r="AV993" t="s" s="147">
        <v>24</v>
      </c>
      <c r="AW993" t="s" s="147">
        <v>142</v>
      </c>
      <c r="AX993" t="s" s="147">
        <v>131</v>
      </c>
      <c r="AY993" t="s" s="153">
        <v>132</v>
      </c>
    </row>
    <row r="994" s="154" customFormat="1" ht="13.55" customHeight="1">
      <c r="D994" t="s" s="155">
        <v>140</v>
      </c>
      <c r="E994" s="156"/>
      <c r="F994" t="s" s="157">
        <v>144</v>
      </c>
      <c r="H994" s="158">
        <v>29</v>
      </c>
      <c r="AT994" t="s" s="159">
        <v>140</v>
      </c>
      <c r="AU994" t="s" s="159">
        <v>24</v>
      </c>
      <c r="AV994" t="s" s="147">
        <v>138</v>
      </c>
      <c r="AW994" t="s" s="147">
        <v>142</v>
      </c>
      <c r="AX994" t="s" s="147">
        <v>130</v>
      </c>
      <c r="AY994" t="s" s="159">
        <v>132</v>
      </c>
    </row>
    <row r="995" s="60" customFormat="1" ht="24.15" customHeight="1">
      <c r="C995" t="s" s="129">
        <v>1404</v>
      </c>
      <c r="D995" t="s" s="129">
        <v>134</v>
      </c>
      <c r="E995" t="s" s="130">
        <v>1405</v>
      </c>
      <c r="F995" t="s" s="130">
        <v>1406</v>
      </c>
      <c r="G995" t="s" s="131">
        <v>188</v>
      </c>
      <c r="H995" s="132">
        <v>1.32</v>
      </c>
      <c r="I995" s="133"/>
      <c r="J995" s="134">
        <f>ROUND(I995*H995,2)</f>
        <v>0</v>
      </c>
      <c r="M995" s="135"/>
      <c r="N995" t="s" s="136">
        <v>49</v>
      </c>
      <c r="P995" s="137">
        <f>O995*H995</f>
        <v>0</v>
      </c>
      <c r="Q995" s="137">
        <v>0.00026</v>
      </c>
      <c r="R995" s="137">
        <f>Q995*H995</f>
        <v>0.0003432</v>
      </c>
      <c r="S995" s="137">
        <v>0</v>
      </c>
      <c r="T995" s="138">
        <f>S995*H995</f>
        <v>0</v>
      </c>
      <c r="AR995" t="s" s="139">
        <v>222</v>
      </c>
      <c r="AT995" t="s" s="139">
        <v>134</v>
      </c>
      <c r="AU995" t="s" s="139">
        <v>24</v>
      </c>
      <c r="AY995" t="s" s="97">
        <v>132</v>
      </c>
      <c r="BE995" s="140">
        <f>IF(N995="základní",J995,0)</f>
        <v>0</v>
      </c>
      <c r="BF995" s="140">
        <f>IF(N995="snížená",J995,0)</f>
        <v>0</v>
      </c>
      <c r="BG995" s="140">
        <f>IF(N995="zákl. přenesená",J995,0)</f>
        <v>0</v>
      </c>
      <c r="BH995" s="140">
        <f>IF(N995="sníž. přenesená",J995,0)</f>
        <v>0</v>
      </c>
      <c r="BI995" s="140">
        <f>IF(N995="nulová",J995,0)</f>
        <v>0</v>
      </c>
      <c r="BJ995" t="s" s="97">
        <v>130</v>
      </c>
      <c r="BK995" s="140">
        <f>ROUND(I995*H995,2)</f>
        <v>0</v>
      </c>
      <c r="BL995" t="s" s="97">
        <v>222</v>
      </c>
      <c r="BM995" t="s" s="141">
        <v>1407</v>
      </c>
    </row>
    <row r="996" s="60" customFormat="1" ht="24.15" customHeight="1">
      <c r="C996" t="s" s="163">
        <v>1408</v>
      </c>
      <c r="D996" t="s" s="163">
        <v>168</v>
      </c>
      <c r="E996" t="s" s="164">
        <v>1409</v>
      </c>
      <c r="F996" t="s" s="164">
        <v>1410</v>
      </c>
      <c r="G996" t="s" s="165">
        <v>188</v>
      </c>
      <c r="H996" s="166">
        <v>1.32</v>
      </c>
      <c r="I996" s="167"/>
      <c r="J996" s="168">
        <f>ROUND(I996*H996,2)</f>
        <v>0</v>
      </c>
      <c r="K996" s="169"/>
      <c r="L996" s="170"/>
      <c r="M996" s="171"/>
      <c r="N996" t="s" s="172">
        <v>49</v>
      </c>
      <c r="P996" s="137">
        <f>O996*H996</f>
        <v>0</v>
      </c>
      <c r="Q996" s="137">
        <v>0.0287</v>
      </c>
      <c r="R996" s="137">
        <f>Q996*H996</f>
        <v>0.037884</v>
      </c>
      <c r="S996" s="137">
        <v>0</v>
      </c>
      <c r="T996" s="138">
        <f>S996*H996</f>
        <v>0</v>
      </c>
      <c r="AR996" t="s" s="139">
        <v>313</v>
      </c>
      <c r="AT996" t="s" s="139">
        <v>168</v>
      </c>
      <c r="AU996" t="s" s="139">
        <v>24</v>
      </c>
      <c r="AY996" t="s" s="97">
        <v>132</v>
      </c>
      <c r="BE996" s="140">
        <f>IF(N996="základní",J996,0)</f>
        <v>0</v>
      </c>
      <c r="BF996" s="140">
        <f>IF(N996="snížená",J996,0)</f>
        <v>0</v>
      </c>
      <c r="BG996" s="140">
        <f>IF(N996="zákl. přenesená",J996,0)</f>
        <v>0</v>
      </c>
      <c r="BH996" s="140">
        <f>IF(N996="sníž. přenesená",J996,0)</f>
        <v>0</v>
      </c>
      <c r="BI996" s="140">
        <f>IF(N996="nulová",J996,0)</f>
        <v>0</v>
      </c>
      <c r="BJ996" t="s" s="97">
        <v>130</v>
      </c>
      <c r="BK996" s="140">
        <f>ROUND(I996*H996,2)</f>
        <v>0</v>
      </c>
      <c r="BL996" t="s" s="97">
        <v>222</v>
      </c>
      <c r="BM996" t="s" s="141">
        <v>1411</v>
      </c>
    </row>
    <row r="997" s="60" customFormat="1" ht="24.15" customHeight="1">
      <c r="C997" t="s" s="129">
        <v>1412</v>
      </c>
      <c r="D997" t="s" s="129">
        <v>134</v>
      </c>
      <c r="E997" t="s" s="130">
        <v>1413</v>
      </c>
      <c r="F997" t="s" s="130">
        <v>1414</v>
      </c>
      <c r="G997" t="s" s="131">
        <v>278</v>
      </c>
      <c r="H997" s="132">
        <v>1</v>
      </c>
      <c r="I997" s="133"/>
      <c r="J997" s="134">
        <f>ROUND(I997*H997,2)</f>
        <v>0</v>
      </c>
      <c r="M997" s="135"/>
      <c r="N997" t="s" s="136">
        <v>49</v>
      </c>
      <c r="P997" s="137">
        <f>O997*H997</f>
        <v>0</v>
      </c>
      <c r="Q997" s="137">
        <v>0</v>
      </c>
      <c r="R997" s="137">
        <f>Q997*H997</f>
        <v>0</v>
      </c>
      <c r="S997" s="137">
        <v>0</v>
      </c>
      <c r="T997" s="138">
        <f>S997*H997</f>
        <v>0</v>
      </c>
      <c r="AR997" t="s" s="139">
        <v>222</v>
      </c>
      <c r="AT997" t="s" s="139">
        <v>134</v>
      </c>
      <c r="AU997" t="s" s="139">
        <v>24</v>
      </c>
      <c r="AY997" t="s" s="97">
        <v>132</v>
      </c>
      <c r="BE997" s="140">
        <f>IF(N997="základní",J997,0)</f>
        <v>0</v>
      </c>
      <c r="BF997" s="140">
        <f>IF(N997="snížená",J997,0)</f>
        <v>0</v>
      </c>
      <c r="BG997" s="140">
        <f>IF(N997="zákl. přenesená",J997,0)</f>
        <v>0</v>
      </c>
      <c r="BH997" s="140">
        <f>IF(N997="sníž. přenesená",J997,0)</f>
        <v>0</v>
      </c>
      <c r="BI997" s="140">
        <f>IF(N997="nulová",J997,0)</f>
        <v>0</v>
      </c>
      <c r="BJ997" t="s" s="97">
        <v>130</v>
      </c>
      <c r="BK997" s="140">
        <f>ROUND(I997*H997,2)</f>
        <v>0</v>
      </c>
      <c r="BL997" t="s" s="97">
        <v>222</v>
      </c>
      <c r="BM997" t="s" s="141">
        <v>1415</v>
      </c>
    </row>
    <row r="998" s="60" customFormat="1" ht="24.15" customHeight="1">
      <c r="C998" t="s" s="163">
        <v>1416</v>
      </c>
      <c r="D998" t="s" s="163">
        <v>168</v>
      </c>
      <c r="E998" t="s" s="164">
        <v>1417</v>
      </c>
      <c r="F998" t="s" s="164">
        <v>1418</v>
      </c>
      <c r="G998" t="s" s="165">
        <v>343</v>
      </c>
      <c r="H998" s="166">
        <v>1.313</v>
      </c>
      <c r="I998" s="167"/>
      <c r="J998" s="168">
        <f>ROUND(I998*H998,2)</f>
        <v>0</v>
      </c>
      <c r="K998" s="169"/>
      <c r="L998" s="170"/>
      <c r="M998" s="171"/>
      <c r="N998" t="s" s="172">
        <v>49</v>
      </c>
      <c r="P998" s="137">
        <f>O998*H998</f>
        <v>0</v>
      </c>
      <c r="Q998" s="137">
        <v>0.007</v>
      </c>
      <c r="R998" s="137">
        <f>Q998*H998</f>
        <v>0.009191</v>
      </c>
      <c r="S998" s="137">
        <v>0</v>
      </c>
      <c r="T998" s="138">
        <f>S998*H998</f>
        <v>0</v>
      </c>
      <c r="AR998" t="s" s="139">
        <v>313</v>
      </c>
      <c r="AT998" t="s" s="139">
        <v>168</v>
      </c>
      <c r="AU998" t="s" s="139">
        <v>24</v>
      </c>
      <c r="AY998" t="s" s="97">
        <v>132</v>
      </c>
      <c r="BE998" s="140">
        <f>IF(N998="základní",J998,0)</f>
        <v>0</v>
      </c>
      <c r="BF998" s="140">
        <f>IF(N998="snížená",J998,0)</f>
        <v>0</v>
      </c>
      <c r="BG998" s="140">
        <f>IF(N998="zákl. přenesená",J998,0)</f>
        <v>0</v>
      </c>
      <c r="BH998" s="140">
        <f>IF(N998="sníž. přenesená",J998,0)</f>
        <v>0</v>
      </c>
      <c r="BI998" s="140">
        <f>IF(N998="nulová",J998,0)</f>
        <v>0</v>
      </c>
      <c r="BJ998" t="s" s="97">
        <v>130</v>
      </c>
      <c r="BK998" s="140">
        <f>ROUND(I998*H998,2)</f>
        <v>0</v>
      </c>
      <c r="BL998" t="s" s="97">
        <v>222</v>
      </c>
      <c r="BM998" t="s" s="141">
        <v>1419</v>
      </c>
    </row>
    <row r="999" s="148" customFormat="1" ht="13.55" customHeight="1">
      <c r="D999" t="s" s="143">
        <v>140</v>
      </c>
      <c r="E999" s="160"/>
      <c r="F999" t="s" s="161">
        <v>1325</v>
      </c>
      <c r="H999" s="162">
        <v>1.25</v>
      </c>
      <c r="AT999" t="s" s="153">
        <v>140</v>
      </c>
      <c r="AU999" t="s" s="153">
        <v>24</v>
      </c>
      <c r="AV999" t="s" s="147">
        <v>24</v>
      </c>
      <c r="AW999" t="s" s="147">
        <v>142</v>
      </c>
      <c r="AX999" t="s" s="147">
        <v>131</v>
      </c>
      <c r="AY999" t="s" s="153">
        <v>132</v>
      </c>
    </row>
    <row r="1000" s="154" customFormat="1" ht="13.55" customHeight="1">
      <c r="D1000" t="s" s="149">
        <v>140</v>
      </c>
      <c r="E1000" s="173"/>
      <c r="F1000" t="s" s="174">
        <v>144</v>
      </c>
      <c r="H1000" s="152">
        <v>1.25</v>
      </c>
      <c r="AT1000" t="s" s="159">
        <v>140</v>
      </c>
      <c r="AU1000" t="s" s="159">
        <v>24</v>
      </c>
      <c r="AV1000" t="s" s="147">
        <v>138</v>
      </c>
      <c r="AW1000" t="s" s="147">
        <v>142</v>
      </c>
      <c r="AX1000" t="s" s="147">
        <v>130</v>
      </c>
      <c r="AY1000" t="s" s="159">
        <v>132</v>
      </c>
    </row>
    <row r="1001" s="148" customFormat="1" ht="13.55" customHeight="1">
      <c r="D1001" t="s" s="155">
        <v>140</v>
      </c>
      <c r="F1001" t="s" s="175">
        <v>1420</v>
      </c>
      <c r="H1001" s="158">
        <v>1.313</v>
      </c>
      <c r="AT1001" t="s" s="153">
        <v>140</v>
      </c>
      <c r="AU1001" t="s" s="153">
        <v>24</v>
      </c>
      <c r="AV1001" t="s" s="147">
        <v>24</v>
      </c>
      <c r="AW1001" t="s" s="147">
        <v>27</v>
      </c>
      <c r="AX1001" t="s" s="147">
        <v>130</v>
      </c>
      <c r="AY1001" t="s" s="153">
        <v>132</v>
      </c>
    </row>
    <row r="1002" s="60" customFormat="1" ht="66.75" customHeight="1">
      <c r="C1002" t="s" s="129">
        <v>1421</v>
      </c>
      <c r="D1002" t="s" s="129">
        <v>134</v>
      </c>
      <c r="E1002" t="s" s="130">
        <v>1422</v>
      </c>
      <c r="F1002" t="s" s="130">
        <v>1423</v>
      </c>
      <c r="G1002" t="s" s="131">
        <v>1399</v>
      </c>
      <c r="H1002" s="132">
        <v>1</v>
      </c>
      <c r="I1002" s="133"/>
      <c r="J1002" s="134">
        <f>ROUND(I1002*H1002,2)</f>
        <v>0</v>
      </c>
      <c r="M1002" s="135"/>
      <c r="N1002" t="s" s="136">
        <v>49</v>
      </c>
      <c r="P1002" s="137">
        <f>O1002*H1002</f>
        <v>0</v>
      </c>
      <c r="Q1002" s="137">
        <v>0</v>
      </c>
      <c r="R1002" s="137">
        <f>Q1002*H1002</f>
        <v>0</v>
      </c>
      <c r="S1002" s="137">
        <v>0</v>
      </c>
      <c r="T1002" s="138">
        <f>S1002*H1002</f>
        <v>0</v>
      </c>
      <c r="AR1002" t="s" s="139">
        <v>222</v>
      </c>
      <c r="AT1002" t="s" s="139">
        <v>134</v>
      </c>
      <c r="AU1002" t="s" s="139">
        <v>24</v>
      </c>
      <c r="AY1002" t="s" s="97">
        <v>132</v>
      </c>
      <c r="BE1002" s="140">
        <f>IF(N1002="základní",J1002,0)</f>
        <v>0</v>
      </c>
      <c r="BF1002" s="140">
        <f>IF(N1002="snížená",J1002,0)</f>
        <v>0</v>
      </c>
      <c r="BG1002" s="140">
        <f>IF(N1002="zákl. přenesená",J1002,0)</f>
        <v>0</v>
      </c>
      <c r="BH1002" s="140">
        <f>IF(N1002="sníž. přenesená",J1002,0)</f>
        <v>0</v>
      </c>
      <c r="BI1002" s="140">
        <f>IF(N1002="nulová",J1002,0)</f>
        <v>0</v>
      </c>
      <c r="BJ1002" t="s" s="97">
        <v>130</v>
      </c>
      <c r="BK1002" s="140">
        <f>ROUND(I1002*H1002,2)</f>
        <v>0</v>
      </c>
      <c r="BL1002" t="s" s="97">
        <v>222</v>
      </c>
      <c r="BM1002" t="s" s="141">
        <v>1424</v>
      </c>
    </row>
    <row r="1003" s="148" customFormat="1" ht="13.55" customHeight="1">
      <c r="D1003" t="s" s="143">
        <v>140</v>
      </c>
      <c r="E1003" s="160"/>
      <c r="F1003" t="s" s="161">
        <v>130</v>
      </c>
      <c r="H1003" s="162">
        <v>1</v>
      </c>
      <c r="AT1003" t="s" s="153">
        <v>140</v>
      </c>
      <c r="AU1003" t="s" s="153">
        <v>24</v>
      </c>
      <c r="AV1003" t="s" s="147">
        <v>24</v>
      </c>
      <c r="AW1003" t="s" s="147">
        <v>142</v>
      </c>
      <c r="AX1003" t="s" s="147">
        <v>131</v>
      </c>
      <c r="AY1003" t="s" s="153">
        <v>132</v>
      </c>
    </row>
    <row r="1004" s="154" customFormat="1" ht="13.55" customHeight="1">
      <c r="D1004" t="s" s="155">
        <v>140</v>
      </c>
      <c r="E1004" s="156"/>
      <c r="F1004" t="s" s="157">
        <v>144</v>
      </c>
      <c r="H1004" s="158">
        <v>1</v>
      </c>
      <c r="AT1004" t="s" s="159">
        <v>140</v>
      </c>
      <c r="AU1004" t="s" s="159">
        <v>24</v>
      </c>
      <c r="AV1004" t="s" s="147">
        <v>138</v>
      </c>
      <c r="AW1004" t="s" s="147">
        <v>142</v>
      </c>
      <c r="AX1004" t="s" s="147">
        <v>130</v>
      </c>
      <c r="AY1004" t="s" s="159">
        <v>132</v>
      </c>
    </row>
    <row r="1005" s="60" customFormat="1" ht="37.8" customHeight="1">
      <c r="C1005" t="s" s="129">
        <v>1425</v>
      </c>
      <c r="D1005" t="s" s="129">
        <v>134</v>
      </c>
      <c r="E1005" t="s" s="130">
        <v>1386</v>
      </c>
      <c r="F1005" t="s" s="130">
        <v>1426</v>
      </c>
      <c r="G1005" t="s" s="131">
        <v>1399</v>
      </c>
      <c r="H1005" s="132">
        <v>4</v>
      </c>
      <c r="I1005" s="133"/>
      <c r="J1005" s="134">
        <f>ROUND(I1005*H1005,2)</f>
        <v>0</v>
      </c>
      <c r="M1005" s="135"/>
      <c r="N1005" t="s" s="136">
        <v>49</v>
      </c>
      <c r="P1005" s="137">
        <f>O1005*H1005</f>
        <v>0</v>
      </c>
      <c r="Q1005" s="137">
        <v>0</v>
      </c>
      <c r="R1005" s="137">
        <f>Q1005*H1005</f>
        <v>0</v>
      </c>
      <c r="S1005" s="137">
        <v>0</v>
      </c>
      <c r="T1005" s="138">
        <f>S1005*H1005</f>
        <v>0</v>
      </c>
      <c r="AR1005" t="s" s="139">
        <v>222</v>
      </c>
      <c r="AT1005" t="s" s="139">
        <v>134</v>
      </c>
      <c r="AU1005" t="s" s="139">
        <v>24</v>
      </c>
      <c r="AY1005" t="s" s="97">
        <v>132</v>
      </c>
      <c r="BE1005" s="140">
        <f>IF(N1005="základní",J1005,0)</f>
        <v>0</v>
      </c>
      <c r="BF1005" s="140">
        <f>IF(N1005="snížená",J1005,0)</f>
        <v>0</v>
      </c>
      <c r="BG1005" s="140">
        <f>IF(N1005="zákl. přenesená",J1005,0)</f>
        <v>0</v>
      </c>
      <c r="BH1005" s="140">
        <f>IF(N1005="sníž. přenesená",J1005,0)</f>
        <v>0</v>
      </c>
      <c r="BI1005" s="140">
        <f>IF(N1005="nulová",J1005,0)</f>
        <v>0</v>
      </c>
      <c r="BJ1005" t="s" s="97">
        <v>130</v>
      </c>
      <c r="BK1005" s="140">
        <f>ROUND(I1005*H1005,2)</f>
        <v>0</v>
      </c>
      <c r="BL1005" t="s" s="97">
        <v>222</v>
      </c>
      <c r="BM1005" t="s" s="141">
        <v>1427</v>
      </c>
    </row>
    <row r="1006" s="148" customFormat="1" ht="13.55" customHeight="1">
      <c r="D1006" t="s" s="143">
        <v>140</v>
      </c>
      <c r="E1006" s="160"/>
      <c r="F1006" t="s" s="161">
        <v>138</v>
      </c>
      <c r="H1006" s="162">
        <v>4</v>
      </c>
      <c r="AT1006" t="s" s="153">
        <v>140</v>
      </c>
      <c r="AU1006" t="s" s="153">
        <v>24</v>
      </c>
      <c r="AV1006" t="s" s="147">
        <v>24</v>
      </c>
      <c r="AW1006" t="s" s="147">
        <v>142</v>
      </c>
      <c r="AX1006" t="s" s="147">
        <v>131</v>
      </c>
      <c r="AY1006" t="s" s="153">
        <v>132</v>
      </c>
    </row>
    <row r="1007" s="154" customFormat="1" ht="13.55" customHeight="1">
      <c r="D1007" t="s" s="155">
        <v>140</v>
      </c>
      <c r="E1007" s="156"/>
      <c r="F1007" t="s" s="157">
        <v>144</v>
      </c>
      <c r="H1007" s="158">
        <v>4</v>
      </c>
      <c r="AT1007" t="s" s="159">
        <v>140</v>
      </c>
      <c r="AU1007" t="s" s="159">
        <v>24</v>
      </c>
      <c r="AV1007" t="s" s="147">
        <v>138</v>
      </c>
      <c r="AW1007" t="s" s="147">
        <v>142</v>
      </c>
      <c r="AX1007" t="s" s="147">
        <v>130</v>
      </c>
      <c r="AY1007" t="s" s="159">
        <v>132</v>
      </c>
    </row>
    <row r="1008" s="60" customFormat="1" ht="37.8" customHeight="1">
      <c r="C1008" t="s" s="129">
        <v>1428</v>
      </c>
      <c r="D1008" t="s" s="129">
        <v>134</v>
      </c>
      <c r="E1008" t="s" s="130">
        <v>1382</v>
      </c>
      <c r="F1008" t="s" s="130">
        <v>1429</v>
      </c>
      <c r="G1008" t="s" s="131">
        <v>1399</v>
      </c>
      <c r="H1008" s="132">
        <v>1</v>
      </c>
      <c r="I1008" s="133"/>
      <c r="J1008" s="134">
        <f>ROUND(I1008*H1008,2)</f>
        <v>0</v>
      </c>
      <c r="M1008" s="135"/>
      <c r="N1008" t="s" s="136">
        <v>49</v>
      </c>
      <c r="P1008" s="137">
        <f>O1008*H1008</f>
        <v>0</v>
      </c>
      <c r="Q1008" s="137">
        <v>0</v>
      </c>
      <c r="R1008" s="137">
        <f>Q1008*H1008</f>
        <v>0</v>
      </c>
      <c r="S1008" s="137">
        <v>0</v>
      </c>
      <c r="T1008" s="138">
        <f>S1008*H1008</f>
        <v>0</v>
      </c>
      <c r="AR1008" t="s" s="139">
        <v>222</v>
      </c>
      <c r="AT1008" t="s" s="139">
        <v>134</v>
      </c>
      <c r="AU1008" t="s" s="139">
        <v>24</v>
      </c>
      <c r="AY1008" t="s" s="97">
        <v>132</v>
      </c>
      <c r="BE1008" s="140">
        <f>IF(N1008="základní",J1008,0)</f>
        <v>0</v>
      </c>
      <c r="BF1008" s="140">
        <f>IF(N1008="snížená",J1008,0)</f>
        <v>0</v>
      </c>
      <c r="BG1008" s="140">
        <f>IF(N1008="zákl. přenesená",J1008,0)</f>
        <v>0</v>
      </c>
      <c r="BH1008" s="140">
        <f>IF(N1008="sníž. přenesená",J1008,0)</f>
        <v>0</v>
      </c>
      <c r="BI1008" s="140">
        <f>IF(N1008="nulová",J1008,0)</f>
        <v>0</v>
      </c>
      <c r="BJ1008" t="s" s="97">
        <v>130</v>
      </c>
      <c r="BK1008" s="140">
        <f>ROUND(I1008*H1008,2)</f>
        <v>0</v>
      </c>
      <c r="BL1008" t="s" s="97">
        <v>222</v>
      </c>
      <c r="BM1008" t="s" s="141">
        <v>1430</v>
      </c>
    </row>
    <row r="1009" s="148" customFormat="1" ht="13.55" customHeight="1">
      <c r="D1009" t="s" s="143">
        <v>140</v>
      </c>
      <c r="E1009" s="160"/>
      <c r="F1009" t="s" s="161">
        <v>130</v>
      </c>
      <c r="H1009" s="162">
        <v>1</v>
      </c>
      <c r="AT1009" t="s" s="153">
        <v>140</v>
      </c>
      <c r="AU1009" t="s" s="153">
        <v>24</v>
      </c>
      <c r="AV1009" t="s" s="147">
        <v>24</v>
      </c>
      <c r="AW1009" t="s" s="147">
        <v>142</v>
      </c>
      <c r="AX1009" t="s" s="147">
        <v>131</v>
      </c>
      <c r="AY1009" t="s" s="153">
        <v>132</v>
      </c>
    </row>
    <row r="1010" s="154" customFormat="1" ht="13.55" customHeight="1">
      <c r="D1010" t="s" s="155">
        <v>140</v>
      </c>
      <c r="E1010" s="156"/>
      <c r="F1010" t="s" s="157">
        <v>144</v>
      </c>
      <c r="H1010" s="158">
        <v>1</v>
      </c>
      <c r="AT1010" t="s" s="159">
        <v>140</v>
      </c>
      <c r="AU1010" t="s" s="159">
        <v>24</v>
      </c>
      <c r="AV1010" t="s" s="147">
        <v>138</v>
      </c>
      <c r="AW1010" t="s" s="147">
        <v>142</v>
      </c>
      <c r="AX1010" t="s" s="147">
        <v>130</v>
      </c>
      <c r="AY1010" t="s" s="159">
        <v>132</v>
      </c>
    </row>
    <row r="1011" s="60" customFormat="1" ht="37.8" customHeight="1">
      <c r="C1011" t="s" s="129">
        <v>1431</v>
      </c>
      <c r="D1011" t="s" s="129">
        <v>134</v>
      </c>
      <c r="E1011" t="s" s="130">
        <v>1432</v>
      </c>
      <c r="F1011" t="s" s="130">
        <v>1433</v>
      </c>
      <c r="G1011" t="s" s="131">
        <v>1399</v>
      </c>
      <c r="H1011" s="132">
        <v>5</v>
      </c>
      <c r="I1011" s="133"/>
      <c r="J1011" s="134">
        <f>ROUND(I1011*H1011,2)</f>
        <v>0</v>
      </c>
      <c r="M1011" s="135"/>
      <c r="N1011" t="s" s="136">
        <v>49</v>
      </c>
      <c r="P1011" s="137">
        <f>O1011*H1011</f>
        <v>0</v>
      </c>
      <c r="Q1011" s="137">
        <v>0</v>
      </c>
      <c r="R1011" s="137">
        <f>Q1011*H1011</f>
        <v>0</v>
      </c>
      <c r="S1011" s="137">
        <v>0</v>
      </c>
      <c r="T1011" s="138">
        <f>S1011*H1011</f>
        <v>0</v>
      </c>
      <c r="AR1011" t="s" s="139">
        <v>222</v>
      </c>
      <c r="AT1011" t="s" s="139">
        <v>134</v>
      </c>
      <c r="AU1011" t="s" s="139">
        <v>24</v>
      </c>
      <c r="AY1011" t="s" s="97">
        <v>132</v>
      </c>
      <c r="BE1011" s="140">
        <f>IF(N1011="základní",J1011,0)</f>
        <v>0</v>
      </c>
      <c r="BF1011" s="140">
        <f>IF(N1011="snížená",J1011,0)</f>
        <v>0</v>
      </c>
      <c r="BG1011" s="140">
        <f>IF(N1011="zákl. přenesená",J1011,0)</f>
        <v>0</v>
      </c>
      <c r="BH1011" s="140">
        <f>IF(N1011="sníž. přenesená",J1011,0)</f>
        <v>0</v>
      </c>
      <c r="BI1011" s="140">
        <f>IF(N1011="nulová",J1011,0)</f>
        <v>0</v>
      </c>
      <c r="BJ1011" t="s" s="97">
        <v>130</v>
      </c>
      <c r="BK1011" s="140">
        <f>ROUND(I1011*H1011,2)</f>
        <v>0</v>
      </c>
      <c r="BL1011" t="s" s="97">
        <v>222</v>
      </c>
      <c r="BM1011" t="s" s="141">
        <v>1434</v>
      </c>
    </row>
    <row r="1012" s="148" customFormat="1" ht="13.55" customHeight="1">
      <c r="D1012" t="s" s="143">
        <v>140</v>
      </c>
      <c r="E1012" s="160"/>
      <c r="F1012" t="s" s="161">
        <v>160</v>
      </c>
      <c r="H1012" s="162">
        <v>5</v>
      </c>
      <c r="AT1012" t="s" s="153">
        <v>140</v>
      </c>
      <c r="AU1012" t="s" s="153">
        <v>24</v>
      </c>
      <c r="AV1012" t="s" s="147">
        <v>24</v>
      </c>
      <c r="AW1012" t="s" s="147">
        <v>142</v>
      </c>
      <c r="AX1012" t="s" s="147">
        <v>131</v>
      </c>
      <c r="AY1012" t="s" s="153">
        <v>132</v>
      </c>
    </row>
    <row r="1013" s="154" customFormat="1" ht="13.55" customHeight="1">
      <c r="D1013" t="s" s="155">
        <v>140</v>
      </c>
      <c r="E1013" s="156"/>
      <c r="F1013" t="s" s="157">
        <v>144</v>
      </c>
      <c r="H1013" s="158">
        <v>5</v>
      </c>
      <c r="AT1013" t="s" s="159">
        <v>140</v>
      </c>
      <c r="AU1013" t="s" s="159">
        <v>24</v>
      </c>
      <c r="AV1013" t="s" s="147">
        <v>138</v>
      </c>
      <c r="AW1013" t="s" s="147">
        <v>142</v>
      </c>
      <c r="AX1013" t="s" s="147">
        <v>130</v>
      </c>
      <c r="AY1013" t="s" s="159">
        <v>132</v>
      </c>
    </row>
    <row r="1014" s="60" customFormat="1" ht="33" customHeight="1">
      <c r="C1014" t="s" s="129">
        <v>1435</v>
      </c>
      <c r="D1014" t="s" s="129">
        <v>134</v>
      </c>
      <c r="E1014" t="s" s="130">
        <v>1436</v>
      </c>
      <c r="F1014" t="s" s="130">
        <v>1437</v>
      </c>
      <c r="G1014" t="s" s="131">
        <v>1399</v>
      </c>
      <c r="H1014" s="132">
        <v>17</v>
      </c>
      <c r="I1014" s="133"/>
      <c r="J1014" s="134">
        <f>ROUND(I1014*H1014,2)</f>
        <v>0</v>
      </c>
      <c r="M1014" s="135"/>
      <c r="N1014" t="s" s="136">
        <v>49</v>
      </c>
      <c r="P1014" s="137">
        <f>O1014*H1014</f>
        <v>0</v>
      </c>
      <c r="Q1014" s="137">
        <v>0</v>
      </c>
      <c r="R1014" s="137">
        <f>Q1014*H1014</f>
        <v>0</v>
      </c>
      <c r="S1014" s="137">
        <v>0</v>
      </c>
      <c r="T1014" s="138">
        <f>S1014*H1014</f>
        <v>0</v>
      </c>
      <c r="AR1014" t="s" s="139">
        <v>222</v>
      </c>
      <c r="AT1014" t="s" s="139">
        <v>134</v>
      </c>
      <c r="AU1014" t="s" s="139">
        <v>24</v>
      </c>
      <c r="AY1014" t="s" s="97">
        <v>132</v>
      </c>
      <c r="BE1014" s="140">
        <f>IF(N1014="základní",J1014,0)</f>
        <v>0</v>
      </c>
      <c r="BF1014" s="140">
        <f>IF(N1014="snížená",J1014,0)</f>
        <v>0</v>
      </c>
      <c r="BG1014" s="140">
        <f>IF(N1014="zákl. přenesená",J1014,0)</f>
        <v>0</v>
      </c>
      <c r="BH1014" s="140">
        <f>IF(N1014="sníž. přenesená",J1014,0)</f>
        <v>0</v>
      </c>
      <c r="BI1014" s="140">
        <f>IF(N1014="nulová",J1014,0)</f>
        <v>0</v>
      </c>
      <c r="BJ1014" t="s" s="97">
        <v>130</v>
      </c>
      <c r="BK1014" s="140">
        <f>ROUND(I1014*H1014,2)</f>
        <v>0</v>
      </c>
      <c r="BL1014" t="s" s="97">
        <v>222</v>
      </c>
      <c r="BM1014" t="s" s="141">
        <v>1438</v>
      </c>
    </row>
    <row r="1015" s="148" customFormat="1" ht="13.55" customHeight="1">
      <c r="D1015" t="s" s="143">
        <v>140</v>
      </c>
      <c r="E1015" s="160"/>
      <c r="F1015" t="s" s="161">
        <v>227</v>
      </c>
      <c r="H1015" s="162">
        <v>17</v>
      </c>
      <c r="AT1015" t="s" s="153">
        <v>140</v>
      </c>
      <c r="AU1015" t="s" s="153">
        <v>24</v>
      </c>
      <c r="AV1015" t="s" s="147">
        <v>24</v>
      </c>
      <c r="AW1015" t="s" s="147">
        <v>142</v>
      </c>
      <c r="AX1015" t="s" s="147">
        <v>131</v>
      </c>
      <c r="AY1015" t="s" s="153">
        <v>132</v>
      </c>
    </row>
    <row r="1016" s="154" customFormat="1" ht="13.55" customHeight="1">
      <c r="D1016" t="s" s="155">
        <v>140</v>
      </c>
      <c r="E1016" s="156"/>
      <c r="F1016" t="s" s="157">
        <v>144</v>
      </c>
      <c r="H1016" s="158">
        <v>17</v>
      </c>
      <c r="AT1016" t="s" s="159">
        <v>140</v>
      </c>
      <c r="AU1016" t="s" s="159">
        <v>24</v>
      </c>
      <c r="AV1016" t="s" s="147">
        <v>138</v>
      </c>
      <c r="AW1016" t="s" s="147">
        <v>142</v>
      </c>
      <c r="AX1016" t="s" s="147">
        <v>130</v>
      </c>
      <c r="AY1016" t="s" s="159">
        <v>132</v>
      </c>
    </row>
    <row r="1017" s="60" customFormat="1" ht="37.8" customHeight="1">
      <c r="C1017" t="s" s="129">
        <v>1439</v>
      </c>
      <c r="D1017" t="s" s="129">
        <v>134</v>
      </c>
      <c r="E1017" t="s" s="130">
        <v>1440</v>
      </c>
      <c r="F1017" t="s" s="130">
        <v>1441</v>
      </c>
      <c r="G1017" t="s" s="131">
        <v>1399</v>
      </c>
      <c r="H1017" s="132">
        <v>1</v>
      </c>
      <c r="I1017" s="133"/>
      <c r="J1017" s="134">
        <f>ROUND(I1017*H1017,2)</f>
        <v>0</v>
      </c>
      <c r="M1017" s="135"/>
      <c r="N1017" t="s" s="136">
        <v>49</v>
      </c>
      <c r="P1017" s="137">
        <f>O1017*H1017</f>
        <v>0</v>
      </c>
      <c r="Q1017" s="137">
        <v>0</v>
      </c>
      <c r="R1017" s="137">
        <f>Q1017*H1017</f>
        <v>0</v>
      </c>
      <c r="S1017" s="137">
        <v>0</v>
      </c>
      <c r="T1017" s="138">
        <f>S1017*H1017</f>
        <v>0</v>
      </c>
      <c r="AR1017" t="s" s="139">
        <v>222</v>
      </c>
      <c r="AT1017" t="s" s="139">
        <v>134</v>
      </c>
      <c r="AU1017" t="s" s="139">
        <v>24</v>
      </c>
      <c r="AY1017" t="s" s="97">
        <v>132</v>
      </c>
      <c r="BE1017" s="140">
        <f>IF(N1017="základní",J1017,0)</f>
        <v>0</v>
      </c>
      <c r="BF1017" s="140">
        <f>IF(N1017="snížená",J1017,0)</f>
        <v>0</v>
      </c>
      <c r="BG1017" s="140">
        <f>IF(N1017="zákl. přenesená",J1017,0)</f>
        <v>0</v>
      </c>
      <c r="BH1017" s="140">
        <f>IF(N1017="sníž. přenesená",J1017,0)</f>
        <v>0</v>
      </c>
      <c r="BI1017" s="140">
        <f>IF(N1017="nulová",J1017,0)</f>
        <v>0</v>
      </c>
      <c r="BJ1017" t="s" s="97">
        <v>130</v>
      </c>
      <c r="BK1017" s="140">
        <f>ROUND(I1017*H1017,2)</f>
        <v>0</v>
      </c>
      <c r="BL1017" t="s" s="97">
        <v>222</v>
      </c>
      <c r="BM1017" t="s" s="141">
        <v>1442</v>
      </c>
    </row>
    <row r="1018" s="148" customFormat="1" ht="13.55" customHeight="1">
      <c r="D1018" t="s" s="143">
        <v>140</v>
      </c>
      <c r="E1018" s="160"/>
      <c r="F1018" t="s" s="161">
        <v>130</v>
      </c>
      <c r="H1018" s="162">
        <v>1</v>
      </c>
      <c r="AT1018" t="s" s="153">
        <v>140</v>
      </c>
      <c r="AU1018" t="s" s="153">
        <v>24</v>
      </c>
      <c r="AV1018" t="s" s="147">
        <v>24</v>
      </c>
      <c r="AW1018" t="s" s="147">
        <v>142</v>
      </c>
      <c r="AX1018" t="s" s="147">
        <v>131</v>
      </c>
      <c r="AY1018" t="s" s="153">
        <v>132</v>
      </c>
    </row>
    <row r="1019" s="154" customFormat="1" ht="13.55" customHeight="1">
      <c r="D1019" t="s" s="155">
        <v>140</v>
      </c>
      <c r="E1019" s="156"/>
      <c r="F1019" t="s" s="157">
        <v>144</v>
      </c>
      <c r="H1019" s="158">
        <v>1</v>
      </c>
      <c r="AT1019" t="s" s="159">
        <v>140</v>
      </c>
      <c r="AU1019" t="s" s="159">
        <v>24</v>
      </c>
      <c r="AV1019" t="s" s="147">
        <v>138</v>
      </c>
      <c r="AW1019" t="s" s="147">
        <v>142</v>
      </c>
      <c r="AX1019" t="s" s="147">
        <v>130</v>
      </c>
      <c r="AY1019" t="s" s="159">
        <v>132</v>
      </c>
    </row>
    <row r="1020" s="60" customFormat="1" ht="24.15" customHeight="1">
      <c r="C1020" t="s" s="129">
        <v>1443</v>
      </c>
      <c r="D1020" t="s" s="129">
        <v>134</v>
      </c>
      <c r="E1020" t="s" s="130">
        <v>1444</v>
      </c>
      <c r="F1020" t="s" s="130">
        <v>1445</v>
      </c>
      <c r="G1020" t="s" s="131">
        <v>1119</v>
      </c>
      <c r="H1020" s="192"/>
      <c r="I1020" s="133"/>
      <c r="J1020" s="134">
        <f>ROUND(I1020*H1020,2)</f>
        <v>0</v>
      </c>
      <c r="M1020" s="135"/>
      <c r="N1020" t="s" s="136">
        <v>49</v>
      </c>
      <c r="P1020" s="137">
        <f>O1020*H1020</f>
        <v>0</v>
      </c>
      <c r="Q1020" s="137">
        <v>0</v>
      </c>
      <c r="R1020" s="137">
        <f>Q1020*H1020</f>
        <v>0</v>
      </c>
      <c r="S1020" s="137">
        <v>0</v>
      </c>
      <c r="T1020" s="138">
        <f>S1020*H1020</f>
        <v>0</v>
      </c>
      <c r="AR1020" t="s" s="139">
        <v>222</v>
      </c>
      <c r="AT1020" t="s" s="139">
        <v>134</v>
      </c>
      <c r="AU1020" t="s" s="139">
        <v>24</v>
      </c>
      <c r="AY1020" t="s" s="97">
        <v>132</v>
      </c>
      <c r="BE1020" s="140">
        <f>IF(N1020="základní",J1020,0)</f>
        <v>0</v>
      </c>
      <c r="BF1020" s="140">
        <f>IF(N1020="snížená",J1020,0)</f>
        <v>0</v>
      </c>
      <c r="BG1020" s="140">
        <f>IF(N1020="zákl. přenesená",J1020,0)</f>
        <v>0</v>
      </c>
      <c r="BH1020" s="140">
        <f>IF(N1020="sníž. přenesená",J1020,0)</f>
        <v>0</v>
      </c>
      <c r="BI1020" s="140">
        <f>IF(N1020="nulová",J1020,0)</f>
        <v>0</v>
      </c>
      <c r="BJ1020" t="s" s="97">
        <v>130</v>
      </c>
      <c r="BK1020" s="140">
        <f>ROUND(I1020*H1020,2)</f>
        <v>0</v>
      </c>
      <c r="BL1020" t="s" s="97">
        <v>222</v>
      </c>
      <c r="BM1020" t="s" s="141">
        <v>1446</v>
      </c>
    </row>
    <row r="1021" s="118" customFormat="1" ht="22.8" customHeight="1">
      <c r="D1021" t="s" s="183">
        <v>127</v>
      </c>
      <c r="E1021" t="s" s="102">
        <v>1447</v>
      </c>
      <c r="F1021" t="s" s="102">
        <v>1448</v>
      </c>
      <c r="J1021" s="184">
        <f>BK1021</f>
        <v>0</v>
      </c>
      <c r="P1021" s="122">
        <f>SUM(P1022:P1077)</f>
        <v>0</v>
      </c>
      <c r="R1021" s="122">
        <f>SUM(R1022:R1077)</f>
        <v>1.30537</v>
      </c>
      <c r="T1021" s="123">
        <f>SUM(T1022:T1077)</f>
        <v>0</v>
      </c>
      <c r="AR1021" t="s" s="119">
        <v>24</v>
      </c>
      <c r="AT1021" t="s" s="124">
        <v>127</v>
      </c>
      <c r="AU1021" t="s" s="124">
        <v>130</v>
      </c>
      <c r="AY1021" t="s" s="119">
        <v>132</v>
      </c>
      <c r="BK1021" s="125">
        <f>SUM(BK1022:BK1077)</f>
        <v>0</v>
      </c>
    </row>
    <row r="1022" s="60" customFormat="1" ht="62.7" customHeight="1">
      <c r="C1022" t="s" s="129">
        <v>1449</v>
      </c>
      <c r="D1022" t="s" s="129">
        <v>134</v>
      </c>
      <c r="E1022" t="s" s="130">
        <v>1447</v>
      </c>
      <c r="F1022" t="s" s="130">
        <v>1338</v>
      </c>
      <c r="G1022" t="s" s="131">
        <v>1339</v>
      </c>
      <c r="H1022" s="132">
        <v>0</v>
      </c>
      <c r="I1022" s="133"/>
      <c r="J1022" s="134">
        <f>ROUND(I1022*H1022,2)</f>
        <v>0</v>
      </c>
      <c r="M1022" s="135"/>
      <c r="N1022" t="s" s="136">
        <v>49</v>
      </c>
      <c r="P1022" s="137">
        <f>O1022*H1022</f>
        <v>0</v>
      </c>
      <c r="Q1022" s="137">
        <v>0.011</v>
      </c>
      <c r="R1022" s="137">
        <f>Q1022*H1022</f>
        <v>0</v>
      </c>
      <c r="S1022" s="137">
        <v>0</v>
      </c>
      <c r="T1022" s="138">
        <f>S1022*H1022</f>
        <v>0</v>
      </c>
      <c r="AR1022" t="s" s="139">
        <v>222</v>
      </c>
      <c r="AT1022" t="s" s="139">
        <v>134</v>
      </c>
      <c r="AU1022" t="s" s="139">
        <v>24</v>
      </c>
      <c r="AY1022" t="s" s="97">
        <v>132</v>
      </c>
      <c r="BE1022" s="140">
        <f>IF(N1022="základní",J1022,0)</f>
        <v>0</v>
      </c>
      <c r="BF1022" s="140">
        <f>IF(N1022="snížená",J1022,0)</f>
        <v>0</v>
      </c>
      <c r="BG1022" s="140">
        <f>IF(N1022="zákl. přenesená",J1022,0)</f>
        <v>0</v>
      </c>
      <c r="BH1022" s="140">
        <f>IF(N1022="sníž. přenesená",J1022,0)</f>
        <v>0</v>
      </c>
      <c r="BI1022" s="140">
        <f>IF(N1022="nulová",J1022,0)</f>
        <v>0</v>
      </c>
      <c r="BJ1022" t="s" s="97">
        <v>130</v>
      </c>
      <c r="BK1022" s="140">
        <f>ROUND(I1022*H1022,2)</f>
        <v>0</v>
      </c>
      <c r="BL1022" t="s" s="97">
        <v>222</v>
      </c>
      <c r="BM1022" t="s" s="141">
        <v>1450</v>
      </c>
    </row>
    <row r="1023" s="60" customFormat="1" ht="49.05" customHeight="1">
      <c r="C1023" t="s" s="129">
        <v>1451</v>
      </c>
      <c r="D1023" t="s" s="129">
        <v>134</v>
      </c>
      <c r="E1023" t="s" s="130">
        <v>1452</v>
      </c>
      <c r="F1023" t="s" s="130">
        <v>1453</v>
      </c>
      <c r="G1023" t="s" s="131">
        <v>188</v>
      </c>
      <c r="H1023" s="132">
        <v>25</v>
      </c>
      <c r="I1023" s="133"/>
      <c r="J1023" s="134">
        <f>ROUND(I1023*H1023,2)</f>
        <v>0</v>
      </c>
      <c r="M1023" s="135"/>
      <c r="N1023" t="s" s="136">
        <v>49</v>
      </c>
      <c r="P1023" s="137">
        <f>O1023*H1023</f>
        <v>0</v>
      </c>
      <c r="Q1023" s="137">
        <v>0.00537</v>
      </c>
      <c r="R1023" s="137">
        <f>Q1023*H1023</f>
        <v>0.13425</v>
      </c>
      <c r="S1023" s="137">
        <v>0</v>
      </c>
      <c r="T1023" s="138">
        <f>S1023*H1023</f>
        <v>0</v>
      </c>
      <c r="AR1023" t="s" s="139">
        <v>222</v>
      </c>
      <c r="AT1023" t="s" s="139">
        <v>134</v>
      </c>
      <c r="AU1023" t="s" s="139">
        <v>24</v>
      </c>
      <c r="AY1023" t="s" s="97">
        <v>132</v>
      </c>
      <c r="BE1023" s="140">
        <f>IF(N1023="základní",J1023,0)</f>
        <v>0</v>
      </c>
      <c r="BF1023" s="140">
        <f>IF(N1023="snížená",J1023,0)</f>
        <v>0</v>
      </c>
      <c r="BG1023" s="140">
        <f>IF(N1023="zákl. přenesená",J1023,0)</f>
        <v>0</v>
      </c>
      <c r="BH1023" s="140">
        <f>IF(N1023="sníž. přenesená",J1023,0)</f>
        <v>0</v>
      </c>
      <c r="BI1023" s="140">
        <f>IF(N1023="nulová",J1023,0)</f>
        <v>0</v>
      </c>
      <c r="BJ1023" t="s" s="97">
        <v>130</v>
      </c>
      <c r="BK1023" s="140">
        <f>ROUND(I1023*H1023,2)</f>
        <v>0</v>
      </c>
      <c r="BL1023" t="s" s="97">
        <v>222</v>
      </c>
      <c r="BM1023" t="s" s="141">
        <v>1454</v>
      </c>
    </row>
    <row r="1024" s="142" customFormat="1" ht="13.55" customHeight="1">
      <c r="D1024" t="s" s="143">
        <v>140</v>
      </c>
      <c r="E1024" s="144"/>
      <c r="F1024" t="s" s="145">
        <v>1216</v>
      </c>
      <c r="H1024" s="144"/>
      <c r="AT1024" t="s" s="146">
        <v>140</v>
      </c>
      <c r="AU1024" t="s" s="146">
        <v>24</v>
      </c>
      <c r="AV1024" t="s" s="147">
        <v>130</v>
      </c>
      <c r="AW1024" t="s" s="147">
        <v>142</v>
      </c>
      <c r="AX1024" t="s" s="147">
        <v>131</v>
      </c>
      <c r="AY1024" t="s" s="146">
        <v>132</v>
      </c>
    </row>
    <row r="1025" s="148" customFormat="1" ht="13.55" customHeight="1">
      <c r="D1025" t="s" s="149">
        <v>140</v>
      </c>
      <c r="E1025" s="150"/>
      <c r="F1025" t="s" s="151">
        <v>1455</v>
      </c>
      <c r="H1025" s="152">
        <v>25</v>
      </c>
      <c r="AT1025" t="s" s="153">
        <v>140</v>
      </c>
      <c r="AU1025" t="s" s="153">
        <v>24</v>
      </c>
      <c r="AV1025" t="s" s="147">
        <v>24</v>
      </c>
      <c r="AW1025" t="s" s="147">
        <v>142</v>
      </c>
      <c r="AX1025" t="s" s="147">
        <v>131</v>
      </c>
      <c r="AY1025" t="s" s="153">
        <v>132</v>
      </c>
    </row>
    <row r="1026" s="154" customFormat="1" ht="13.55" customHeight="1">
      <c r="D1026" t="s" s="155">
        <v>140</v>
      </c>
      <c r="E1026" s="156"/>
      <c r="F1026" t="s" s="157">
        <v>144</v>
      </c>
      <c r="H1026" s="158">
        <v>25</v>
      </c>
      <c r="AT1026" t="s" s="159">
        <v>140</v>
      </c>
      <c r="AU1026" t="s" s="159">
        <v>24</v>
      </c>
      <c r="AV1026" t="s" s="147">
        <v>138</v>
      </c>
      <c r="AW1026" t="s" s="147">
        <v>142</v>
      </c>
      <c r="AX1026" t="s" s="147">
        <v>130</v>
      </c>
      <c r="AY1026" t="s" s="159">
        <v>132</v>
      </c>
    </row>
    <row r="1027" s="60" customFormat="1" ht="37.8" customHeight="1">
      <c r="C1027" t="s" s="129">
        <v>1456</v>
      </c>
      <c r="D1027" t="s" s="129">
        <v>134</v>
      </c>
      <c r="E1027" t="s" s="130">
        <v>1457</v>
      </c>
      <c r="F1027" t="s" s="130">
        <v>1458</v>
      </c>
      <c r="G1027" t="s" s="131">
        <v>1399</v>
      </c>
      <c r="H1027" s="132">
        <v>1</v>
      </c>
      <c r="I1027" s="133"/>
      <c r="J1027" s="134">
        <f>ROUND(I1027*H1027,2)</f>
        <v>0</v>
      </c>
      <c r="M1027" s="135"/>
      <c r="N1027" t="s" s="136">
        <v>49</v>
      </c>
      <c r="P1027" s="137">
        <f>O1027*H1027</f>
        <v>0</v>
      </c>
      <c r="Q1027" s="137">
        <v>0</v>
      </c>
      <c r="R1027" s="137">
        <f>Q1027*H1027</f>
        <v>0</v>
      </c>
      <c r="S1027" s="137">
        <v>0</v>
      </c>
      <c r="T1027" s="138">
        <f>S1027*H1027</f>
        <v>0</v>
      </c>
      <c r="AR1027" t="s" s="139">
        <v>222</v>
      </c>
      <c r="AT1027" t="s" s="139">
        <v>134</v>
      </c>
      <c r="AU1027" t="s" s="139">
        <v>24</v>
      </c>
      <c r="AY1027" t="s" s="97">
        <v>132</v>
      </c>
      <c r="BE1027" s="140">
        <f>IF(N1027="základní",J1027,0)</f>
        <v>0</v>
      </c>
      <c r="BF1027" s="140">
        <f>IF(N1027="snížená",J1027,0)</f>
        <v>0</v>
      </c>
      <c r="BG1027" s="140">
        <f>IF(N1027="zákl. přenesená",J1027,0)</f>
        <v>0</v>
      </c>
      <c r="BH1027" s="140">
        <f>IF(N1027="sníž. přenesená",J1027,0)</f>
        <v>0</v>
      </c>
      <c r="BI1027" s="140">
        <f>IF(N1027="nulová",J1027,0)</f>
        <v>0</v>
      </c>
      <c r="BJ1027" t="s" s="97">
        <v>130</v>
      </c>
      <c r="BK1027" s="140">
        <f>ROUND(I1027*H1027,2)</f>
        <v>0</v>
      </c>
      <c r="BL1027" t="s" s="97">
        <v>222</v>
      </c>
      <c r="BM1027" t="s" s="141">
        <v>1459</v>
      </c>
    </row>
    <row r="1028" s="142" customFormat="1" ht="13.55" customHeight="1">
      <c r="D1028" t="s" s="143">
        <v>140</v>
      </c>
      <c r="E1028" s="144"/>
      <c r="F1028" t="s" s="145">
        <v>1460</v>
      </c>
      <c r="H1028" s="144"/>
      <c r="AT1028" t="s" s="146">
        <v>140</v>
      </c>
      <c r="AU1028" t="s" s="146">
        <v>24</v>
      </c>
      <c r="AV1028" t="s" s="147">
        <v>130</v>
      </c>
      <c r="AW1028" t="s" s="147">
        <v>142</v>
      </c>
      <c r="AX1028" t="s" s="147">
        <v>131</v>
      </c>
      <c r="AY1028" t="s" s="146">
        <v>132</v>
      </c>
    </row>
    <row r="1029" s="142" customFormat="1" ht="13.55" customHeight="1">
      <c r="D1029" t="s" s="149">
        <v>140</v>
      </c>
      <c r="E1029" s="180"/>
      <c r="F1029" t="s" s="181">
        <v>1461</v>
      </c>
      <c r="H1029" s="180"/>
      <c r="AT1029" t="s" s="146">
        <v>140</v>
      </c>
      <c r="AU1029" t="s" s="146">
        <v>24</v>
      </c>
      <c r="AV1029" t="s" s="147">
        <v>130</v>
      </c>
      <c r="AW1029" t="s" s="147">
        <v>142</v>
      </c>
      <c r="AX1029" t="s" s="147">
        <v>131</v>
      </c>
      <c r="AY1029" t="s" s="146">
        <v>132</v>
      </c>
    </row>
    <row r="1030" s="142" customFormat="1" ht="13.55" customHeight="1">
      <c r="D1030" t="s" s="149">
        <v>140</v>
      </c>
      <c r="E1030" s="180"/>
      <c r="F1030" t="s" s="181">
        <v>1462</v>
      </c>
      <c r="H1030" s="180"/>
      <c r="AT1030" t="s" s="146">
        <v>140</v>
      </c>
      <c r="AU1030" t="s" s="146">
        <v>24</v>
      </c>
      <c r="AV1030" t="s" s="147">
        <v>130</v>
      </c>
      <c r="AW1030" t="s" s="147">
        <v>142</v>
      </c>
      <c r="AX1030" t="s" s="147">
        <v>131</v>
      </c>
      <c r="AY1030" t="s" s="146">
        <v>132</v>
      </c>
    </row>
    <row r="1031" s="148" customFormat="1" ht="13.55" customHeight="1">
      <c r="D1031" t="s" s="155">
        <v>140</v>
      </c>
      <c r="E1031" s="182"/>
      <c r="F1031" t="s" s="175">
        <v>130</v>
      </c>
      <c r="H1031" s="158">
        <v>1</v>
      </c>
      <c r="AT1031" t="s" s="153">
        <v>140</v>
      </c>
      <c r="AU1031" t="s" s="153">
        <v>24</v>
      </c>
      <c r="AV1031" t="s" s="147">
        <v>24</v>
      </c>
      <c r="AW1031" t="s" s="147">
        <v>142</v>
      </c>
      <c r="AX1031" t="s" s="147">
        <v>130</v>
      </c>
      <c r="AY1031" t="s" s="153">
        <v>132</v>
      </c>
    </row>
    <row r="1032" s="60" customFormat="1" ht="24.15" customHeight="1">
      <c r="C1032" t="s" s="129">
        <v>1463</v>
      </c>
      <c r="D1032" t="s" s="129">
        <v>134</v>
      </c>
      <c r="E1032" t="s" s="130">
        <v>1464</v>
      </c>
      <c r="F1032" t="s" s="130">
        <v>1465</v>
      </c>
      <c r="G1032" t="s" s="131">
        <v>278</v>
      </c>
      <c r="H1032" s="132">
        <v>5</v>
      </c>
      <c r="I1032" s="133"/>
      <c r="J1032" s="134">
        <f>ROUND(I1032*H1032,2)</f>
        <v>0</v>
      </c>
      <c r="M1032" s="135"/>
      <c r="N1032" t="s" s="136">
        <v>49</v>
      </c>
      <c r="P1032" s="137">
        <f>O1032*H1032</f>
        <v>0</v>
      </c>
      <c r="Q1032" s="137">
        <v>0.21734</v>
      </c>
      <c r="R1032" s="137">
        <f>Q1032*H1032</f>
        <v>1.0867</v>
      </c>
      <c r="S1032" s="137">
        <v>0</v>
      </c>
      <c r="T1032" s="138">
        <f>S1032*H1032</f>
        <v>0</v>
      </c>
      <c r="AR1032" t="s" s="139">
        <v>222</v>
      </c>
      <c r="AT1032" t="s" s="139">
        <v>134</v>
      </c>
      <c r="AU1032" t="s" s="139">
        <v>24</v>
      </c>
      <c r="AY1032" t="s" s="97">
        <v>132</v>
      </c>
      <c r="BE1032" s="140">
        <f>IF(N1032="základní",J1032,0)</f>
        <v>0</v>
      </c>
      <c r="BF1032" s="140">
        <f>IF(N1032="snížená",J1032,0)</f>
        <v>0</v>
      </c>
      <c r="BG1032" s="140">
        <f>IF(N1032="zákl. přenesená",J1032,0)</f>
        <v>0</v>
      </c>
      <c r="BH1032" s="140">
        <f>IF(N1032="sníž. přenesená",J1032,0)</f>
        <v>0</v>
      </c>
      <c r="BI1032" s="140">
        <f>IF(N1032="nulová",J1032,0)</f>
        <v>0</v>
      </c>
      <c r="BJ1032" t="s" s="97">
        <v>130</v>
      </c>
      <c r="BK1032" s="140">
        <f>ROUND(I1032*H1032,2)</f>
        <v>0</v>
      </c>
      <c r="BL1032" t="s" s="97">
        <v>222</v>
      </c>
      <c r="BM1032" t="s" s="141">
        <v>1466</v>
      </c>
    </row>
    <row r="1033" s="60" customFormat="1" ht="24.15" customHeight="1">
      <c r="C1033" t="s" s="129">
        <v>1467</v>
      </c>
      <c r="D1033" t="s" s="129">
        <v>134</v>
      </c>
      <c r="E1033" t="s" s="130">
        <v>1468</v>
      </c>
      <c r="F1033" t="s" s="130">
        <v>1469</v>
      </c>
      <c r="G1033" t="s" s="131">
        <v>1399</v>
      </c>
      <c r="H1033" s="132">
        <v>4</v>
      </c>
      <c r="I1033" s="133"/>
      <c r="J1033" s="134">
        <f>ROUND(I1033*H1033,2)</f>
        <v>0</v>
      </c>
      <c r="M1033" s="135"/>
      <c r="N1033" t="s" s="136">
        <v>49</v>
      </c>
      <c r="P1033" s="137">
        <f>O1033*H1033</f>
        <v>0</v>
      </c>
      <c r="Q1033" s="137">
        <v>0</v>
      </c>
      <c r="R1033" s="137">
        <f>Q1033*H1033</f>
        <v>0</v>
      </c>
      <c r="S1033" s="137">
        <v>0</v>
      </c>
      <c r="T1033" s="138">
        <f>S1033*H1033</f>
        <v>0</v>
      </c>
      <c r="AR1033" t="s" s="139">
        <v>222</v>
      </c>
      <c r="AT1033" t="s" s="139">
        <v>134</v>
      </c>
      <c r="AU1033" t="s" s="139">
        <v>24</v>
      </c>
      <c r="AY1033" t="s" s="97">
        <v>132</v>
      </c>
      <c r="BE1033" s="140">
        <f>IF(N1033="základní",J1033,0)</f>
        <v>0</v>
      </c>
      <c r="BF1033" s="140">
        <f>IF(N1033="snížená",J1033,0)</f>
        <v>0</v>
      </c>
      <c r="BG1033" s="140">
        <f>IF(N1033="zákl. přenesená",J1033,0)</f>
        <v>0</v>
      </c>
      <c r="BH1033" s="140">
        <f>IF(N1033="sníž. přenesená",J1033,0)</f>
        <v>0</v>
      </c>
      <c r="BI1033" s="140">
        <f>IF(N1033="nulová",J1033,0)</f>
        <v>0</v>
      </c>
      <c r="BJ1033" t="s" s="97">
        <v>130</v>
      </c>
      <c r="BK1033" s="140">
        <f>ROUND(I1033*H1033,2)</f>
        <v>0</v>
      </c>
      <c r="BL1033" t="s" s="97">
        <v>222</v>
      </c>
      <c r="BM1033" t="s" s="141">
        <v>1470</v>
      </c>
    </row>
    <row r="1034" s="142" customFormat="1" ht="13.55" customHeight="1">
      <c r="D1034" t="s" s="143">
        <v>140</v>
      </c>
      <c r="E1034" s="144"/>
      <c r="F1034" t="s" s="145">
        <v>1471</v>
      </c>
      <c r="H1034" s="144"/>
      <c r="AT1034" t="s" s="146">
        <v>140</v>
      </c>
      <c r="AU1034" t="s" s="146">
        <v>24</v>
      </c>
      <c r="AV1034" t="s" s="147">
        <v>130</v>
      </c>
      <c r="AW1034" t="s" s="147">
        <v>142</v>
      </c>
      <c r="AX1034" t="s" s="147">
        <v>131</v>
      </c>
      <c r="AY1034" t="s" s="146">
        <v>132</v>
      </c>
    </row>
    <row r="1035" s="148" customFormat="1" ht="13.55" customHeight="1">
      <c r="D1035" t="s" s="149">
        <v>140</v>
      </c>
      <c r="E1035" s="150"/>
      <c r="F1035" t="s" s="151">
        <v>138</v>
      </c>
      <c r="H1035" s="152">
        <v>4</v>
      </c>
      <c r="AT1035" t="s" s="153">
        <v>140</v>
      </c>
      <c r="AU1035" t="s" s="153">
        <v>24</v>
      </c>
      <c r="AV1035" t="s" s="147">
        <v>24</v>
      </c>
      <c r="AW1035" t="s" s="147">
        <v>142</v>
      </c>
      <c r="AX1035" t="s" s="147">
        <v>131</v>
      </c>
      <c r="AY1035" t="s" s="153">
        <v>132</v>
      </c>
    </row>
    <row r="1036" s="154" customFormat="1" ht="13.55" customHeight="1">
      <c r="D1036" t="s" s="155">
        <v>140</v>
      </c>
      <c r="E1036" s="156"/>
      <c r="F1036" t="s" s="157">
        <v>144</v>
      </c>
      <c r="H1036" s="158">
        <v>4</v>
      </c>
      <c r="AT1036" t="s" s="159">
        <v>140</v>
      </c>
      <c r="AU1036" t="s" s="159">
        <v>24</v>
      </c>
      <c r="AV1036" t="s" s="147">
        <v>138</v>
      </c>
      <c r="AW1036" t="s" s="147">
        <v>142</v>
      </c>
      <c r="AX1036" t="s" s="147">
        <v>130</v>
      </c>
      <c r="AY1036" t="s" s="159">
        <v>132</v>
      </c>
    </row>
    <row r="1037" s="60" customFormat="1" ht="24.15" customHeight="1">
      <c r="C1037" t="s" s="129">
        <v>1472</v>
      </c>
      <c r="D1037" t="s" s="129">
        <v>134</v>
      </c>
      <c r="E1037" t="s" s="130">
        <v>1473</v>
      </c>
      <c r="F1037" t="s" s="130">
        <v>1474</v>
      </c>
      <c r="G1037" t="s" s="131">
        <v>1399</v>
      </c>
      <c r="H1037" s="132">
        <v>1</v>
      </c>
      <c r="I1037" s="133"/>
      <c r="J1037" s="134">
        <f>ROUND(I1037*H1037,2)</f>
        <v>0</v>
      </c>
      <c r="M1037" s="135"/>
      <c r="N1037" t="s" s="136">
        <v>49</v>
      </c>
      <c r="P1037" s="137">
        <f>O1037*H1037</f>
        <v>0</v>
      </c>
      <c r="Q1037" s="137">
        <v>0</v>
      </c>
      <c r="R1037" s="137">
        <f>Q1037*H1037</f>
        <v>0</v>
      </c>
      <c r="S1037" s="137">
        <v>0</v>
      </c>
      <c r="T1037" s="138">
        <f>S1037*H1037</f>
        <v>0</v>
      </c>
      <c r="AR1037" t="s" s="139">
        <v>222</v>
      </c>
      <c r="AT1037" t="s" s="139">
        <v>134</v>
      </c>
      <c r="AU1037" t="s" s="139">
        <v>24</v>
      </c>
      <c r="AY1037" t="s" s="97">
        <v>132</v>
      </c>
      <c r="BE1037" s="140">
        <f>IF(N1037="základní",J1037,0)</f>
        <v>0</v>
      </c>
      <c r="BF1037" s="140">
        <f>IF(N1037="snížená",J1037,0)</f>
        <v>0</v>
      </c>
      <c r="BG1037" s="140">
        <f>IF(N1037="zákl. přenesená",J1037,0)</f>
        <v>0</v>
      </c>
      <c r="BH1037" s="140">
        <f>IF(N1037="sníž. přenesená",J1037,0)</f>
        <v>0</v>
      </c>
      <c r="BI1037" s="140">
        <f>IF(N1037="nulová",J1037,0)</f>
        <v>0</v>
      </c>
      <c r="BJ1037" t="s" s="97">
        <v>130</v>
      </c>
      <c r="BK1037" s="140">
        <f>ROUND(I1037*H1037,2)</f>
        <v>0</v>
      </c>
      <c r="BL1037" t="s" s="97">
        <v>222</v>
      </c>
      <c r="BM1037" t="s" s="141">
        <v>1475</v>
      </c>
    </row>
    <row r="1038" s="142" customFormat="1" ht="13.55" customHeight="1">
      <c r="D1038" t="s" s="143">
        <v>140</v>
      </c>
      <c r="E1038" s="144"/>
      <c r="F1038" t="s" s="145">
        <v>1471</v>
      </c>
      <c r="H1038" s="144"/>
      <c r="AT1038" t="s" s="146">
        <v>140</v>
      </c>
      <c r="AU1038" t="s" s="146">
        <v>24</v>
      </c>
      <c r="AV1038" t="s" s="147">
        <v>130</v>
      </c>
      <c r="AW1038" t="s" s="147">
        <v>142</v>
      </c>
      <c r="AX1038" t="s" s="147">
        <v>131</v>
      </c>
      <c r="AY1038" t="s" s="146">
        <v>132</v>
      </c>
    </row>
    <row r="1039" s="148" customFormat="1" ht="13.55" customHeight="1">
      <c r="D1039" t="s" s="149">
        <v>140</v>
      </c>
      <c r="E1039" s="150"/>
      <c r="F1039" t="s" s="151">
        <v>1476</v>
      </c>
      <c r="H1039" s="152">
        <v>1</v>
      </c>
      <c r="AT1039" t="s" s="153">
        <v>140</v>
      </c>
      <c r="AU1039" t="s" s="153">
        <v>24</v>
      </c>
      <c r="AV1039" t="s" s="147">
        <v>24</v>
      </c>
      <c r="AW1039" t="s" s="147">
        <v>142</v>
      </c>
      <c r="AX1039" t="s" s="147">
        <v>131</v>
      </c>
      <c r="AY1039" t="s" s="153">
        <v>132</v>
      </c>
    </row>
    <row r="1040" s="154" customFormat="1" ht="13.55" customHeight="1">
      <c r="D1040" t="s" s="155">
        <v>140</v>
      </c>
      <c r="E1040" s="156"/>
      <c r="F1040" t="s" s="157">
        <v>144</v>
      </c>
      <c r="H1040" s="158">
        <v>1</v>
      </c>
      <c r="AT1040" t="s" s="159">
        <v>140</v>
      </c>
      <c r="AU1040" t="s" s="159">
        <v>24</v>
      </c>
      <c r="AV1040" t="s" s="147">
        <v>138</v>
      </c>
      <c r="AW1040" t="s" s="147">
        <v>142</v>
      </c>
      <c r="AX1040" t="s" s="147">
        <v>130</v>
      </c>
      <c r="AY1040" t="s" s="159">
        <v>132</v>
      </c>
    </row>
    <row r="1041" s="60" customFormat="1" ht="16.5" customHeight="1">
      <c r="C1041" t="s" s="129">
        <v>1477</v>
      </c>
      <c r="D1041" t="s" s="129">
        <v>134</v>
      </c>
      <c r="E1041" t="s" s="130">
        <v>778</v>
      </c>
      <c r="F1041" t="s" s="130">
        <v>779</v>
      </c>
      <c r="G1041" t="s" s="131">
        <v>278</v>
      </c>
      <c r="H1041" s="132">
        <v>1</v>
      </c>
      <c r="I1041" s="133"/>
      <c r="J1041" s="134">
        <f>ROUND(I1041*H1041,2)</f>
        <v>0</v>
      </c>
      <c r="M1041" s="135"/>
      <c r="N1041" t="s" s="136">
        <v>49</v>
      </c>
      <c r="P1041" s="137">
        <f>O1041*H1041</f>
        <v>0</v>
      </c>
      <c r="Q1041" s="137">
        <v>0.00018</v>
      </c>
      <c r="R1041" s="137">
        <f>Q1041*H1041</f>
        <v>0.00018</v>
      </c>
      <c r="S1041" s="137">
        <v>0</v>
      </c>
      <c r="T1041" s="138">
        <f>S1041*H1041</f>
        <v>0</v>
      </c>
      <c r="AR1041" t="s" s="139">
        <v>222</v>
      </c>
      <c r="AT1041" t="s" s="139">
        <v>134</v>
      </c>
      <c r="AU1041" t="s" s="139">
        <v>24</v>
      </c>
      <c r="AY1041" t="s" s="97">
        <v>132</v>
      </c>
      <c r="BE1041" s="140">
        <f>IF(N1041="základní",J1041,0)</f>
        <v>0</v>
      </c>
      <c r="BF1041" s="140">
        <f>IF(N1041="snížená",J1041,0)</f>
        <v>0</v>
      </c>
      <c r="BG1041" s="140">
        <f>IF(N1041="zákl. přenesená",J1041,0)</f>
        <v>0</v>
      </c>
      <c r="BH1041" s="140">
        <f>IF(N1041="sníž. přenesená",J1041,0)</f>
        <v>0</v>
      </c>
      <c r="BI1041" s="140">
        <f>IF(N1041="nulová",J1041,0)</f>
        <v>0</v>
      </c>
      <c r="BJ1041" t="s" s="97">
        <v>130</v>
      </c>
      <c r="BK1041" s="140">
        <f>ROUND(I1041*H1041,2)</f>
        <v>0</v>
      </c>
      <c r="BL1041" t="s" s="97">
        <v>222</v>
      </c>
      <c r="BM1041" t="s" s="141">
        <v>1478</v>
      </c>
    </row>
    <row r="1042" s="148" customFormat="1" ht="13.55" customHeight="1">
      <c r="D1042" t="s" s="143">
        <v>140</v>
      </c>
      <c r="E1042" s="160"/>
      <c r="F1042" t="s" s="161">
        <v>130</v>
      </c>
      <c r="H1042" s="162">
        <v>1</v>
      </c>
      <c r="AT1042" t="s" s="153">
        <v>140</v>
      </c>
      <c r="AU1042" t="s" s="153">
        <v>24</v>
      </c>
      <c r="AV1042" t="s" s="147">
        <v>24</v>
      </c>
      <c r="AW1042" t="s" s="147">
        <v>142</v>
      </c>
      <c r="AX1042" t="s" s="147">
        <v>131</v>
      </c>
      <c r="AY1042" t="s" s="153">
        <v>132</v>
      </c>
    </row>
    <row r="1043" s="154" customFormat="1" ht="13.55" customHeight="1">
      <c r="D1043" t="s" s="155">
        <v>140</v>
      </c>
      <c r="E1043" s="156"/>
      <c r="F1043" t="s" s="157">
        <v>144</v>
      </c>
      <c r="H1043" s="158">
        <v>1</v>
      </c>
      <c r="AT1043" t="s" s="159">
        <v>140</v>
      </c>
      <c r="AU1043" t="s" s="159">
        <v>24</v>
      </c>
      <c r="AV1043" t="s" s="147">
        <v>138</v>
      </c>
      <c r="AW1043" t="s" s="147">
        <v>142</v>
      </c>
      <c r="AX1043" t="s" s="147">
        <v>130</v>
      </c>
      <c r="AY1043" t="s" s="159">
        <v>132</v>
      </c>
    </row>
    <row r="1044" s="60" customFormat="1" ht="16.5" customHeight="1">
      <c r="C1044" t="s" s="129">
        <v>1479</v>
      </c>
      <c r="D1044" t="s" s="129">
        <v>134</v>
      </c>
      <c r="E1044" t="s" s="130">
        <v>1480</v>
      </c>
      <c r="F1044" t="s" s="130">
        <v>1481</v>
      </c>
      <c r="G1044" t="s" s="131">
        <v>278</v>
      </c>
      <c r="H1044" s="132">
        <v>18</v>
      </c>
      <c r="I1044" s="133"/>
      <c r="J1044" s="134">
        <f>ROUND(I1044*H1044,2)</f>
        <v>0</v>
      </c>
      <c r="M1044" s="135"/>
      <c r="N1044" t="s" s="136">
        <v>49</v>
      </c>
      <c r="P1044" s="137">
        <f>O1044*H1044</f>
        <v>0</v>
      </c>
      <c r="Q1044" s="137">
        <v>0.00468</v>
      </c>
      <c r="R1044" s="137">
        <f>Q1044*H1044</f>
        <v>0.08424</v>
      </c>
      <c r="S1044" s="137">
        <v>0</v>
      </c>
      <c r="T1044" s="138">
        <f>S1044*H1044</f>
        <v>0</v>
      </c>
      <c r="AR1044" t="s" s="139">
        <v>222</v>
      </c>
      <c r="AT1044" t="s" s="139">
        <v>134</v>
      </c>
      <c r="AU1044" t="s" s="139">
        <v>24</v>
      </c>
      <c r="AY1044" t="s" s="97">
        <v>132</v>
      </c>
      <c r="BE1044" s="140">
        <f>IF(N1044="základní",J1044,0)</f>
        <v>0</v>
      </c>
      <c r="BF1044" s="140">
        <f>IF(N1044="snížená",J1044,0)</f>
        <v>0</v>
      </c>
      <c r="BG1044" s="140">
        <f>IF(N1044="zákl. přenesená",J1044,0)</f>
        <v>0</v>
      </c>
      <c r="BH1044" s="140">
        <f>IF(N1044="sníž. přenesená",J1044,0)</f>
        <v>0</v>
      </c>
      <c r="BI1044" s="140">
        <f>IF(N1044="nulová",J1044,0)</f>
        <v>0</v>
      </c>
      <c r="BJ1044" t="s" s="97">
        <v>130</v>
      </c>
      <c r="BK1044" s="140">
        <f>ROUND(I1044*H1044,2)</f>
        <v>0</v>
      </c>
      <c r="BL1044" t="s" s="97">
        <v>222</v>
      </c>
      <c r="BM1044" t="s" s="141">
        <v>1482</v>
      </c>
    </row>
    <row r="1045" s="60" customFormat="1" ht="33" customHeight="1">
      <c r="C1045" t="s" s="129">
        <v>1483</v>
      </c>
      <c r="D1045" t="s" s="129">
        <v>134</v>
      </c>
      <c r="E1045" t="s" s="130">
        <v>1484</v>
      </c>
      <c r="F1045" t="s" s="130">
        <v>1485</v>
      </c>
      <c r="G1045" t="s" s="131">
        <v>1399</v>
      </c>
      <c r="H1045" s="132">
        <v>18</v>
      </c>
      <c r="I1045" s="133"/>
      <c r="J1045" s="134">
        <f>ROUND(I1045*H1045,2)</f>
        <v>0</v>
      </c>
      <c r="M1045" s="135"/>
      <c r="N1045" t="s" s="136">
        <v>49</v>
      </c>
      <c r="P1045" s="137">
        <f>O1045*H1045</f>
        <v>0</v>
      </c>
      <c r="Q1045" s="137">
        <v>0</v>
      </c>
      <c r="R1045" s="137">
        <f>Q1045*H1045</f>
        <v>0</v>
      </c>
      <c r="S1045" s="137">
        <v>0</v>
      </c>
      <c r="T1045" s="138">
        <f>S1045*H1045</f>
        <v>0</v>
      </c>
      <c r="AR1045" t="s" s="139">
        <v>222</v>
      </c>
      <c r="AT1045" t="s" s="139">
        <v>134</v>
      </c>
      <c r="AU1045" t="s" s="139">
        <v>24</v>
      </c>
      <c r="AY1045" t="s" s="97">
        <v>132</v>
      </c>
      <c r="BE1045" s="140">
        <f>IF(N1045="základní",J1045,0)</f>
        <v>0</v>
      </c>
      <c r="BF1045" s="140">
        <f>IF(N1045="snížená",J1045,0)</f>
        <v>0</v>
      </c>
      <c r="BG1045" s="140">
        <f>IF(N1045="zákl. přenesená",J1045,0)</f>
        <v>0</v>
      </c>
      <c r="BH1045" s="140">
        <f>IF(N1045="sníž. přenesená",J1045,0)</f>
        <v>0</v>
      </c>
      <c r="BI1045" s="140">
        <f>IF(N1045="nulová",J1045,0)</f>
        <v>0</v>
      </c>
      <c r="BJ1045" t="s" s="97">
        <v>130</v>
      </c>
      <c r="BK1045" s="140">
        <f>ROUND(I1045*H1045,2)</f>
        <v>0</v>
      </c>
      <c r="BL1045" t="s" s="97">
        <v>222</v>
      </c>
      <c r="BM1045" t="s" s="141">
        <v>1486</v>
      </c>
    </row>
    <row r="1046" s="148" customFormat="1" ht="13.55" customHeight="1">
      <c r="D1046" t="s" s="143">
        <v>140</v>
      </c>
      <c r="E1046" s="160"/>
      <c r="F1046" t="s" s="161">
        <v>232</v>
      </c>
      <c r="H1046" s="162">
        <v>18</v>
      </c>
      <c r="AT1046" t="s" s="153">
        <v>140</v>
      </c>
      <c r="AU1046" t="s" s="153">
        <v>24</v>
      </c>
      <c r="AV1046" t="s" s="147">
        <v>24</v>
      </c>
      <c r="AW1046" t="s" s="147">
        <v>142</v>
      </c>
      <c r="AX1046" t="s" s="147">
        <v>131</v>
      </c>
      <c r="AY1046" t="s" s="153">
        <v>132</v>
      </c>
    </row>
    <row r="1047" s="154" customFormat="1" ht="13.55" customHeight="1">
      <c r="D1047" t="s" s="155">
        <v>140</v>
      </c>
      <c r="E1047" s="156"/>
      <c r="F1047" t="s" s="157">
        <v>144</v>
      </c>
      <c r="H1047" s="158">
        <v>18</v>
      </c>
      <c r="AT1047" t="s" s="159">
        <v>140</v>
      </c>
      <c r="AU1047" t="s" s="159">
        <v>24</v>
      </c>
      <c r="AV1047" t="s" s="147">
        <v>138</v>
      </c>
      <c r="AW1047" t="s" s="147">
        <v>142</v>
      </c>
      <c r="AX1047" t="s" s="147">
        <v>130</v>
      </c>
      <c r="AY1047" t="s" s="159">
        <v>132</v>
      </c>
    </row>
    <row r="1048" s="60" customFormat="1" ht="24.15" customHeight="1">
      <c r="C1048" t="s" s="129">
        <v>1487</v>
      </c>
      <c r="D1048" t="s" s="129">
        <v>134</v>
      </c>
      <c r="E1048" t="s" s="130">
        <v>1488</v>
      </c>
      <c r="F1048" t="s" s="130">
        <v>1489</v>
      </c>
      <c r="G1048" t="s" s="131">
        <v>1399</v>
      </c>
      <c r="H1048" s="132">
        <v>6</v>
      </c>
      <c r="I1048" s="133"/>
      <c r="J1048" s="134">
        <f>ROUND(I1048*H1048,2)</f>
        <v>0</v>
      </c>
      <c r="M1048" s="135"/>
      <c r="N1048" t="s" s="136">
        <v>49</v>
      </c>
      <c r="P1048" s="137">
        <f>O1048*H1048</f>
        <v>0</v>
      </c>
      <c r="Q1048" s="137">
        <v>0</v>
      </c>
      <c r="R1048" s="137">
        <f>Q1048*H1048</f>
        <v>0</v>
      </c>
      <c r="S1048" s="137">
        <v>0</v>
      </c>
      <c r="T1048" s="138">
        <f>S1048*H1048</f>
        <v>0</v>
      </c>
      <c r="AR1048" t="s" s="139">
        <v>222</v>
      </c>
      <c r="AT1048" t="s" s="139">
        <v>134</v>
      </c>
      <c r="AU1048" t="s" s="139">
        <v>24</v>
      </c>
      <c r="AY1048" t="s" s="97">
        <v>132</v>
      </c>
      <c r="BE1048" s="140">
        <f>IF(N1048="základní",J1048,0)</f>
        <v>0</v>
      </c>
      <c r="BF1048" s="140">
        <f>IF(N1048="snížená",J1048,0)</f>
        <v>0</v>
      </c>
      <c r="BG1048" s="140">
        <f>IF(N1048="zákl. přenesená",J1048,0)</f>
        <v>0</v>
      </c>
      <c r="BH1048" s="140">
        <f>IF(N1048="sníž. přenesená",J1048,0)</f>
        <v>0</v>
      </c>
      <c r="BI1048" s="140">
        <f>IF(N1048="nulová",J1048,0)</f>
        <v>0</v>
      </c>
      <c r="BJ1048" t="s" s="97">
        <v>130</v>
      </c>
      <c r="BK1048" s="140">
        <f>ROUND(I1048*H1048,2)</f>
        <v>0</v>
      </c>
      <c r="BL1048" t="s" s="97">
        <v>222</v>
      </c>
      <c r="BM1048" t="s" s="141">
        <v>1490</v>
      </c>
    </row>
    <row r="1049" s="60" customFormat="1" ht="66.75" customHeight="1">
      <c r="C1049" t="s" s="129">
        <v>1491</v>
      </c>
      <c r="D1049" t="s" s="129">
        <v>134</v>
      </c>
      <c r="E1049" t="s" s="130">
        <v>1492</v>
      </c>
      <c r="F1049" t="s" s="130">
        <v>1493</v>
      </c>
      <c r="G1049" t="s" s="131">
        <v>1399</v>
      </c>
      <c r="H1049" s="132">
        <v>1</v>
      </c>
      <c r="I1049" s="133"/>
      <c r="J1049" s="134">
        <f>ROUND(I1049*H1049,2)</f>
        <v>0</v>
      </c>
      <c r="M1049" s="135"/>
      <c r="N1049" t="s" s="136">
        <v>49</v>
      </c>
      <c r="P1049" s="137">
        <f>O1049*H1049</f>
        <v>0</v>
      </c>
      <c r="Q1049" s="137">
        <v>0</v>
      </c>
      <c r="R1049" s="137">
        <f>Q1049*H1049</f>
        <v>0</v>
      </c>
      <c r="S1049" s="137">
        <v>0</v>
      </c>
      <c r="T1049" s="138">
        <f>S1049*H1049</f>
        <v>0</v>
      </c>
      <c r="AR1049" t="s" s="139">
        <v>222</v>
      </c>
      <c r="AT1049" t="s" s="139">
        <v>134</v>
      </c>
      <c r="AU1049" t="s" s="139">
        <v>24</v>
      </c>
      <c r="AY1049" t="s" s="97">
        <v>132</v>
      </c>
      <c r="BE1049" s="140">
        <f>IF(N1049="základní",J1049,0)</f>
        <v>0</v>
      </c>
      <c r="BF1049" s="140">
        <f>IF(N1049="snížená",J1049,0)</f>
        <v>0</v>
      </c>
      <c r="BG1049" s="140">
        <f>IF(N1049="zákl. přenesená",J1049,0)</f>
        <v>0</v>
      </c>
      <c r="BH1049" s="140">
        <f>IF(N1049="sníž. přenesená",J1049,0)</f>
        <v>0</v>
      </c>
      <c r="BI1049" s="140">
        <f>IF(N1049="nulová",J1049,0)</f>
        <v>0</v>
      </c>
      <c r="BJ1049" t="s" s="97">
        <v>130</v>
      </c>
      <c r="BK1049" s="140">
        <f>ROUND(I1049*H1049,2)</f>
        <v>0</v>
      </c>
      <c r="BL1049" t="s" s="97">
        <v>222</v>
      </c>
      <c r="BM1049" t="s" s="141">
        <v>1494</v>
      </c>
    </row>
    <row r="1050" s="148" customFormat="1" ht="13.55" customHeight="1">
      <c r="D1050" t="s" s="143">
        <v>140</v>
      </c>
      <c r="E1050" s="160"/>
      <c r="F1050" t="s" s="161">
        <v>130</v>
      </c>
      <c r="H1050" s="162">
        <v>1</v>
      </c>
      <c r="AT1050" t="s" s="153">
        <v>140</v>
      </c>
      <c r="AU1050" t="s" s="153">
        <v>24</v>
      </c>
      <c r="AV1050" t="s" s="147">
        <v>24</v>
      </c>
      <c r="AW1050" t="s" s="147">
        <v>142</v>
      </c>
      <c r="AX1050" t="s" s="147">
        <v>131</v>
      </c>
      <c r="AY1050" t="s" s="153">
        <v>132</v>
      </c>
    </row>
    <row r="1051" s="142" customFormat="1" ht="13.55" customHeight="1">
      <c r="D1051" t="s" s="149">
        <v>140</v>
      </c>
      <c r="E1051" s="180"/>
      <c r="F1051" t="s" s="181">
        <v>1495</v>
      </c>
      <c r="H1051" s="180"/>
      <c r="AT1051" t="s" s="146">
        <v>140</v>
      </c>
      <c r="AU1051" t="s" s="146">
        <v>24</v>
      </c>
      <c r="AV1051" t="s" s="147">
        <v>130</v>
      </c>
      <c r="AW1051" t="s" s="147">
        <v>142</v>
      </c>
      <c r="AX1051" t="s" s="147">
        <v>131</v>
      </c>
      <c r="AY1051" t="s" s="146">
        <v>132</v>
      </c>
    </row>
    <row r="1052" s="154" customFormat="1" ht="13.55" customHeight="1">
      <c r="D1052" t="s" s="155">
        <v>140</v>
      </c>
      <c r="E1052" s="156"/>
      <c r="F1052" t="s" s="157">
        <v>144</v>
      </c>
      <c r="H1052" s="158">
        <v>1</v>
      </c>
      <c r="AT1052" t="s" s="159">
        <v>140</v>
      </c>
      <c r="AU1052" t="s" s="159">
        <v>24</v>
      </c>
      <c r="AV1052" t="s" s="147">
        <v>138</v>
      </c>
      <c r="AW1052" t="s" s="147">
        <v>142</v>
      </c>
      <c r="AX1052" t="s" s="147">
        <v>130</v>
      </c>
      <c r="AY1052" t="s" s="159">
        <v>132</v>
      </c>
    </row>
    <row r="1053" s="60" customFormat="1" ht="66.75" customHeight="1">
      <c r="C1053" t="s" s="129">
        <v>1496</v>
      </c>
      <c r="D1053" t="s" s="129">
        <v>134</v>
      </c>
      <c r="E1053" t="s" s="130">
        <v>1497</v>
      </c>
      <c r="F1053" t="s" s="130">
        <v>1498</v>
      </c>
      <c r="G1053" t="s" s="131">
        <v>1399</v>
      </c>
      <c r="H1053" s="132">
        <v>1</v>
      </c>
      <c r="I1053" s="133"/>
      <c r="J1053" s="134">
        <f>ROUND(I1053*H1053,2)</f>
        <v>0</v>
      </c>
      <c r="M1053" s="135"/>
      <c r="N1053" t="s" s="136">
        <v>49</v>
      </c>
      <c r="P1053" s="137">
        <f>O1053*H1053</f>
        <v>0</v>
      </c>
      <c r="Q1053" s="137">
        <v>0</v>
      </c>
      <c r="R1053" s="137">
        <f>Q1053*H1053</f>
        <v>0</v>
      </c>
      <c r="S1053" s="137">
        <v>0</v>
      </c>
      <c r="T1053" s="138">
        <f>S1053*H1053</f>
        <v>0</v>
      </c>
      <c r="AR1053" t="s" s="139">
        <v>222</v>
      </c>
      <c r="AT1053" t="s" s="139">
        <v>134</v>
      </c>
      <c r="AU1053" t="s" s="139">
        <v>24</v>
      </c>
      <c r="AY1053" t="s" s="97">
        <v>132</v>
      </c>
      <c r="BE1053" s="140">
        <f>IF(N1053="základní",J1053,0)</f>
        <v>0</v>
      </c>
      <c r="BF1053" s="140">
        <f>IF(N1053="snížená",J1053,0)</f>
        <v>0</v>
      </c>
      <c r="BG1053" s="140">
        <f>IF(N1053="zákl. přenesená",J1053,0)</f>
        <v>0</v>
      </c>
      <c r="BH1053" s="140">
        <f>IF(N1053="sníž. přenesená",J1053,0)</f>
        <v>0</v>
      </c>
      <c r="BI1053" s="140">
        <f>IF(N1053="nulová",J1053,0)</f>
        <v>0</v>
      </c>
      <c r="BJ1053" t="s" s="97">
        <v>130</v>
      </c>
      <c r="BK1053" s="140">
        <f>ROUND(I1053*H1053,2)</f>
        <v>0</v>
      </c>
      <c r="BL1053" t="s" s="97">
        <v>222</v>
      </c>
      <c r="BM1053" t="s" s="141">
        <v>1499</v>
      </c>
    </row>
    <row r="1054" s="148" customFormat="1" ht="13.55" customHeight="1">
      <c r="D1054" t="s" s="143">
        <v>140</v>
      </c>
      <c r="E1054" s="160"/>
      <c r="F1054" t="s" s="161">
        <v>130</v>
      </c>
      <c r="H1054" s="162">
        <v>1</v>
      </c>
      <c r="AT1054" t="s" s="153">
        <v>140</v>
      </c>
      <c r="AU1054" t="s" s="153">
        <v>24</v>
      </c>
      <c r="AV1054" t="s" s="147">
        <v>24</v>
      </c>
      <c r="AW1054" t="s" s="147">
        <v>142</v>
      </c>
      <c r="AX1054" t="s" s="147">
        <v>131</v>
      </c>
      <c r="AY1054" t="s" s="153">
        <v>132</v>
      </c>
    </row>
    <row r="1055" s="142" customFormat="1" ht="13.55" customHeight="1">
      <c r="D1055" t="s" s="149">
        <v>140</v>
      </c>
      <c r="E1055" s="180"/>
      <c r="F1055" t="s" s="181">
        <v>1495</v>
      </c>
      <c r="H1055" s="180"/>
      <c r="AT1055" t="s" s="146">
        <v>140</v>
      </c>
      <c r="AU1055" t="s" s="146">
        <v>24</v>
      </c>
      <c r="AV1055" t="s" s="147">
        <v>130</v>
      </c>
      <c r="AW1055" t="s" s="147">
        <v>142</v>
      </c>
      <c r="AX1055" t="s" s="147">
        <v>131</v>
      </c>
      <c r="AY1055" t="s" s="146">
        <v>132</v>
      </c>
    </row>
    <row r="1056" s="154" customFormat="1" ht="13.55" customHeight="1">
      <c r="D1056" t="s" s="155">
        <v>140</v>
      </c>
      <c r="E1056" s="156"/>
      <c r="F1056" t="s" s="157">
        <v>144</v>
      </c>
      <c r="H1056" s="158">
        <v>1</v>
      </c>
      <c r="AT1056" t="s" s="159">
        <v>140</v>
      </c>
      <c r="AU1056" t="s" s="159">
        <v>24</v>
      </c>
      <c r="AV1056" t="s" s="147">
        <v>138</v>
      </c>
      <c r="AW1056" t="s" s="147">
        <v>142</v>
      </c>
      <c r="AX1056" t="s" s="147">
        <v>130</v>
      </c>
      <c r="AY1056" t="s" s="159">
        <v>132</v>
      </c>
    </row>
    <row r="1057" s="60" customFormat="1" ht="33" customHeight="1">
      <c r="C1057" t="s" s="129">
        <v>1500</v>
      </c>
      <c r="D1057" t="s" s="129">
        <v>134</v>
      </c>
      <c r="E1057" t="s" s="130">
        <v>1501</v>
      </c>
      <c r="F1057" t="s" s="130">
        <v>1502</v>
      </c>
      <c r="G1057" t="s" s="131">
        <v>1399</v>
      </c>
      <c r="H1057" s="132">
        <v>1</v>
      </c>
      <c r="I1057" s="133"/>
      <c r="J1057" s="134">
        <f>ROUND(I1057*H1057,2)</f>
        <v>0</v>
      </c>
      <c r="M1057" s="135"/>
      <c r="N1057" t="s" s="136">
        <v>49</v>
      </c>
      <c r="P1057" s="137">
        <f>O1057*H1057</f>
        <v>0</v>
      </c>
      <c r="Q1057" s="137">
        <v>0</v>
      </c>
      <c r="R1057" s="137">
        <f>Q1057*H1057</f>
        <v>0</v>
      </c>
      <c r="S1057" s="137">
        <v>0</v>
      </c>
      <c r="T1057" s="138">
        <f>S1057*H1057</f>
        <v>0</v>
      </c>
      <c r="AR1057" t="s" s="139">
        <v>222</v>
      </c>
      <c r="AT1057" t="s" s="139">
        <v>134</v>
      </c>
      <c r="AU1057" t="s" s="139">
        <v>24</v>
      </c>
      <c r="AY1057" t="s" s="97">
        <v>132</v>
      </c>
      <c r="BE1057" s="140">
        <f>IF(N1057="základní",J1057,0)</f>
        <v>0</v>
      </c>
      <c r="BF1057" s="140">
        <f>IF(N1057="snížená",J1057,0)</f>
        <v>0</v>
      </c>
      <c r="BG1057" s="140">
        <f>IF(N1057="zákl. přenesená",J1057,0)</f>
        <v>0</v>
      </c>
      <c r="BH1057" s="140">
        <f>IF(N1057="sníž. přenesená",J1057,0)</f>
        <v>0</v>
      </c>
      <c r="BI1057" s="140">
        <f>IF(N1057="nulová",J1057,0)</f>
        <v>0</v>
      </c>
      <c r="BJ1057" t="s" s="97">
        <v>130</v>
      </c>
      <c r="BK1057" s="140">
        <f>ROUND(I1057*H1057,2)</f>
        <v>0</v>
      </c>
      <c r="BL1057" t="s" s="97">
        <v>222</v>
      </c>
      <c r="BM1057" t="s" s="141">
        <v>1503</v>
      </c>
    </row>
    <row r="1058" s="148" customFormat="1" ht="13.55" customHeight="1">
      <c r="D1058" t="s" s="143">
        <v>140</v>
      </c>
      <c r="E1058" s="160"/>
      <c r="F1058" t="s" s="161">
        <v>130</v>
      </c>
      <c r="H1058" s="162">
        <v>1</v>
      </c>
      <c r="AT1058" t="s" s="153">
        <v>140</v>
      </c>
      <c r="AU1058" t="s" s="153">
        <v>24</v>
      </c>
      <c r="AV1058" t="s" s="147">
        <v>24</v>
      </c>
      <c r="AW1058" t="s" s="147">
        <v>142</v>
      </c>
      <c r="AX1058" t="s" s="147">
        <v>131</v>
      </c>
      <c r="AY1058" t="s" s="153">
        <v>132</v>
      </c>
    </row>
    <row r="1059" s="154" customFormat="1" ht="13.55" customHeight="1">
      <c r="D1059" t="s" s="155">
        <v>140</v>
      </c>
      <c r="E1059" s="156"/>
      <c r="F1059" t="s" s="157">
        <v>144</v>
      </c>
      <c r="H1059" s="158">
        <v>1</v>
      </c>
      <c r="AT1059" t="s" s="159">
        <v>140</v>
      </c>
      <c r="AU1059" t="s" s="159">
        <v>24</v>
      </c>
      <c r="AV1059" t="s" s="147">
        <v>138</v>
      </c>
      <c r="AW1059" t="s" s="147">
        <v>142</v>
      </c>
      <c r="AX1059" t="s" s="147">
        <v>130</v>
      </c>
      <c r="AY1059" t="s" s="159">
        <v>132</v>
      </c>
    </row>
    <row r="1060" s="60" customFormat="1" ht="24.15" customHeight="1">
      <c r="C1060" t="s" s="129">
        <v>1504</v>
      </c>
      <c r="D1060" t="s" s="129">
        <v>134</v>
      </c>
      <c r="E1060" t="s" s="130">
        <v>1505</v>
      </c>
      <c r="F1060" t="s" s="130">
        <v>1506</v>
      </c>
      <c r="G1060" t="s" s="131">
        <v>1399</v>
      </c>
      <c r="H1060" s="132">
        <v>1</v>
      </c>
      <c r="I1060" s="133"/>
      <c r="J1060" s="134">
        <f>ROUND(I1060*H1060,2)</f>
        <v>0</v>
      </c>
      <c r="M1060" s="135"/>
      <c r="N1060" t="s" s="136">
        <v>49</v>
      </c>
      <c r="P1060" s="137">
        <f>O1060*H1060</f>
        <v>0</v>
      </c>
      <c r="Q1060" s="137">
        <v>0</v>
      </c>
      <c r="R1060" s="137">
        <f>Q1060*H1060</f>
        <v>0</v>
      </c>
      <c r="S1060" s="137">
        <v>0</v>
      </c>
      <c r="T1060" s="138">
        <f>S1060*H1060</f>
        <v>0</v>
      </c>
      <c r="AR1060" t="s" s="139">
        <v>222</v>
      </c>
      <c r="AT1060" t="s" s="139">
        <v>134</v>
      </c>
      <c r="AU1060" t="s" s="139">
        <v>24</v>
      </c>
      <c r="AY1060" t="s" s="97">
        <v>132</v>
      </c>
      <c r="BE1060" s="140">
        <f>IF(N1060="základní",J1060,0)</f>
        <v>0</v>
      </c>
      <c r="BF1060" s="140">
        <f>IF(N1060="snížená",J1060,0)</f>
        <v>0</v>
      </c>
      <c r="BG1060" s="140">
        <f>IF(N1060="zákl. přenesená",J1060,0)</f>
        <v>0</v>
      </c>
      <c r="BH1060" s="140">
        <f>IF(N1060="sníž. přenesená",J1060,0)</f>
        <v>0</v>
      </c>
      <c r="BI1060" s="140">
        <f>IF(N1060="nulová",J1060,0)</f>
        <v>0</v>
      </c>
      <c r="BJ1060" t="s" s="97">
        <v>130</v>
      </c>
      <c r="BK1060" s="140">
        <f>ROUND(I1060*H1060,2)</f>
        <v>0</v>
      </c>
      <c r="BL1060" t="s" s="97">
        <v>222</v>
      </c>
      <c r="BM1060" t="s" s="141">
        <v>1507</v>
      </c>
    </row>
    <row r="1061" s="60" customFormat="1" ht="44.25" customHeight="1">
      <c r="C1061" t="s" s="129">
        <v>1508</v>
      </c>
      <c r="D1061" t="s" s="129">
        <v>134</v>
      </c>
      <c r="E1061" t="s" s="130">
        <v>1509</v>
      </c>
      <c r="F1061" t="s" s="130">
        <v>1510</v>
      </c>
      <c r="G1061" t="s" s="131">
        <v>1511</v>
      </c>
      <c r="H1061" s="132">
        <v>1</v>
      </c>
      <c r="I1061" s="133"/>
      <c r="J1061" s="134">
        <f>ROUND(I1061*H1061,2)</f>
        <v>0</v>
      </c>
      <c r="M1061" s="135"/>
      <c r="N1061" t="s" s="136">
        <v>49</v>
      </c>
      <c r="P1061" s="137">
        <f>O1061*H1061</f>
        <v>0</v>
      </c>
      <c r="Q1061" s="137">
        <v>0</v>
      </c>
      <c r="R1061" s="137">
        <f>Q1061*H1061</f>
        <v>0</v>
      </c>
      <c r="S1061" s="137">
        <v>0</v>
      </c>
      <c r="T1061" s="138">
        <f>S1061*H1061</f>
        <v>0</v>
      </c>
      <c r="AR1061" t="s" s="139">
        <v>222</v>
      </c>
      <c r="AT1061" t="s" s="139">
        <v>134</v>
      </c>
      <c r="AU1061" t="s" s="139">
        <v>24</v>
      </c>
      <c r="AY1061" t="s" s="97">
        <v>132</v>
      </c>
      <c r="BE1061" s="140">
        <f>IF(N1061="základní",J1061,0)</f>
        <v>0</v>
      </c>
      <c r="BF1061" s="140">
        <f>IF(N1061="snížená",J1061,0)</f>
        <v>0</v>
      </c>
      <c r="BG1061" s="140">
        <f>IF(N1061="zákl. přenesená",J1061,0)</f>
        <v>0</v>
      </c>
      <c r="BH1061" s="140">
        <f>IF(N1061="sníž. přenesená",J1061,0)</f>
        <v>0</v>
      </c>
      <c r="BI1061" s="140">
        <f>IF(N1061="nulová",J1061,0)</f>
        <v>0</v>
      </c>
      <c r="BJ1061" t="s" s="97">
        <v>130</v>
      </c>
      <c r="BK1061" s="140">
        <f>ROUND(I1061*H1061,2)</f>
        <v>0</v>
      </c>
      <c r="BL1061" t="s" s="97">
        <v>222</v>
      </c>
      <c r="BM1061" t="s" s="141">
        <v>1512</v>
      </c>
    </row>
    <row r="1062" s="142" customFormat="1" ht="13.55" customHeight="1">
      <c r="D1062" t="s" s="143">
        <v>140</v>
      </c>
      <c r="E1062" s="144"/>
      <c r="F1062" t="s" s="145">
        <v>1513</v>
      </c>
      <c r="H1062" s="144"/>
      <c r="AT1062" t="s" s="146">
        <v>140</v>
      </c>
      <c r="AU1062" t="s" s="146">
        <v>24</v>
      </c>
      <c r="AV1062" t="s" s="147">
        <v>130</v>
      </c>
      <c r="AW1062" t="s" s="147">
        <v>142</v>
      </c>
      <c r="AX1062" t="s" s="147">
        <v>131</v>
      </c>
      <c r="AY1062" t="s" s="146">
        <v>132</v>
      </c>
    </row>
    <row r="1063" s="142" customFormat="1" ht="13.55" customHeight="1">
      <c r="D1063" t="s" s="149">
        <v>140</v>
      </c>
      <c r="E1063" s="180"/>
      <c r="F1063" t="s" s="181">
        <v>1514</v>
      </c>
      <c r="H1063" s="180"/>
      <c r="AT1063" t="s" s="146">
        <v>140</v>
      </c>
      <c r="AU1063" t="s" s="146">
        <v>24</v>
      </c>
      <c r="AV1063" t="s" s="147">
        <v>130</v>
      </c>
      <c r="AW1063" t="s" s="147">
        <v>142</v>
      </c>
      <c r="AX1063" t="s" s="147">
        <v>131</v>
      </c>
      <c r="AY1063" t="s" s="146">
        <v>132</v>
      </c>
    </row>
    <row r="1064" s="148" customFormat="1" ht="13.55" customHeight="1">
      <c r="D1064" t="s" s="149">
        <v>140</v>
      </c>
      <c r="E1064" s="150"/>
      <c r="F1064" t="s" s="151">
        <v>1515</v>
      </c>
      <c r="H1064" s="152">
        <v>1</v>
      </c>
      <c r="AT1064" t="s" s="153">
        <v>140</v>
      </c>
      <c r="AU1064" t="s" s="153">
        <v>24</v>
      </c>
      <c r="AV1064" t="s" s="147">
        <v>24</v>
      </c>
      <c r="AW1064" t="s" s="147">
        <v>142</v>
      </c>
      <c r="AX1064" t="s" s="147">
        <v>131</v>
      </c>
      <c r="AY1064" t="s" s="153">
        <v>132</v>
      </c>
    </row>
    <row r="1065" s="154" customFormat="1" ht="13.55" customHeight="1">
      <c r="D1065" t="s" s="155">
        <v>140</v>
      </c>
      <c r="E1065" s="156"/>
      <c r="F1065" t="s" s="157">
        <v>144</v>
      </c>
      <c r="H1065" s="158">
        <v>1</v>
      </c>
      <c r="AT1065" t="s" s="159">
        <v>140</v>
      </c>
      <c r="AU1065" t="s" s="159">
        <v>24</v>
      </c>
      <c r="AV1065" t="s" s="147">
        <v>138</v>
      </c>
      <c r="AW1065" t="s" s="147">
        <v>142</v>
      </c>
      <c r="AX1065" t="s" s="147">
        <v>130</v>
      </c>
      <c r="AY1065" t="s" s="159">
        <v>132</v>
      </c>
    </row>
    <row r="1066" s="60" customFormat="1" ht="44.25" customHeight="1">
      <c r="C1066" t="s" s="129">
        <v>1516</v>
      </c>
      <c r="D1066" t="s" s="129">
        <v>134</v>
      </c>
      <c r="E1066" t="s" s="130">
        <v>1517</v>
      </c>
      <c r="F1066" t="s" s="130">
        <v>1518</v>
      </c>
      <c r="G1066" t="s" s="131">
        <v>1511</v>
      </c>
      <c r="H1066" s="132">
        <v>1</v>
      </c>
      <c r="I1066" s="133"/>
      <c r="J1066" s="134">
        <f>ROUND(I1066*H1066,2)</f>
        <v>0</v>
      </c>
      <c r="M1066" s="135"/>
      <c r="N1066" t="s" s="136">
        <v>49</v>
      </c>
      <c r="P1066" s="137">
        <f>O1066*H1066</f>
        <v>0</v>
      </c>
      <c r="Q1066" s="137">
        <v>0</v>
      </c>
      <c r="R1066" s="137">
        <f>Q1066*H1066</f>
        <v>0</v>
      </c>
      <c r="S1066" s="137">
        <v>0</v>
      </c>
      <c r="T1066" s="138">
        <f>S1066*H1066</f>
        <v>0</v>
      </c>
      <c r="AR1066" t="s" s="139">
        <v>222</v>
      </c>
      <c r="AT1066" t="s" s="139">
        <v>134</v>
      </c>
      <c r="AU1066" t="s" s="139">
        <v>24</v>
      </c>
      <c r="AY1066" t="s" s="97">
        <v>132</v>
      </c>
      <c r="BE1066" s="140">
        <f>IF(N1066="základní",J1066,0)</f>
        <v>0</v>
      </c>
      <c r="BF1066" s="140">
        <f>IF(N1066="snížená",J1066,0)</f>
        <v>0</v>
      </c>
      <c r="BG1066" s="140">
        <f>IF(N1066="zákl. přenesená",J1066,0)</f>
        <v>0</v>
      </c>
      <c r="BH1066" s="140">
        <f>IF(N1066="sníž. přenesená",J1066,0)</f>
        <v>0</v>
      </c>
      <c r="BI1066" s="140">
        <f>IF(N1066="nulová",J1066,0)</f>
        <v>0</v>
      </c>
      <c r="BJ1066" t="s" s="97">
        <v>130</v>
      </c>
      <c r="BK1066" s="140">
        <f>ROUND(I1066*H1066,2)</f>
        <v>0</v>
      </c>
      <c r="BL1066" t="s" s="97">
        <v>222</v>
      </c>
      <c r="BM1066" t="s" s="141">
        <v>1519</v>
      </c>
    </row>
    <row r="1067" s="142" customFormat="1" ht="13.55" customHeight="1">
      <c r="D1067" t="s" s="143">
        <v>140</v>
      </c>
      <c r="E1067" s="144"/>
      <c r="F1067" t="s" s="145">
        <v>1513</v>
      </c>
      <c r="H1067" s="144"/>
      <c r="AT1067" t="s" s="146">
        <v>140</v>
      </c>
      <c r="AU1067" t="s" s="146">
        <v>24</v>
      </c>
      <c r="AV1067" t="s" s="147">
        <v>130</v>
      </c>
      <c r="AW1067" t="s" s="147">
        <v>142</v>
      </c>
      <c r="AX1067" t="s" s="147">
        <v>131</v>
      </c>
      <c r="AY1067" t="s" s="146">
        <v>132</v>
      </c>
    </row>
    <row r="1068" s="142" customFormat="1" ht="13.55" customHeight="1">
      <c r="D1068" t="s" s="149">
        <v>140</v>
      </c>
      <c r="E1068" s="180"/>
      <c r="F1068" t="s" s="181">
        <v>1520</v>
      </c>
      <c r="H1068" s="180"/>
      <c r="AT1068" t="s" s="146">
        <v>140</v>
      </c>
      <c r="AU1068" t="s" s="146">
        <v>24</v>
      </c>
      <c r="AV1068" t="s" s="147">
        <v>130</v>
      </c>
      <c r="AW1068" t="s" s="147">
        <v>142</v>
      </c>
      <c r="AX1068" t="s" s="147">
        <v>131</v>
      </c>
      <c r="AY1068" t="s" s="146">
        <v>132</v>
      </c>
    </row>
    <row r="1069" s="148" customFormat="1" ht="13.55" customHeight="1">
      <c r="D1069" t="s" s="149">
        <v>140</v>
      </c>
      <c r="E1069" s="150"/>
      <c r="F1069" t="s" s="151">
        <v>1515</v>
      </c>
      <c r="H1069" s="152">
        <v>1</v>
      </c>
      <c r="AT1069" t="s" s="153">
        <v>140</v>
      </c>
      <c r="AU1069" t="s" s="153">
        <v>24</v>
      </c>
      <c r="AV1069" t="s" s="147">
        <v>24</v>
      </c>
      <c r="AW1069" t="s" s="147">
        <v>142</v>
      </c>
      <c r="AX1069" t="s" s="147">
        <v>131</v>
      </c>
      <c r="AY1069" t="s" s="153">
        <v>132</v>
      </c>
    </row>
    <row r="1070" s="154" customFormat="1" ht="13.55" customHeight="1">
      <c r="D1070" t="s" s="155">
        <v>140</v>
      </c>
      <c r="E1070" s="156"/>
      <c r="F1070" t="s" s="157">
        <v>144</v>
      </c>
      <c r="H1070" s="158">
        <v>1</v>
      </c>
      <c r="AT1070" t="s" s="159">
        <v>140</v>
      </c>
      <c r="AU1070" t="s" s="159">
        <v>24</v>
      </c>
      <c r="AV1070" t="s" s="147">
        <v>138</v>
      </c>
      <c r="AW1070" t="s" s="147">
        <v>142</v>
      </c>
      <c r="AX1070" t="s" s="147">
        <v>130</v>
      </c>
      <c r="AY1070" t="s" s="159">
        <v>132</v>
      </c>
    </row>
    <row r="1071" s="60" customFormat="1" ht="24.15" customHeight="1">
      <c r="C1071" t="s" s="129">
        <v>1521</v>
      </c>
      <c r="D1071" t="s" s="129">
        <v>134</v>
      </c>
      <c r="E1071" t="s" s="130">
        <v>1522</v>
      </c>
      <c r="F1071" t="s" s="130">
        <v>1523</v>
      </c>
      <c r="G1071" t="s" s="131">
        <v>1511</v>
      </c>
      <c r="H1071" s="132">
        <v>1</v>
      </c>
      <c r="I1071" s="133"/>
      <c r="J1071" s="134">
        <f>ROUND(I1071*H1071,2)</f>
        <v>0</v>
      </c>
      <c r="M1071" s="135"/>
      <c r="N1071" t="s" s="136">
        <v>49</v>
      </c>
      <c r="P1071" s="137">
        <f>O1071*H1071</f>
        <v>0</v>
      </c>
      <c r="Q1071" s="137">
        <v>0</v>
      </c>
      <c r="R1071" s="137">
        <f>Q1071*H1071</f>
        <v>0</v>
      </c>
      <c r="S1071" s="137">
        <v>0</v>
      </c>
      <c r="T1071" s="138">
        <f>S1071*H1071</f>
        <v>0</v>
      </c>
      <c r="AR1071" t="s" s="139">
        <v>222</v>
      </c>
      <c r="AT1071" t="s" s="139">
        <v>134</v>
      </c>
      <c r="AU1071" t="s" s="139">
        <v>24</v>
      </c>
      <c r="AY1071" t="s" s="97">
        <v>132</v>
      </c>
      <c r="BE1071" s="140">
        <f>IF(N1071="základní",J1071,0)</f>
        <v>0</v>
      </c>
      <c r="BF1071" s="140">
        <f>IF(N1071="snížená",J1071,0)</f>
        <v>0</v>
      </c>
      <c r="BG1071" s="140">
        <f>IF(N1071="zákl. přenesená",J1071,0)</f>
        <v>0</v>
      </c>
      <c r="BH1071" s="140">
        <f>IF(N1071="sníž. přenesená",J1071,0)</f>
        <v>0</v>
      </c>
      <c r="BI1071" s="140">
        <f>IF(N1071="nulová",J1071,0)</f>
        <v>0</v>
      </c>
      <c r="BJ1071" t="s" s="97">
        <v>130</v>
      </c>
      <c r="BK1071" s="140">
        <f>ROUND(I1071*H1071,2)</f>
        <v>0</v>
      </c>
      <c r="BL1071" t="s" s="97">
        <v>222</v>
      </c>
      <c r="BM1071" t="s" s="141">
        <v>1524</v>
      </c>
    </row>
    <row r="1072" s="142" customFormat="1" ht="13.55" customHeight="1">
      <c r="D1072" t="s" s="143">
        <v>140</v>
      </c>
      <c r="E1072" s="144"/>
      <c r="F1072" t="s" s="145">
        <v>236</v>
      </c>
      <c r="H1072" s="144"/>
      <c r="AT1072" t="s" s="146">
        <v>140</v>
      </c>
      <c r="AU1072" t="s" s="146">
        <v>24</v>
      </c>
      <c r="AV1072" t="s" s="147">
        <v>130</v>
      </c>
      <c r="AW1072" t="s" s="147">
        <v>142</v>
      </c>
      <c r="AX1072" t="s" s="147">
        <v>131</v>
      </c>
      <c r="AY1072" t="s" s="146">
        <v>132</v>
      </c>
    </row>
    <row r="1073" s="142" customFormat="1" ht="13.55" customHeight="1">
      <c r="D1073" t="s" s="149">
        <v>140</v>
      </c>
      <c r="E1073" s="180"/>
      <c r="F1073" t="s" s="181">
        <v>1513</v>
      </c>
      <c r="H1073" s="180"/>
      <c r="AT1073" t="s" s="146">
        <v>140</v>
      </c>
      <c r="AU1073" t="s" s="146">
        <v>24</v>
      </c>
      <c r="AV1073" t="s" s="147">
        <v>130</v>
      </c>
      <c r="AW1073" t="s" s="147">
        <v>142</v>
      </c>
      <c r="AX1073" t="s" s="147">
        <v>131</v>
      </c>
      <c r="AY1073" t="s" s="146">
        <v>132</v>
      </c>
    </row>
    <row r="1074" s="142" customFormat="1" ht="13.55" customHeight="1">
      <c r="D1074" t="s" s="149">
        <v>140</v>
      </c>
      <c r="E1074" s="180"/>
      <c r="F1074" t="s" s="181">
        <v>1525</v>
      </c>
      <c r="H1074" s="180"/>
      <c r="AT1074" t="s" s="146">
        <v>140</v>
      </c>
      <c r="AU1074" t="s" s="146">
        <v>24</v>
      </c>
      <c r="AV1074" t="s" s="147">
        <v>130</v>
      </c>
      <c r="AW1074" t="s" s="147">
        <v>142</v>
      </c>
      <c r="AX1074" t="s" s="147">
        <v>131</v>
      </c>
      <c r="AY1074" t="s" s="146">
        <v>132</v>
      </c>
    </row>
    <row r="1075" s="148" customFormat="1" ht="13.55" customHeight="1">
      <c r="D1075" t="s" s="149">
        <v>140</v>
      </c>
      <c r="E1075" s="150"/>
      <c r="F1075" t="s" s="151">
        <v>1515</v>
      </c>
      <c r="H1075" s="152">
        <v>1</v>
      </c>
      <c r="AT1075" t="s" s="153">
        <v>140</v>
      </c>
      <c r="AU1075" t="s" s="153">
        <v>24</v>
      </c>
      <c r="AV1075" t="s" s="147">
        <v>24</v>
      </c>
      <c r="AW1075" t="s" s="147">
        <v>142</v>
      </c>
      <c r="AX1075" t="s" s="147">
        <v>131</v>
      </c>
      <c r="AY1075" t="s" s="153">
        <v>132</v>
      </c>
    </row>
    <row r="1076" s="154" customFormat="1" ht="13.55" customHeight="1">
      <c r="D1076" t="s" s="155">
        <v>140</v>
      </c>
      <c r="E1076" s="156"/>
      <c r="F1076" t="s" s="157">
        <v>144</v>
      </c>
      <c r="H1076" s="158">
        <v>1</v>
      </c>
      <c r="AT1076" t="s" s="159">
        <v>140</v>
      </c>
      <c r="AU1076" t="s" s="159">
        <v>24</v>
      </c>
      <c r="AV1076" t="s" s="147">
        <v>138</v>
      </c>
      <c r="AW1076" t="s" s="147">
        <v>142</v>
      </c>
      <c r="AX1076" t="s" s="147">
        <v>130</v>
      </c>
      <c r="AY1076" t="s" s="159">
        <v>132</v>
      </c>
    </row>
    <row r="1077" s="60" customFormat="1" ht="24.15" customHeight="1">
      <c r="C1077" t="s" s="129">
        <v>1526</v>
      </c>
      <c r="D1077" t="s" s="129">
        <v>134</v>
      </c>
      <c r="E1077" t="s" s="130">
        <v>1527</v>
      </c>
      <c r="F1077" t="s" s="130">
        <v>1528</v>
      </c>
      <c r="G1077" t="s" s="131">
        <v>1119</v>
      </c>
      <c r="H1077" s="192"/>
      <c r="I1077" s="133"/>
      <c r="J1077" s="134">
        <f>ROUND(I1077*H1077,2)</f>
        <v>0</v>
      </c>
      <c r="M1077" s="135"/>
      <c r="N1077" t="s" s="136">
        <v>49</v>
      </c>
      <c r="P1077" s="137">
        <f>O1077*H1077</f>
        <v>0</v>
      </c>
      <c r="Q1077" s="137">
        <v>0</v>
      </c>
      <c r="R1077" s="137">
        <f>Q1077*H1077</f>
        <v>0</v>
      </c>
      <c r="S1077" s="137">
        <v>0</v>
      </c>
      <c r="T1077" s="138">
        <f>S1077*H1077</f>
        <v>0</v>
      </c>
      <c r="AR1077" t="s" s="139">
        <v>222</v>
      </c>
      <c r="AT1077" t="s" s="139">
        <v>134</v>
      </c>
      <c r="AU1077" t="s" s="139">
        <v>24</v>
      </c>
      <c r="AY1077" t="s" s="97">
        <v>132</v>
      </c>
      <c r="BE1077" s="140">
        <f>IF(N1077="základní",J1077,0)</f>
        <v>0</v>
      </c>
      <c r="BF1077" s="140">
        <f>IF(N1077="snížená",J1077,0)</f>
        <v>0</v>
      </c>
      <c r="BG1077" s="140">
        <f>IF(N1077="zákl. přenesená",J1077,0)</f>
        <v>0</v>
      </c>
      <c r="BH1077" s="140">
        <f>IF(N1077="sníž. přenesená",J1077,0)</f>
        <v>0</v>
      </c>
      <c r="BI1077" s="140">
        <f>IF(N1077="nulová",J1077,0)</f>
        <v>0</v>
      </c>
      <c r="BJ1077" t="s" s="97">
        <v>130</v>
      </c>
      <c r="BK1077" s="140">
        <f>ROUND(I1077*H1077,2)</f>
        <v>0</v>
      </c>
      <c r="BL1077" t="s" s="97">
        <v>222</v>
      </c>
      <c r="BM1077" t="s" s="141">
        <v>1529</v>
      </c>
    </row>
    <row r="1078" s="118" customFormat="1" ht="22.8" customHeight="1">
      <c r="D1078" t="s" s="183">
        <v>127</v>
      </c>
      <c r="E1078" t="s" s="102">
        <v>1530</v>
      </c>
      <c r="F1078" t="s" s="102">
        <v>1531</v>
      </c>
      <c r="J1078" s="184">
        <f>BK1078</f>
        <v>0</v>
      </c>
      <c r="P1078" s="122">
        <f>SUM(P1079:P1169)</f>
        <v>0</v>
      </c>
      <c r="R1078" s="122">
        <f>SUM(R1079:R1169)</f>
        <v>12.11839695</v>
      </c>
      <c r="T1078" s="123">
        <f>SUM(T1079:T1169)</f>
        <v>0</v>
      </c>
      <c r="AR1078" t="s" s="119">
        <v>24</v>
      </c>
      <c r="AT1078" t="s" s="124">
        <v>127</v>
      </c>
      <c r="AU1078" t="s" s="124">
        <v>130</v>
      </c>
      <c r="AY1078" t="s" s="119">
        <v>132</v>
      </c>
      <c r="BK1078" s="125">
        <f>SUM(BK1079:BK1169)</f>
        <v>0</v>
      </c>
    </row>
    <row r="1079" s="60" customFormat="1" ht="16.5" customHeight="1">
      <c r="C1079" t="s" s="129">
        <v>1532</v>
      </c>
      <c r="D1079" t="s" s="129">
        <v>134</v>
      </c>
      <c r="E1079" t="s" s="130">
        <v>1533</v>
      </c>
      <c r="F1079" t="s" s="130">
        <v>1534</v>
      </c>
      <c r="G1079" t="s" s="131">
        <v>188</v>
      </c>
      <c r="H1079" s="132">
        <v>292.04</v>
      </c>
      <c r="I1079" s="133"/>
      <c r="J1079" s="134">
        <f>ROUND(I1079*H1079,2)</f>
        <v>0</v>
      </c>
      <c r="M1079" s="135"/>
      <c r="N1079" t="s" s="136">
        <v>49</v>
      </c>
      <c r="P1079" s="137">
        <f>O1079*H1079</f>
        <v>0</v>
      </c>
      <c r="Q1079" s="137">
        <v>0</v>
      </c>
      <c r="R1079" s="137">
        <f>Q1079*H1079</f>
        <v>0</v>
      </c>
      <c r="S1079" s="137">
        <v>0</v>
      </c>
      <c r="T1079" s="138">
        <f>S1079*H1079</f>
        <v>0</v>
      </c>
      <c r="AR1079" t="s" s="139">
        <v>222</v>
      </c>
      <c r="AT1079" t="s" s="139">
        <v>134</v>
      </c>
      <c r="AU1079" t="s" s="139">
        <v>24</v>
      </c>
      <c r="AY1079" t="s" s="97">
        <v>132</v>
      </c>
      <c r="BE1079" s="140">
        <f>IF(N1079="základní",J1079,0)</f>
        <v>0</v>
      </c>
      <c r="BF1079" s="140">
        <f>IF(N1079="snížená",J1079,0)</f>
        <v>0</v>
      </c>
      <c r="BG1079" s="140">
        <f>IF(N1079="zákl. přenesená",J1079,0)</f>
        <v>0</v>
      </c>
      <c r="BH1079" s="140">
        <f>IF(N1079="sníž. přenesená",J1079,0)</f>
        <v>0</v>
      </c>
      <c r="BI1079" s="140">
        <f>IF(N1079="nulová",J1079,0)</f>
        <v>0</v>
      </c>
      <c r="BJ1079" t="s" s="97">
        <v>130</v>
      </c>
      <c r="BK1079" s="140">
        <f>ROUND(I1079*H1079,2)</f>
        <v>0</v>
      </c>
      <c r="BL1079" t="s" s="97">
        <v>222</v>
      </c>
      <c r="BM1079" t="s" s="141">
        <v>1535</v>
      </c>
    </row>
    <row r="1080" s="142" customFormat="1" ht="13.55" customHeight="1">
      <c r="D1080" t="s" s="143">
        <v>140</v>
      </c>
      <c r="E1080" s="144"/>
      <c r="F1080" t="s" s="145">
        <v>306</v>
      </c>
      <c r="H1080" s="144"/>
      <c r="AT1080" t="s" s="146">
        <v>140</v>
      </c>
      <c r="AU1080" t="s" s="146">
        <v>24</v>
      </c>
      <c r="AV1080" t="s" s="147">
        <v>130</v>
      </c>
      <c r="AW1080" t="s" s="147">
        <v>142</v>
      </c>
      <c r="AX1080" t="s" s="147">
        <v>131</v>
      </c>
      <c r="AY1080" t="s" s="146">
        <v>132</v>
      </c>
    </row>
    <row r="1081" s="148" customFormat="1" ht="30.6" customHeight="1">
      <c r="D1081" t="s" s="149">
        <v>140</v>
      </c>
      <c r="E1081" s="150"/>
      <c r="F1081" t="s" s="151">
        <v>1536</v>
      </c>
      <c r="H1081" s="152">
        <v>274.25</v>
      </c>
      <c r="AT1081" t="s" s="153">
        <v>140</v>
      </c>
      <c r="AU1081" t="s" s="153">
        <v>24</v>
      </c>
      <c r="AV1081" t="s" s="147">
        <v>24</v>
      </c>
      <c r="AW1081" t="s" s="147">
        <v>142</v>
      </c>
      <c r="AX1081" t="s" s="147">
        <v>131</v>
      </c>
      <c r="AY1081" t="s" s="153">
        <v>132</v>
      </c>
    </row>
    <row r="1082" s="148" customFormat="1" ht="13.55" customHeight="1">
      <c r="D1082" t="s" s="149">
        <v>140</v>
      </c>
      <c r="E1082" s="150"/>
      <c r="F1082" t="s" s="151">
        <v>1537</v>
      </c>
      <c r="H1082" s="152">
        <v>2.5</v>
      </c>
      <c r="AT1082" t="s" s="153">
        <v>140</v>
      </c>
      <c r="AU1082" t="s" s="153">
        <v>24</v>
      </c>
      <c r="AV1082" t="s" s="147">
        <v>24</v>
      </c>
      <c r="AW1082" t="s" s="147">
        <v>142</v>
      </c>
      <c r="AX1082" t="s" s="147">
        <v>131</v>
      </c>
      <c r="AY1082" t="s" s="153">
        <v>132</v>
      </c>
    </row>
    <row r="1083" s="142" customFormat="1" ht="13.55" customHeight="1">
      <c r="D1083" t="s" s="149">
        <v>140</v>
      </c>
      <c r="E1083" s="180"/>
      <c r="F1083" t="s" s="181">
        <v>335</v>
      </c>
      <c r="H1083" s="180"/>
      <c r="AT1083" t="s" s="146">
        <v>140</v>
      </c>
      <c r="AU1083" t="s" s="146">
        <v>24</v>
      </c>
      <c r="AV1083" t="s" s="147">
        <v>130</v>
      </c>
      <c r="AW1083" t="s" s="147">
        <v>142</v>
      </c>
      <c r="AX1083" t="s" s="147">
        <v>131</v>
      </c>
      <c r="AY1083" t="s" s="146">
        <v>132</v>
      </c>
    </row>
    <row r="1084" s="148" customFormat="1" ht="13.55" customHeight="1">
      <c r="D1084" t="s" s="149">
        <v>140</v>
      </c>
      <c r="E1084" s="150"/>
      <c r="F1084" t="s" s="151">
        <v>1538</v>
      </c>
      <c r="H1084" s="152">
        <v>15.29</v>
      </c>
      <c r="AT1084" t="s" s="153">
        <v>140</v>
      </c>
      <c r="AU1084" t="s" s="153">
        <v>24</v>
      </c>
      <c r="AV1084" t="s" s="147">
        <v>24</v>
      </c>
      <c r="AW1084" t="s" s="147">
        <v>142</v>
      </c>
      <c r="AX1084" t="s" s="147">
        <v>131</v>
      </c>
      <c r="AY1084" t="s" s="153">
        <v>132</v>
      </c>
    </row>
    <row r="1085" s="154" customFormat="1" ht="13.55" customHeight="1">
      <c r="D1085" t="s" s="155">
        <v>140</v>
      </c>
      <c r="E1085" s="156"/>
      <c r="F1085" t="s" s="157">
        <v>144</v>
      </c>
      <c r="H1085" s="158">
        <v>292.04</v>
      </c>
      <c r="AT1085" t="s" s="159">
        <v>140</v>
      </c>
      <c r="AU1085" t="s" s="159">
        <v>24</v>
      </c>
      <c r="AV1085" t="s" s="147">
        <v>138</v>
      </c>
      <c r="AW1085" t="s" s="147">
        <v>142</v>
      </c>
      <c r="AX1085" t="s" s="147">
        <v>130</v>
      </c>
      <c r="AY1085" t="s" s="159">
        <v>132</v>
      </c>
    </row>
    <row r="1086" s="60" customFormat="1" ht="16.5" customHeight="1">
      <c r="C1086" t="s" s="129">
        <v>1539</v>
      </c>
      <c r="D1086" t="s" s="129">
        <v>134</v>
      </c>
      <c r="E1086" t="s" s="130">
        <v>1540</v>
      </c>
      <c r="F1086" t="s" s="130">
        <v>1541</v>
      </c>
      <c r="G1086" t="s" s="131">
        <v>188</v>
      </c>
      <c r="H1086" s="132">
        <v>292.04</v>
      </c>
      <c r="I1086" s="133"/>
      <c r="J1086" s="134">
        <f>ROUND(I1086*H1086,2)</f>
        <v>0</v>
      </c>
      <c r="M1086" s="135"/>
      <c r="N1086" t="s" s="136">
        <v>49</v>
      </c>
      <c r="P1086" s="137">
        <f>O1086*H1086</f>
        <v>0</v>
      </c>
      <c r="Q1086" s="137">
        <v>0.0003</v>
      </c>
      <c r="R1086" s="137">
        <f>Q1086*H1086</f>
        <v>0.087612</v>
      </c>
      <c r="S1086" s="137">
        <v>0</v>
      </c>
      <c r="T1086" s="138">
        <f>S1086*H1086</f>
        <v>0</v>
      </c>
      <c r="AR1086" t="s" s="139">
        <v>222</v>
      </c>
      <c r="AT1086" t="s" s="139">
        <v>134</v>
      </c>
      <c r="AU1086" t="s" s="139">
        <v>24</v>
      </c>
      <c r="AY1086" t="s" s="97">
        <v>132</v>
      </c>
      <c r="BE1086" s="140">
        <f>IF(N1086="základní",J1086,0)</f>
        <v>0</v>
      </c>
      <c r="BF1086" s="140">
        <f>IF(N1086="snížená",J1086,0)</f>
        <v>0</v>
      </c>
      <c r="BG1086" s="140">
        <f>IF(N1086="zákl. přenesená",J1086,0)</f>
        <v>0</v>
      </c>
      <c r="BH1086" s="140">
        <f>IF(N1086="sníž. přenesená",J1086,0)</f>
        <v>0</v>
      </c>
      <c r="BI1086" s="140">
        <f>IF(N1086="nulová",J1086,0)</f>
        <v>0</v>
      </c>
      <c r="BJ1086" t="s" s="97">
        <v>130</v>
      </c>
      <c r="BK1086" s="140">
        <f>ROUND(I1086*H1086,2)</f>
        <v>0</v>
      </c>
      <c r="BL1086" t="s" s="97">
        <v>222</v>
      </c>
      <c r="BM1086" t="s" s="141">
        <v>1542</v>
      </c>
    </row>
    <row r="1087" s="60" customFormat="1" ht="24.15" customHeight="1">
      <c r="C1087" t="s" s="129">
        <v>1543</v>
      </c>
      <c r="D1087" t="s" s="129">
        <v>134</v>
      </c>
      <c r="E1087" t="s" s="130">
        <v>1544</v>
      </c>
      <c r="F1087" t="s" s="130">
        <v>1545</v>
      </c>
      <c r="G1087" t="s" s="131">
        <v>188</v>
      </c>
      <c r="H1087" s="132">
        <v>292.04</v>
      </c>
      <c r="I1087" s="133"/>
      <c r="J1087" s="134">
        <f>ROUND(I1087*H1087,2)</f>
        <v>0</v>
      </c>
      <c r="M1087" s="135"/>
      <c r="N1087" t="s" s="136">
        <v>49</v>
      </c>
      <c r="P1087" s="137">
        <f>O1087*H1087</f>
        <v>0</v>
      </c>
      <c r="Q1087" s="137">
        <v>0.012</v>
      </c>
      <c r="R1087" s="137">
        <f>Q1087*H1087</f>
        <v>3.50448</v>
      </c>
      <c r="S1087" s="137">
        <v>0</v>
      </c>
      <c r="T1087" s="138">
        <f>S1087*H1087</f>
        <v>0</v>
      </c>
      <c r="AR1087" t="s" s="139">
        <v>222</v>
      </c>
      <c r="AT1087" t="s" s="139">
        <v>134</v>
      </c>
      <c r="AU1087" t="s" s="139">
        <v>24</v>
      </c>
      <c r="AY1087" t="s" s="97">
        <v>132</v>
      </c>
      <c r="BE1087" s="140">
        <f>IF(N1087="základní",J1087,0)</f>
        <v>0</v>
      </c>
      <c r="BF1087" s="140">
        <f>IF(N1087="snížená",J1087,0)</f>
        <v>0</v>
      </c>
      <c r="BG1087" s="140">
        <f>IF(N1087="zákl. přenesená",J1087,0)</f>
        <v>0</v>
      </c>
      <c r="BH1087" s="140">
        <f>IF(N1087="sníž. přenesená",J1087,0)</f>
        <v>0</v>
      </c>
      <c r="BI1087" s="140">
        <f>IF(N1087="nulová",J1087,0)</f>
        <v>0</v>
      </c>
      <c r="BJ1087" t="s" s="97">
        <v>130</v>
      </c>
      <c r="BK1087" s="140">
        <f>ROUND(I1087*H1087,2)</f>
        <v>0</v>
      </c>
      <c r="BL1087" t="s" s="97">
        <v>222</v>
      </c>
      <c r="BM1087" t="s" s="141">
        <v>1546</v>
      </c>
    </row>
    <row r="1088" s="60" customFormat="1" ht="37.8" customHeight="1">
      <c r="C1088" t="s" s="129">
        <v>1547</v>
      </c>
      <c r="D1088" t="s" s="129">
        <v>134</v>
      </c>
      <c r="E1088" t="s" s="130">
        <v>1548</v>
      </c>
      <c r="F1088" t="s" s="130">
        <v>1549</v>
      </c>
      <c r="G1088" t="s" s="131">
        <v>343</v>
      </c>
      <c r="H1088" s="132">
        <v>5.5</v>
      </c>
      <c r="I1088" s="133"/>
      <c r="J1088" s="134">
        <f>ROUND(I1088*H1088,2)</f>
        <v>0</v>
      </c>
      <c r="M1088" s="135"/>
      <c r="N1088" t="s" s="136">
        <v>49</v>
      </c>
      <c r="P1088" s="137">
        <f>O1088*H1088</f>
        <v>0</v>
      </c>
      <c r="Q1088" s="137">
        <v>0.00153</v>
      </c>
      <c r="R1088" s="137">
        <f>Q1088*H1088</f>
        <v>0.008415000000000001</v>
      </c>
      <c r="S1088" s="137">
        <v>0</v>
      </c>
      <c r="T1088" s="138">
        <f>S1088*H1088</f>
        <v>0</v>
      </c>
      <c r="AR1088" t="s" s="139">
        <v>222</v>
      </c>
      <c r="AT1088" t="s" s="139">
        <v>134</v>
      </c>
      <c r="AU1088" t="s" s="139">
        <v>24</v>
      </c>
      <c r="AY1088" t="s" s="97">
        <v>132</v>
      </c>
      <c r="BE1088" s="140">
        <f>IF(N1088="základní",J1088,0)</f>
        <v>0</v>
      </c>
      <c r="BF1088" s="140">
        <f>IF(N1088="snížená",J1088,0)</f>
        <v>0</v>
      </c>
      <c r="BG1088" s="140">
        <f>IF(N1088="zákl. přenesená",J1088,0)</f>
        <v>0</v>
      </c>
      <c r="BH1088" s="140">
        <f>IF(N1088="sníž. přenesená",J1088,0)</f>
        <v>0</v>
      </c>
      <c r="BI1088" s="140">
        <f>IF(N1088="nulová",J1088,0)</f>
        <v>0</v>
      </c>
      <c r="BJ1088" t="s" s="97">
        <v>130</v>
      </c>
      <c r="BK1088" s="140">
        <f>ROUND(I1088*H1088,2)</f>
        <v>0</v>
      </c>
      <c r="BL1088" t="s" s="97">
        <v>222</v>
      </c>
      <c r="BM1088" t="s" s="141">
        <v>1550</v>
      </c>
    </row>
    <row r="1089" s="148" customFormat="1" ht="13.55" customHeight="1">
      <c r="D1089" t="s" s="143">
        <v>140</v>
      </c>
      <c r="E1089" s="160"/>
      <c r="F1089" t="s" s="161">
        <v>1551</v>
      </c>
      <c r="H1089" s="162">
        <v>5.5</v>
      </c>
      <c r="AT1089" t="s" s="153">
        <v>140</v>
      </c>
      <c r="AU1089" t="s" s="153">
        <v>24</v>
      </c>
      <c r="AV1089" t="s" s="147">
        <v>24</v>
      </c>
      <c r="AW1089" t="s" s="147">
        <v>142</v>
      </c>
      <c r="AX1089" t="s" s="147">
        <v>131</v>
      </c>
      <c r="AY1089" t="s" s="153">
        <v>132</v>
      </c>
    </row>
    <row r="1090" s="154" customFormat="1" ht="13.55" customHeight="1">
      <c r="D1090" t="s" s="155">
        <v>140</v>
      </c>
      <c r="E1090" s="156"/>
      <c r="F1090" t="s" s="157">
        <v>144</v>
      </c>
      <c r="H1090" s="158">
        <v>5.5</v>
      </c>
      <c r="AT1090" t="s" s="159">
        <v>140</v>
      </c>
      <c r="AU1090" t="s" s="159">
        <v>24</v>
      </c>
      <c r="AV1090" t="s" s="147">
        <v>138</v>
      </c>
      <c r="AW1090" t="s" s="147">
        <v>142</v>
      </c>
      <c r="AX1090" t="s" s="147">
        <v>130</v>
      </c>
      <c r="AY1090" t="s" s="159">
        <v>132</v>
      </c>
    </row>
    <row r="1091" s="60" customFormat="1" ht="37.8" customHeight="1">
      <c r="C1091" t="s" s="129">
        <v>1552</v>
      </c>
      <c r="D1091" t="s" s="129">
        <v>134</v>
      </c>
      <c r="E1091" t="s" s="130">
        <v>1553</v>
      </c>
      <c r="F1091" t="s" s="130">
        <v>1554</v>
      </c>
      <c r="G1091" t="s" s="131">
        <v>343</v>
      </c>
      <c r="H1091" s="132">
        <v>5.5</v>
      </c>
      <c r="I1091" s="133"/>
      <c r="J1091" s="134">
        <f>ROUND(I1091*H1091,2)</f>
        <v>0</v>
      </c>
      <c r="M1091" s="135"/>
      <c r="N1091" t="s" s="136">
        <v>49</v>
      </c>
      <c r="P1091" s="137">
        <f>O1091*H1091</f>
        <v>0</v>
      </c>
      <c r="Q1091" s="137">
        <v>0.00102</v>
      </c>
      <c r="R1091" s="137">
        <f>Q1091*H1091</f>
        <v>0.00561</v>
      </c>
      <c r="S1091" s="137">
        <v>0</v>
      </c>
      <c r="T1091" s="138">
        <f>S1091*H1091</f>
        <v>0</v>
      </c>
      <c r="AR1091" t="s" s="139">
        <v>222</v>
      </c>
      <c r="AT1091" t="s" s="139">
        <v>134</v>
      </c>
      <c r="AU1091" t="s" s="139">
        <v>24</v>
      </c>
      <c r="AY1091" t="s" s="97">
        <v>132</v>
      </c>
      <c r="BE1091" s="140">
        <f>IF(N1091="základní",J1091,0)</f>
        <v>0</v>
      </c>
      <c r="BF1091" s="140">
        <f>IF(N1091="snížená",J1091,0)</f>
        <v>0</v>
      </c>
      <c r="BG1091" s="140">
        <f>IF(N1091="zákl. přenesená",J1091,0)</f>
        <v>0</v>
      </c>
      <c r="BH1091" s="140">
        <f>IF(N1091="sníž. přenesená",J1091,0)</f>
        <v>0</v>
      </c>
      <c r="BI1091" s="140">
        <f>IF(N1091="nulová",J1091,0)</f>
        <v>0</v>
      </c>
      <c r="BJ1091" t="s" s="97">
        <v>130</v>
      </c>
      <c r="BK1091" s="140">
        <f>ROUND(I1091*H1091,2)</f>
        <v>0</v>
      </c>
      <c r="BL1091" t="s" s="97">
        <v>222</v>
      </c>
      <c r="BM1091" t="s" s="141">
        <v>1555</v>
      </c>
    </row>
    <row r="1092" s="60" customFormat="1" ht="24.15" customHeight="1">
      <c r="C1092" t="s" s="163">
        <v>1556</v>
      </c>
      <c r="D1092" t="s" s="163">
        <v>168</v>
      </c>
      <c r="E1092" t="s" s="164">
        <v>1557</v>
      </c>
      <c r="F1092" t="s" s="164">
        <v>1558</v>
      </c>
      <c r="G1092" t="s" s="165">
        <v>278</v>
      </c>
      <c r="H1092" s="166">
        <v>11</v>
      </c>
      <c r="I1092" s="167"/>
      <c r="J1092" s="168">
        <f>ROUND(I1092*H1092,2)</f>
        <v>0</v>
      </c>
      <c r="K1092" s="169"/>
      <c r="L1092" s="170"/>
      <c r="M1092" s="171"/>
      <c r="N1092" t="s" s="172">
        <v>49</v>
      </c>
      <c r="P1092" s="137">
        <f>O1092*H1092</f>
        <v>0</v>
      </c>
      <c r="Q1092" s="137">
        <v>0.004</v>
      </c>
      <c r="R1092" s="137">
        <f>Q1092*H1092</f>
        <v>0.044</v>
      </c>
      <c r="S1092" s="137">
        <v>0</v>
      </c>
      <c r="T1092" s="138">
        <f>S1092*H1092</f>
        <v>0</v>
      </c>
      <c r="AR1092" t="s" s="139">
        <v>313</v>
      </c>
      <c r="AT1092" t="s" s="139">
        <v>168</v>
      </c>
      <c r="AU1092" t="s" s="139">
        <v>24</v>
      </c>
      <c r="AY1092" t="s" s="97">
        <v>132</v>
      </c>
      <c r="BE1092" s="140">
        <f>IF(N1092="základní",J1092,0)</f>
        <v>0</v>
      </c>
      <c r="BF1092" s="140">
        <f>IF(N1092="snížená",J1092,0)</f>
        <v>0</v>
      </c>
      <c r="BG1092" s="140">
        <f>IF(N1092="zákl. přenesená",J1092,0)</f>
        <v>0</v>
      </c>
      <c r="BH1092" s="140">
        <f>IF(N1092="sníž. přenesená",J1092,0)</f>
        <v>0</v>
      </c>
      <c r="BI1092" s="140">
        <f>IF(N1092="nulová",J1092,0)</f>
        <v>0</v>
      </c>
      <c r="BJ1092" t="s" s="97">
        <v>130</v>
      </c>
      <c r="BK1092" s="140">
        <f>ROUND(I1092*H1092,2)</f>
        <v>0</v>
      </c>
      <c r="BL1092" t="s" s="97">
        <v>222</v>
      </c>
      <c r="BM1092" t="s" s="141">
        <v>1559</v>
      </c>
    </row>
    <row r="1093" s="148" customFormat="1" ht="13.55" customHeight="1">
      <c r="D1093" t="s" s="143">
        <v>140</v>
      </c>
      <c r="E1093" s="160"/>
      <c r="F1093" t="s" s="161">
        <v>196</v>
      </c>
      <c r="H1093" s="162">
        <v>11</v>
      </c>
      <c r="AT1093" t="s" s="153">
        <v>140</v>
      </c>
      <c r="AU1093" t="s" s="153">
        <v>24</v>
      </c>
      <c r="AV1093" t="s" s="147">
        <v>24</v>
      </c>
      <c r="AW1093" t="s" s="147">
        <v>142</v>
      </c>
      <c r="AX1093" t="s" s="147">
        <v>131</v>
      </c>
      <c r="AY1093" t="s" s="153">
        <v>132</v>
      </c>
    </row>
    <row r="1094" s="154" customFormat="1" ht="13.55" customHeight="1">
      <c r="D1094" t="s" s="155">
        <v>140</v>
      </c>
      <c r="E1094" s="156"/>
      <c r="F1094" t="s" s="157">
        <v>144</v>
      </c>
      <c r="H1094" s="158">
        <v>11</v>
      </c>
      <c r="AT1094" t="s" s="159">
        <v>140</v>
      </c>
      <c r="AU1094" t="s" s="159">
        <v>24</v>
      </c>
      <c r="AV1094" t="s" s="147">
        <v>138</v>
      </c>
      <c r="AW1094" t="s" s="147">
        <v>142</v>
      </c>
      <c r="AX1094" t="s" s="147">
        <v>130</v>
      </c>
      <c r="AY1094" t="s" s="159">
        <v>132</v>
      </c>
    </row>
    <row r="1095" s="60" customFormat="1" ht="33" customHeight="1">
      <c r="C1095" t="s" s="129">
        <v>1560</v>
      </c>
      <c r="D1095" t="s" s="129">
        <v>134</v>
      </c>
      <c r="E1095" t="s" s="130">
        <v>1561</v>
      </c>
      <c r="F1095" t="s" s="130">
        <v>1562</v>
      </c>
      <c r="G1095" t="s" s="131">
        <v>343</v>
      </c>
      <c r="H1095" s="132">
        <v>5</v>
      </c>
      <c r="I1095" s="133"/>
      <c r="J1095" s="134">
        <f>ROUND(I1095*H1095,2)</f>
        <v>0</v>
      </c>
      <c r="M1095" s="135"/>
      <c r="N1095" t="s" s="136">
        <v>49</v>
      </c>
      <c r="P1095" s="137">
        <f>O1095*H1095</f>
        <v>0</v>
      </c>
      <c r="Q1095" s="137">
        <v>0.00318</v>
      </c>
      <c r="R1095" s="137">
        <f>Q1095*H1095</f>
        <v>0.0159</v>
      </c>
      <c r="S1095" s="137">
        <v>0</v>
      </c>
      <c r="T1095" s="138">
        <f>S1095*H1095</f>
        <v>0</v>
      </c>
      <c r="AR1095" t="s" s="139">
        <v>222</v>
      </c>
      <c r="AT1095" t="s" s="139">
        <v>134</v>
      </c>
      <c r="AU1095" t="s" s="139">
        <v>24</v>
      </c>
      <c r="AY1095" t="s" s="97">
        <v>132</v>
      </c>
      <c r="BE1095" s="140">
        <f>IF(N1095="základní",J1095,0)</f>
        <v>0</v>
      </c>
      <c r="BF1095" s="140">
        <f>IF(N1095="snížená",J1095,0)</f>
        <v>0</v>
      </c>
      <c r="BG1095" s="140">
        <f>IF(N1095="zákl. přenesená",J1095,0)</f>
        <v>0</v>
      </c>
      <c r="BH1095" s="140">
        <f>IF(N1095="sníž. přenesená",J1095,0)</f>
        <v>0</v>
      </c>
      <c r="BI1095" s="140">
        <f>IF(N1095="nulová",J1095,0)</f>
        <v>0</v>
      </c>
      <c r="BJ1095" t="s" s="97">
        <v>130</v>
      </c>
      <c r="BK1095" s="140">
        <f>ROUND(I1095*H1095,2)</f>
        <v>0</v>
      </c>
      <c r="BL1095" t="s" s="97">
        <v>222</v>
      </c>
      <c r="BM1095" t="s" s="141">
        <v>1563</v>
      </c>
    </row>
    <row r="1096" s="142" customFormat="1" ht="13.55" customHeight="1">
      <c r="D1096" t="s" s="143">
        <v>140</v>
      </c>
      <c r="E1096" s="144"/>
      <c r="F1096" t="s" s="145">
        <v>1564</v>
      </c>
      <c r="H1096" s="144"/>
      <c r="AT1096" t="s" s="146">
        <v>140</v>
      </c>
      <c r="AU1096" t="s" s="146">
        <v>24</v>
      </c>
      <c r="AV1096" t="s" s="147">
        <v>130</v>
      </c>
      <c r="AW1096" t="s" s="147">
        <v>142</v>
      </c>
      <c r="AX1096" t="s" s="147">
        <v>131</v>
      </c>
      <c r="AY1096" t="s" s="146">
        <v>132</v>
      </c>
    </row>
    <row r="1097" s="148" customFormat="1" ht="13.55" customHeight="1">
      <c r="D1097" t="s" s="149">
        <v>140</v>
      </c>
      <c r="E1097" s="150"/>
      <c r="F1097" t="s" s="151">
        <v>1137</v>
      </c>
      <c r="H1097" s="152">
        <v>5</v>
      </c>
      <c r="AT1097" t="s" s="153">
        <v>140</v>
      </c>
      <c r="AU1097" t="s" s="153">
        <v>24</v>
      </c>
      <c r="AV1097" t="s" s="147">
        <v>24</v>
      </c>
      <c r="AW1097" t="s" s="147">
        <v>142</v>
      </c>
      <c r="AX1097" t="s" s="147">
        <v>131</v>
      </c>
      <c r="AY1097" t="s" s="153">
        <v>132</v>
      </c>
    </row>
    <row r="1098" s="154" customFormat="1" ht="13.55" customHeight="1">
      <c r="D1098" t="s" s="155">
        <v>140</v>
      </c>
      <c r="E1098" s="156"/>
      <c r="F1098" t="s" s="157">
        <v>144</v>
      </c>
      <c r="H1098" s="158">
        <v>5</v>
      </c>
      <c r="AT1098" t="s" s="159">
        <v>140</v>
      </c>
      <c r="AU1098" t="s" s="159">
        <v>24</v>
      </c>
      <c r="AV1098" t="s" s="147">
        <v>138</v>
      </c>
      <c r="AW1098" t="s" s="147">
        <v>142</v>
      </c>
      <c r="AX1098" t="s" s="147">
        <v>130</v>
      </c>
      <c r="AY1098" t="s" s="159">
        <v>132</v>
      </c>
    </row>
    <row r="1099" s="60" customFormat="1" ht="37.8" customHeight="1">
      <c r="C1099" t="s" s="163">
        <v>1565</v>
      </c>
      <c r="D1099" t="s" s="163">
        <v>168</v>
      </c>
      <c r="E1099" t="s" s="164">
        <v>1566</v>
      </c>
      <c r="F1099" t="s" s="164">
        <v>1567</v>
      </c>
      <c r="G1099" t="s" s="165">
        <v>278</v>
      </c>
      <c r="H1099" s="166">
        <v>18.333</v>
      </c>
      <c r="I1099" s="167"/>
      <c r="J1099" s="168">
        <f>ROUND(I1099*H1099,2)</f>
        <v>0</v>
      </c>
      <c r="K1099" s="169"/>
      <c r="L1099" s="170"/>
      <c r="M1099" s="171"/>
      <c r="N1099" t="s" s="172">
        <v>49</v>
      </c>
      <c r="P1099" s="137">
        <f>O1099*H1099</f>
        <v>0</v>
      </c>
      <c r="Q1099" s="137">
        <v>0.00045</v>
      </c>
      <c r="R1099" s="137">
        <f>Q1099*H1099</f>
        <v>0.00824985</v>
      </c>
      <c r="S1099" s="137">
        <v>0</v>
      </c>
      <c r="T1099" s="138">
        <f>S1099*H1099</f>
        <v>0</v>
      </c>
      <c r="AR1099" t="s" s="139">
        <v>313</v>
      </c>
      <c r="AT1099" t="s" s="139">
        <v>168</v>
      </c>
      <c r="AU1099" t="s" s="139">
        <v>24</v>
      </c>
      <c r="AY1099" t="s" s="97">
        <v>132</v>
      </c>
      <c r="BE1099" s="140">
        <f>IF(N1099="základní",J1099,0)</f>
        <v>0</v>
      </c>
      <c r="BF1099" s="140">
        <f>IF(N1099="snížená",J1099,0)</f>
        <v>0</v>
      </c>
      <c r="BG1099" s="140">
        <f>IF(N1099="zákl. přenesená",J1099,0)</f>
        <v>0</v>
      </c>
      <c r="BH1099" s="140">
        <f>IF(N1099="sníž. přenesená",J1099,0)</f>
        <v>0</v>
      </c>
      <c r="BI1099" s="140">
        <f>IF(N1099="nulová",J1099,0)</f>
        <v>0</v>
      </c>
      <c r="BJ1099" t="s" s="97">
        <v>130</v>
      </c>
      <c r="BK1099" s="140">
        <f>ROUND(I1099*H1099,2)</f>
        <v>0</v>
      </c>
      <c r="BL1099" t="s" s="97">
        <v>222</v>
      </c>
      <c r="BM1099" t="s" s="141">
        <v>1568</v>
      </c>
    </row>
    <row r="1100" s="148" customFormat="1" ht="13.55" customHeight="1">
      <c r="D1100" t="s" s="143">
        <v>140</v>
      </c>
      <c r="E1100" s="160"/>
      <c r="F1100" t="s" s="161">
        <v>1569</v>
      </c>
      <c r="H1100" s="162">
        <v>18.333</v>
      </c>
      <c r="AT1100" t="s" s="153">
        <v>140</v>
      </c>
      <c r="AU1100" t="s" s="153">
        <v>24</v>
      </c>
      <c r="AV1100" t="s" s="147">
        <v>24</v>
      </c>
      <c r="AW1100" t="s" s="147">
        <v>142</v>
      </c>
      <c r="AX1100" t="s" s="147">
        <v>131</v>
      </c>
      <c r="AY1100" t="s" s="153">
        <v>132</v>
      </c>
    </row>
    <row r="1101" s="154" customFormat="1" ht="13.55" customHeight="1">
      <c r="D1101" t="s" s="155">
        <v>140</v>
      </c>
      <c r="E1101" s="156"/>
      <c r="F1101" t="s" s="157">
        <v>144</v>
      </c>
      <c r="H1101" s="158">
        <v>18.333</v>
      </c>
      <c r="AT1101" t="s" s="159">
        <v>140</v>
      </c>
      <c r="AU1101" t="s" s="159">
        <v>24</v>
      </c>
      <c r="AV1101" t="s" s="147">
        <v>138</v>
      </c>
      <c r="AW1101" t="s" s="147">
        <v>142</v>
      </c>
      <c r="AX1101" t="s" s="147">
        <v>130</v>
      </c>
      <c r="AY1101" t="s" s="159">
        <v>132</v>
      </c>
    </row>
    <row r="1102" s="60" customFormat="1" ht="24.15" customHeight="1">
      <c r="C1102" t="s" s="129">
        <v>1570</v>
      </c>
      <c r="D1102" t="s" s="129">
        <v>134</v>
      </c>
      <c r="E1102" t="s" s="130">
        <v>1571</v>
      </c>
      <c r="F1102" t="s" s="130">
        <v>1572</v>
      </c>
      <c r="G1102" t="s" s="131">
        <v>343</v>
      </c>
      <c r="H1102" s="132">
        <v>114.12</v>
      </c>
      <c r="I1102" s="133"/>
      <c r="J1102" s="134">
        <f>ROUND(I1102*H1102,2)</f>
        <v>0</v>
      </c>
      <c r="M1102" s="135"/>
      <c r="N1102" t="s" s="136">
        <v>49</v>
      </c>
      <c r="P1102" s="137">
        <f>O1102*H1102</f>
        <v>0</v>
      </c>
      <c r="Q1102" s="137">
        <v>0.00043</v>
      </c>
      <c r="R1102" s="137">
        <f>Q1102*H1102</f>
        <v>0.0490716</v>
      </c>
      <c r="S1102" s="137">
        <v>0</v>
      </c>
      <c r="T1102" s="138">
        <f>S1102*H1102</f>
        <v>0</v>
      </c>
      <c r="AR1102" t="s" s="139">
        <v>222</v>
      </c>
      <c r="AT1102" t="s" s="139">
        <v>134</v>
      </c>
      <c r="AU1102" t="s" s="139">
        <v>24</v>
      </c>
      <c r="AY1102" t="s" s="97">
        <v>132</v>
      </c>
      <c r="BE1102" s="140">
        <f>IF(N1102="základní",J1102,0)</f>
        <v>0</v>
      </c>
      <c r="BF1102" s="140">
        <f>IF(N1102="snížená",J1102,0)</f>
        <v>0</v>
      </c>
      <c r="BG1102" s="140">
        <f>IF(N1102="zákl. přenesená",J1102,0)</f>
        <v>0</v>
      </c>
      <c r="BH1102" s="140">
        <f>IF(N1102="sníž. přenesená",J1102,0)</f>
        <v>0</v>
      </c>
      <c r="BI1102" s="140">
        <f>IF(N1102="nulová",J1102,0)</f>
        <v>0</v>
      </c>
      <c r="BJ1102" t="s" s="97">
        <v>130</v>
      </c>
      <c r="BK1102" s="140">
        <f>ROUND(I1102*H1102,2)</f>
        <v>0</v>
      </c>
      <c r="BL1102" t="s" s="97">
        <v>222</v>
      </c>
      <c r="BM1102" t="s" s="141">
        <v>1573</v>
      </c>
    </row>
    <row r="1103" s="142" customFormat="1" ht="13.55" customHeight="1">
      <c r="D1103" t="s" s="143">
        <v>140</v>
      </c>
      <c r="E1103" s="144"/>
      <c r="F1103" t="s" s="145">
        <v>667</v>
      </c>
      <c r="H1103" s="144"/>
      <c r="AT1103" t="s" s="146">
        <v>140</v>
      </c>
      <c r="AU1103" t="s" s="146">
        <v>24</v>
      </c>
      <c r="AV1103" t="s" s="147">
        <v>130</v>
      </c>
      <c r="AW1103" t="s" s="147">
        <v>142</v>
      </c>
      <c r="AX1103" t="s" s="147">
        <v>131</v>
      </c>
      <c r="AY1103" t="s" s="146">
        <v>132</v>
      </c>
    </row>
    <row r="1104" s="148" customFormat="1" ht="13.55" customHeight="1">
      <c r="D1104" t="s" s="149">
        <v>140</v>
      </c>
      <c r="E1104" s="150"/>
      <c r="F1104" t="s" s="151">
        <v>1574</v>
      </c>
      <c r="H1104" s="152">
        <v>66.38</v>
      </c>
      <c r="AT1104" t="s" s="153">
        <v>140</v>
      </c>
      <c r="AU1104" t="s" s="153">
        <v>24</v>
      </c>
      <c r="AV1104" t="s" s="147">
        <v>24</v>
      </c>
      <c r="AW1104" t="s" s="147">
        <v>142</v>
      </c>
      <c r="AX1104" t="s" s="147">
        <v>131</v>
      </c>
      <c r="AY1104" t="s" s="153">
        <v>132</v>
      </c>
    </row>
    <row r="1105" s="148" customFormat="1" ht="13.55" customHeight="1">
      <c r="D1105" t="s" s="149">
        <v>140</v>
      </c>
      <c r="E1105" s="150"/>
      <c r="F1105" t="s" s="151">
        <v>1575</v>
      </c>
      <c r="H1105" s="152">
        <v>3.2</v>
      </c>
      <c r="AT1105" t="s" s="153">
        <v>140</v>
      </c>
      <c r="AU1105" t="s" s="153">
        <v>24</v>
      </c>
      <c r="AV1105" t="s" s="147">
        <v>24</v>
      </c>
      <c r="AW1105" t="s" s="147">
        <v>142</v>
      </c>
      <c r="AX1105" t="s" s="147">
        <v>131</v>
      </c>
      <c r="AY1105" t="s" s="153">
        <v>132</v>
      </c>
    </row>
    <row r="1106" s="142" customFormat="1" ht="13.55" customHeight="1">
      <c r="D1106" t="s" s="149">
        <v>140</v>
      </c>
      <c r="E1106" s="180"/>
      <c r="F1106" t="s" s="181">
        <v>335</v>
      </c>
      <c r="H1106" s="180"/>
      <c r="AT1106" t="s" s="146">
        <v>140</v>
      </c>
      <c r="AU1106" t="s" s="146">
        <v>24</v>
      </c>
      <c r="AV1106" t="s" s="147">
        <v>130</v>
      </c>
      <c r="AW1106" t="s" s="147">
        <v>142</v>
      </c>
      <c r="AX1106" t="s" s="147">
        <v>131</v>
      </c>
      <c r="AY1106" t="s" s="146">
        <v>132</v>
      </c>
    </row>
    <row r="1107" s="148" customFormat="1" ht="13.55" customHeight="1">
      <c r="D1107" t="s" s="149">
        <v>140</v>
      </c>
      <c r="E1107" s="150"/>
      <c r="F1107" t="s" s="151">
        <v>1576</v>
      </c>
      <c r="H1107" s="152">
        <v>44.54</v>
      </c>
      <c r="AT1107" t="s" s="153">
        <v>140</v>
      </c>
      <c r="AU1107" t="s" s="153">
        <v>24</v>
      </c>
      <c r="AV1107" t="s" s="147">
        <v>24</v>
      </c>
      <c r="AW1107" t="s" s="147">
        <v>142</v>
      </c>
      <c r="AX1107" t="s" s="147">
        <v>131</v>
      </c>
      <c r="AY1107" t="s" s="153">
        <v>132</v>
      </c>
    </row>
    <row r="1108" s="154" customFormat="1" ht="13.55" customHeight="1">
      <c r="D1108" t="s" s="155">
        <v>140</v>
      </c>
      <c r="E1108" s="156"/>
      <c r="F1108" t="s" s="157">
        <v>144</v>
      </c>
      <c r="H1108" s="158">
        <v>114.12</v>
      </c>
      <c r="AT1108" t="s" s="159">
        <v>140</v>
      </c>
      <c r="AU1108" t="s" s="159">
        <v>24</v>
      </c>
      <c r="AV1108" t="s" s="147">
        <v>138</v>
      </c>
      <c r="AW1108" t="s" s="147">
        <v>142</v>
      </c>
      <c r="AX1108" t="s" s="147">
        <v>130</v>
      </c>
      <c r="AY1108" t="s" s="159">
        <v>132</v>
      </c>
    </row>
    <row r="1109" s="60" customFormat="1" ht="37.8" customHeight="1">
      <c r="C1109" t="s" s="163">
        <v>1577</v>
      </c>
      <c r="D1109" t="s" s="163">
        <v>168</v>
      </c>
      <c r="E1109" t="s" s="164">
        <v>1566</v>
      </c>
      <c r="F1109" t="s" s="164">
        <v>1567</v>
      </c>
      <c r="G1109" t="s" s="165">
        <v>278</v>
      </c>
      <c r="H1109" s="166">
        <v>416.13</v>
      </c>
      <c r="I1109" s="167"/>
      <c r="J1109" s="168">
        <f>ROUND(I1109*H1109,2)</f>
        <v>0</v>
      </c>
      <c r="K1109" s="169"/>
      <c r="L1109" s="170"/>
      <c r="M1109" s="171"/>
      <c r="N1109" t="s" s="172">
        <v>49</v>
      </c>
      <c r="P1109" s="137">
        <f>O1109*H1109</f>
        <v>0</v>
      </c>
      <c r="Q1109" s="137">
        <v>0.00045</v>
      </c>
      <c r="R1109" s="137">
        <f>Q1109*H1109</f>
        <v>0.1872585</v>
      </c>
      <c r="S1109" s="137">
        <v>0</v>
      </c>
      <c r="T1109" s="138">
        <f>S1109*H1109</f>
        <v>0</v>
      </c>
      <c r="AR1109" t="s" s="139">
        <v>313</v>
      </c>
      <c r="AT1109" t="s" s="139">
        <v>168</v>
      </c>
      <c r="AU1109" t="s" s="139">
        <v>24</v>
      </c>
      <c r="AY1109" t="s" s="97">
        <v>132</v>
      </c>
      <c r="BE1109" s="140">
        <f>IF(N1109="základní",J1109,0)</f>
        <v>0</v>
      </c>
      <c r="BF1109" s="140">
        <f>IF(N1109="snížená",J1109,0)</f>
        <v>0</v>
      </c>
      <c r="BG1109" s="140">
        <f>IF(N1109="zákl. přenesená",J1109,0)</f>
        <v>0</v>
      </c>
      <c r="BH1109" s="140">
        <f>IF(N1109="sníž. přenesená",J1109,0)</f>
        <v>0</v>
      </c>
      <c r="BI1109" s="140">
        <f>IF(N1109="nulová",J1109,0)</f>
        <v>0</v>
      </c>
      <c r="BJ1109" t="s" s="97">
        <v>130</v>
      </c>
      <c r="BK1109" s="140">
        <f>ROUND(I1109*H1109,2)</f>
        <v>0</v>
      </c>
      <c r="BL1109" t="s" s="97">
        <v>222</v>
      </c>
      <c r="BM1109" t="s" s="141">
        <v>1578</v>
      </c>
    </row>
    <row r="1110" s="148" customFormat="1" ht="13.55" customHeight="1">
      <c r="D1110" t="s" s="143">
        <v>140</v>
      </c>
      <c r="E1110" s="160"/>
      <c r="F1110" t="s" s="161">
        <v>1579</v>
      </c>
      <c r="H1110" s="162">
        <v>404.397</v>
      </c>
      <c r="AT1110" t="s" s="153">
        <v>140</v>
      </c>
      <c r="AU1110" t="s" s="153">
        <v>24</v>
      </c>
      <c r="AV1110" t="s" s="147">
        <v>24</v>
      </c>
      <c r="AW1110" t="s" s="147">
        <v>142</v>
      </c>
      <c r="AX1110" t="s" s="147">
        <v>131</v>
      </c>
      <c r="AY1110" t="s" s="153">
        <v>132</v>
      </c>
    </row>
    <row r="1111" s="148" customFormat="1" ht="13.55" customHeight="1">
      <c r="D1111" t="s" s="149">
        <v>140</v>
      </c>
      <c r="E1111" s="150"/>
      <c r="F1111" t="s" s="151">
        <v>1580</v>
      </c>
      <c r="H1111" s="152">
        <v>11.733</v>
      </c>
      <c r="AT1111" t="s" s="153">
        <v>140</v>
      </c>
      <c r="AU1111" t="s" s="153">
        <v>24</v>
      </c>
      <c r="AV1111" t="s" s="147">
        <v>24</v>
      </c>
      <c r="AW1111" t="s" s="147">
        <v>142</v>
      </c>
      <c r="AX1111" t="s" s="147">
        <v>131</v>
      </c>
      <c r="AY1111" t="s" s="153">
        <v>132</v>
      </c>
    </row>
    <row r="1112" s="154" customFormat="1" ht="13.55" customHeight="1">
      <c r="D1112" t="s" s="155">
        <v>140</v>
      </c>
      <c r="E1112" s="156"/>
      <c r="F1112" t="s" s="157">
        <v>144</v>
      </c>
      <c r="H1112" s="158">
        <v>416.13</v>
      </c>
      <c r="AT1112" t="s" s="159">
        <v>140</v>
      </c>
      <c r="AU1112" t="s" s="159">
        <v>24</v>
      </c>
      <c r="AV1112" t="s" s="147">
        <v>138</v>
      </c>
      <c r="AW1112" t="s" s="147">
        <v>142</v>
      </c>
      <c r="AX1112" t="s" s="147">
        <v>130</v>
      </c>
      <c r="AY1112" t="s" s="159">
        <v>132</v>
      </c>
    </row>
    <row r="1113" s="60" customFormat="1" ht="24.15" customHeight="1">
      <c r="C1113" t="s" s="129">
        <v>1581</v>
      </c>
      <c r="D1113" t="s" s="129">
        <v>134</v>
      </c>
      <c r="E1113" t="s" s="130">
        <v>1582</v>
      </c>
      <c r="F1113" t="s" s="130">
        <v>1583</v>
      </c>
      <c r="G1113" t="s" s="131">
        <v>188</v>
      </c>
      <c r="H1113" s="132">
        <v>289.54</v>
      </c>
      <c r="I1113" s="133"/>
      <c r="J1113" s="134">
        <f>ROUND(I1113*H1113,2)</f>
        <v>0</v>
      </c>
      <c r="M1113" s="135"/>
      <c r="N1113" t="s" s="136">
        <v>49</v>
      </c>
      <c r="P1113" s="137">
        <f>O1113*H1113</f>
        <v>0</v>
      </c>
      <c r="Q1113" s="137">
        <v>0.0063</v>
      </c>
      <c r="R1113" s="137">
        <f>Q1113*H1113</f>
        <v>1.824102</v>
      </c>
      <c r="S1113" s="137">
        <v>0</v>
      </c>
      <c r="T1113" s="138">
        <f>S1113*H1113</f>
        <v>0</v>
      </c>
      <c r="AR1113" t="s" s="139">
        <v>222</v>
      </c>
      <c r="AT1113" t="s" s="139">
        <v>134</v>
      </c>
      <c r="AU1113" t="s" s="139">
        <v>24</v>
      </c>
      <c r="AY1113" t="s" s="97">
        <v>132</v>
      </c>
      <c r="BE1113" s="140">
        <f>IF(N1113="základní",J1113,0)</f>
        <v>0</v>
      </c>
      <c r="BF1113" s="140">
        <f>IF(N1113="snížená",J1113,0)</f>
        <v>0</v>
      </c>
      <c r="BG1113" s="140">
        <f>IF(N1113="zákl. přenesená",J1113,0)</f>
        <v>0</v>
      </c>
      <c r="BH1113" s="140">
        <f>IF(N1113="sníž. přenesená",J1113,0)</f>
        <v>0</v>
      </c>
      <c r="BI1113" s="140">
        <f>IF(N1113="nulová",J1113,0)</f>
        <v>0</v>
      </c>
      <c r="BJ1113" t="s" s="97">
        <v>130</v>
      </c>
      <c r="BK1113" s="140">
        <f>ROUND(I1113*H1113,2)</f>
        <v>0</v>
      </c>
      <c r="BL1113" t="s" s="97">
        <v>222</v>
      </c>
      <c r="BM1113" t="s" s="141">
        <v>1584</v>
      </c>
    </row>
    <row r="1114" s="142" customFormat="1" ht="13.55" customHeight="1">
      <c r="D1114" t="s" s="143">
        <v>140</v>
      </c>
      <c r="E1114" s="144"/>
      <c r="F1114" t="s" s="145">
        <v>306</v>
      </c>
      <c r="H1114" s="144"/>
      <c r="AT1114" t="s" s="146">
        <v>140</v>
      </c>
      <c r="AU1114" t="s" s="146">
        <v>24</v>
      </c>
      <c r="AV1114" t="s" s="147">
        <v>130</v>
      </c>
      <c r="AW1114" t="s" s="147">
        <v>142</v>
      </c>
      <c r="AX1114" t="s" s="147">
        <v>131</v>
      </c>
      <c r="AY1114" t="s" s="146">
        <v>132</v>
      </c>
    </row>
    <row r="1115" s="148" customFormat="1" ht="13.55" customHeight="1">
      <c r="D1115" t="s" s="149">
        <v>140</v>
      </c>
      <c r="E1115" s="150"/>
      <c r="F1115" t="s" s="151">
        <v>1585</v>
      </c>
      <c r="H1115" s="152">
        <v>40.48</v>
      </c>
      <c r="AT1115" t="s" s="153">
        <v>140</v>
      </c>
      <c r="AU1115" t="s" s="153">
        <v>24</v>
      </c>
      <c r="AV1115" t="s" s="147">
        <v>24</v>
      </c>
      <c r="AW1115" t="s" s="147">
        <v>142</v>
      </c>
      <c r="AX1115" t="s" s="147">
        <v>131</v>
      </c>
      <c r="AY1115" t="s" s="153">
        <v>132</v>
      </c>
    </row>
    <row r="1116" s="148" customFormat="1" ht="40.8" customHeight="1">
      <c r="D1116" t="s" s="149">
        <v>140</v>
      </c>
      <c r="E1116" s="150"/>
      <c r="F1116" t="s" s="151">
        <v>1586</v>
      </c>
      <c r="H1116" s="152">
        <v>233.77</v>
      </c>
      <c r="AT1116" t="s" s="153">
        <v>140</v>
      </c>
      <c r="AU1116" t="s" s="153">
        <v>24</v>
      </c>
      <c r="AV1116" t="s" s="147">
        <v>24</v>
      </c>
      <c r="AW1116" t="s" s="147">
        <v>142</v>
      </c>
      <c r="AX1116" t="s" s="147">
        <v>131</v>
      </c>
      <c r="AY1116" t="s" s="153">
        <v>132</v>
      </c>
    </row>
    <row r="1117" s="142" customFormat="1" ht="13.55" customHeight="1">
      <c r="D1117" t="s" s="149">
        <v>140</v>
      </c>
      <c r="E1117" s="180"/>
      <c r="F1117" t="s" s="181">
        <v>335</v>
      </c>
      <c r="H1117" s="180"/>
      <c r="AT1117" t="s" s="146">
        <v>140</v>
      </c>
      <c r="AU1117" t="s" s="146">
        <v>24</v>
      </c>
      <c r="AV1117" t="s" s="147">
        <v>130</v>
      </c>
      <c r="AW1117" t="s" s="147">
        <v>142</v>
      </c>
      <c r="AX1117" t="s" s="147">
        <v>131</v>
      </c>
      <c r="AY1117" t="s" s="146">
        <v>132</v>
      </c>
    </row>
    <row r="1118" s="148" customFormat="1" ht="13.55" customHeight="1">
      <c r="D1118" t="s" s="149">
        <v>140</v>
      </c>
      <c r="E1118" s="150"/>
      <c r="F1118" t="s" s="151">
        <v>1587</v>
      </c>
      <c r="H1118" s="152">
        <v>15.29</v>
      </c>
      <c r="AT1118" t="s" s="153">
        <v>140</v>
      </c>
      <c r="AU1118" t="s" s="153">
        <v>24</v>
      </c>
      <c r="AV1118" t="s" s="147">
        <v>24</v>
      </c>
      <c r="AW1118" t="s" s="147">
        <v>142</v>
      </c>
      <c r="AX1118" t="s" s="147">
        <v>131</v>
      </c>
      <c r="AY1118" t="s" s="153">
        <v>132</v>
      </c>
    </row>
    <row r="1119" s="154" customFormat="1" ht="13.55" customHeight="1">
      <c r="D1119" t="s" s="155">
        <v>140</v>
      </c>
      <c r="E1119" s="156"/>
      <c r="F1119" t="s" s="157">
        <v>144</v>
      </c>
      <c r="H1119" s="158">
        <v>289.54</v>
      </c>
      <c r="AT1119" t="s" s="159">
        <v>140</v>
      </c>
      <c r="AU1119" t="s" s="159">
        <v>24</v>
      </c>
      <c r="AV1119" t="s" s="147">
        <v>138</v>
      </c>
      <c r="AW1119" t="s" s="147">
        <v>142</v>
      </c>
      <c r="AX1119" t="s" s="147">
        <v>130</v>
      </c>
      <c r="AY1119" t="s" s="159">
        <v>132</v>
      </c>
    </row>
    <row r="1120" s="60" customFormat="1" ht="49.05" customHeight="1">
      <c r="C1120" t="s" s="163">
        <v>1588</v>
      </c>
      <c r="D1120" t="s" s="163">
        <v>168</v>
      </c>
      <c r="E1120" t="s" s="164">
        <v>1589</v>
      </c>
      <c r="F1120" t="s" s="164">
        <v>1590</v>
      </c>
      <c r="G1120" t="s" s="165">
        <v>188</v>
      </c>
      <c r="H1120" s="166">
        <v>273.966</v>
      </c>
      <c r="I1120" s="167"/>
      <c r="J1120" s="168">
        <f>ROUND(I1120*H1120,2)</f>
        <v>0</v>
      </c>
      <c r="K1120" s="169"/>
      <c r="L1120" s="170"/>
      <c r="M1120" s="171"/>
      <c r="N1120" t="s" s="172">
        <v>49</v>
      </c>
      <c r="P1120" s="137">
        <f>O1120*H1120</f>
        <v>0</v>
      </c>
      <c r="Q1120" s="137">
        <v>0.0192</v>
      </c>
      <c r="R1120" s="137">
        <f>Q1120*H1120</f>
        <v>5.2601472</v>
      </c>
      <c r="S1120" s="137">
        <v>0</v>
      </c>
      <c r="T1120" s="138">
        <f>S1120*H1120</f>
        <v>0</v>
      </c>
      <c r="AR1120" t="s" s="139">
        <v>313</v>
      </c>
      <c r="AT1120" t="s" s="139">
        <v>168</v>
      </c>
      <c r="AU1120" t="s" s="139">
        <v>24</v>
      </c>
      <c r="AY1120" t="s" s="97">
        <v>132</v>
      </c>
      <c r="BE1120" s="140">
        <f>IF(N1120="základní",J1120,0)</f>
        <v>0</v>
      </c>
      <c r="BF1120" s="140">
        <f>IF(N1120="snížená",J1120,0)</f>
        <v>0</v>
      </c>
      <c r="BG1120" s="140">
        <f>IF(N1120="zákl. přenesená",J1120,0)</f>
        <v>0</v>
      </c>
      <c r="BH1120" s="140">
        <f>IF(N1120="sníž. přenesená",J1120,0)</f>
        <v>0</v>
      </c>
      <c r="BI1120" s="140">
        <f>IF(N1120="nulová",J1120,0)</f>
        <v>0</v>
      </c>
      <c r="BJ1120" t="s" s="97">
        <v>130</v>
      </c>
      <c r="BK1120" s="140">
        <f>ROUND(I1120*H1120,2)</f>
        <v>0</v>
      </c>
      <c r="BL1120" t="s" s="97">
        <v>222</v>
      </c>
      <c r="BM1120" t="s" s="141">
        <v>1591</v>
      </c>
    </row>
    <row r="1121" s="142" customFormat="1" ht="13.55" customHeight="1">
      <c r="D1121" t="s" s="143">
        <v>140</v>
      </c>
      <c r="E1121" s="144"/>
      <c r="F1121" t="s" s="145">
        <v>306</v>
      </c>
      <c r="H1121" s="144"/>
      <c r="AT1121" t="s" s="146">
        <v>140</v>
      </c>
      <c r="AU1121" t="s" s="146">
        <v>24</v>
      </c>
      <c r="AV1121" t="s" s="147">
        <v>130</v>
      </c>
      <c r="AW1121" t="s" s="147">
        <v>142</v>
      </c>
      <c r="AX1121" t="s" s="147">
        <v>131</v>
      </c>
      <c r="AY1121" t="s" s="146">
        <v>132</v>
      </c>
    </row>
    <row r="1122" s="148" customFormat="1" ht="40.8" customHeight="1">
      <c r="D1122" t="s" s="149">
        <v>140</v>
      </c>
      <c r="E1122" s="150"/>
      <c r="F1122" t="s" s="151">
        <v>1586</v>
      </c>
      <c r="H1122" s="152">
        <v>233.77</v>
      </c>
      <c r="AT1122" t="s" s="153">
        <v>140</v>
      </c>
      <c r="AU1122" t="s" s="153">
        <v>24</v>
      </c>
      <c r="AV1122" t="s" s="147">
        <v>24</v>
      </c>
      <c r="AW1122" t="s" s="147">
        <v>142</v>
      </c>
      <c r="AX1122" t="s" s="147">
        <v>131</v>
      </c>
      <c r="AY1122" t="s" s="153">
        <v>132</v>
      </c>
    </row>
    <row r="1123" s="142" customFormat="1" ht="13.55" customHeight="1">
      <c r="D1123" t="s" s="149">
        <v>140</v>
      </c>
      <c r="E1123" s="180"/>
      <c r="F1123" t="s" s="181">
        <v>335</v>
      </c>
      <c r="H1123" s="180"/>
      <c r="AT1123" t="s" s="146">
        <v>140</v>
      </c>
      <c r="AU1123" t="s" s="146">
        <v>24</v>
      </c>
      <c r="AV1123" t="s" s="147">
        <v>130</v>
      </c>
      <c r="AW1123" t="s" s="147">
        <v>142</v>
      </c>
      <c r="AX1123" t="s" s="147">
        <v>131</v>
      </c>
      <c r="AY1123" t="s" s="146">
        <v>132</v>
      </c>
    </row>
    <row r="1124" s="148" customFormat="1" ht="13.55" customHeight="1">
      <c r="D1124" t="s" s="149">
        <v>140</v>
      </c>
      <c r="E1124" s="150"/>
      <c r="F1124" t="s" s="151">
        <v>1587</v>
      </c>
      <c r="H1124" s="152">
        <v>15.29</v>
      </c>
      <c r="AT1124" t="s" s="153">
        <v>140</v>
      </c>
      <c r="AU1124" t="s" s="153">
        <v>24</v>
      </c>
      <c r="AV1124" t="s" s="147">
        <v>24</v>
      </c>
      <c r="AW1124" t="s" s="147">
        <v>142</v>
      </c>
      <c r="AX1124" t="s" s="147">
        <v>131</v>
      </c>
      <c r="AY1124" t="s" s="153">
        <v>132</v>
      </c>
    </row>
    <row r="1125" s="154" customFormat="1" ht="13.55" customHeight="1">
      <c r="D1125" t="s" s="149">
        <v>140</v>
      </c>
      <c r="E1125" s="173"/>
      <c r="F1125" t="s" s="174">
        <v>144</v>
      </c>
      <c r="H1125" s="152">
        <v>249.06</v>
      </c>
      <c r="AT1125" t="s" s="159">
        <v>140</v>
      </c>
      <c r="AU1125" t="s" s="159">
        <v>24</v>
      </c>
      <c r="AV1125" t="s" s="147">
        <v>138</v>
      </c>
      <c r="AW1125" t="s" s="147">
        <v>142</v>
      </c>
      <c r="AX1125" t="s" s="147">
        <v>130</v>
      </c>
      <c r="AY1125" t="s" s="159">
        <v>132</v>
      </c>
    </row>
    <row r="1126" s="148" customFormat="1" ht="13.55" customHeight="1">
      <c r="D1126" t="s" s="155">
        <v>140</v>
      </c>
      <c r="F1126" t="s" s="175">
        <v>1592</v>
      </c>
      <c r="H1126" s="158">
        <v>273.966</v>
      </c>
      <c r="AT1126" t="s" s="153">
        <v>140</v>
      </c>
      <c r="AU1126" t="s" s="153">
        <v>24</v>
      </c>
      <c r="AV1126" t="s" s="147">
        <v>24</v>
      </c>
      <c r="AW1126" t="s" s="147">
        <v>27</v>
      </c>
      <c r="AX1126" t="s" s="147">
        <v>130</v>
      </c>
      <c r="AY1126" t="s" s="153">
        <v>132</v>
      </c>
    </row>
    <row r="1127" s="60" customFormat="1" ht="55.5" customHeight="1">
      <c r="C1127" t="s" s="163">
        <v>1593</v>
      </c>
      <c r="D1127" t="s" s="163">
        <v>168</v>
      </c>
      <c r="E1127" t="s" s="164">
        <v>1594</v>
      </c>
      <c r="F1127" t="s" s="164">
        <v>1595</v>
      </c>
      <c r="G1127" t="s" s="165">
        <v>188</v>
      </c>
      <c r="H1127" s="166">
        <v>46.178</v>
      </c>
      <c r="I1127" s="167"/>
      <c r="J1127" s="168">
        <f>ROUND(I1127*H1127,2)</f>
        <v>0</v>
      </c>
      <c r="K1127" s="169"/>
      <c r="L1127" s="170"/>
      <c r="M1127" s="171"/>
      <c r="N1127" t="s" s="172">
        <v>49</v>
      </c>
      <c r="P1127" s="137">
        <f>O1127*H1127</f>
        <v>0</v>
      </c>
      <c r="Q1127" s="137">
        <v>0.0192</v>
      </c>
      <c r="R1127" s="137">
        <f>Q1127*H1127</f>
        <v>0.8866176</v>
      </c>
      <c r="S1127" s="137">
        <v>0</v>
      </c>
      <c r="T1127" s="138">
        <f>S1127*H1127</f>
        <v>0</v>
      </c>
      <c r="AR1127" t="s" s="139">
        <v>313</v>
      </c>
      <c r="AT1127" t="s" s="139">
        <v>168</v>
      </c>
      <c r="AU1127" t="s" s="139">
        <v>24</v>
      </c>
      <c r="AY1127" t="s" s="97">
        <v>132</v>
      </c>
      <c r="BE1127" s="140">
        <f>IF(N1127="základní",J1127,0)</f>
        <v>0</v>
      </c>
      <c r="BF1127" s="140">
        <f>IF(N1127="snížená",J1127,0)</f>
        <v>0</v>
      </c>
      <c r="BG1127" s="140">
        <f>IF(N1127="zákl. přenesená",J1127,0)</f>
        <v>0</v>
      </c>
      <c r="BH1127" s="140">
        <f>IF(N1127="sníž. přenesená",J1127,0)</f>
        <v>0</v>
      </c>
      <c r="BI1127" s="140">
        <f>IF(N1127="nulová",J1127,0)</f>
        <v>0</v>
      </c>
      <c r="BJ1127" t="s" s="97">
        <v>130</v>
      </c>
      <c r="BK1127" s="140">
        <f>ROUND(I1127*H1127,2)</f>
        <v>0</v>
      </c>
      <c r="BL1127" t="s" s="97">
        <v>222</v>
      </c>
      <c r="BM1127" t="s" s="141">
        <v>1596</v>
      </c>
    </row>
    <row r="1128" s="142" customFormat="1" ht="13.55" customHeight="1">
      <c r="D1128" t="s" s="143">
        <v>140</v>
      </c>
      <c r="E1128" s="144"/>
      <c r="F1128" t="s" s="145">
        <v>306</v>
      </c>
      <c r="H1128" s="144"/>
      <c r="AT1128" t="s" s="146">
        <v>140</v>
      </c>
      <c r="AU1128" t="s" s="146">
        <v>24</v>
      </c>
      <c r="AV1128" t="s" s="147">
        <v>130</v>
      </c>
      <c r="AW1128" t="s" s="147">
        <v>142</v>
      </c>
      <c r="AX1128" t="s" s="147">
        <v>131</v>
      </c>
      <c r="AY1128" t="s" s="146">
        <v>132</v>
      </c>
    </row>
    <row r="1129" s="148" customFormat="1" ht="13.55" customHeight="1">
      <c r="D1129" t="s" s="149">
        <v>140</v>
      </c>
      <c r="E1129" s="150"/>
      <c r="F1129" t="s" s="151">
        <v>1597</v>
      </c>
      <c r="H1129" s="152">
        <v>40.48</v>
      </c>
      <c r="AT1129" t="s" s="153">
        <v>140</v>
      </c>
      <c r="AU1129" t="s" s="153">
        <v>24</v>
      </c>
      <c r="AV1129" t="s" s="147">
        <v>24</v>
      </c>
      <c r="AW1129" t="s" s="147">
        <v>142</v>
      </c>
      <c r="AX1129" t="s" s="147">
        <v>131</v>
      </c>
      <c r="AY1129" t="s" s="153">
        <v>132</v>
      </c>
    </row>
    <row r="1130" s="148" customFormat="1" ht="13.55" customHeight="1">
      <c r="D1130" t="s" s="149">
        <v>140</v>
      </c>
      <c r="E1130" s="150"/>
      <c r="F1130" t="s" s="151">
        <v>1598</v>
      </c>
      <c r="H1130" s="152">
        <v>1.5</v>
      </c>
      <c r="AT1130" t="s" s="153">
        <v>140</v>
      </c>
      <c r="AU1130" t="s" s="153">
        <v>24</v>
      </c>
      <c r="AV1130" t="s" s="147">
        <v>24</v>
      </c>
      <c r="AW1130" t="s" s="147">
        <v>142</v>
      </c>
      <c r="AX1130" t="s" s="147">
        <v>131</v>
      </c>
      <c r="AY1130" t="s" s="153">
        <v>132</v>
      </c>
    </row>
    <row r="1131" s="176" customFormat="1" ht="13.55" customHeight="1">
      <c r="D1131" t="s" s="149">
        <v>140</v>
      </c>
      <c r="E1131" s="177"/>
      <c r="F1131" t="s" s="178">
        <v>268</v>
      </c>
      <c r="H1131" s="152">
        <v>41.98</v>
      </c>
      <c r="AT1131" t="s" s="179">
        <v>140</v>
      </c>
      <c r="AU1131" t="s" s="179">
        <v>24</v>
      </c>
      <c r="AV1131" t="s" s="147">
        <v>151</v>
      </c>
      <c r="AW1131" t="s" s="147">
        <v>142</v>
      </c>
      <c r="AX1131" t="s" s="147">
        <v>130</v>
      </c>
      <c r="AY1131" t="s" s="179">
        <v>132</v>
      </c>
    </row>
    <row r="1132" s="148" customFormat="1" ht="13.55" customHeight="1">
      <c r="D1132" t="s" s="155">
        <v>140</v>
      </c>
      <c r="F1132" t="s" s="175">
        <v>1599</v>
      </c>
      <c r="H1132" s="158">
        <v>46.178</v>
      </c>
      <c r="AT1132" t="s" s="153">
        <v>140</v>
      </c>
      <c r="AU1132" t="s" s="153">
        <v>24</v>
      </c>
      <c r="AV1132" t="s" s="147">
        <v>24</v>
      </c>
      <c r="AW1132" t="s" s="147">
        <v>27</v>
      </c>
      <c r="AX1132" t="s" s="147">
        <v>130</v>
      </c>
      <c r="AY1132" t="s" s="153">
        <v>132</v>
      </c>
    </row>
    <row r="1133" s="60" customFormat="1" ht="24.15" customHeight="1">
      <c r="C1133" t="s" s="129">
        <v>1600</v>
      </c>
      <c r="D1133" t="s" s="129">
        <v>134</v>
      </c>
      <c r="E1133" t="s" s="130">
        <v>1601</v>
      </c>
      <c r="F1133" t="s" s="130">
        <v>1602</v>
      </c>
      <c r="G1133" t="s" s="131">
        <v>188</v>
      </c>
      <c r="H1133" s="132">
        <v>42.09</v>
      </c>
      <c r="I1133" s="133"/>
      <c r="J1133" s="134">
        <f>ROUND(I1133*H1133,2)</f>
        <v>0</v>
      </c>
      <c r="M1133" s="135"/>
      <c r="N1133" t="s" s="136">
        <v>49</v>
      </c>
      <c r="P1133" s="137">
        <f>O1133*H1133</f>
        <v>0</v>
      </c>
      <c r="Q1133" s="137">
        <v>0</v>
      </c>
      <c r="R1133" s="137">
        <f>Q1133*H1133</f>
        <v>0</v>
      </c>
      <c r="S1133" s="137">
        <v>0</v>
      </c>
      <c r="T1133" s="138">
        <f>S1133*H1133</f>
        <v>0</v>
      </c>
      <c r="AR1133" t="s" s="139">
        <v>222</v>
      </c>
      <c r="AT1133" t="s" s="139">
        <v>134</v>
      </c>
      <c r="AU1133" t="s" s="139">
        <v>24</v>
      </c>
      <c r="AY1133" t="s" s="97">
        <v>132</v>
      </c>
      <c r="BE1133" s="140">
        <f>IF(N1133="základní",J1133,0)</f>
        <v>0</v>
      </c>
      <c r="BF1133" s="140">
        <f>IF(N1133="snížená",J1133,0)</f>
        <v>0</v>
      </c>
      <c r="BG1133" s="140">
        <f>IF(N1133="zákl. přenesená",J1133,0)</f>
        <v>0</v>
      </c>
      <c r="BH1133" s="140">
        <f>IF(N1133="sníž. přenesená",J1133,0)</f>
        <v>0</v>
      </c>
      <c r="BI1133" s="140">
        <f>IF(N1133="nulová",J1133,0)</f>
        <v>0</v>
      </c>
      <c r="BJ1133" t="s" s="97">
        <v>130</v>
      </c>
      <c r="BK1133" s="140">
        <f>ROUND(I1133*H1133,2)</f>
        <v>0</v>
      </c>
      <c r="BL1133" t="s" s="97">
        <v>222</v>
      </c>
      <c r="BM1133" t="s" s="141">
        <v>1603</v>
      </c>
    </row>
    <row r="1134" s="142" customFormat="1" ht="13.55" customHeight="1">
      <c r="D1134" t="s" s="143">
        <v>140</v>
      </c>
      <c r="E1134" s="144"/>
      <c r="F1134" t="s" s="145">
        <v>306</v>
      </c>
      <c r="H1134" s="144"/>
      <c r="AT1134" t="s" s="146">
        <v>140</v>
      </c>
      <c r="AU1134" t="s" s="146">
        <v>24</v>
      </c>
      <c r="AV1134" t="s" s="147">
        <v>130</v>
      </c>
      <c r="AW1134" t="s" s="147">
        <v>142</v>
      </c>
      <c r="AX1134" t="s" s="147">
        <v>131</v>
      </c>
      <c r="AY1134" t="s" s="146">
        <v>132</v>
      </c>
    </row>
    <row r="1135" s="148" customFormat="1" ht="20.4" customHeight="1">
      <c r="D1135" t="s" s="149">
        <v>140</v>
      </c>
      <c r="E1135" s="150"/>
      <c r="F1135" t="s" s="151">
        <v>1604</v>
      </c>
      <c r="H1135" s="152">
        <v>35.37</v>
      </c>
      <c r="AT1135" t="s" s="153">
        <v>140</v>
      </c>
      <c r="AU1135" t="s" s="153">
        <v>24</v>
      </c>
      <c r="AV1135" t="s" s="147">
        <v>24</v>
      </c>
      <c r="AW1135" t="s" s="147">
        <v>142</v>
      </c>
      <c r="AX1135" t="s" s="147">
        <v>131</v>
      </c>
      <c r="AY1135" t="s" s="153">
        <v>132</v>
      </c>
    </row>
    <row r="1136" s="142" customFormat="1" ht="13.55" customHeight="1">
      <c r="D1136" t="s" s="149">
        <v>140</v>
      </c>
      <c r="E1136" s="180"/>
      <c r="F1136" t="s" s="181">
        <v>335</v>
      </c>
      <c r="H1136" s="180"/>
      <c r="AT1136" t="s" s="146">
        <v>140</v>
      </c>
      <c r="AU1136" t="s" s="146">
        <v>24</v>
      </c>
      <c r="AV1136" t="s" s="147">
        <v>130</v>
      </c>
      <c r="AW1136" t="s" s="147">
        <v>142</v>
      </c>
      <c r="AX1136" t="s" s="147">
        <v>131</v>
      </c>
      <c r="AY1136" t="s" s="146">
        <v>132</v>
      </c>
    </row>
    <row r="1137" s="148" customFormat="1" ht="13.55" customHeight="1">
      <c r="D1137" t="s" s="149">
        <v>140</v>
      </c>
      <c r="E1137" s="150"/>
      <c r="F1137" t="s" s="151">
        <v>1605</v>
      </c>
      <c r="H1137" s="152">
        <v>6.72</v>
      </c>
      <c r="AT1137" t="s" s="153">
        <v>140</v>
      </c>
      <c r="AU1137" t="s" s="153">
        <v>24</v>
      </c>
      <c r="AV1137" t="s" s="147">
        <v>24</v>
      </c>
      <c r="AW1137" t="s" s="147">
        <v>142</v>
      </c>
      <c r="AX1137" t="s" s="147">
        <v>131</v>
      </c>
      <c r="AY1137" t="s" s="153">
        <v>132</v>
      </c>
    </row>
    <row r="1138" s="154" customFormat="1" ht="13.55" customHeight="1">
      <c r="D1138" t="s" s="155">
        <v>140</v>
      </c>
      <c r="E1138" s="156"/>
      <c r="F1138" t="s" s="157">
        <v>144</v>
      </c>
      <c r="H1138" s="158">
        <v>42.09</v>
      </c>
      <c r="AT1138" t="s" s="159">
        <v>140</v>
      </c>
      <c r="AU1138" t="s" s="159">
        <v>24</v>
      </c>
      <c r="AV1138" t="s" s="147">
        <v>138</v>
      </c>
      <c r="AW1138" t="s" s="147">
        <v>142</v>
      </c>
      <c r="AX1138" t="s" s="147">
        <v>130</v>
      </c>
      <c r="AY1138" t="s" s="159">
        <v>132</v>
      </c>
    </row>
    <row r="1139" s="60" customFormat="1" ht="37.8" customHeight="1">
      <c r="C1139" t="s" s="129">
        <v>1606</v>
      </c>
      <c r="D1139" t="s" s="129">
        <v>134</v>
      </c>
      <c r="E1139" t="s" s="130">
        <v>1607</v>
      </c>
      <c r="F1139" t="s" s="130">
        <v>1608</v>
      </c>
      <c r="G1139" t="s" s="131">
        <v>188</v>
      </c>
      <c r="H1139" s="132">
        <v>301.54</v>
      </c>
      <c r="I1139" s="133"/>
      <c r="J1139" s="134">
        <f>ROUND(I1139*H1139,2)</f>
        <v>0</v>
      </c>
      <c r="M1139" s="135"/>
      <c r="N1139" t="s" s="136">
        <v>49</v>
      </c>
      <c r="P1139" s="137">
        <f>O1139*H1139</f>
        <v>0</v>
      </c>
      <c r="Q1139" s="137">
        <v>0</v>
      </c>
      <c r="R1139" s="137">
        <f>Q1139*H1139</f>
        <v>0</v>
      </c>
      <c r="S1139" s="137">
        <v>0</v>
      </c>
      <c r="T1139" s="138">
        <f>S1139*H1139</f>
        <v>0</v>
      </c>
      <c r="AR1139" t="s" s="139">
        <v>222</v>
      </c>
      <c r="AT1139" t="s" s="139">
        <v>134</v>
      </c>
      <c r="AU1139" t="s" s="139">
        <v>24</v>
      </c>
      <c r="AY1139" t="s" s="97">
        <v>132</v>
      </c>
      <c r="BE1139" s="140">
        <f>IF(N1139="základní",J1139,0)</f>
        <v>0</v>
      </c>
      <c r="BF1139" s="140">
        <f>IF(N1139="snížená",J1139,0)</f>
        <v>0</v>
      </c>
      <c r="BG1139" s="140">
        <f>IF(N1139="zákl. přenesená",J1139,0)</f>
        <v>0</v>
      </c>
      <c r="BH1139" s="140">
        <f>IF(N1139="sníž. přenesená",J1139,0)</f>
        <v>0</v>
      </c>
      <c r="BI1139" s="140">
        <f>IF(N1139="nulová",J1139,0)</f>
        <v>0</v>
      </c>
      <c r="BJ1139" t="s" s="97">
        <v>130</v>
      </c>
      <c r="BK1139" s="140">
        <f>ROUND(I1139*H1139,2)</f>
        <v>0</v>
      </c>
      <c r="BL1139" t="s" s="97">
        <v>222</v>
      </c>
      <c r="BM1139" t="s" s="141">
        <v>1609</v>
      </c>
    </row>
    <row r="1140" s="148" customFormat="1" ht="13.55" customHeight="1">
      <c r="D1140" t="s" s="143">
        <v>140</v>
      </c>
      <c r="E1140" s="160"/>
      <c r="F1140" t="s" s="161">
        <v>1610</v>
      </c>
      <c r="H1140" s="162">
        <v>301.54</v>
      </c>
      <c r="AT1140" t="s" s="153">
        <v>140</v>
      </c>
      <c r="AU1140" t="s" s="153">
        <v>24</v>
      </c>
      <c r="AV1140" t="s" s="147">
        <v>24</v>
      </c>
      <c r="AW1140" t="s" s="147">
        <v>142</v>
      </c>
      <c r="AX1140" t="s" s="147">
        <v>131</v>
      </c>
      <c r="AY1140" t="s" s="153">
        <v>132</v>
      </c>
    </row>
    <row r="1141" s="154" customFormat="1" ht="13.55" customHeight="1">
      <c r="D1141" t="s" s="155">
        <v>140</v>
      </c>
      <c r="E1141" s="156"/>
      <c r="F1141" t="s" s="157">
        <v>144</v>
      </c>
      <c r="H1141" s="158">
        <v>301.54</v>
      </c>
      <c r="AT1141" t="s" s="159">
        <v>140</v>
      </c>
      <c r="AU1141" t="s" s="159">
        <v>24</v>
      </c>
      <c r="AV1141" t="s" s="147">
        <v>138</v>
      </c>
      <c r="AW1141" t="s" s="147">
        <v>142</v>
      </c>
      <c r="AX1141" t="s" s="147">
        <v>130</v>
      </c>
      <c r="AY1141" t="s" s="159">
        <v>132</v>
      </c>
    </row>
    <row r="1142" s="60" customFormat="1" ht="21.75" customHeight="1">
      <c r="C1142" t="s" s="129">
        <v>1611</v>
      </c>
      <c r="D1142" t="s" s="129">
        <v>134</v>
      </c>
      <c r="E1142" t="s" s="130">
        <v>1612</v>
      </c>
      <c r="F1142" t="s" s="130">
        <v>1613</v>
      </c>
      <c r="G1142" t="s" s="131">
        <v>188</v>
      </c>
      <c r="H1142" s="132">
        <v>155.124</v>
      </c>
      <c r="I1142" s="133"/>
      <c r="J1142" s="134">
        <f>ROUND(I1142*H1142,2)</f>
        <v>0</v>
      </c>
      <c r="M1142" s="135"/>
      <c r="N1142" t="s" s="136">
        <v>49</v>
      </c>
      <c r="P1142" s="137">
        <f>O1142*H1142</f>
        <v>0</v>
      </c>
      <c r="Q1142" s="137">
        <v>0.0015</v>
      </c>
      <c r="R1142" s="137">
        <f>Q1142*H1142</f>
        <v>0.232686</v>
      </c>
      <c r="S1142" s="137">
        <v>0</v>
      </c>
      <c r="T1142" s="138">
        <f>S1142*H1142</f>
        <v>0</v>
      </c>
      <c r="AR1142" t="s" s="139">
        <v>222</v>
      </c>
      <c r="AT1142" t="s" s="139">
        <v>134</v>
      </c>
      <c r="AU1142" t="s" s="139">
        <v>24</v>
      </c>
      <c r="AY1142" t="s" s="97">
        <v>132</v>
      </c>
      <c r="BE1142" s="140">
        <f>IF(N1142="základní",J1142,0)</f>
        <v>0</v>
      </c>
      <c r="BF1142" s="140">
        <f>IF(N1142="snížená",J1142,0)</f>
        <v>0</v>
      </c>
      <c r="BG1142" s="140">
        <f>IF(N1142="zákl. přenesená",J1142,0)</f>
        <v>0</v>
      </c>
      <c r="BH1142" s="140">
        <f>IF(N1142="sníž. přenesená",J1142,0)</f>
        <v>0</v>
      </c>
      <c r="BI1142" s="140">
        <f>IF(N1142="nulová",J1142,0)</f>
        <v>0</v>
      </c>
      <c r="BJ1142" t="s" s="97">
        <v>130</v>
      </c>
      <c r="BK1142" s="140">
        <f>ROUND(I1142*H1142,2)</f>
        <v>0</v>
      </c>
      <c r="BL1142" t="s" s="97">
        <v>222</v>
      </c>
      <c r="BM1142" t="s" s="141">
        <v>1614</v>
      </c>
    </row>
    <row r="1143" s="142" customFormat="1" ht="13.55" customHeight="1">
      <c r="D1143" t="s" s="143">
        <v>140</v>
      </c>
      <c r="E1143" s="144"/>
      <c r="F1143" t="s" s="145">
        <v>306</v>
      </c>
      <c r="H1143" s="144"/>
      <c r="AT1143" t="s" s="146">
        <v>140</v>
      </c>
      <c r="AU1143" t="s" s="146">
        <v>24</v>
      </c>
      <c r="AV1143" t="s" s="147">
        <v>130</v>
      </c>
      <c r="AW1143" t="s" s="147">
        <v>142</v>
      </c>
      <c r="AX1143" t="s" s="147">
        <v>131</v>
      </c>
      <c r="AY1143" t="s" s="146">
        <v>132</v>
      </c>
    </row>
    <row r="1144" s="148" customFormat="1" ht="20.4" customHeight="1">
      <c r="D1144" t="s" s="149">
        <v>140</v>
      </c>
      <c r="E1144" s="150"/>
      <c r="F1144" t="s" s="151">
        <v>1615</v>
      </c>
      <c r="H1144" s="152">
        <v>86</v>
      </c>
      <c r="AT1144" t="s" s="153">
        <v>140</v>
      </c>
      <c r="AU1144" t="s" s="153">
        <v>24</v>
      </c>
      <c r="AV1144" t="s" s="147">
        <v>24</v>
      </c>
      <c r="AW1144" t="s" s="147">
        <v>142</v>
      </c>
      <c r="AX1144" t="s" s="147">
        <v>131</v>
      </c>
      <c r="AY1144" t="s" s="153">
        <v>132</v>
      </c>
    </row>
    <row r="1145" s="148" customFormat="1" ht="30.6" customHeight="1">
      <c r="D1145" t="s" s="149">
        <v>140</v>
      </c>
      <c r="E1145" s="150"/>
      <c r="F1145" t="s" s="151">
        <v>1616</v>
      </c>
      <c r="H1145" s="152">
        <v>48.764</v>
      </c>
      <c r="AT1145" t="s" s="153">
        <v>140</v>
      </c>
      <c r="AU1145" t="s" s="153">
        <v>24</v>
      </c>
      <c r="AV1145" t="s" s="147">
        <v>24</v>
      </c>
      <c r="AW1145" t="s" s="147">
        <v>142</v>
      </c>
      <c r="AX1145" t="s" s="147">
        <v>131</v>
      </c>
      <c r="AY1145" t="s" s="153">
        <v>132</v>
      </c>
    </row>
    <row r="1146" s="148" customFormat="1" ht="13.55" customHeight="1">
      <c r="D1146" t="s" s="149">
        <v>140</v>
      </c>
      <c r="E1146" s="150"/>
      <c r="F1146" t="s" s="151">
        <v>1617</v>
      </c>
      <c r="H1146" s="152">
        <v>6</v>
      </c>
      <c r="AT1146" t="s" s="153">
        <v>140</v>
      </c>
      <c r="AU1146" t="s" s="153">
        <v>24</v>
      </c>
      <c r="AV1146" t="s" s="147">
        <v>24</v>
      </c>
      <c r="AW1146" t="s" s="147">
        <v>142</v>
      </c>
      <c r="AX1146" t="s" s="147">
        <v>131</v>
      </c>
      <c r="AY1146" t="s" s="153">
        <v>132</v>
      </c>
    </row>
    <row r="1147" s="142" customFormat="1" ht="13.55" customHeight="1">
      <c r="D1147" t="s" s="149">
        <v>140</v>
      </c>
      <c r="E1147" s="180"/>
      <c r="F1147" t="s" s="181">
        <v>335</v>
      </c>
      <c r="H1147" s="180"/>
      <c r="AT1147" t="s" s="146">
        <v>140</v>
      </c>
      <c r="AU1147" t="s" s="146">
        <v>24</v>
      </c>
      <c r="AV1147" t="s" s="147">
        <v>130</v>
      </c>
      <c r="AW1147" t="s" s="147">
        <v>142</v>
      </c>
      <c r="AX1147" t="s" s="147">
        <v>131</v>
      </c>
      <c r="AY1147" t="s" s="146">
        <v>132</v>
      </c>
    </row>
    <row r="1148" s="148" customFormat="1" ht="13.55" customHeight="1">
      <c r="D1148" t="s" s="149">
        <v>140</v>
      </c>
      <c r="E1148" s="150"/>
      <c r="F1148" t="s" s="151">
        <v>1605</v>
      </c>
      <c r="H1148" s="152">
        <v>6.72</v>
      </c>
      <c r="AT1148" t="s" s="153">
        <v>140</v>
      </c>
      <c r="AU1148" t="s" s="153">
        <v>24</v>
      </c>
      <c r="AV1148" t="s" s="147">
        <v>24</v>
      </c>
      <c r="AW1148" t="s" s="147">
        <v>142</v>
      </c>
      <c r="AX1148" t="s" s="147">
        <v>131</v>
      </c>
      <c r="AY1148" t="s" s="153">
        <v>132</v>
      </c>
    </row>
    <row r="1149" s="148" customFormat="1" ht="13.55" customHeight="1">
      <c r="D1149" t="s" s="149">
        <v>140</v>
      </c>
      <c r="E1149" s="150"/>
      <c r="F1149" t="s" s="151">
        <v>1618</v>
      </c>
      <c r="H1149" s="152">
        <v>7.64</v>
      </c>
      <c r="AT1149" t="s" s="153">
        <v>140</v>
      </c>
      <c r="AU1149" t="s" s="153">
        <v>24</v>
      </c>
      <c r="AV1149" t="s" s="147">
        <v>24</v>
      </c>
      <c r="AW1149" t="s" s="147">
        <v>142</v>
      </c>
      <c r="AX1149" t="s" s="147">
        <v>131</v>
      </c>
      <c r="AY1149" t="s" s="153">
        <v>132</v>
      </c>
    </row>
    <row r="1150" s="154" customFormat="1" ht="13.55" customHeight="1">
      <c r="D1150" t="s" s="155">
        <v>140</v>
      </c>
      <c r="E1150" s="156"/>
      <c r="F1150" t="s" s="157">
        <v>144</v>
      </c>
      <c r="H1150" s="158">
        <v>155.124</v>
      </c>
      <c r="AT1150" t="s" s="159">
        <v>140</v>
      </c>
      <c r="AU1150" t="s" s="159">
        <v>24</v>
      </c>
      <c r="AV1150" t="s" s="147">
        <v>138</v>
      </c>
      <c r="AW1150" t="s" s="147">
        <v>142</v>
      </c>
      <c r="AX1150" t="s" s="147">
        <v>130</v>
      </c>
      <c r="AY1150" t="s" s="159">
        <v>132</v>
      </c>
    </row>
    <row r="1151" s="60" customFormat="1" ht="16.5" customHeight="1">
      <c r="C1151" t="s" s="129">
        <v>1619</v>
      </c>
      <c r="D1151" t="s" s="129">
        <v>134</v>
      </c>
      <c r="E1151" t="s" s="130">
        <v>1620</v>
      </c>
      <c r="F1151" t="s" s="130">
        <v>1621</v>
      </c>
      <c r="G1151" t="s" s="131">
        <v>343</v>
      </c>
      <c r="H1151" s="132">
        <v>18.3</v>
      </c>
      <c r="I1151" s="133"/>
      <c r="J1151" s="134">
        <f>ROUND(I1151*H1151,2)</f>
        <v>0</v>
      </c>
      <c r="M1151" s="135"/>
      <c r="N1151" t="s" s="136">
        <v>49</v>
      </c>
      <c r="P1151" s="137">
        <f>O1151*H1151</f>
        <v>0</v>
      </c>
      <c r="Q1151" s="137">
        <v>0</v>
      </c>
      <c r="R1151" s="137">
        <f>Q1151*H1151</f>
        <v>0</v>
      </c>
      <c r="S1151" s="137">
        <v>0</v>
      </c>
      <c r="T1151" s="138">
        <f>S1151*H1151</f>
        <v>0</v>
      </c>
      <c r="AR1151" t="s" s="139">
        <v>222</v>
      </c>
      <c r="AT1151" t="s" s="139">
        <v>134</v>
      </c>
      <c r="AU1151" t="s" s="139">
        <v>24</v>
      </c>
      <c r="AY1151" t="s" s="97">
        <v>132</v>
      </c>
      <c r="BE1151" s="140">
        <f>IF(N1151="základní",J1151,0)</f>
        <v>0</v>
      </c>
      <c r="BF1151" s="140">
        <f>IF(N1151="snížená",J1151,0)</f>
        <v>0</v>
      </c>
      <c r="BG1151" s="140">
        <f>IF(N1151="zákl. přenesená",J1151,0)</f>
        <v>0</v>
      </c>
      <c r="BH1151" s="140">
        <f>IF(N1151="sníž. přenesená",J1151,0)</f>
        <v>0</v>
      </c>
      <c r="BI1151" s="140">
        <f>IF(N1151="nulová",J1151,0)</f>
        <v>0</v>
      </c>
      <c r="BJ1151" t="s" s="97">
        <v>130</v>
      </c>
      <c r="BK1151" s="140">
        <f>ROUND(I1151*H1151,2)</f>
        <v>0</v>
      </c>
      <c r="BL1151" t="s" s="97">
        <v>222</v>
      </c>
      <c r="BM1151" t="s" s="141">
        <v>1622</v>
      </c>
    </row>
    <row r="1152" s="142" customFormat="1" ht="13.55" customHeight="1">
      <c r="D1152" t="s" s="143">
        <v>140</v>
      </c>
      <c r="E1152" s="144"/>
      <c r="F1152" t="s" s="145">
        <v>306</v>
      </c>
      <c r="H1152" s="144"/>
      <c r="AT1152" t="s" s="146">
        <v>140</v>
      </c>
      <c r="AU1152" t="s" s="146">
        <v>24</v>
      </c>
      <c r="AV1152" t="s" s="147">
        <v>130</v>
      </c>
      <c r="AW1152" t="s" s="147">
        <v>142</v>
      </c>
      <c r="AX1152" t="s" s="147">
        <v>131</v>
      </c>
      <c r="AY1152" t="s" s="146">
        <v>132</v>
      </c>
    </row>
    <row r="1153" s="148" customFormat="1" ht="13.55" customHeight="1">
      <c r="D1153" t="s" s="149">
        <v>140</v>
      </c>
      <c r="E1153" s="150"/>
      <c r="F1153" t="s" s="151">
        <v>1623</v>
      </c>
      <c r="H1153" s="152">
        <v>12.3</v>
      </c>
      <c r="AT1153" t="s" s="153">
        <v>140</v>
      </c>
      <c r="AU1153" t="s" s="153">
        <v>24</v>
      </c>
      <c r="AV1153" t="s" s="147">
        <v>24</v>
      </c>
      <c r="AW1153" t="s" s="147">
        <v>142</v>
      </c>
      <c r="AX1153" t="s" s="147">
        <v>131</v>
      </c>
      <c r="AY1153" t="s" s="153">
        <v>132</v>
      </c>
    </row>
    <row r="1154" s="142" customFormat="1" ht="13.55" customHeight="1">
      <c r="D1154" t="s" s="149">
        <v>140</v>
      </c>
      <c r="E1154" s="180"/>
      <c r="F1154" t="s" s="181">
        <v>335</v>
      </c>
      <c r="H1154" s="180"/>
      <c r="AT1154" t="s" s="146">
        <v>140</v>
      </c>
      <c r="AU1154" t="s" s="146">
        <v>24</v>
      </c>
      <c r="AV1154" t="s" s="147">
        <v>130</v>
      </c>
      <c r="AW1154" t="s" s="147">
        <v>142</v>
      </c>
      <c r="AX1154" t="s" s="147">
        <v>131</v>
      </c>
      <c r="AY1154" t="s" s="146">
        <v>132</v>
      </c>
    </row>
    <row r="1155" s="148" customFormat="1" ht="13.55" customHeight="1">
      <c r="D1155" t="s" s="149">
        <v>140</v>
      </c>
      <c r="E1155" s="150"/>
      <c r="F1155" t="s" s="151">
        <v>433</v>
      </c>
      <c r="H1155" s="152">
        <v>6</v>
      </c>
      <c r="AT1155" t="s" s="153">
        <v>140</v>
      </c>
      <c r="AU1155" t="s" s="153">
        <v>24</v>
      </c>
      <c r="AV1155" t="s" s="147">
        <v>24</v>
      </c>
      <c r="AW1155" t="s" s="147">
        <v>142</v>
      </c>
      <c r="AX1155" t="s" s="147">
        <v>131</v>
      </c>
      <c r="AY1155" t="s" s="153">
        <v>132</v>
      </c>
    </row>
    <row r="1156" s="154" customFormat="1" ht="13.55" customHeight="1">
      <c r="D1156" t="s" s="155">
        <v>140</v>
      </c>
      <c r="E1156" s="156"/>
      <c r="F1156" t="s" s="157">
        <v>144</v>
      </c>
      <c r="H1156" s="158">
        <v>18.3</v>
      </c>
      <c r="AT1156" t="s" s="159">
        <v>140</v>
      </c>
      <c r="AU1156" t="s" s="159">
        <v>24</v>
      </c>
      <c r="AV1156" t="s" s="147">
        <v>138</v>
      </c>
      <c r="AW1156" t="s" s="147">
        <v>142</v>
      </c>
      <c r="AX1156" t="s" s="147">
        <v>130</v>
      </c>
      <c r="AY1156" t="s" s="159">
        <v>132</v>
      </c>
    </row>
    <row r="1157" s="60" customFormat="1" ht="16.5" customHeight="1">
      <c r="C1157" t="s" s="163">
        <v>1624</v>
      </c>
      <c r="D1157" t="s" s="163">
        <v>168</v>
      </c>
      <c r="E1157" t="s" s="164">
        <v>1625</v>
      </c>
      <c r="F1157" t="s" s="164">
        <v>1626</v>
      </c>
      <c r="G1157" t="s" s="165">
        <v>343</v>
      </c>
      <c r="H1157" s="166">
        <v>21.045</v>
      </c>
      <c r="I1157" s="167"/>
      <c r="J1157" s="168">
        <f>ROUND(I1157*H1157,2)</f>
        <v>0</v>
      </c>
      <c r="K1157" s="169"/>
      <c r="L1157" s="170"/>
      <c r="M1157" s="171"/>
      <c r="N1157" t="s" s="172">
        <v>49</v>
      </c>
      <c r="P1157" s="137">
        <f>O1157*H1157</f>
        <v>0</v>
      </c>
      <c r="Q1157" s="137">
        <v>0.00016</v>
      </c>
      <c r="R1157" s="137">
        <f>Q1157*H1157</f>
        <v>0.0033672</v>
      </c>
      <c r="S1157" s="137">
        <v>0</v>
      </c>
      <c r="T1157" s="138">
        <f>S1157*H1157</f>
        <v>0</v>
      </c>
      <c r="AR1157" t="s" s="139">
        <v>313</v>
      </c>
      <c r="AT1157" t="s" s="139">
        <v>168</v>
      </c>
      <c r="AU1157" t="s" s="139">
        <v>24</v>
      </c>
      <c r="AY1157" t="s" s="97">
        <v>132</v>
      </c>
      <c r="BE1157" s="140">
        <f>IF(N1157="základní",J1157,0)</f>
        <v>0</v>
      </c>
      <c r="BF1157" s="140">
        <f>IF(N1157="snížená",J1157,0)</f>
        <v>0</v>
      </c>
      <c r="BG1157" s="140">
        <f>IF(N1157="zákl. přenesená",J1157,0)</f>
        <v>0</v>
      </c>
      <c r="BH1157" s="140">
        <f>IF(N1157="sníž. přenesená",J1157,0)</f>
        <v>0</v>
      </c>
      <c r="BI1157" s="140">
        <f>IF(N1157="nulová",J1157,0)</f>
        <v>0</v>
      </c>
      <c r="BJ1157" t="s" s="97">
        <v>130</v>
      </c>
      <c r="BK1157" s="140">
        <f>ROUND(I1157*H1157,2)</f>
        <v>0</v>
      </c>
      <c r="BL1157" t="s" s="97">
        <v>222</v>
      </c>
      <c r="BM1157" t="s" s="141">
        <v>1627</v>
      </c>
    </row>
    <row r="1158" s="148" customFormat="1" ht="13.55" customHeight="1">
      <c r="D1158" t="s" s="143">
        <v>140</v>
      </c>
      <c r="E1158" s="160"/>
      <c r="F1158" t="s" s="161">
        <v>1628</v>
      </c>
      <c r="H1158" s="162">
        <v>18.3</v>
      </c>
      <c r="AT1158" t="s" s="153">
        <v>140</v>
      </c>
      <c r="AU1158" t="s" s="153">
        <v>24</v>
      </c>
      <c r="AV1158" t="s" s="147">
        <v>24</v>
      </c>
      <c r="AW1158" t="s" s="147">
        <v>142</v>
      </c>
      <c r="AX1158" t="s" s="147">
        <v>131</v>
      </c>
      <c r="AY1158" t="s" s="153">
        <v>132</v>
      </c>
    </row>
    <row r="1159" s="154" customFormat="1" ht="13.55" customHeight="1">
      <c r="D1159" t="s" s="149">
        <v>140</v>
      </c>
      <c r="E1159" s="173"/>
      <c r="F1159" t="s" s="174">
        <v>144</v>
      </c>
      <c r="H1159" s="152">
        <v>18.3</v>
      </c>
      <c r="AT1159" t="s" s="159">
        <v>140</v>
      </c>
      <c r="AU1159" t="s" s="159">
        <v>24</v>
      </c>
      <c r="AV1159" t="s" s="147">
        <v>138</v>
      </c>
      <c r="AW1159" t="s" s="147">
        <v>142</v>
      </c>
      <c r="AX1159" t="s" s="147">
        <v>130</v>
      </c>
      <c r="AY1159" t="s" s="159">
        <v>132</v>
      </c>
    </row>
    <row r="1160" s="148" customFormat="1" ht="13.55" customHeight="1">
      <c r="D1160" t="s" s="155">
        <v>140</v>
      </c>
      <c r="F1160" t="s" s="175">
        <v>1629</v>
      </c>
      <c r="H1160" s="158">
        <v>21.045</v>
      </c>
      <c r="AT1160" t="s" s="153">
        <v>140</v>
      </c>
      <c r="AU1160" t="s" s="153">
        <v>24</v>
      </c>
      <c r="AV1160" t="s" s="147">
        <v>24</v>
      </c>
      <c r="AW1160" t="s" s="147">
        <v>27</v>
      </c>
      <c r="AX1160" t="s" s="147">
        <v>130</v>
      </c>
      <c r="AY1160" t="s" s="153">
        <v>132</v>
      </c>
    </row>
    <row r="1161" s="60" customFormat="1" ht="16.5" customHeight="1">
      <c r="C1161" t="s" s="129">
        <v>1630</v>
      </c>
      <c r="D1161" t="s" s="129">
        <v>134</v>
      </c>
      <c r="E1161" t="s" s="130">
        <v>1631</v>
      </c>
      <c r="F1161" t="s" s="130">
        <v>1632</v>
      </c>
      <c r="G1161" t="s" s="131">
        <v>343</v>
      </c>
      <c r="H1161" s="132">
        <v>8</v>
      </c>
      <c r="I1161" s="133"/>
      <c r="J1161" s="134">
        <f>ROUND(I1161*H1161,2)</f>
        <v>0</v>
      </c>
      <c r="M1161" s="135"/>
      <c r="N1161" t="s" s="136">
        <v>49</v>
      </c>
      <c r="P1161" s="137">
        <f>O1161*H1161</f>
        <v>0</v>
      </c>
      <c r="Q1161" s="137">
        <v>0</v>
      </c>
      <c r="R1161" s="137">
        <f>Q1161*H1161</f>
        <v>0</v>
      </c>
      <c r="S1161" s="137">
        <v>0</v>
      </c>
      <c r="T1161" s="138">
        <f>S1161*H1161</f>
        <v>0</v>
      </c>
      <c r="AR1161" t="s" s="139">
        <v>222</v>
      </c>
      <c r="AT1161" t="s" s="139">
        <v>134</v>
      </c>
      <c r="AU1161" t="s" s="139">
        <v>24</v>
      </c>
      <c r="AY1161" t="s" s="97">
        <v>132</v>
      </c>
      <c r="BE1161" s="140">
        <f>IF(N1161="základní",J1161,0)</f>
        <v>0</v>
      </c>
      <c r="BF1161" s="140">
        <f>IF(N1161="snížená",J1161,0)</f>
        <v>0</v>
      </c>
      <c r="BG1161" s="140">
        <f>IF(N1161="zákl. přenesená",J1161,0)</f>
        <v>0</v>
      </c>
      <c r="BH1161" s="140">
        <f>IF(N1161="sníž. přenesená",J1161,0)</f>
        <v>0</v>
      </c>
      <c r="BI1161" s="140">
        <f>IF(N1161="nulová",J1161,0)</f>
        <v>0</v>
      </c>
      <c r="BJ1161" t="s" s="97">
        <v>130</v>
      </c>
      <c r="BK1161" s="140">
        <f>ROUND(I1161*H1161,2)</f>
        <v>0</v>
      </c>
      <c r="BL1161" t="s" s="97">
        <v>222</v>
      </c>
      <c r="BM1161" t="s" s="141">
        <v>1633</v>
      </c>
    </row>
    <row r="1162" s="142" customFormat="1" ht="13.55" customHeight="1">
      <c r="D1162" t="s" s="143">
        <v>140</v>
      </c>
      <c r="E1162" s="144"/>
      <c r="F1162" t="s" s="145">
        <v>667</v>
      </c>
      <c r="H1162" s="144"/>
      <c r="AT1162" t="s" s="146">
        <v>140</v>
      </c>
      <c r="AU1162" t="s" s="146">
        <v>24</v>
      </c>
      <c r="AV1162" t="s" s="147">
        <v>130</v>
      </c>
      <c r="AW1162" t="s" s="147">
        <v>142</v>
      </c>
      <c r="AX1162" t="s" s="147">
        <v>131</v>
      </c>
      <c r="AY1162" t="s" s="146">
        <v>132</v>
      </c>
    </row>
    <row r="1163" s="148" customFormat="1" ht="13.55" customHeight="1">
      <c r="D1163" t="s" s="149">
        <v>140</v>
      </c>
      <c r="E1163" s="150"/>
      <c r="F1163" t="s" s="151">
        <v>668</v>
      </c>
      <c r="H1163" s="152">
        <v>8</v>
      </c>
      <c r="AT1163" t="s" s="153">
        <v>140</v>
      </c>
      <c r="AU1163" t="s" s="153">
        <v>24</v>
      </c>
      <c r="AV1163" t="s" s="147">
        <v>24</v>
      </c>
      <c r="AW1163" t="s" s="147">
        <v>142</v>
      </c>
      <c r="AX1163" t="s" s="147">
        <v>131</v>
      </c>
      <c r="AY1163" t="s" s="153">
        <v>132</v>
      </c>
    </row>
    <row r="1164" s="154" customFormat="1" ht="13.55" customHeight="1">
      <c r="D1164" t="s" s="155">
        <v>140</v>
      </c>
      <c r="E1164" s="156"/>
      <c r="F1164" t="s" s="157">
        <v>144</v>
      </c>
      <c r="H1164" s="158">
        <v>8</v>
      </c>
      <c r="AT1164" t="s" s="159">
        <v>140</v>
      </c>
      <c r="AU1164" t="s" s="159">
        <v>24</v>
      </c>
      <c r="AV1164" t="s" s="147">
        <v>138</v>
      </c>
      <c r="AW1164" t="s" s="147">
        <v>142</v>
      </c>
      <c r="AX1164" t="s" s="147">
        <v>130</v>
      </c>
      <c r="AY1164" t="s" s="159">
        <v>132</v>
      </c>
    </row>
    <row r="1165" s="60" customFormat="1" ht="16.5" customHeight="1">
      <c r="C1165" t="s" s="163">
        <v>1634</v>
      </c>
      <c r="D1165" t="s" s="163">
        <v>168</v>
      </c>
      <c r="E1165" t="s" s="164">
        <v>1635</v>
      </c>
      <c r="F1165" t="s" s="164">
        <v>1636</v>
      </c>
      <c r="G1165" t="s" s="165">
        <v>343</v>
      </c>
      <c r="H1165" s="166">
        <v>8.800000000000001</v>
      </c>
      <c r="I1165" s="167"/>
      <c r="J1165" s="168">
        <f>ROUND(I1165*H1165,2)</f>
        <v>0</v>
      </c>
      <c r="K1165" s="169"/>
      <c r="L1165" s="170"/>
      <c r="M1165" s="171"/>
      <c r="N1165" t="s" s="172">
        <v>49</v>
      </c>
      <c r="P1165" s="137">
        <f>O1165*H1165</f>
        <v>0</v>
      </c>
      <c r="Q1165" s="137">
        <v>0.0001</v>
      </c>
      <c r="R1165" s="137">
        <f>Q1165*H1165</f>
        <v>0.00088</v>
      </c>
      <c r="S1165" s="137">
        <v>0</v>
      </c>
      <c r="T1165" s="138">
        <f>S1165*H1165</f>
        <v>0</v>
      </c>
      <c r="AR1165" t="s" s="139">
        <v>313</v>
      </c>
      <c r="AT1165" t="s" s="139">
        <v>168</v>
      </c>
      <c r="AU1165" t="s" s="139">
        <v>24</v>
      </c>
      <c r="AY1165" t="s" s="97">
        <v>132</v>
      </c>
      <c r="BE1165" s="140">
        <f>IF(N1165="základní",J1165,0)</f>
        <v>0</v>
      </c>
      <c r="BF1165" s="140">
        <f>IF(N1165="snížená",J1165,0)</f>
        <v>0</v>
      </c>
      <c r="BG1165" s="140">
        <f>IF(N1165="zákl. přenesená",J1165,0)</f>
        <v>0</v>
      </c>
      <c r="BH1165" s="140">
        <f>IF(N1165="sníž. přenesená",J1165,0)</f>
        <v>0</v>
      </c>
      <c r="BI1165" s="140">
        <f>IF(N1165="nulová",J1165,0)</f>
        <v>0</v>
      </c>
      <c r="BJ1165" t="s" s="97">
        <v>130</v>
      </c>
      <c r="BK1165" s="140">
        <f>ROUND(I1165*H1165,2)</f>
        <v>0</v>
      </c>
      <c r="BL1165" t="s" s="97">
        <v>222</v>
      </c>
      <c r="BM1165" t="s" s="141">
        <v>1637</v>
      </c>
    </row>
    <row r="1166" s="148" customFormat="1" ht="13.55" customHeight="1">
      <c r="D1166" t="s" s="143">
        <v>140</v>
      </c>
      <c r="E1166" s="160"/>
      <c r="F1166" t="s" s="161">
        <v>172</v>
      </c>
      <c r="H1166" s="162">
        <v>8</v>
      </c>
      <c r="AT1166" t="s" s="153">
        <v>140</v>
      </c>
      <c r="AU1166" t="s" s="153">
        <v>24</v>
      </c>
      <c r="AV1166" t="s" s="147">
        <v>24</v>
      </c>
      <c r="AW1166" t="s" s="147">
        <v>142</v>
      </c>
      <c r="AX1166" t="s" s="147">
        <v>131</v>
      </c>
      <c r="AY1166" t="s" s="153">
        <v>132</v>
      </c>
    </row>
    <row r="1167" s="154" customFormat="1" ht="13.55" customHeight="1">
      <c r="D1167" t="s" s="149">
        <v>140</v>
      </c>
      <c r="E1167" s="173"/>
      <c r="F1167" t="s" s="174">
        <v>144</v>
      </c>
      <c r="H1167" s="152">
        <v>8</v>
      </c>
      <c r="AT1167" t="s" s="159">
        <v>140</v>
      </c>
      <c r="AU1167" t="s" s="159">
        <v>24</v>
      </c>
      <c r="AV1167" t="s" s="147">
        <v>138</v>
      </c>
      <c r="AW1167" t="s" s="147">
        <v>142</v>
      </c>
      <c r="AX1167" t="s" s="147">
        <v>130</v>
      </c>
      <c r="AY1167" t="s" s="159">
        <v>132</v>
      </c>
    </row>
    <row r="1168" s="148" customFormat="1" ht="13.55" customHeight="1">
      <c r="D1168" t="s" s="155">
        <v>140</v>
      </c>
      <c r="F1168" t="s" s="175">
        <v>1638</v>
      </c>
      <c r="H1168" s="158">
        <v>8.800000000000001</v>
      </c>
      <c r="AT1168" t="s" s="153">
        <v>140</v>
      </c>
      <c r="AU1168" t="s" s="153">
        <v>24</v>
      </c>
      <c r="AV1168" t="s" s="147">
        <v>24</v>
      </c>
      <c r="AW1168" t="s" s="147">
        <v>27</v>
      </c>
      <c r="AX1168" t="s" s="147">
        <v>130</v>
      </c>
      <c r="AY1168" t="s" s="153">
        <v>132</v>
      </c>
    </row>
    <row r="1169" s="60" customFormat="1" ht="24.15" customHeight="1">
      <c r="C1169" t="s" s="129">
        <v>1639</v>
      </c>
      <c r="D1169" t="s" s="129">
        <v>134</v>
      </c>
      <c r="E1169" t="s" s="130">
        <v>1640</v>
      </c>
      <c r="F1169" t="s" s="130">
        <v>1641</v>
      </c>
      <c r="G1169" t="s" s="131">
        <v>1119</v>
      </c>
      <c r="H1169" s="192"/>
      <c r="I1169" s="133"/>
      <c r="J1169" s="134">
        <f>ROUND(I1169*H1169,2)</f>
        <v>0</v>
      </c>
      <c r="M1169" s="135"/>
      <c r="N1169" t="s" s="136">
        <v>49</v>
      </c>
      <c r="P1169" s="137">
        <f>O1169*H1169</f>
        <v>0</v>
      </c>
      <c r="Q1169" s="137">
        <v>0</v>
      </c>
      <c r="R1169" s="137">
        <f>Q1169*H1169</f>
        <v>0</v>
      </c>
      <c r="S1169" s="137">
        <v>0</v>
      </c>
      <c r="T1169" s="138">
        <f>S1169*H1169</f>
        <v>0</v>
      </c>
      <c r="AR1169" t="s" s="139">
        <v>222</v>
      </c>
      <c r="AT1169" t="s" s="139">
        <v>134</v>
      </c>
      <c r="AU1169" t="s" s="139">
        <v>24</v>
      </c>
      <c r="AY1169" t="s" s="97">
        <v>132</v>
      </c>
      <c r="BE1169" s="140">
        <f>IF(N1169="základní",J1169,0)</f>
        <v>0</v>
      </c>
      <c r="BF1169" s="140">
        <f>IF(N1169="snížená",J1169,0)</f>
        <v>0</v>
      </c>
      <c r="BG1169" s="140">
        <f>IF(N1169="zákl. přenesená",J1169,0)</f>
        <v>0</v>
      </c>
      <c r="BH1169" s="140">
        <f>IF(N1169="sníž. přenesená",J1169,0)</f>
        <v>0</v>
      </c>
      <c r="BI1169" s="140">
        <f>IF(N1169="nulová",J1169,0)</f>
        <v>0</v>
      </c>
      <c r="BJ1169" t="s" s="97">
        <v>130</v>
      </c>
      <c r="BK1169" s="140">
        <f>ROUND(I1169*H1169,2)</f>
        <v>0</v>
      </c>
      <c r="BL1169" t="s" s="97">
        <v>222</v>
      </c>
      <c r="BM1169" t="s" s="141">
        <v>1642</v>
      </c>
    </row>
    <row r="1170" s="118" customFormat="1" ht="22.8" customHeight="1">
      <c r="D1170" t="s" s="183">
        <v>127</v>
      </c>
      <c r="E1170" t="s" s="102">
        <v>1643</v>
      </c>
      <c r="F1170" t="s" s="102">
        <v>1644</v>
      </c>
      <c r="J1170" s="184">
        <f>BK1170</f>
        <v>0</v>
      </c>
      <c r="P1170" s="122">
        <f>SUM(P1171:P1188)</f>
        <v>0</v>
      </c>
      <c r="R1170" s="122">
        <f>SUM(R1171:R1188)</f>
        <v>0.3083136</v>
      </c>
      <c r="T1170" s="123">
        <f>SUM(T1171:T1188)</f>
        <v>0</v>
      </c>
      <c r="AR1170" t="s" s="119">
        <v>24</v>
      </c>
      <c r="AT1170" t="s" s="124">
        <v>127</v>
      </c>
      <c r="AU1170" t="s" s="124">
        <v>130</v>
      </c>
      <c r="AY1170" t="s" s="119">
        <v>132</v>
      </c>
      <c r="BK1170" s="125">
        <f>SUM(BK1171:BK1188)</f>
        <v>0</v>
      </c>
    </row>
    <row r="1171" s="60" customFormat="1" ht="16.5" customHeight="1">
      <c r="C1171" t="s" s="129">
        <v>1645</v>
      </c>
      <c r="D1171" t="s" s="129">
        <v>134</v>
      </c>
      <c r="E1171" t="s" s="130">
        <v>1646</v>
      </c>
      <c r="F1171" t="s" s="130">
        <v>1647</v>
      </c>
      <c r="G1171" t="s" s="131">
        <v>188</v>
      </c>
      <c r="H1171" s="132">
        <v>27.44</v>
      </c>
      <c r="I1171" s="133"/>
      <c r="J1171" s="134">
        <f>ROUND(I1171*H1171,2)</f>
        <v>0</v>
      </c>
      <c r="M1171" s="135"/>
      <c r="N1171" t="s" s="136">
        <v>49</v>
      </c>
      <c r="P1171" s="137">
        <f>O1171*H1171</f>
        <v>0</v>
      </c>
      <c r="Q1171" s="137">
        <v>0</v>
      </c>
      <c r="R1171" s="137">
        <f>Q1171*H1171</f>
        <v>0</v>
      </c>
      <c r="S1171" s="137">
        <v>0</v>
      </c>
      <c r="T1171" s="138">
        <f>S1171*H1171</f>
        <v>0</v>
      </c>
      <c r="AR1171" t="s" s="139">
        <v>222</v>
      </c>
      <c r="AT1171" t="s" s="139">
        <v>134</v>
      </c>
      <c r="AU1171" t="s" s="139">
        <v>24</v>
      </c>
      <c r="AY1171" t="s" s="97">
        <v>132</v>
      </c>
      <c r="BE1171" s="140">
        <f>IF(N1171="základní",J1171,0)</f>
        <v>0</v>
      </c>
      <c r="BF1171" s="140">
        <f>IF(N1171="snížená",J1171,0)</f>
        <v>0</v>
      </c>
      <c r="BG1171" s="140">
        <f>IF(N1171="zákl. přenesená",J1171,0)</f>
        <v>0</v>
      </c>
      <c r="BH1171" s="140">
        <f>IF(N1171="sníž. přenesená",J1171,0)</f>
        <v>0</v>
      </c>
      <c r="BI1171" s="140">
        <f>IF(N1171="nulová",J1171,0)</f>
        <v>0</v>
      </c>
      <c r="BJ1171" t="s" s="97">
        <v>130</v>
      </c>
      <c r="BK1171" s="140">
        <f>ROUND(I1171*H1171,2)</f>
        <v>0</v>
      </c>
      <c r="BL1171" t="s" s="97">
        <v>222</v>
      </c>
      <c r="BM1171" t="s" s="141">
        <v>1648</v>
      </c>
    </row>
    <row r="1172" s="60" customFormat="1" ht="24.15" customHeight="1">
      <c r="C1172" t="s" s="129">
        <v>1649</v>
      </c>
      <c r="D1172" t="s" s="129">
        <v>134</v>
      </c>
      <c r="E1172" t="s" s="130">
        <v>1650</v>
      </c>
      <c r="F1172" t="s" s="130">
        <v>1651</v>
      </c>
      <c r="G1172" t="s" s="131">
        <v>188</v>
      </c>
      <c r="H1172" s="132">
        <v>27.44</v>
      </c>
      <c r="I1172" s="133"/>
      <c r="J1172" s="134">
        <f>ROUND(I1172*H1172,2)</f>
        <v>0</v>
      </c>
      <c r="M1172" s="135"/>
      <c r="N1172" t="s" s="136">
        <v>49</v>
      </c>
      <c r="P1172" s="137">
        <f>O1172*H1172</f>
        <v>0</v>
      </c>
      <c r="Q1172" s="137">
        <v>3e-05</v>
      </c>
      <c r="R1172" s="137">
        <f>Q1172*H1172</f>
        <v>0.0008232</v>
      </c>
      <c r="S1172" s="137">
        <v>0</v>
      </c>
      <c r="T1172" s="138">
        <f>S1172*H1172</f>
        <v>0</v>
      </c>
      <c r="AR1172" t="s" s="139">
        <v>222</v>
      </c>
      <c r="AT1172" t="s" s="139">
        <v>134</v>
      </c>
      <c r="AU1172" t="s" s="139">
        <v>24</v>
      </c>
      <c r="AY1172" t="s" s="97">
        <v>132</v>
      </c>
      <c r="BE1172" s="140">
        <f>IF(N1172="základní",J1172,0)</f>
        <v>0</v>
      </c>
      <c r="BF1172" s="140">
        <f>IF(N1172="snížená",J1172,0)</f>
        <v>0</v>
      </c>
      <c r="BG1172" s="140">
        <f>IF(N1172="zákl. přenesená",J1172,0)</f>
        <v>0</v>
      </c>
      <c r="BH1172" s="140">
        <f>IF(N1172="sníž. přenesená",J1172,0)</f>
        <v>0</v>
      </c>
      <c r="BI1172" s="140">
        <f>IF(N1172="nulová",J1172,0)</f>
        <v>0</v>
      </c>
      <c r="BJ1172" t="s" s="97">
        <v>130</v>
      </c>
      <c r="BK1172" s="140">
        <f>ROUND(I1172*H1172,2)</f>
        <v>0</v>
      </c>
      <c r="BL1172" t="s" s="97">
        <v>222</v>
      </c>
      <c r="BM1172" t="s" s="141">
        <v>1652</v>
      </c>
    </row>
    <row r="1173" s="60" customFormat="1" ht="33" customHeight="1">
      <c r="C1173" t="s" s="129">
        <v>1653</v>
      </c>
      <c r="D1173" t="s" s="129">
        <v>134</v>
      </c>
      <c r="E1173" t="s" s="130">
        <v>1654</v>
      </c>
      <c r="F1173" t="s" s="130">
        <v>1655</v>
      </c>
      <c r="G1173" t="s" s="131">
        <v>188</v>
      </c>
      <c r="H1173" s="132">
        <v>27.44</v>
      </c>
      <c r="I1173" s="133"/>
      <c r="J1173" s="134">
        <f>ROUND(I1173*H1173,2)</f>
        <v>0</v>
      </c>
      <c r="M1173" s="135"/>
      <c r="N1173" t="s" s="136">
        <v>49</v>
      </c>
      <c r="P1173" s="137">
        <f>O1173*H1173</f>
        <v>0</v>
      </c>
      <c r="Q1173" s="137">
        <v>0.00758</v>
      </c>
      <c r="R1173" s="137">
        <f>Q1173*H1173</f>
        <v>0.2079952</v>
      </c>
      <c r="S1173" s="137">
        <v>0</v>
      </c>
      <c r="T1173" s="138">
        <f>S1173*H1173</f>
        <v>0</v>
      </c>
      <c r="AR1173" t="s" s="139">
        <v>222</v>
      </c>
      <c r="AT1173" t="s" s="139">
        <v>134</v>
      </c>
      <c r="AU1173" t="s" s="139">
        <v>24</v>
      </c>
      <c r="AY1173" t="s" s="97">
        <v>132</v>
      </c>
      <c r="BE1173" s="140">
        <f>IF(N1173="základní",J1173,0)</f>
        <v>0</v>
      </c>
      <c r="BF1173" s="140">
        <f>IF(N1173="snížená",J1173,0)</f>
        <v>0</v>
      </c>
      <c r="BG1173" s="140">
        <f>IF(N1173="zákl. přenesená",J1173,0)</f>
        <v>0</v>
      </c>
      <c r="BH1173" s="140">
        <f>IF(N1173="sníž. přenesená",J1173,0)</f>
        <v>0</v>
      </c>
      <c r="BI1173" s="140">
        <f>IF(N1173="nulová",J1173,0)</f>
        <v>0</v>
      </c>
      <c r="BJ1173" t="s" s="97">
        <v>130</v>
      </c>
      <c r="BK1173" s="140">
        <f>ROUND(I1173*H1173,2)</f>
        <v>0</v>
      </c>
      <c r="BL1173" t="s" s="97">
        <v>222</v>
      </c>
      <c r="BM1173" t="s" s="141">
        <v>1656</v>
      </c>
    </row>
    <row r="1174" s="60" customFormat="1" ht="21.75" customHeight="1">
      <c r="C1174" t="s" s="129">
        <v>1657</v>
      </c>
      <c r="D1174" t="s" s="129">
        <v>134</v>
      </c>
      <c r="E1174" t="s" s="130">
        <v>1658</v>
      </c>
      <c r="F1174" t="s" s="130">
        <v>1659</v>
      </c>
      <c r="G1174" t="s" s="131">
        <v>188</v>
      </c>
      <c r="H1174" s="132">
        <v>27.44</v>
      </c>
      <c r="I1174" s="133"/>
      <c r="J1174" s="134">
        <f>ROUND(I1174*H1174,2)</f>
        <v>0</v>
      </c>
      <c r="M1174" s="135"/>
      <c r="N1174" t="s" s="136">
        <v>49</v>
      </c>
      <c r="P1174" s="137">
        <f>O1174*H1174</f>
        <v>0</v>
      </c>
      <c r="Q1174" s="137">
        <v>0.0003</v>
      </c>
      <c r="R1174" s="137">
        <f>Q1174*H1174</f>
        <v>0.008232</v>
      </c>
      <c r="S1174" s="137">
        <v>0</v>
      </c>
      <c r="T1174" s="138">
        <f>S1174*H1174</f>
        <v>0</v>
      </c>
      <c r="AR1174" t="s" s="139">
        <v>222</v>
      </c>
      <c r="AT1174" t="s" s="139">
        <v>134</v>
      </c>
      <c r="AU1174" t="s" s="139">
        <v>24</v>
      </c>
      <c r="AY1174" t="s" s="97">
        <v>132</v>
      </c>
      <c r="BE1174" s="140">
        <f>IF(N1174="základní",J1174,0)</f>
        <v>0</v>
      </c>
      <c r="BF1174" s="140">
        <f>IF(N1174="snížená",J1174,0)</f>
        <v>0</v>
      </c>
      <c r="BG1174" s="140">
        <f>IF(N1174="zákl. přenesená",J1174,0)</f>
        <v>0</v>
      </c>
      <c r="BH1174" s="140">
        <f>IF(N1174="sníž. přenesená",J1174,0)</f>
        <v>0</v>
      </c>
      <c r="BI1174" s="140">
        <f>IF(N1174="nulová",J1174,0)</f>
        <v>0</v>
      </c>
      <c r="BJ1174" t="s" s="97">
        <v>130</v>
      </c>
      <c r="BK1174" s="140">
        <f>ROUND(I1174*H1174,2)</f>
        <v>0</v>
      </c>
      <c r="BL1174" t="s" s="97">
        <v>222</v>
      </c>
      <c r="BM1174" t="s" s="141">
        <v>1660</v>
      </c>
    </row>
    <row r="1175" s="148" customFormat="1" ht="13.55" customHeight="1">
      <c r="D1175" t="s" s="143">
        <v>140</v>
      </c>
      <c r="E1175" s="160"/>
      <c r="F1175" t="s" s="161">
        <v>1661</v>
      </c>
      <c r="H1175" s="162">
        <v>10.07</v>
      </c>
      <c r="AT1175" t="s" s="153">
        <v>140</v>
      </c>
      <c r="AU1175" t="s" s="153">
        <v>24</v>
      </c>
      <c r="AV1175" t="s" s="147">
        <v>24</v>
      </c>
      <c r="AW1175" t="s" s="147">
        <v>142</v>
      </c>
      <c r="AX1175" t="s" s="147">
        <v>131</v>
      </c>
      <c r="AY1175" t="s" s="153">
        <v>132</v>
      </c>
    </row>
    <row r="1176" s="148" customFormat="1" ht="13.55" customHeight="1">
      <c r="D1176" t="s" s="149">
        <v>140</v>
      </c>
      <c r="E1176" s="150"/>
      <c r="F1176" t="s" s="151">
        <v>1662</v>
      </c>
      <c r="H1176" s="152">
        <v>17.37</v>
      </c>
      <c r="AT1176" t="s" s="153">
        <v>140</v>
      </c>
      <c r="AU1176" t="s" s="153">
        <v>24</v>
      </c>
      <c r="AV1176" t="s" s="147">
        <v>24</v>
      </c>
      <c r="AW1176" t="s" s="147">
        <v>142</v>
      </c>
      <c r="AX1176" t="s" s="147">
        <v>131</v>
      </c>
      <c r="AY1176" t="s" s="153">
        <v>132</v>
      </c>
    </row>
    <row r="1177" s="154" customFormat="1" ht="13.55" customHeight="1">
      <c r="D1177" t="s" s="155">
        <v>140</v>
      </c>
      <c r="E1177" s="156"/>
      <c r="F1177" t="s" s="157">
        <v>144</v>
      </c>
      <c r="H1177" s="158">
        <v>27.44</v>
      </c>
      <c r="AT1177" t="s" s="159">
        <v>140</v>
      </c>
      <c r="AU1177" t="s" s="159">
        <v>24</v>
      </c>
      <c r="AV1177" t="s" s="147">
        <v>138</v>
      </c>
      <c r="AW1177" t="s" s="147">
        <v>142</v>
      </c>
      <c r="AX1177" t="s" s="147">
        <v>130</v>
      </c>
      <c r="AY1177" t="s" s="159">
        <v>132</v>
      </c>
    </row>
    <row r="1178" s="60" customFormat="1" ht="33" customHeight="1">
      <c r="C1178" t="s" s="163">
        <v>1663</v>
      </c>
      <c r="D1178" t="s" s="163">
        <v>168</v>
      </c>
      <c r="E1178" t="s" s="164">
        <v>1664</v>
      </c>
      <c r="F1178" t="s" s="164">
        <v>1665</v>
      </c>
      <c r="G1178" t="s" s="165">
        <v>188</v>
      </c>
      <c r="H1178" s="166">
        <v>30.184</v>
      </c>
      <c r="I1178" s="167"/>
      <c r="J1178" s="168">
        <f>ROUND(I1178*H1178,2)</f>
        <v>0</v>
      </c>
      <c r="K1178" s="169"/>
      <c r="L1178" s="170"/>
      <c r="M1178" s="171"/>
      <c r="N1178" t="s" s="172">
        <v>49</v>
      </c>
      <c r="P1178" s="137">
        <f>O1178*H1178</f>
        <v>0</v>
      </c>
      <c r="Q1178" s="137">
        <v>0.0025</v>
      </c>
      <c r="R1178" s="137">
        <f>Q1178*H1178</f>
        <v>0.07546</v>
      </c>
      <c r="S1178" s="137">
        <v>0</v>
      </c>
      <c r="T1178" s="138">
        <f>S1178*H1178</f>
        <v>0</v>
      </c>
      <c r="AR1178" t="s" s="139">
        <v>313</v>
      </c>
      <c r="AT1178" t="s" s="139">
        <v>168</v>
      </c>
      <c r="AU1178" t="s" s="139">
        <v>24</v>
      </c>
      <c r="AY1178" t="s" s="97">
        <v>132</v>
      </c>
      <c r="BE1178" s="140">
        <f>IF(N1178="základní",J1178,0)</f>
        <v>0</v>
      </c>
      <c r="BF1178" s="140">
        <f>IF(N1178="snížená",J1178,0)</f>
        <v>0</v>
      </c>
      <c r="BG1178" s="140">
        <f>IF(N1178="zákl. přenesená",J1178,0)</f>
        <v>0</v>
      </c>
      <c r="BH1178" s="140">
        <f>IF(N1178="sníž. přenesená",J1178,0)</f>
        <v>0</v>
      </c>
      <c r="BI1178" s="140">
        <f>IF(N1178="nulová",J1178,0)</f>
        <v>0</v>
      </c>
      <c r="BJ1178" t="s" s="97">
        <v>130</v>
      </c>
      <c r="BK1178" s="140">
        <f>ROUND(I1178*H1178,2)</f>
        <v>0</v>
      </c>
      <c r="BL1178" t="s" s="97">
        <v>222</v>
      </c>
      <c r="BM1178" t="s" s="141">
        <v>1666</v>
      </c>
    </row>
    <row r="1179" s="148" customFormat="1" ht="13.55" customHeight="1">
      <c r="D1179" t="s" s="143">
        <v>140</v>
      </c>
      <c r="E1179" s="160"/>
      <c r="F1179" t="s" s="161">
        <v>1667</v>
      </c>
      <c r="H1179" s="162">
        <v>27.44</v>
      </c>
      <c r="AT1179" t="s" s="153">
        <v>140</v>
      </c>
      <c r="AU1179" t="s" s="153">
        <v>24</v>
      </c>
      <c r="AV1179" t="s" s="147">
        <v>24</v>
      </c>
      <c r="AW1179" t="s" s="147">
        <v>142</v>
      </c>
      <c r="AX1179" t="s" s="147">
        <v>131</v>
      </c>
      <c r="AY1179" t="s" s="153">
        <v>132</v>
      </c>
    </row>
    <row r="1180" s="154" customFormat="1" ht="13.55" customHeight="1">
      <c r="D1180" t="s" s="149">
        <v>140</v>
      </c>
      <c r="E1180" s="173"/>
      <c r="F1180" t="s" s="174">
        <v>144</v>
      </c>
      <c r="H1180" s="152">
        <v>27.44</v>
      </c>
      <c r="AT1180" t="s" s="159">
        <v>140</v>
      </c>
      <c r="AU1180" t="s" s="159">
        <v>24</v>
      </c>
      <c r="AV1180" t="s" s="147">
        <v>138</v>
      </c>
      <c r="AW1180" t="s" s="147">
        <v>142</v>
      </c>
      <c r="AX1180" t="s" s="147">
        <v>130</v>
      </c>
      <c r="AY1180" t="s" s="159">
        <v>132</v>
      </c>
    </row>
    <row r="1181" s="148" customFormat="1" ht="13.55" customHeight="1">
      <c r="D1181" t="s" s="155">
        <v>140</v>
      </c>
      <c r="F1181" t="s" s="175">
        <v>1668</v>
      </c>
      <c r="H1181" s="158">
        <v>30.184</v>
      </c>
      <c r="AT1181" t="s" s="153">
        <v>140</v>
      </c>
      <c r="AU1181" t="s" s="153">
        <v>24</v>
      </c>
      <c r="AV1181" t="s" s="147">
        <v>24</v>
      </c>
      <c r="AW1181" t="s" s="147">
        <v>27</v>
      </c>
      <c r="AX1181" t="s" s="147">
        <v>130</v>
      </c>
      <c r="AY1181" t="s" s="153">
        <v>132</v>
      </c>
    </row>
    <row r="1182" s="60" customFormat="1" ht="16.5" customHeight="1">
      <c r="C1182" t="s" s="129">
        <v>1669</v>
      </c>
      <c r="D1182" t="s" s="129">
        <v>134</v>
      </c>
      <c r="E1182" t="s" s="130">
        <v>1670</v>
      </c>
      <c r="F1182" t="s" s="130">
        <v>1671</v>
      </c>
      <c r="G1182" t="s" s="131">
        <v>343</v>
      </c>
      <c r="H1182" s="132">
        <v>38.08</v>
      </c>
      <c r="I1182" s="133"/>
      <c r="J1182" s="134">
        <f>ROUND(I1182*H1182,2)</f>
        <v>0</v>
      </c>
      <c r="M1182" s="135"/>
      <c r="N1182" t="s" s="136">
        <v>49</v>
      </c>
      <c r="P1182" s="137">
        <f>O1182*H1182</f>
        <v>0</v>
      </c>
      <c r="Q1182" s="137">
        <v>3e-05</v>
      </c>
      <c r="R1182" s="137">
        <f>Q1182*H1182</f>
        <v>0.0011424</v>
      </c>
      <c r="S1182" s="137">
        <v>0</v>
      </c>
      <c r="T1182" s="138">
        <f>S1182*H1182</f>
        <v>0</v>
      </c>
      <c r="AR1182" t="s" s="139">
        <v>222</v>
      </c>
      <c r="AT1182" t="s" s="139">
        <v>134</v>
      </c>
      <c r="AU1182" t="s" s="139">
        <v>24</v>
      </c>
      <c r="AY1182" t="s" s="97">
        <v>132</v>
      </c>
      <c r="BE1182" s="140">
        <f>IF(N1182="základní",J1182,0)</f>
        <v>0</v>
      </c>
      <c r="BF1182" s="140">
        <f>IF(N1182="snížená",J1182,0)</f>
        <v>0</v>
      </c>
      <c r="BG1182" s="140">
        <f>IF(N1182="zákl. přenesená",J1182,0)</f>
        <v>0</v>
      </c>
      <c r="BH1182" s="140">
        <f>IF(N1182="sníž. přenesená",J1182,0)</f>
        <v>0</v>
      </c>
      <c r="BI1182" s="140">
        <f>IF(N1182="nulová",J1182,0)</f>
        <v>0</v>
      </c>
      <c r="BJ1182" t="s" s="97">
        <v>130</v>
      </c>
      <c r="BK1182" s="140">
        <f>ROUND(I1182*H1182,2)</f>
        <v>0</v>
      </c>
      <c r="BL1182" t="s" s="97">
        <v>222</v>
      </c>
      <c r="BM1182" t="s" s="141">
        <v>1672</v>
      </c>
    </row>
    <row r="1183" s="148" customFormat="1" ht="13.55" customHeight="1">
      <c r="D1183" t="s" s="143">
        <v>140</v>
      </c>
      <c r="E1183" s="160"/>
      <c r="F1183" t="s" s="161">
        <v>1673</v>
      </c>
      <c r="H1183" s="162">
        <v>38.08</v>
      </c>
      <c r="AT1183" t="s" s="153">
        <v>140</v>
      </c>
      <c r="AU1183" t="s" s="153">
        <v>24</v>
      </c>
      <c r="AV1183" t="s" s="147">
        <v>24</v>
      </c>
      <c r="AW1183" t="s" s="147">
        <v>142</v>
      </c>
      <c r="AX1183" t="s" s="147">
        <v>131</v>
      </c>
      <c r="AY1183" t="s" s="153">
        <v>132</v>
      </c>
    </row>
    <row r="1184" s="154" customFormat="1" ht="13.55" customHeight="1">
      <c r="D1184" t="s" s="155">
        <v>140</v>
      </c>
      <c r="E1184" s="156"/>
      <c r="F1184" t="s" s="157">
        <v>144</v>
      </c>
      <c r="H1184" s="158">
        <v>38.08</v>
      </c>
      <c r="AT1184" t="s" s="159">
        <v>140</v>
      </c>
      <c r="AU1184" t="s" s="159">
        <v>24</v>
      </c>
      <c r="AV1184" t="s" s="147">
        <v>138</v>
      </c>
      <c r="AW1184" t="s" s="147">
        <v>142</v>
      </c>
      <c r="AX1184" t="s" s="147">
        <v>130</v>
      </c>
      <c r="AY1184" t="s" s="159">
        <v>132</v>
      </c>
    </row>
    <row r="1185" s="60" customFormat="1" ht="24.15" customHeight="1">
      <c r="C1185" t="s" s="163">
        <v>1674</v>
      </c>
      <c r="D1185" t="s" s="163">
        <v>168</v>
      </c>
      <c r="E1185" t="s" s="164">
        <v>1675</v>
      </c>
      <c r="F1185" t="s" s="164">
        <v>1676</v>
      </c>
      <c r="G1185" t="s" s="165">
        <v>343</v>
      </c>
      <c r="H1185" s="166">
        <v>41.888</v>
      </c>
      <c r="I1185" s="167"/>
      <c r="J1185" s="168">
        <f>ROUND(I1185*H1185,2)</f>
        <v>0</v>
      </c>
      <c r="K1185" s="169"/>
      <c r="L1185" s="170"/>
      <c r="M1185" s="171"/>
      <c r="N1185" t="s" s="172">
        <v>49</v>
      </c>
      <c r="P1185" s="137">
        <f>O1185*H1185</f>
        <v>0</v>
      </c>
      <c r="Q1185" s="137">
        <v>0.00035</v>
      </c>
      <c r="R1185" s="137">
        <f>Q1185*H1185</f>
        <v>0.0146608</v>
      </c>
      <c r="S1185" s="137">
        <v>0</v>
      </c>
      <c r="T1185" s="138">
        <f>S1185*H1185</f>
        <v>0</v>
      </c>
      <c r="AR1185" t="s" s="139">
        <v>313</v>
      </c>
      <c r="AT1185" t="s" s="139">
        <v>168</v>
      </c>
      <c r="AU1185" t="s" s="139">
        <v>24</v>
      </c>
      <c r="AY1185" t="s" s="97">
        <v>132</v>
      </c>
      <c r="BE1185" s="140">
        <f>IF(N1185="základní",J1185,0)</f>
        <v>0</v>
      </c>
      <c r="BF1185" s="140">
        <f>IF(N1185="snížená",J1185,0)</f>
        <v>0</v>
      </c>
      <c r="BG1185" s="140">
        <f>IF(N1185="zákl. přenesená",J1185,0)</f>
        <v>0</v>
      </c>
      <c r="BH1185" s="140">
        <f>IF(N1185="sníž. přenesená",J1185,0)</f>
        <v>0</v>
      </c>
      <c r="BI1185" s="140">
        <f>IF(N1185="nulová",J1185,0)</f>
        <v>0</v>
      </c>
      <c r="BJ1185" t="s" s="97">
        <v>130</v>
      </c>
      <c r="BK1185" s="140">
        <f>ROUND(I1185*H1185,2)</f>
        <v>0</v>
      </c>
      <c r="BL1185" t="s" s="97">
        <v>222</v>
      </c>
      <c r="BM1185" t="s" s="141">
        <v>1677</v>
      </c>
    </row>
    <row r="1186" s="148" customFormat="1" ht="13.55" customHeight="1">
      <c r="D1186" t="s" s="143">
        <v>140</v>
      </c>
      <c r="E1186" s="160"/>
      <c r="F1186" t="s" s="161">
        <v>1678</v>
      </c>
      <c r="H1186" s="162">
        <v>38.08</v>
      </c>
      <c r="AT1186" t="s" s="153">
        <v>140</v>
      </c>
      <c r="AU1186" t="s" s="153">
        <v>24</v>
      </c>
      <c r="AV1186" t="s" s="147">
        <v>24</v>
      </c>
      <c r="AW1186" t="s" s="147">
        <v>142</v>
      </c>
      <c r="AX1186" t="s" s="147">
        <v>130</v>
      </c>
      <c r="AY1186" t="s" s="153">
        <v>132</v>
      </c>
    </row>
    <row r="1187" s="148" customFormat="1" ht="13.55" customHeight="1">
      <c r="D1187" t="s" s="155">
        <v>140</v>
      </c>
      <c r="F1187" t="s" s="175">
        <v>1679</v>
      </c>
      <c r="H1187" s="158">
        <v>41.888</v>
      </c>
      <c r="AT1187" t="s" s="153">
        <v>140</v>
      </c>
      <c r="AU1187" t="s" s="153">
        <v>24</v>
      </c>
      <c r="AV1187" t="s" s="147">
        <v>24</v>
      </c>
      <c r="AW1187" t="s" s="147">
        <v>27</v>
      </c>
      <c r="AX1187" t="s" s="147">
        <v>130</v>
      </c>
      <c r="AY1187" t="s" s="153">
        <v>132</v>
      </c>
    </row>
    <row r="1188" s="60" customFormat="1" ht="24.15" customHeight="1">
      <c r="C1188" t="s" s="129">
        <v>1680</v>
      </c>
      <c r="D1188" t="s" s="129">
        <v>134</v>
      </c>
      <c r="E1188" t="s" s="130">
        <v>1681</v>
      </c>
      <c r="F1188" t="s" s="130">
        <v>1682</v>
      </c>
      <c r="G1188" t="s" s="131">
        <v>1119</v>
      </c>
      <c r="H1188" s="192"/>
      <c r="I1188" s="133"/>
      <c r="J1188" s="134">
        <f>ROUND(I1188*H1188,2)</f>
        <v>0</v>
      </c>
      <c r="M1188" s="135"/>
      <c r="N1188" t="s" s="136">
        <v>49</v>
      </c>
      <c r="P1188" s="137">
        <f>O1188*H1188</f>
        <v>0</v>
      </c>
      <c r="Q1188" s="137">
        <v>0</v>
      </c>
      <c r="R1188" s="137">
        <f>Q1188*H1188</f>
        <v>0</v>
      </c>
      <c r="S1188" s="137">
        <v>0</v>
      </c>
      <c r="T1188" s="138">
        <f>S1188*H1188</f>
        <v>0</v>
      </c>
      <c r="AR1188" t="s" s="139">
        <v>222</v>
      </c>
      <c r="AT1188" t="s" s="139">
        <v>134</v>
      </c>
      <c r="AU1188" t="s" s="139">
        <v>24</v>
      </c>
      <c r="AY1188" t="s" s="97">
        <v>132</v>
      </c>
      <c r="BE1188" s="140">
        <f>IF(N1188="základní",J1188,0)</f>
        <v>0</v>
      </c>
      <c r="BF1188" s="140">
        <f>IF(N1188="snížená",J1188,0)</f>
        <v>0</v>
      </c>
      <c r="BG1188" s="140">
        <f>IF(N1188="zákl. přenesená",J1188,0)</f>
        <v>0</v>
      </c>
      <c r="BH1188" s="140">
        <f>IF(N1188="sníž. přenesená",J1188,0)</f>
        <v>0</v>
      </c>
      <c r="BI1188" s="140">
        <f>IF(N1188="nulová",J1188,0)</f>
        <v>0</v>
      </c>
      <c r="BJ1188" t="s" s="97">
        <v>130</v>
      </c>
      <c r="BK1188" s="140">
        <f>ROUND(I1188*H1188,2)</f>
        <v>0</v>
      </c>
      <c r="BL1188" t="s" s="97">
        <v>222</v>
      </c>
      <c r="BM1188" t="s" s="141">
        <v>1683</v>
      </c>
    </row>
    <row r="1189" s="118" customFormat="1" ht="22.8" customHeight="1">
      <c r="D1189" t="s" s="183">
        <v>127</v>
      </c>
      <c r="E1189" t="s" s="102">
        <v>1684</v>
      </c>
      <c r="F1189" t="s" s="102">
        <v>1685</v>
      </c>
      <c r="J1189" s="184">
        <f>BK1189</f>
        <v>0</v>
      </c>
      <c r="P1189" s="122">
        <f>SUM(P1190:P1214)</f>
        <v>0</v>
      </c>
      <c r="R1189" s="122">
        <f>SUM(R1190:R1214)</f>
        <v>0.8294245</v>
      </c>
      <c r="T1189" s="123">
        <f>SUM(T1190:T1214)</f>
        <v>0</v>
      </c>
      <c r="AR1189" t="s" s="119">
        <v>24</v>
      </c>
      <c r="AT1189" t="s" s="124">
        <v>127</v>
      </c>
      <c r="AU1189" t="s" s="124">
        <v>130</v>
      </c>
      <c r="AY1189" t="s" s="119">
        <v>132</v>
      </c>
      <c r="BK1189" s="125">
        <f>SUM(BK1190:BK1214)</f>
        <v>0</v>
      </c>
    </row>
    <row r="1190" s="60" customFormat="1" ht="16.5" customHeight="1">
      <c r="C1190" t="s" s="129">
        <v>1686</v>
      </c>
      <c r="D1190" t="s" s="129">
        <v>134</v>
      </c>
      <c r="E1190" t="s" s="130">
        <v>1687</v>
      </c>
      <c r="F1190" t="s" s="130">
        <v>1688</v>
      </c>
      <c r="G1190" t="s" s="131">
        <v>188</v>
      </c>
      <c r="H1190" s="132">
        <v>130.45</v>
      </c>
      <c r="I1190" s="133"/>
      <c r="J1190" s="134">
        <f>ROUND(I1190*H1190,2)</f>
        <v>0</v>
      </c>
      <c r="M1190" s="135"/>
      <c r="N1190" t="s" s="136">
        <v>49</v>
      </c>
      <c r="P1190" s="137">
        <f>O1190*H1190</f>
        <v>0</v>
      </c>
      <c r="Q1190" s="137">
        <v>0</v>
      </c>
      <c r="R1190" s="137">
        <f>Q1190*H1190</f>
        <v>0</v>
      </c>
      <c r="S1190" s="137">
        <v>0</v>
      </c>
      <c r="T1190" s="138">
        <f>S1190*H1190</f>
        <v>0</v>
      </c>
      <c r="AR1190" t="s" s="139">
        <v>222</v>
      </c>
      <c r="AT1190" t="s" s="139">
        <v>134</v>
      </c>
      <c r="AU1190" t="s" s="139">
        <v>24</v>
      </c>
      <c r="AY1190" t="s" s="97">
        <v>132</v>
      </c>
      <c r="BE1190" s="140">
        <f>IF(N1190="základní",J1190,0)</f>
        <v>0</v>
      </c>
      <c r="BF1190" s="140">
        <f>IF(N1190="snížená",J1190,0)</f>
        <v>0</v>
      </c>
      <c r="BG1190" s="140">
        <f>IF(N1190="zákl. přenesená",J1190,0)</f>
        <v>0</v>
      </c>
      <c r="BH1190" s="140">
        <f>IF(N1190="sníž. přenesená",J1190,0)</f>
        <v>0</v>
      </c>
      <c r="BI1190" s="140">
        <f>IF(N1190="nulová",J1190,0)</f>
        <v>0</v>
      </c>
      <c r="BJ1190" t="s" s="97">
        <v>130</v>
      </c>
      <c r="BK1190" s="140">
        <f>ROUND(I1190*H1190,2)</f>
        <v>0</v>
      </c>
      <c r="BL1190" t="s" s="97">
        <v>222</v>
      </c>
      <c r="BM1190" t="s" s="141">
        <v>1689</v>
      </c>
    </row>
    <row r="1191" s="60" customFormat="1" ht="24.15" customHeight="1">
      <c r="C1191" t="s" s="129">
        <v>1690</v>
      </c>
      <c r="D1191" t="s" s="129">
        <v>134</v>
      </c>
      <c r="E1191" t="s" s="130">
        <v>1691</v>
      </c>
      <c r="F1191" t="s" s="130">
        <v>1692</v>
      </c>
      <c r="G1191" t="s" s="131">
        <v>188</v>
      </c>
      <c r="H1191" s="132">
        <v>130.45</v>
      </c>
      <c r="I1191" s="133"/>
      <c r="J1191" s="134">
        <f>ROUND(I1191*H1191,2)</f>
        <v>0</v>
      </c>
      <c r="M1191" s="135"/>
      <c r="N1191" t="s" s="136">
        <v>49</v>
      </c>
      <c r="P1191" s="137">
        <f>O1191*H1191</f>
        <v>0</v>
      </c>
      <c r="Q1191" s="137">
        <v>0.0003</v>
      </c>
      <c r="R1191" s="137">
        <f>Q1191*H1191</f>
        <v>0.039135</v>
      </c>
      <c r="S1191" s="137">
        <v>0</v>
      </c>
      <c r="T1191" s="138">
        <f>S1191*H1191</f>
        <v>0</v>
      </c>
      <c r="AR1191" t="s" s="139">
        <v>222</v>
      </c>
      <c r="AT1191" t="s" s="139">
        <v>134</v>
      </c>
      <c r="AU1191" t="s" s="139">
        <v>24</v>
      </c>
      <c r="AY1191" t="s" s="97">
        <v>132</v>
      </c>
      <c r="BE1191" s="140">
        <f>IF(N1191="základní",J1191,0)</f>
        <v>0</v>
      </c>
      <c r="BF1191" s="140">
        <f>IF(N1191="snížená",J1191,0)</f>
        <v>0</v>
      </c>
      <c r="BG1191" s="140">
        <f>IF(N1191="zákl. přenesená",J1191,0)</f>
        <v>0</v>
      </c>
      <c r="BH1191" s="140">
        <f>IF(N1191="sníž. přenesená",J1191,0)</f>
        <v>0</v>
      </c>
      <c r="BI1191" s="140">
        <f>IF(N1191="nulová",J1191,0)</f>
        <v>0</v>
      </c>
      <c r="BJ1191" t="s" s="97">
        <v>130</v>
      </c>
      <c r="BK1191" s="140">
        <f>ROUND(I1191*H1191,2)</f>
        <v>0</v>
      </c>
      <c r="BL1191" t="s" s="97">
        <v>222</v>
      </c>
      <c r="BM1191" t="s" s="141">
        <v>1693</v>
      </c>
    </row>
    <row r="1192" s="60" customFormat="1" ht="55.5" customHeight="1">
      <c r="C1192" t="s" s="129">
        <v>1694</v>
      </c>
      <c r="D1192" t="s" s="129">
        <v>134</v>
      </c>
      <c r="E1192" t="s" s="130">
        <v>1695</v>
      </c>
      <c r="F1192" t="s" s="130">
        <v>1696</v>
      </c>
      <c r="G1192" t="s" s="131">
        <v>188</v>
      </c>
      <c r="H1192" s="132">
        <v>130.45</v>
      </c>
      <c r="I1192" s="133"/>
      <c r="J1192" s="134">
        <f>ROUND(I1192*H1192,2)</f>
        <v>0</v>
      </c>
      <c r="M1192" s="135"/>
      <c r="N1192" t="s" s="136">
        <v>49</v>
      </c>
      <c r="P1192" s="137">
        <f>O1192*H1192</f>
        <v>0</v>
      </c>
      <c r="Q1192" s="137">
        <v>0.00585</v>
      </c>
      <c r="R1192" s="137">
        <f>Q1192*H1192</f>
        <v>0.7631325</v>
      </c>
      <c r="S1192" s="137">
        <v>0</v>
      </c>
      <c r="T1192" s="138">
        <f>S1192*H1192</f>
        <v>0</v>
      </c>
      <c r="AR1192" t="s" s="139">
        <v>222</v>
      </c>
      <c r="AT1192" t="s" s="139">
        <v>134</v>
      </c>
      <c r="AU1192" t="s" s="139">
        <v>24</v>
      </c>
      <c r="AY1192" t="s" s="97">
        <v>132</v>
      </c>
      <c r="BE1192" s="140">
        <f>IF(N1192="základní",J1192,0)</f>
        <v>0</v>
      </c>
      <c r="BF1192" s="140">
        <f>IF(N1192="snížená",J1192,0)</f>
        <v>0</v>
      </c>
      <c r="BG1192" s="140">
        <f>IF(N1192="zákl. přenesená",J1192,0)</f>
        <v>0</v>
      </c>
      <c r="BH1192" s="140">
        <f>IF(N1192="sníž. přenesená",J1192,0)</f>
        <v>0</v>
      </c>
      <c r="BI1192" s="140">
        <f>IF(N1192="nulová",J1192,0)</f>
        <v>0</v>
      </c>
      <c r="BJ1192" t="s" s="97">
        <v>130</v>
      </c>
      <c r="BK1192" s="140">
        <f>ROUND(I1192*H1192,2)</f>
        <v>0</v>
      </c>
      <c r="BL1192" t="s" s="97">
        <v>222</v>
      </c>
      <c r="BM1192" t="s" s="141">
        <v>1697</v>
      </c>
    </row>
    <row r="1193" s="142" customFormat="1" ht="20.4" customHeight="1">
      <c r="D1193" t="s" s="143">
        <v>140</v>
      </c>
      <c r="E1193" s="144"/>
      <c r="F1193" t="s" s="145">
        <v>1698</v>
      </c>
      <c r="H1193" s="144"/>
      <c r="AT1193" t="s" s="146">
        <v>140</v>
      </c>
      <c r="AU1193" t="s" s="146">
        <v>24</v>
      </c>
      <c r="AV1193" t="s" s="147">
        <v>130</v>
      </c>
      <c r="AW1193" t="s" s="147">
        <v>142</v>
      </c>
      <c r="AX1193" t="s" s="147">
        <v>131</v>
      </c>
      <c r="AY1193" t="s" s="146">
        <v>132</v>
      </c>
    </row>
    <row r="1194" s="142" customFormat="1" ht="13.55" customHeight="1">
      <c r="D1194" t="s" s="149">
        <v>140</v>
      </c>
      <c r="E1194" s="180"/>
      <c r="F1194" t="s" s="181">
        <v>1699</v>
      </c>
      <c r="H1194" s="180"/>
      <c r="AT1194" t="s" s="146">
        <v>140</v>
      </c>
      <c r="AU1194" t="s" s="146">
        <v>24</v>
      </c>
      <c r="AV1194" t="s" s="147">
        <v>130</v>
      </c>
      <c r="AW1194" t="s" s="147">
        <v>142</v>
      </c>
      <c r="AX1194" t="s" s="147">
        <v>131</v>
      </c>
      <c r="AY1194" t="s" s="146">
        <v>132</v>
      </c>
    </row>
    <row r="1195" s="148" customFormat="1" ht="13.55" customHeight="1">
      <c r="D1195" t="s" s="149">
        <v>140</v>
      </c>
      <c r="E1195" s="150"/>
      <c r="F1195" t="s" s="151">
        <v>1700</v>
      </c>
      <c r="H1195" s="152">
        <v>118.45</v>
      </c>
      <c r="AT1195" t="s" s="153">
        <v>140</v>
      </c>
      <c r="AU1195" t="s" s="153">
        <v>24</v>
      </c>
      <c r="AV1195" t="s" s="147">
        <v>24</v>
      </c>
      <c r="AW1195" t="s" s="147">
        <v>142</v>
      </c>
      <c r="AX1195" t="s" s="147">
        <v>131</v>
      </c>
      <c r="AY1195" t="s" s="153">
        <v>132</v>
      </c>
    </row>
    <row r="1196" s="148" customFormat="1" ht="13.55" customHeight="1">
      <c r="D1196" t="s" s="149">
        <v>140</v>
      </c>
      <c r="E1196" s="150"/>
      <c r="F1196" t="s" s="151">
        <v>1701</v>
      </c>
      <c r="H1196" s="152">
        <v>12</v>
      </c>
      <c r="AT1196" t="s" s="153">
        <v>140</v>
      </c>
      <c r="AU1196" t="s" s="153">
        <v>24</v>
      </c>
      <c r="AV1196" t="s" s="147">
        <v>24</v>
      </c>
      <c r="AW1196" t="s" s="147">
        <v>142</v>
      </c>
      <c r="AX1196" t="s" s="147">
        <v>131</v>
      </c>
      <c r="AY1196" t="s" s="153">
        <v>132</v>
      </c>
    </row>
    <row r="1197" s="142" customFormat="1" ht="13.55" customHeight="1">
      <c r="D1197" t="s" s="149">
        <v>140</v>
      </c>
      <c r="E1197" s="180"/>
      <c r="F1197" t="s" s="181">
        <v>1702</v>
      </c>
      <c r="H1197" s="180"/>
      <c r="AT1197" t="s" s="146">
        <v>140</v>
      </c>
      <c r="AU1197" t="s" s="146">
        <v>24</v>
      </c>
      <c r="AV1197" t="s" s="147">
        <v>130</v>
      </c>
      <c r="AW1197" t="s" s="147">
        <v>142</v>
      </c>
      <c r="AX1197" t="s" s="147">
        <v>131</v>
      </c>
      <c r="AY1197" t="s" s="146">
        <v>132</v>
      </c>
    </row>
    <row r="1198" s="154" customFormat="1" ht="13.55" customHeight="1">
      <c r="D1198" t="s" s="155">
        <v>140</v>
      </c>
      <c r="E1198" s="156"/>
      <c r="F1198" t="s" s="157">
        <v>144</v>
      </c>
      <c r="H1198" s="158">
        <v>130.45</v>
      </c>
      <c r="AT1198" t="s" s="159">
        <v>140</v>
      </c>
      <c r="AU1198" t="s" s="159">
        <v>24</v>
      </c>
      <c r="AV1198" t="s" s="147">
        <v>138</v>
      </c>
      <c r="AW1198" t="s" s="147">
        <v>142</v>
      </c>
      <c r="AX1198" t="s" s="147">
        <v>130</v>
      </c>
      <c r="AY1198" t="s" s="159">
        <v>132</v>
      </c>
    </row>
    <row r="1199" s="60" customFormat="1" ht="66.75" customHeight="1">
      <c r="C1199" t="s" s="129">
        <v>1703</v>
      </c>
      <c r="D1199" t="s" s="129">
        <v>134</v>
      </c>
      <c r="E1199" t="s" s="130">
        <v>1704</v>
      </c>
      <c r="F1199" t="s" s="130">
        <v>1705</v>
      </c>
      <c r="G1199" t="s" s="131">
        <v>188</v>
      </c>
      <c r="H1199" s="132">
        <v>130.45</v>
      </c>
      <c r="I1199" s="133"/>
      <c r="J1199" s="134">
        <f>ROUND(I1199*H1199,2)</f>
        <v>0</v>
      </c>
      <c r="M1199" s="135"/>
      <c r="N1199" t="s" s="136">
        <v>49</v>
      </c>
      <c r="P1199" s="137">
        <f>O1199*H1199</f>
        <v>0</v>
      </c>
      <c r="Q1199" s="137">
        <v>0.0002</v>
      </c>
      <c r="R1199" s="137">
        <f>Q1199*H1199</f>
        <v>0.02609</v>
      </c>
      <c r="S1199" s="137">
        <v>0</v>
      </c>
      <c r="T1199" s="138">
        <f>S1199*H1199</f>
        <v>0</v>
      </c>
      <c r="AR1199" t="s" s="139">
        <v>222</v>
      </c>
      <c r="AT1199" t="s" s="139">
        <v>134</v>
      </c>
      <c r="AU1199" t="s" s="139">
        <v>24</v>
      </c>
      <c r="AY1199" t="s" s="97">
        <v>132</v>
      </c>
      <c r="BE1199" s="140">
        <f>IF(N1199="základní",J1199,0)</f>
        <v>0</v>
      </c>
      <c r="BF1199" s="140">
        <f>IF(N1199="snížená",J1199,0)</f>
        <v>0</v>
      </c>
      <c r="BG1199" s="140">
        <f>IF(N1199="zákl. přenesená",J1199,0)</f>
        <v>0</v>
      </c>
      <c r="BH1199" s="140">
        <f>IF(N1199="sníž. přenesená",J1199,0)</f>
        <v>0</v>
      </c>
      <c r="BI1199" s="140">
        <f>IF(N1199="nulová",J1199,0)</f>
        <v>0</v>
      </c>
      <c r="BJ1199" t="s" s="97">
        <v>130</v>
      </c>
      <c r="BK1199" s="140">
        <f>ROUND(I1199*H1199,2)</f>
        <v>0</v>
      </c>
      <c r="BL1199" t="s" s="97">
        <v>222</v>
      </c>
      <c r="BM1199" t="s" s="141">
        <v>1706</v>
      </c>
    </row>
    <row r="1200" s="142" customFormat="1" ht="20.4" customHeight="1">
      <c r="D1200" t="s" s="143">
        <v>140</v>
      </c>
      <c r="E1200" s="144"/>
      <c r="F1200" t="s" s="145">
        <v>1707</v>
      </c>
      <c r="H1200" s="144"/>
      <c r="AT1200" t="s" s="146">
        <v>140</v>
      </c>
      <c r="AU1200" t="s" s="146">
        <v>24</v>
      </c>
      <c r="AV1200" t="s" s="147">
        <v>130</v>
      </c>
      <c r="AW1200" t="s" s="147">
        <v>142</v>
      </c>
      <c r="AX1200" t="s" s="147">
        <v>131</v>
      </c>
      <c r="AY1200" t="s" s="146">
        <v>132</v>
      </c>
    </row>
    <row r="1201" s="142" customFormat="1" ht="30.6" customHeight="1">
      <c r="D1201" t="s" s="149">
        <v>140</v>
      </c>
      <c r="E1201" s="180"/>
      <c r="F1201" t="s" s="181">
        <v>1708</v>
      </c>
      <c r="H1201" s="180"/>
      <c r="AT1201" t="s" s="146">
        <v>140</v>
      </c>
      <c r="AU1201" t="s" s="146">
        <v>24</v>
      </c>
      <c r="AV1201" t="s" s="147">
        <v>130</v>
      </c>
      <c r="AW1201" t="s" s="147">
        <v>142</v>
      </c>
      <c r="AX1201" t="s" s="147">
        <v>131</v>
      </c>
      <c r="AY1201" t="s" s="146">
        <v>132</v>
      </c>
    </row>
    <row r="1202" s="142" customFormat="1" ht="20.4" customHeight="1">
      <c r="D1202" t="s" s="149">
        <v>140</v>
      </c>
      <c r="E1202" s="180"/>
      <c r="F1202" t="s" s="181">
        <v>1709</v>
      </c>
      <c r="H1202" s="180"/>
      <c r="AT1202" t="s" s="146">
        <v>140</v>
      </c>
      <c r="AU1202" t="s" s="146">
        <v>24</v>
      </c>
      <c r="AV1202" t="s" s="147">
        <v>130</v>
      </c>
      <c r="AW1202" t="s" s="147">
        <v>142</v>
      </c>
      <c r="AX1202" t="s" s="147">
        <v>131</v>
      </c>
      <c r="AY1202" t="s" s="146">
        <v>132</v>
      </c>
    </row>
    <row r="1203" s="148" customFormat="1" ht="13.55" customHeight="1">
      <c r="D1203" t="s" s="149">
        <v>140</v>
      </c>
      <c r="E1203" s="150"/>
      <c r="F1203" t="s" s="151">
        <v>1710</v>
      </c>
      <c r="H1203" s="152">
        <v>130.45</v>
      </c>
      <c r="AT1203" t="s" s="153">
        <v>140</v>
      </c>
      <c r="AU1203" t="s" s="153">
        <v>24</v>
      </c>
      <c r="AV1203" t="s" s="147">
        <v>24</v>
      </c>
      <c r="AW1203" t="s" s="147">
        <v>142</v>
      </c>
      <c r="AX1203" t="s" s="147">
        <v>131</v>
      </c>
      <c r="AY1203" t="s" s="153">
        <v>132</v>
      </c>
    </row>
    <row r="1204" s="142" customFormat="1" ht="13.55" customHeight="1">
      <c r="D1204" t="s" s="149">
        <v>140</v>
      </c>
      <c r="E1204" s="180"/>
      <c r="F1204" t="s" s="181">
        <v>1702</v>
      </c>
      <c r="H1204" s="180"/>
      <c r="AT1204" t="s" s="146">
        <v>140</v>
      </c>
      <c r="AU1204" t="s" s="146">
        <v>24</v>
      </c>
      <c r="AV1204" t="s" s="147">
        <v>130</v>
      </c>
      <c r="AW1204" t="s" s="147">
        <v>142</v>
      </c>
      <c r="AX1204" t="s" s="147">
        <v>131</v>
      </c>
      <c r="AY1204" t="s" s="146">
        <v>132</v>
      </c>
    </row>
    <row r="1205" s="154" customFormat="1" ht="13.55" customHeight="1">
      <c r="D1205" t="s" s="155">
        <v>140</v>
      </c>
      <c r="E1205" s="156"/>
      <c r="F1205" t="s" s="157">
        <v>144</v>
      </c>
      <c r="H1205" s="158">
        <v>130.45</v>
      </c>
      <c r="AT1205" t="s" s="159">
        <v>140</v>
      </c>
      <c r="AU1205" t="s" s="159">
        <v>24</v>
      </c>
      <c r="AV1205" t="s" s="147">
        <v>138</v>
      </c>
      <c r="AW1205" t="s" s="147">
        <v>142</v>
      </c>
      <c r="AX1205" t="s" s="147">
        <v>130</v>
      </c>
      <c r="AY1205" t="s" s="159">
        <v>132</v>
      </c>
    </row>
    <row r="1206" s="60" customFormat="1" ht="16.5" customHeight="1">
      <c r="C1206" t="s" s="129">
        <v>1711</v>
      </c>
      <c r="D1206" t="s" s="129">
        <v>134</v>
      </c>
      <c r="E1206" t="s" s="130">
        <v>1631</v>
      </c>
      <c r="F1206" t="s" s="130">
        <v>1632</v>
      </c>
      <c r="G1206" t="s" s="131">
        <v>343</v>
      </c>
      <c r="H1206" s="132">
        <v>9.699999999999999</v>
      </c>
      <c r="I1206" s="133"/>
      <c r="J1206" s="134">
        <f>ROUND(I1206*H1206,2)</f>
        <v>0</v>
      </c>
      <c r="M1206" s="135"/>
      <c r="N1206" t="s" s="136">
        <v>49</v>
      </c>
      <c r="P1206" s="137">
        <f>O1206*H1206</f>
        <v>0</v>
      </c>
      <c r="Q1206" s="137">
        <v>0</v>
      </c>
      <c r="R1206" s="137">
        <f>Q1206*H1206</f>
        <v>0</v>
      </c>
      <c r="S1206" s="137">
        <v>0</v>
      </c>
      <c r="T1206" s="138">
        <f>S1206*H1206</f>
        <v>0</v>
      </c>
      <c r="AR1206" t="s" s="139">
        <v>222</v>
      </c>
      <c r="AT1206" t="s" s="139">
        <v>134</v>
      </c>
      <c r="AU1206" t="s" s="139">
        <v>24</v>
      </c>
      <c r="AY1206" t="s" s="97">
        <v>132</v>
      </c>
      <c r="BE1206" s="140">
        <f>IF(N1206="základní",J1206,0)</f>
        <v>0</v>
      </c>
      <c r="BF1206" s="140">
        <f>IF(N1206="snížená",J1206,0)</f>
        <v>0</v>
      </c>
      <c r="BG1206" s="140">
        <f>IF(N1206="zákl. přenesená",J1206,0)</f>
        <v>0</v>
      </c>
      <c r="BH1206" s="140">
        <f>IF(N1206="sníž. přenesená",J1206,0)</f>
        <v>0</v>
      </c>
      <c r="BI1206" s="140">
        <f>IF(N1206="nulová",J1206,0)</f>
        <v>0</v>
      </c>
      <c r="BJ1206" t="s" s="97">
        <v>130</v>
      </c>
      <c r="BK1206" s="140">
        <f>ROUND(I1206*H1206,2)</f>
        <v>0</v>
      </c>
      <c r="BL1206" t="s" s="97">
        <v>222</v>
      </c>
      <c r="BM1206" t="s" s="141">
        <v>1712</v>
      </c>
    </row>
    <row r="1207" s="142" customFormat="1" ht="13.55" customHeight="1">
      <c r="D1207" t="s" s="143">
        <v>140</v>
      </c>
      <c r="E1207" s="144"/>
      <c r="F1207" t="s" s="145">
        <v>669</v>
      </c>
      <c r="H1207" s="144"/>
      <c r="AT1207" t="s" s="146">
        <v>140</v>
      </c>
      <c r="AU1207" t="s" s="146">
        <v>24</v>
      </c>
      <c r="AV1207" t="s" s="147">
        <v>130</v>
      </c>
      <c r="AW1207" t="s" s="147">
        <v>142</v>
      </c>
      <c r="AX1207" t="s" s="147">
        <v>131</v>
      </c>
      <c r="AY1207" t="s" s="146">
        <v>132</v>
      </c>
    </row>
    <row r="1208" s="148" customFormat="1" ht="13.55" customHeight="1">
      <c r="D1208" t="s" s="149">
        <v>140</v>
      </c>
      <c r="E1208" s="150"/>
      <c r="F1208" t="s" s="151">
        <v>670</v>
      </c>
      <c r="H1208" s="152">
        <v>9.699999999999999</v>
      </c>
      <c r="AT1208" t="s" s="153">
        <v>140</v>
      </c>
      <c r="AU1208" t="s" s="153">
        <v>24</v>
      </c>
      <c r="AV1208" t="s" s="147">
        <v>24</v>
      </c>
      <c r="AW1208" t="s" s="147">
        <v>142</v>
      </c>
      <c r="AX1208" t="s" s="147">
        <v>131</v>
      </c>
      <c r="AY1208" t="s" s="153">
        <v>132</v>
      </c>
    </row>
    <row r="1209" s="154" customFormat="1" ht="13.55" customHeight="1">
      <c r="D1209" t="s" s="155">
        <v>140</v>
      </c>
      <c r="E1209" s="156"/>
      <c r="F1209" t="s" s="157">
        <v>144</v>
      </c>
      <c r="H1209" s="158">
        <v>9.699999999999999</v>
      </c>
      <c r="AT1209" t="s" s="159">
        <v>140</v>
      </c>
      <c r="AU1209" t="s" s="159">
        <v>24</v>
      </c>
      <c r="AV1209" t="s" s="147">
        <v>138</v>
      </c>
      <c r="AW1209" t="s" s="147">
        <v>142</v>
      </c>
      <c r="AX1209" t="s" s="147">
        <v>130</v>
      </c>
      <c r="AY1209" t="s" s="159">
        <v>132</v>
      </c>
    </row>
    <row r="1210" s="60" customFormat="1" ht="16.5" customHeight="1">
      <c r="C1210" t="s" s="163">
        <v>1713</v>
      </c>
      <c r="D1210" t="s" s="163">
        <v>168</v>
      </c>
      <c r="E1210" t="s" s="164">
        <v>1635</v>
      </c>
      <c r="F1210" t="s" s="164">
        <v>1636</v>
      </c>
      <c r="G1210" t="s" s="165">
        <v>343</v>
      </c>
      <c r="H1210" s="166">
        <v>10.67</v>
      </c>
      <c r="I1210" s="167"/>
      <c r="J1210" s="168">
        <f>ROUND(I1210*H1210,2)</f>
        <v>0</v>
      </c>
      <c r="K1210" s="169"/>
      <c r="L1210" s="170"/>
      <c r="M1210" s="171"/>
      <c r="N1210" t="s" s="172">
        <v>49</v>
      </c>
      <c r="P1210" s="137">
        <f>O1210*H1210</f>
        <v>0</v>
      </c>
      <c r="Q1210" s="137">
        <v>0.0001</v>
      </c>
      <c r="R1210" s="137">
        <f>Q1210*H1210</f>
        <v>0.001067</v>
      </c>
      <c r="S1210" s="137">
        <v>0</v>
      </c>
      <c r="T1210" s="138">
        <f>S1210*H1210</f>
        <v>0</v>
      </c>
      <c r="AR1210" t="s" s="139">
        <v>313</v>
      </c>
      <c r="AT1210" t="s" s="139">
        <v>168</v>
      </c>
      <c r="AU1210" t="s" s="139">
        <v>24</v>
      </c>
      <c r="AY1210" t="s" s="97">
        <v>132</v>
      </c>
      <c r="BE1210" s="140">
        <f>IF(N1210="základní",J1210,0)</f>
        <v>0</v>
      </c>
      <c r="BF1210" s="140">
        <f>IF(N1210="snížená",J1210,0)</f>
        <v>0</v>
      </c>
      <c r="BG1210" s="140">
        <f>IF(N1210="zákl. přenesená",J1210,0)</f>
        <v>0</v>
      </c>
      <c r="BH1210" s="140">
        <f>IF(N1210="sníž. přenesená",J1210,0)</f>
        <v>0</v>
      </c>
      <c r="BI1210" s="140">
        <f>IF(N1210="nulová",J1210,0)</f>
        <v>0</v>
      </c>
      <c r="BJ1210" t="s" s="97">
        <v>130</v>
      </c>
      <c r="BK1210" s="140">
        <f>ROUND(I1210*H1210,2)</f>
        <v>0</v>
      </c>
      <c r="BL1210" t="s" s="97">
        <v>222</v>
      </c>
      <c r="BM1210" t="s" s="141">
        <v>1714</v>
      </c>
    </row>
    <row r="1211" s="148" customFormat="1" ht="13.55" customHeight="1">
      <c r="D1211" t="s" s="143">
        <v>140</v>
      </c>
      <c r="E1211" s="160"/>
      <c r="F1211" t="s" s="161">
        <v>670</v>
      </c>
      <c r="H1211" s="162">
        <v>9.699999999999999</v>
      </c>
      <c r="AT1211" t="s" s="153">
        <v>140</v>
      </c>
      <c r="AU1211" t="s" s="153">
        <v>24</v>
      </c>
      <c r="AV1211" t="s" s="147">
        <v>24</v>
      </c>
      <c r="AW1211" t="s" s="147">
        <v>142</v>
      </c>
      <c r="AX1211" t="s" s="147">
        <v>131</v>
      </c>
      <c r="AY1211" t="s" s="153">
        <v>132</v>
      </c>
    </row>
    <row r="1212" s="154" customFormat="1" ht="13.55" customHeight="1">
      <c r="D1212" t="s" s="149">
        <v>140</v>
      </c>
      <c r="E1212" s="173"/>
      <c r="F1212" t="s" s="174">
        <v>144</v>
      </c>
      <c r="H1212" s="152">
        <v>9.699999999999999</v>
      </c>
      <c r="AT1212" t="s" s="159">
        <v>140</v>
      </c>
      <c r="AU1212" t="s" s="159">
        <v>24</v>
      </c>
      <c r="AV1212" t="s" s="147">
        <v>138</v>
      </c>
      <c r="AW1212" t="s" s="147">
        <v>142</v>
      </c>
      <c r="AX1212" t="s" s="147">
        <v>130</v>
      </c>
      <c r="AY1212" t="s" s="159">
        <v>132</v>
      </c>
    </row>
    <row r="1213" s="148" customFormat="1" ht="13.55" customHeight="1">
      <c r="D1213" t="s" s="155">
        <v>140</v>
      </c>
      <c r="F1213" t="s" s="175">
        <v>1715</v>
      </c>
      <c r="H1213" s="158">
        <v>10.67</v>
      </c>
      <c r="AT1213" t="s" s="153">
        <v>140</v>
      </c>
      <c r="AU1213" t="s" s="153">
        <v>24</v>
      </c>
      <c r="AV1213" t="s" s="147">
        <v>24</v>
      </c>
      <c r="AW1213" t="s" s="147">
        <v>27</v>
      </c>
      <c r="AX1213" t="s" s="147">
        <v>130</v>
      </c>
      <c r="AY1213" t="s" s="153">
        <v>132</v>
      </c>
    </row>
    <row r="1214" s="60" customFormat="1" ht="24.15" customHeight="1">
      <c r="C1214" t="s" s="129">
        <v>1716</v>
      </c>
      <c r="D1214" t="s" s="129">
        <v>134</v>
      </c>
      <c r="E1214" t="s" s="130">
        <v>1717</v>
      </c>
      <c r="F1214" t="s" s="130">
        <v>1718</v>
      </c>
      <c r="G1214" t="s" s="131">
        <v>1119</v>
      </c>
      <c r="H1214" s="192"/>
      <c r="I1214" s="133"/>
      <c r="J1214" s="134">
        <f>ROUND(I1214*H1214,2)</f>
        <v>0</v>
      </c>
      <c r="M1214" s="135"/>
      <c r="N1214" t="s" s="136">
        <v>49</v>
      </c>
      <c r="P1214" s="137">
        <f>O1214*H1214</f>
        <v>0</v>
      </c>
      <c r="Q1214" s="137">
        <v>0</v>
      </c>
      <c r="R1214" s="137">
        <f>Q1214*H1214</f>
        <v>0</v>
      </c>
      <c r="S1214" s="137">
        <v>0</v>
      </c>
      <c r="T1214" s="138">
        <f>S1214*H1214</f>
        <v>0</v>
      </c>
      <c r="AR1214" t="s" s="139">
        <v>222</v>
      </c>
      <c r="AT1214" t="s" s="139">
        <v>134</v>
      </c>
      <c r="AU1214" t="s" s="139">
        <v>24</v>
      </c>
      <c r="AY1214" t="s" s="97">
        <v>132</v>
      </c>
      <c r="BE1214" s="140">
        <f>IF(N1214="základní",J1214,0)</f>
        <v>0</v>
      </c>
      <c r="BF1214" s="140">
        <f>IF(N1214="snížená",J1214,0)</f>
        <v>0</v>
      </c>
      <c r="BG1214" s="140">
        <f>IF(N1214="zákl. přenesená",J1214,0)</f>
        <v>0</v>
      </c>
      <c r="BH1214" s="140">
        <f>IF(N1214="sníž. přenesená",J1214,0)</f>
        <v>0</v>
      </c>
      <c r="BI1214" s="140">
        <f>IF(N1214="nulová",J1214,0)</f>
        <v>0</v>
      </c>
      <c r="BJ1214" t="s" s="97">
        <v>130</v>
      </c>
      <c r="BK1214" s="140">
        <f>ROUND(I1214*H1214,2)</f>
        <v>0</v>
      </c>
      <c r="BL1214" t="s" s="97">
        <v>222</v>
      </c>
      <c r="BM1214" t="s" s="141">
        <v>1719</v>
      </c>
    </row>
    <row r="1215" s="118" customFormat="1" ht="22.8" customHeight="1">
      <c r="D1215" t="s" s="183">
        <v>127</v>
      </c>
      <c r="E1215" t="s" s="102">
        <v>1720</v>
      </c>
      <c r="F1215" t="s" s="102">
        <v>1721</v>
      </c>
      <c r="J1215" s="184">
        <f>BK1215</f>
        <v>0</v>
      </c>
      <c r="P1215" s="122">
        <f>SUM(P1216:P1309)</f>
        <v>0</v>
      </c>
      <c r="R1215" s="122">
        <f>SUM(R1216:R1309)</f>
        <v>16.1853145</v>
      </c>
      <c r="T1215" s="123">
        <f>SUM(T1216:T1309)</f>
        <v>0</v>
      </c>
      <c r="AR1215" t="s" s="119">
        <v>24</v>
      </c>
      <c r="AT1215" t="s" s="124">
        <v>127</v>
      </c>
      <c r="AU1215" t="s" s="124">
        <v>130</v>
      </c>
      <c r="AY1215" t="s" s="119">
        <v>132</v>
      </c>
      <c r="BK1215" s="125">
        <f>SUM(BK1216:BK1309)</f>
        <v>0</v>
      </c>
    </row>
    <row r="1216" s="60" customFormat="1" ht="16.5" customHeight="1">
      <c r="C1216" t="s" s="129">
        <v>1722</v>
      </c>
      <c r="D1216" t="s" s="129">
        <v>134</v>
      </c>
      <c r="E1216" t="s" s="130">
        <v>1723</v>
      </c>
      <c r="F1216" t="s" s="130">
        <v>1724</v>
      </c>
      <c r="G1216" t="s" s="131">
        <v>188</v>
      </c>
      <c r="H1216" s="132">
        <v>644.965</v>
      </c>
      <c r="I1216" s="133"/>
      <c r="J1216" s="134">
        <f>ROUND(I1216*H1216,2)</f>
        <v>0</v>
      </c>
      <c r="M1216" s="135"/>
      <c r="N1216" t="s" s="136">
        <v>49</v>
      </c>
      <c r="P1216" s="137">
        <f>O1216*H1216</f>
        <v>0</v>
      </c>
      <c r="Q1216" s="137">
        <v>0</v>
      </c>
      <c r="R1216" s="137">
        <f>Q1216*H1216</f>
        <v>0</v>
      </c>
      <c r="S1216" s="137">
        <v>0</v>
      </c>
      <c r="T1216" s="138">
        <f>S1216*H1216</f>
        <v>0</v>
      </c>
      <c r="AR1216" t="s" s="139">
        <v>222</v>
      </c>
      <c r="AT1216" t="s" s="139">
        <v>134</v>
      </c>
      <c r="AU1216" t="s" s="139">
        <v>24</v>
      </c>
      <c r="AY1216" t="s" s="97">
        <v>132</v>
      </c>
      <c r="BE1216" s="140">
        <f>IF(N1216="základní",J1216,0)</f>
        <v>0</v>
      </c>
      <c r="BF1216" s="140">
        <f>IF(N1216="snížená",J1216,0)</f>
        <v>0</v>
      </c>
      <c r="BG1216" s="140">
        <f>IF(N1216="zákl. přenesená",J1216,0)</f>
        <v>0</v>
      </c>
      <c r="BH1216" s="140">
        <f>IF(N1216="sníž. přenesená",J1216,0)</f>
        <v>0</v>
      </c>
      <c r="BI1216" s="140">
        <f>IF(N1216="nulová",J1216,0)</f>
        <v>0</v>
      </c>
      <c r="BJ1216" t="s" s="97">
        <v>130</v>
      </c>
      <c r="BK1216" s="140">
        <f>ROUND(I1216*H1216,2)</f>
        <v>0</v>
      </c>
      <c r="BL1216" t="s" s="97">
        <v>222</v>
      </c>
      <c r="BM1216" t="s" s="141">
        <v>1725</v>
      </c>
    </row>
    <row r="1217" s="60" customFormat="1" ht="16.5" customHeight="1">
      <c r="C1217" t="s" s="129">
        <v>1726</v>
      </c>
      <c r="D1217" t="s" s="129">
        <v>134</v>
      </c>
      <c r="E1217" t="s" s="130">
        <v>1727</v>
      </c>
      <c r="F1217" t="s" s="130">
        <v>1728</v>
      </c>
      <c r="G1217" t="s" s="131">
        <v>188</v>
      </c>
      <c r="H1217" s="132">
        <v>644.965</v>
      </c>
      <c r="I1217" s="133"/>
      <c r="J1217" s="134">
        <f>ROUND(I1217*H1217,2)</f>
        <v>0</v>
      </c>
      <c r="M1217" s="135"/>
      <c r="N1217" t="s" s="136">
        <v>49</v>
      </c>
      <c r="P1217" s="137">
        <f>O1217*H1217</f>
        <v>0</v>
      </c>
      <c r="Q1217" s="137">
        <v>0.0003</v>
      </c>
      <c r="R1217" s="137">
        <f>Q1217*H1217</f>
        <v>0.1934895</v>
      </c>
      <c r="S1217" s="137">
        <v>0</v>
      </c>
      <c r="T1217" s="138">
        <f>S1217*H1217</f>
        <v>0</v>
      </c>
      <c r="AR1217" t="s" s="139">
        <v>222</v>
      </c>
      <c r="AT1217" t="s" s="139">
        <v>134</v>
      </c>
      <c r="AU1217" t="s" s="139">
        <v>24</v>
      </c>
      <c r="AY1217" t="s" s="97">
        <v>132</v>
      </c>
      <c r="BE1217" s="140">
        <f>IF(N1217="základní",J1217,0)</f>
        <v>0</v>
      </c>
      <c r="BF1217" s="140">
        <f>IF(N1217="snížená",J1217,0)</f>
        <v>0</v>
      </c>
      <c r="BG1217" s="140">
        <f>IF(N1217="zákl. přenesená",J1217,0)</f>
        <v>0</v>
      </c>
      <c r="BH1217" s="140">
        <f>IF(N1217="sníž. přenesená",J1217,0)</f>
        <v>0</v>
      </c>
      <c r="BI1217" s="140">
        <f>IF(N1217="nulová",J1217,0)</f>
        <v>0</v>
      </c>
      <c r="BJ1217" t="s" s="97">
        <v>130</v>
      </c>
      <c r="BK1217" s="140">
        <f>ROUND(I1217*H1217,2)</f>
        <v>0</v>
      </c>
      <c r="BL1217" t="s" s="97">
        <v>222</v>
      </c>
      <c r="BM1217" t="s" s="141">
        <v>1729</v>
      </c>
    </row>
    <row r="1218" s="60" customFormat="1" ht="16.5" customHeight="1">
      <c r="C1218" t="s" s="129">
        <v>1730</v>
      </c>
      <c r="D1218" t="s" s="129">
        <v>134</v>
      </c>
      <c r="E1218" t="s" s="130">
        <v>1731</v>
      </c>
      <c r="F1218" t="s" s="130">
        <v>1732</v>
      </c>
      <c r="G1218" t="s" s="131">
        <v>188</v>
      </c>
      <c r="H1218" s="132">
        <v>644.965</v>
      </c>
      <c r="I1218" s="133"/>
      <c r="J1218" s="134">
        <f>ROUND(I1218*H1218,2)</f>
        <v>0</v>
      </c>
      <c r="M1218" s="135"/>
      <c r="N1218" t="s" s="136">
        <v>49</v>
      </c>
      <c r="P1218" s="137">
        <f>O1218*H1218</f>
        <v>0</v>
      </c>
      <c r="Q1218" s="137">
        <v>0.0045</v>
      </c>
      <c r="R1218" s="137">
        <f>Q1218*H1218</f>
        <v>2.9023425</v>
      </c>
      <c r="S1218" s="137">
        <v>0</v>
      </c>
      <c r="T1218" s="138">
        <f>S1218*H1218</f>
        <v>0</v>
      </c>
      <c r="AR1218" t="s" s="139">
        <v>222</v>
      </c>
      <c r="AT1218" t="s" s="139">
        <v>134</v>
      </c>
      <c r="AU1218" t="s" s="139">
        <v>24</v>
      </c>
      <c r="AY1218" t="s" s="97">
        <v>132</v>
      </c>
      <c r="BE1218" s="140">
        <f>IF(N1218="základní",J1218,0)</f>
        <v>0</v>
      </c>
      <c r="BF1218" s="140">
        <f>IF(N1218="snížená",J1218,0)</f>
        <v>0</v>
      </c>
      <c r="BG1218" s="140">
        <f>IF(N1218="zákl. přenesená",J1218,0)</f>
        <v>0</v>
      </c>
      <c r="BH1218" s="140">
        <f>IF(N1218="sníž. přenesená",J1218,0)</f>
        <v>0</v>
      </c>
      <c r="BI1218" s="140">
        <f>IF(N1218="nulová",J1218,0)</f>
        <v>0</v>
      </c>
      <c r="BJ1218" t="s" s="97">
        <v>130</v>
      </c>
      <c r="BK1218" s="140">
        <f>ROUND(I1218*H1218,2)</f>
        <v>0</v>
      </c>
      <c r="BL1218" t="s" s="97">
        <v>222</v>
      </c>
      <c r="BM1218" t="s" s="141">
        <v>1733</v>
      </c>
    </row>
    <row r="1219" s="60" customFormat="1" ht="33" customHeight="1">
      <c r="C1219" t="s" s="129">
        <v>1734</v>
      </c>
      <c r="D1219" t="s" s="129">
        <v>134</v>
      </c>
      <c r="E1219" t="s" s="130">
        <v>1735</v>
      </c>
      <c r="F1219" t="s" s="130">
        <v>1736</v>
      </c>
      <c r="G1219" t="s" s="131">
        <v>188</v>
      </c>
      <c r="H1219" s="132">
        <v>595.508</v>
      </c>
      <c r="I1219" s="133"/>
      <c r="J1219" s="134">
        <f>ROUND(I1219*H1219,2)</f>
        <v>0</v>
      </c>
      <c r="M1219" s="135"/>
      <c r="N1219" t="s" s="136">
        <v>49</v>
      </c>
      <c r="P1219" s="137">
        <f>O1219*H1219</f>
        <v>0</v>
      </c>
      <c r="Q1219" s="137">
        <v>0.00605</v>
      </c>
      <c r="R1219" s="137">
        <f>Q1219*H1219</f>
        <v>3.6028234</v>
      </c>
      <c r="S1219" s="137">
        <v>0</v>
      </c>
      <c r="T1219" s="138">
        <f>S1219*H1219</f>
        <v>0</v>
      </c>
      <c r="AR1219" t="s" s="139">
        <v>222</v>
      </c>
      <c r="AT1219" t="s" s="139">
        <v>134</v>
      </c>
      <c r="AU1219" t="s" s="139">
        <v>24</v>
      </c>
      <c r="AY1219" t="s" s="97">
        <v>132</v>
      </c>
      <c r="BE1219" s="140">
        <f>IF(N1219="základní",J1219,0)</f>
        <v>0</v>
      </c>
      <c r="BF1219" s="140">
        <f>IF(N1219="snížená",J1219,0)</f>
        <v>0</v>
      </c>
      <c r="BG1219" s="140">
        <f>IF(N1219="zákl. přenesená",J1219,0)</f>
        <v>0</v>
      </c>
      <c r="BH1219" s="140">
        <f>IF(N1219="sníž. přenesená",J1219,0)</f>
        <v>0</v>
      </c>
      <c r="BI1219" s="140">
        <f>IF(N1219="nulová",J1219,0)</f>
        <v>0</v>
      </c>
      <c r="BJ1219" t="s" s="97">
        <v>130</v>
      </c>
      <c r="BK1219" s="140">
        <f>ROUND(I1219*H1219,2)</f>
        <v>0</v>
      </c>
      <c r="BL1219" t="s" s="97">
        <v>222</v>
      </c>
      <c r="BM1219" t="s" s="141">
        <v>1737</v>
      </c>
    </row>
    <row r="1220" s="142" customFormat="1" ht="13.55" customHeight="1">
      <c r="D1220" t="s" s="143">
        <v>140</v>
      </c>
      <c r="E1220" s="144"/>
      <c r="F1220" t="s" s="145">
        <v>1738</v>
      </c>
      <c r="H1220" s="144"/>
      <c r="AT1220" t="s" s="146">
        <v>140</v>
      </c>
      <c r="AU1220" t="s" s="146">
        <v>24</v>
      </c>
      <c r="AV1220" t="s" s="147">
        <v>130</v>
      </c>
      <c r="AW1220" t="s" s="147">
        <v>142</v>
      </c>
      <c r="AX1220" t="s" s="147">
        <v>131</v>
      </c>
      <c r="AY1220" t="s" s="146">
        <v>132</v>
      </c>
    </row>
    <row r="1221" s="142" customFormat="1" ht="13.55" customHeight="1">
      <c r="D1221" t="s" s="149">
        <v>140</v>
      </c>
      <c r="E1221" s="180"/>
      <c r="F1221" t="s" s="181">
        <v>306</v>
      </c>
      <c r="H1221" s="180"/>
      <c r="AT1221" t="s" s="146">
        <v>140</v>
      </c>
      <c r="AU1221" t="s" s="146">
        <v>24</v>
      </c>
      <c r="AV1221" t="s" s="147">
        <v>130</v>
      </c>
      <c r="AW1221" t="s" s="147">
        <v>142</v>
      </c>
      <c r="AX1221" t="s" s="147">
        <v>131</v>
      </c>
      <c r="AY1221" t="s" s="146">
        <v>132</v>
      </c>
    </row>
    <row r="1222" s="148" customFormat="1" ht="13.55" customHeight="1">
      <c r="D1222" t="s" s="149">
        <v>140</v>
      </c>
      <c r="E1222" s="150"/>
      <c r="F1222" t="s" s="151">
        <v>1739</v>
      </c>
      <c r="H1222" s="152">
        <v>33.6</v>
      </c>
      <c r="AT1222" t="s" s="153">
        <v>140</v>
      </c>
      <c r="AU1222" t="s" s="153">
        <v>24</v>
      </c>
      <c r="AV1222" t="s" s="147">
        <v>24</v>
      </c>
      <c r="AW1222" t="s" s="147">
        <v>142</v>
      </c>
      <c r="AX1222" t="s" s="147">
        <v>131</v>
      </c>
      <c r="AY1222" t="s" s="153">
        <v>132</v>
      </c>
    </row>
    <row r="1223" s="148" customFormat="1" ht="13.55" customHeight="1">
      <c r="D1223" t="s" s="149">
        <v>140</v>
      </c>
      <c r="E1223" s="150"/>
      <c r="F1223" t="s" s="151">
        <v>1740</v>
      </c>
      <c r="H1223" s="152">
        <v>-8.667999999999999</v>
      </c>
      <c r="AT1223" t="s" s="153">
        <v>140</v>
      </c>
      <c r="AU1223" t="s" s="153">
        <v>24</v>
      </c>
      <c r="AV1223" t="s" s="147">
        <v>24</v>
      </c>
      <c r="AW1223" t="s" s="147">
        <v>142</v>
      </c>
      <c r="AX1223" t="s" s="147">
        <v>131</v>
      </c>
      <c r="AY1223" t="s" s="153">
        <v>132</v>
      </c>
    </row>
    <row r="1224" s="148" customFormat="1" ht="13.55" customHeight="1">
      <c r="D1224" t="s" s="149">
        <v>140</v>
      </c>
      <c r="E1224" s="150"/>
      <c r="F1224" t="s" s="151">
        <v>1741</v>
      </c>
      <c r="H1224" s="152">
        <v>19</v>
      </c>
      <c r="AT1224" t="s" s="153">
        <v>140</v>
      </c>
      <c r="AU1224" t="s" s="153">
        <v>24</v>
      </c>
      <c r="AV1224" t="s" s="147">
        <v>24</v>
      </c>
      <c r="AW1224" t="s" s="147">
        <v>142</v>
      </c>
      <c r="AX1224" t="s" s="147">
        <v>131</v>
      </c>
      <c r="AY1224" t="s" s="153">
        <v>132</v>
      </c>
    </row>
    <row r="1225" s="148" customFormat="1" ht="13.55" customHeight="1">
      <c r="D1225" t="s" s="149">
        <v>140</v>
      </c>
      <c r="E1225" s="150"/>
      <c r="F1225" t="s" s="151">
        <v>1742</v>
      </c>
      <c r="H1225" s="152">
        <v>-1.773</v>
      </c>
      <c r="AT1225" t="s" s="153">
        <v>140</v>
      </c>
      <c r="AU1225" t="s" s="153">
        <v>24</v>
      </c>
      <c r="AV1225" t="s" s="147">
        <v>24</v>
      </c>
      <c r="AW1225" t="s" s="147">
        <v>142</v>
      </c>
      <c r="AX1225" t="s" s="147">
        <v>131</v>
      </c>
      <c r="AY1225" t="s" s="153">
        <v>132</v>
      </c>
    </row>
    <row r="1226" s="148" customFormat="1" ht="13.55" customHeight="1">
      <c r="D1226" t="s" s="149">
        <v>140</v>
      </c>
      <c r="E1226" s="150"/>
      <c r="F1226" t="s" s="151">
        <v>1743</v>
      </c>
      <c r="H1226" s="152">
        <v>19</v>
      </c>
      <c r="AT1226" t="s" s="153">
        <v>140</v>
      </c>
      <c r="AU1226" t="s" s="153">
        <v>24</v>
      </c>
      <c r="AV1226" t="s" s="147">
        <v>24</v>
      </c>
      <c r="AW1226" t="s" s="147">
        <v>142</v>
      </c>
      <c r="AX1226" t="s" s="147">
        <v>131</v>
      </c>
      <c r="AY1226" t="s" s="153">
        <v>132</v>
      </c>
    </row>
    <row r="1227" s="148" customFormat="1" ht="13.55" customHeight="1">
      <c r="D1227" t="s" s="149">
        <v>140</v>
      </c>
      <c r="E1227" s="150"/>
      <c r="F1227" t="s" s="151">
        <v>1744</v>
      </c>
      <c r="H1227" s="152">
        <v>-1.773</v>
      </c>
      <c r="AT1227" t="s" s="153">
        <v>140</v>
      </c>
      <c r="AU1227" t="s" s="153">
        <v>24</v>
      </c>
      <c r="AV1227" t="s" s="147">
        <v>24</v>
      </c>
      <c r="AW1227" t="s" s="147">
        <v>142</v>
      </c>
      <c r="AX1227" t="s" s="147">
        <v>131</v>
      </c>
      <c r="AY1227" t="s" s="153">
        <v>132</v>
      </c>
    </row>
    <row r="1228" s="148" customFormat="1" ht="13.55" customHeight="1">
      <c r="D1228" t="s" s="149">
        <v>140</v>
      </c>
      <c r="E1228" s="150"/>
      <c r="F1228" t="s" s="151">
        <v>1745</v>
      </c>
      <c r="H1228" s="152">
        <v>190.14</v>
      </c>
      <c r="AT1228" t="s" s="153">
        <v>140</v>
      </c>
      <c r="AU1228" t="s" s="153">
        <v>24</v>
      </c>
      <c r="AV1228" t="s" s="147">
        <v>24</v>
      </c>
      <c r="AW1228" t="s" s="147">
        <v>142</v>
      </c>
      <c r="AX1228" t="s" s="147">
        <v>131</v>
      </c>
      <c r="AY1228" t="s" s="153">
        <v>132</v>
      </c>
    </row>
    <row r="1229" s="148" customFormat="1" ht="13.55" customHeight="1">
      <c r="D1229" t="s" s="149">
        <v>140</v>
      </c>
      <c r="E1229" s="150"/>
      <c r="F1229" t="s" s="151">
        <v>1746</v>
      </c>
      <c r="H1229" s="152">
        <v>-19.109</v>
      </c>
      <c r="AT1229" t="s" s="153">
        <v>140</v>
      </c>
      <c r="AU1229" t="s" s="153">
        <v>24</v>
      </c>
      <c r="AV1229" t="s" s="147">
        <v>24</v>
      </c>
      <c r="AW1229" t="s" s="147">
        <v>142</v>
      </c>
      <c r="AX1229" t="s" s="147">
        <v>131</v>
      </c>
      <c r="AY1229" t="s" s="153">
        <v>132</v>
      </c>
    </row>
    <row r="1230" s="148" customFormat="1" ht="13.55" customHeight="1">
      <c r="D1230" t="s" s="149">
        <v>140</v>
      </c>
      <c r="E1230" s="150"/>
      <c r="F1230" t="s" s="151">
        <v>1747</v>
      </c>
      <c r="H1230" s="152">
        <v>14.8</v>
      </c>
      <c r="AT1230" t="s" s="153">
        <v>140</v>
      </c>
      <c r="AU1230" t="s" s="153">
        <v>24</v>
      </c>
      <c r="AV1230" t="s" s="147">
        <v>24</v>
      </c>
      <c r="AW1230" t="s" s="147">
        <v>142</v>
      </c>
      <c r="AX1230" t="s" s="147">
        <v>131</v>
      </c>
      <c r="AY1230" t="s" s="153">
        <v>132</v>
      </c>
    </row>
    <row r="1231" s="148" customFormat="1" ht="13.55" customHeight="1">
      <c r="D1231" t="s" s="149">
        <v>140</v>
      </c>
      <c r="E1231" s="150"/>
      <c r="F1231" t="s" s="151">
        <v>1748</v>
      </c>
      <c r="H1231" s="152">
        <v>-1.576</v>
      </c>
      <c r="AT1231" t="s" s="153">
        <v>140</v>
      </c>
      <c r="AU1231" t="s" s="153">
        <v>24</v>
      </c>
      <c r="AV1231" t="s" s="147">
        <v>24</v>
      </c>
      <c r="AW1231" t="s" s="147">
        <v>142</v>
      </c>
      <c r="AX1231" t="s" s="147">
        <v>131</v>
      </c>
      <c r="AY1231" t="s" s="153">
        <v>132</v>
      </c>
    </row>
    <row r="1232" s="148" customFormat="1" ht="13.55" customHeight="1">
      <c r="D1232" t="s" s="149">
        <v>140</v>
      </c>
      <c r="E1232" s="150"/>
      <c r="F1232" t="s" s="151">
        <v>1749</v>
      </c>
      <c r="H1232" s="152">
        <v>3.2</v>
      </c>
      <c r="AT1232" t="s" s="153">
        <v>140</v>
      </c>
      <c r="AU1232" t="s" s="153">
        <v>24</v>
      </c>
      <c r="AV1232" t="s" s="147">
        <v>24</v>
      </c>
      <c r="AW1232" t="s" s="147">
        <v>142</v>
      </c>
      <c r="AX1232" t="s" s="147">
        <v>131</v>
      </c>
      <c r="AY1232" t="s" s="153">
        <v>132</v>
      </c>
    </row>
    <row r="1233" s="148" customFormat="1" ht="13.55" customHeight="1">
      <c r="D1233" t="s" s="149">
        <v>140</v>
      </c>
      <c r="E1233" s="150"/>
      <c r="F1233" t="s" s="151">
        <v>1750</v>
      </c>
      <c r="H1233" s="152">
        <v>9.52</v>
      </c>
      <c r="AT1233" t="s" s="153">
        <v>140</v>
      </c>
      <c r="AU1233" t="s" s="153">
        <v>24</v>
      </c>
      <c r="AV1233" t="s" s="147">
        <v>24</v>
      </c>
      <c r="AW1233" t="s" s="147">
        <v>142</v>
      </c>
      <c r="AX1233" t="s" s="147">
        <v>131</v>
      </c>
      <c r="AY1233" t="s" s="153">
        <v>132</v>
      </c>
    </row>
    <row r="1234" s="148" customFormat="1" ht="13.55" customHeight="1">
      <c r="D1234" t="s" s="149">
        <v>140</v>
      </c>
      <c r="E1234" s="150"/>
      <c r="F1234" t="s" s="151">
        <v>1751</v>
      </c>
      <c r="H1234" s="152">
        <v>-1.2</v>
      </c>
      <c r="AT1234" t="s" s="153">
        <v>140</v>
      </c>
      <c r="AU1234" t="s" s="153">
        <v>24</v>
      </c>
      <c r="AV1234" t="s" s="147">
        <v>24</v>
      </c>
      <c r="AW1234" t="s" s="147">
        <v>142</v>
      </c>
      <c r="AX1234" t="s" s="147">
        <v>131</v>
      </c>
      <c r="AY1234" t="s" s="153">
        <v>132</v>
      </c>
    </row>
    <row r="1235" s="148" customFormat="1" ht="13.55" customHeight="1">
      <c r="D1235" t="s" s="149">
        <v>140</v>
      </c>
      <c r="E1235" s="150"/>
      <c r="F1235" t="s" s="151">
        <v>1752</v>
      </c>
      <c r="H1235" s="152">
        <v>14</v>
      </c>
      <c r="AT1235" t="s" s="153">
        <v>140</v>
      </c>
      <c r="AU1235" t="s" s="153">
        <v>24</v>
      </c>
      <c r="AV1235" t="s" s="147">
        <v>24</v>
      </c>
      <c r="AW1235" t="s" s="147">
        <v>142</v>
      </c>
      <c r="AX1235" t="s" s="147">
        <v>131</v>
      </c>
      <c r="AY1235" t="s" s="153">
        <v>132</v>
      </c>
    </row>
    <row r="1236" s="148" customFormat="1" ht="13.55" customHeight="1">
      <c r="D1236" t="s" s="149">
        <v>140</v>
      </c>
      <c r="E1236" s="150"/>
      <c r="F1236" t="s" s="151">
        <v>1753</v>
      </c>
      <c r="H1236" s="152">
        <v>-1.182</v>
      </c>
      <c r="AT1236" t="s" s="153">
        <v>140</v>
      </c>
      <c r="AU1236" t="s" s="153">
        <v>24</v>
      </c>
      <c r="AV1236" t="s" s="147">
        <v>24</v>
      </c>
      <c r="AW1236" t="s" s="147">
        <v>142</v>
      </c>
      <c r="AX1236" t="s" s="147">
        <v>131</v>
      </c>
      <c r="AY1236" t="s" s="153">
        <v>132</v>
      </c>
    </row>
    <row r="1237" s="148" customFormat="1" ht="13.55" customHeight="1">
      <c r="D1237" t="s" s="149">
        <v>140</v>
      </c>
      <c r="E1237" s="150"/>
      <c r="F1237" t="s" s="151">
        <v>1754</v>
      </c>
      <c r="H1237" s="152">
        <v>15.8</v>
      </c>
      <c r="AT1237" t="s" s="153">
        <v>140</v>
      </c>
      <c r="AU1237" t="s" s="153">
        <v>24</v>
      </c>
      <c r="AV1237" t="s" s="147">
        <v>24</v>
      </c>
      <c r="AW1237" t="s" s="147">
        <v>142</v>
      </c>
      <c r="AX1237" t="s" s="147">
        <v>131</v>
      </c>
      <c r="AY1237" t="s" s="153">
        <v>132</v>
      </c>
    </row>
    <row r="1238" s="148" customFormat="1" ht="13.55" customHeight="1">
      <c r="D1238" t="s" s="149">
        <v>140</v>
      </c>
      <c r="E1238" s="150"/>
      <c r="F1238" t="s" s="151">
        <v>1755</v>
      </c>
      <c r="H1238" s="152">
        <v>-2.758</v>
      </c>
      <c r="AT1238" t="s" s="153">
        <v>140</v>
      </c>
      <c r="AU1238" t="s" s="153">
        <v>24</v>
      </c>
      <c r="AV1238" t="s" s="147">
        <v>24</v>
      </c>
      <c r="AW1238" t="s" s="147">
        <v>142</v>
      </c>
      <c r="AX1238" t="s" s="147">
        <v>131</v>
      </c>
      <c r="AY1238" t="s" s="153">
        <v>132</v>
      </c>
    </row>
    <row r="1239" s="148" customFormat="1" ht="13.55" customHeight="1">
      <c r="D1239" t="s" s="149">
        <v>140</v>
      </c>
      <c r="E1239" s="150"/>
      <c r="F1239" t="s" s="151">
        <v>1756</v>
      </c>
      <c r="H1239" s="152">
        <v>9.199999999999999</v>
      </c>
      <c r="AT1239" t="s" s="153">
        <v>140</v>
      </c>
      <c r="AU1239" t="s" s="153">
        <v>24</v>
      </c>
      <c r="AV1239" t="s" s="147">
        <v>24</v>
      </c>
      <c r="AW1239" t="s" s="147">
        <v>142</v>
      </c>
      <c r="AX1239" t="s" s="147">
        <v>131</v>
      </c>
      <c r="AY1239" t="s" s="153">
        <v>132</v>
      </c>
    </row>
    <row r="1240" s="148" customFormat="1" ht="13.55" customHeight="1">
      <c r="D1240" t="s" s="149">
        <v>140</v>
      </c>
      <c r="E1240" s="150"/>
      <c r="F1240" t="s" s="151">
        <v>1757</v>
      </c>
      <c r="H1240" s="152">
        <v>-2.364</v>
      </c>
      <c r="AT1240" t="s" s="153">
        <v>140</v>
      </c>
      <c r="AU1240" t="s" s="153">
        <v>24</v>
      </c>
      <c r="AV1240" t="s" s="147">
        <v>24</v>
      </c>
      <c r="AW1240" t="s" s="147">
        <v>142</v>
      </c>
      <c r="AX1240" t="s" s="147">
        <v>131</v>
      </c>
      <c r="AY1240" t="s" s="153">
        <v>132</v>
      </c>
    </row>
    <row r="1241" s="148" customFormat="1" ht="13.55" customHeight="1">
      <c r="D1241" t="s" s="149">
        <v>140</v>
      </c>
      <c r="E1241" s="150"/>
      <c r="F1241" t="s" s="151">
        <v>1758</v>
      </c>
      <c r="H1241" s="152">
        <v>9.4</v>
      </c>
      <c r="AT1241" t="s" s="153">
        <v>140</v>
      </c>
      <c r="AU1241" t="s" s="153">
        <v>24</v>
      </c>
      <c r="AV1241" t="s" s="147">
        <v>24</v>
      </c>
      <c r="AW1241" t="s" s="147">
        <v>142</v>
      </c>
      <c r="AX1241" t="s" s="147">
        <v>131</v>
      </c>
      <c r="AY1241" t="s" s="153">
        <v>132</v>
      </c>
    </row>
    <row r="1242" s="148" customFormat="1" ht="13.55" customHeight="1">
      <c r="D1242" t="s" s="149">
        <v>140</v>
      </c>
      <c r="E1242" s="150"/>
      <c r="F1242" t="s" s="151">
        <v>1759</v>
      </c>
      <c r="H1242" s="152">
        <v>-1.182</v>
      </c>
      <c r="AT1242" t="s" s="153">
        <v>140</v>
      </c>
      <c r="AU1242" t="s" s="153">
        <v>24</v>
      </c>
      <c r="AV1242" t="s" s="147">
        <v>24</v>
      </c>
      <c r="AW1242" t="s" s="147">
        <v>142</v>
      </c>
      <c r="AX1242" t="s" s="147">
        <v>131</v>
      </c>
      <c r="AY1242" t="s" s="153">
        <v>132</v>
      </c>
    </row>
    <row r="1243" s="148" customFormat="1" ht="13.55" customHeight="1">
      <c r="D1243" t="s" s="149">
        <v>140</v>
      </c>
      <c r="E1243" s="150"/>
      <c r="F1243" t="s" s="151">
        <v>1760</v>
      </c>
      <c r="H1243" s="152">
        <v>9</v>
      </c>
      <c r="AT1243" t="s" s="153">
        <v>140</v>
      </c>
      <c r="AU1243" t="s" s="153">
        <v>24</v>
      </c>
      <c r="AV1243" t="s" s="147">
        <v>24</v>
      </c>
      <c r="AW1243" t="s" s="147">
        <v>142</v>
      </c>
      <c r="AX1243" t="s" s="147">
        <v>131</v>
      </c>
      <c r="AY1243" t="s" s="153">
        <v>132</v>
      </c>
    </row>
    <row r="1244" s="148" customFormat="1" ht="13.55" customHeight="1">
      <c r="D1244" t="s" s="149">
        <v>140</v>
      </c>
      <c r="E1244" s="150"/>
      <c r="F1244" t="s" s="151">
        <v>1759</v>
      </c>
      <c r="H1244" s="152">
        <v>-1.182</v>
      </c>
      <c r="AT1244" t="s" s="153">
        <v>140</v>
      </c>
      <c r="AU1244" t="s" s="153">
        <v>24</v>
      </c>
      <c r="AV1244" t="s" s="147">
        <v>24</v>
      </c>
      <c r="AW1244" t="s" s="147">
        <v>142</v>
      </c>
      <c r="AX1244" t="s" s="147">
        <v>131</v>
      </c>
      <c r="AY1244" t="s" s="153">
        <v>132</v>
      </c>
    </row>
    <row r="1245" s="148" customFormat="1" ht="13.55" customHeight="1">
      <c r="D1245" t="s" s="149">
        <v>140</v>
      </c>
      <c r="E1245" s="150"/>
      <c r="F1245" t="s" s="151">
        <v>1761</v>
      </c>
      <c r="H1245" s="152">
        <v>16.6</v>
      </c>
      <c r="AT1245" t="s" s="153">
        <v>140</v>
      </c>
      <c r="AU1245" t="s" s="153">
        <v>24</v>
      </c>
      <c r="AV1245" t="s" s="147">
        <v>24</v>
      </c>
      <c r="AW1245" t="s" s="147">
        <v>142</v>
      </c>
      <c r="AX1245" t="s" s="147">
        <v>131</v>
      </c>
      <c r="AY1245" t="s" s="153">
        <v>132</v>
      </c>
    </row>
    <row r="1246" s="148" customFormat="1" ht="13.55" customHeight="1">
      <c r="D1246" t="s" s="149">
        <v>140</v>
      </c>
      <c r="E1246" s="150"/>
      <c r="F1246" t="s" s="151">
        <v>1762</v>
      </c>
      <c r="H1246" s="152">
        <v>-3.546</v>
      </c>
      <c r="AT1246" t="s" s="153">
        <v>140</v>
      </c>
      <c r="AU1246" t="s" s="153">
        <v>24</v>
      </c>
      <c r="AV1246" t="s" s="147">
        <v>24</v>
      </c>
      <c r="AW1246" t="s" s="147">
        <v>142</v>
      </c>
      <c r="AX1246" t="s" s="147">
        <v>131</v>
      </c>
      <c r="AY1246" t="s" s="153">
        <v>132</v>
      </c>
    </row>
    <row r="1247" s="148" customFormat="1" ht="13.55" customHeight="1">
      <c r="D1247" t="s" s="149">
        <v>140</v>
      </c>
      <c r="E1247" s="150"/>
      <c r="F1247" t="s" s="151">
        <v>1763</v>
      </c>
      <c r="H1247" s="152">
        <v>21</v>
      </c>
      <c r="AT1247" t="s" s="153">
        <v>140</v>
      </c>
      <c r="AU1247" t="s" s="153">
        <v>24</v>
      </c>
      <c r="AV1247" t="s" s="147">
        <v>24</v>
      </c>
      <c r="AW1247" t="s" s="147">
        <v>142</v>
      </c>
      <c r="AX1247" t="s" s="147">
        <v>131</v>
      </c>
      <c r="AY1247" t="s" s="153">
        <v>132</v>
      </c>
    </row>
    <row r="1248" s="148" customFormat="1" ht="13.55" customHeight="1">
      <c r="D1248" t="s" s="149">
        <v>140</v>
      </c>
      <c r="E1248" s="150"/>
      <c r="F1248" t="s" s="151">
        <v>1764</v>
      </c>
      <c r="H1248" s="152">
        <v>-1.576</v>
      </c>
      <c r="AT1248" t="s" s="153">
        <v>140</v>
      </c>
      <c r="AU1248" t="s" s="153">
        <v>24</v>
      </c>
      <c r="AV1248" t="s" s="147">
        <v>24</v>
      </c>
      <c r="AW1248" t="s" s="147">
        <v>142</v>
      </c>
      <c r="AX1248" t="s" s="147">
        <v>131</v>
      </c>
      <c r="AY1248" t="s" s="153">
        <v>132</v>
      </c>
    </row>
    <row r="1249" s="148" customFormat="1" ht="13.55" customHeight="1">
      <c r="D1249" t="s" s="149">
        <v>140</v>
      </c>
      <c r="E1249" s="150"/>
      <c r="F1249" t="s" s="151">
        <v>1765</v>
      </c>
      <c r="H1249" s="152">
        <v>34.8</v>
      </c>
      <c r="AT1249" t="s" s="153">
        <v>140</v>
      </c>
      <c r="AU1249" t="s" s="153">
        <v>24</v>
      </c>
      <c r="AV1249" t="s" s="147">
        <v>24</v>
      </c>
      <c r="AW1249" t="s" s="147">
        <v>142</v>
      </c>
      <c r="AX1249" t="s" s="147">
        <v>131</v>
      </c>
      <c r="AY1249" t="s" s="153">
        <v>132</v>
      </c>
    </row>
    <row r="1250" s="148" customFormat="1" ht="13.55" customHeight="1">
      <c r="D1250" t="s" s="149">
        <v>140</v>
      </c>
      <c r="E1250" s="150"/>
      <c r="F1250" t="s" s="151">
        <v>1764</v>
      </c>
      <c r="H1250" s="152">
        <v>-1.576</v>
      </c>
      <c r="AT1250" t="s" s="153">
        <v>140</v>
      </c>
      <c r="AU1250" t="s" s="153">
        <v>24</v>
      </c>
      <c r="AV1250" t="s" s="147">
        <v>24</v>
      </c>
      <c r="AW1250" t="s" s="147">
        <v>142</v>
      </c>
      <c r="AX1250" t="s" s="147">
        <v>131</v>
      </c>
      <c r="AY1250" t="s" s="153">
        <v>132</v>
      </c>
    </row>
    <row r="1251" s="148" customFormat="1" ht="13.55" customHeight="1">
      <c r="D1251" t="s" s="149">
        <v>140</v>
      </c>
      <c r="E1251" s="150"/>
      <c r="F1251" t="s" s="151">
        <v>1766</v>
      </c>
      <c r="H1251" s="152">
        <v>35.8</v>
      </c>
      <c r="AT1251" t="s" s="153">
        <v>140</v>
      </c>
      <c r="AU1251" t="s" s="153">
        <v>24</v>
      </c>
      <c r="AV1251" t="s" s="147">
        <v>24</v>
      </c>
      <c r="AW1251" t="s" s="147">
        <v>142</v>
      </c>
      <c r="AX1251" t="s" s="147">
        <v>131</v>
      </c>
      <c r="AY1251" t="s" s="153">
        <v>132</v>
      </c>
    </row>
    <row r="1252" s="148" customFormat="1" ht="13.55" customHeight="1">
      <c r="D1252" t="s" s="149">
        <v>140</v>
      </c>
      <c r="E1252" s="150"/>
      <c r="F1252" t="s" s="151">
        <v>1767</v>
      </c>
      <c r="H1252" s="152">
        <v>-3.152</v>
      </c>
      <c r="AT1252" t="s" s="153">
        <v>140</v>
      </c>
      <c r="AU1252" t="s" s="153">
        <v>24</v>
      </c>
      <c r="AV1252" t="s" s="147">
        <v>24</v>
      </c>
      <c r="AW1252" t="s" s="147">
        <v>142</v>
      </c>
      <c r="AX1252" t="s" s="147">
        <v>131</v>
      </c>
      <c r="AY1252" t="s" s="153">
        <v>132</v>
      </c>
    </row>
    <row r="1253" s="148" customFormat="1" ht="13.55" customHeight="1">
      <c r="D1253" t="s" s="149">
        <v>140</v>
      </c>
      <c r="E1253" s="150"/>
      <c r="F1253" t="s" s="151">
        <v>1768</v>
      </c>
      <c r="H1253" s="152">
        <v>17.6</v>
      </c>
      <c r="AT1253" t="s" s="153">
        <v>140</v>
      </c>
      <c r="AU1253" t="s" s="153">
        <v>24</v>
      </c>
      <c r="AV1253" t="s" s="147">
        <v>24</v>
      </c>
      <c r="AW1253" t="s" s="147">
        <v>142</v>
      </c>
      <c r="AX1253" t="s" s="147">
        <v>131</v>
      </c>
      <c r="AY1253" t="s" s="153">
        <v>132</v>
      </c>
    </row>
    <row r="1254" s="148" customFormat="1" ht="13.55" customHeight="1">
      <c r="D1254" t="s" s="149">
        <v>140</v>
      </c>
      <c r="E1254" s="150"/>
      <c r="F1254" t="s" s="151">
        <v>1744</v>
      </c>
      <c r="H1254" s="152">
        <v>-1.773</v>
      </c>
      <c r="AT1254" t="s" s="153">
        <v>140</v>
      </c>
      <c r="AU1254" t="s" s="153">
        <v>24</v>
      </c>
      <c r="AV1254" t="s" s="147">
        <v>24</v>
      </c>
      <c r="AW1254" t="s" s="147">
        <v>142</v>
      </c>
      <c r="AX1254" t="s" s="147">
        <v>131</v>
      </c>
      <c r="AY1254" t="s" s="153">
        <v>132</v>
      </c>
    </row>
    <row r="1255" s="176" customFormat="1" ht="13.55" customHeight="1">
      <c r="D1255" t="s" s="149">
        <v>140</v>
      </c>
      <c r="E1255" s="177"/>
      <c r="F1255" t="s" s="178">
        <v>268</v>
      </c>
      <c r="H1255" s="152">
        <v>418.07</v>
      </c>
      <c r="AT1255" t="s" s="179">
        <v>140</v>
      </c>
      <c r="AU1255" t="s" s="179">
        <v>24</v>
      </c>
      <c r="AV1255" t="s" s="147">
        <v>151</v>
      </c>
      <c r="AW1255" t="s" s="147">
        <v>142</v>
      </c>
      <c r="AX1255" t="s" s="147">
        <v>131</v>
      </c>
      <c r="AY1255" t="s" s="179">
        <v>132</v>
      </c>
    </row>
    <row r="1256" s="142" customFormat="1" ht="13.55" customHeight="1">
      <c r="D1256" t="s" s="149">
        <v>140</v>
      </c>
      <c r="E1256" s="180"/>
      <c r="F1256" t="s" s="181">
        <v>335</v>
      </c>
      <c r="H1256" s="180"/>
      <c r="AT1256" t="s" s="146">
        <v>140</v>
      </c>
      <c r="AU1256" t="s" s="146">
        <v>24</v>
      </c>
      <c r="AV1256" t="s" s="147">
        <v>130</v>
      </c>
      <c r="AW1256" t="s" s="147">
        <v>142</v>
      </c>
      <c r="AX1256" t="s" s="147">
        <v>131</v>
      </c>
      <c r="AY1256" t="s" s="146">
        <v>132</v>
      </c>
    </row>
    <row r="1257" s="148" customFormat="1" ht="13.55" customHeight="1">
      <c r="D1257" t="s" s="149">
        <v>140</v>
      </c>
      <c r="E1257" s="150"/>
      <c r="F1257" t="s" s="151">
        <v>1769</v>
      </c>
      <c r="H1257" s="152">
        <v>25</v>
      </c>
      <c r="AT1257" t="s" s="153">
        <v>140</v>
      </c>
      <c r="AU1257" t="s" s="153">
        <v>24</v>
      </c>
      <c r="AV1257" t="s" s="147">
        <v>24</v>
      </c>
      <c r="AW1257" t="s" s="147">
        <v>142</v>
      </c>
      <c r="AX1257" t="s" s="147">
        <v>131</v>
      </c>
      <c r="AY1257" t="s" s="153">
        <v>132</v>
      </c>
    </row>
    <row r="1258" s="148" customFormat="1" ht="13.55" customHeight="1">
      <c r="D1258" t="s" s="149">
        <v>140</v>
      </c>
      <c r="E1258" s="150"/>
      <c r="F1258" t="s" s="151">
        <v>1744</v>
      </c>
      <c r="H1258" s="152">
        <v>-1.773</v>
      </c>
      <c r="AT1258" t="s" s="153">
        <v>140</v>
      </c>
      <c r="AU1258" t="s" s="153">
        <v>24</v>
      </c>
      <c r="AV1258" t="s" s="147">
        <v>24</v>
      </c>
      <c r="AW1258" t="s" s="147">
        <v>142</v>
      </c>
      <c r="AX1258" t="s" s="147">
        <v>131</v>
      </c>
      <c r="AY1258" t="s" s="153">
        <v>132</v>
      </c>
    </row>
    <row r="1259" s="148" customFormat="1" ht="13.55" customHeight="1">
      <c r="D1259" t="s" s="149">
        <v>140</v>
      </c>
      <c r="E1259" s="150"/>
      <c r="F1259" t="s" s="151">
        <v>1770</v>
      </c>
      <c r="H1259" s="152">
        <v>96.45999999999999</v>
      </c>
      <c r="AT1259" t="s" s="153">
        <v>140</v>
      </c>
      <c r="AU1259" t="s" s="153">
        <v>24</v>
      </c>
      <c r="AV1259" t="s" s="147">
        <v>24</v>
      </c>
      <c r="AW1259" t="s" s="147">
        <v>142</v>
      </c>
      <c r="AX1259" t="s" s="147">
        <v>131</v>
      </c>
      <c r="AY1259" t="s" s="153">
        <v>132</v>
      </c>
    </row>
    <row r="1260" s="148" customFormat="1" ht="13.55" customHeight="1">
      <c r="D1260" t="s" s="149">
        <v>140</v>
      </c>
      <c r="E1260" s="150"/>
      <c r="F1260" t="s" s="151">
        <v>1771</v>
      </c>
      <c r="H1260" s="152">
        <v>-34.33</v>
      </c>
      <c r="AT1260" t="s" s="153">
        <v>140</v>
      </c>
      <c r="AU1260" t="s" s="153">
        <v>24</v>
      </c>
      <c r="AV1260" t="s" s="147">
        <v>24</v>
      </c>
      <c r="AW1260" t="s" s="147">
        <v>142</v>
      </c>
      <c r="AX1260" t="s" s="147">
        <v>131</v>
      </c>
      <c r="AY1260" t="s" s="153">
        <v>132</v>
      </c>
    </row>
    <row r="1261" s="148" customFormat="1" ht="13.55" customHeight="1">
      <c r="D1261" t="s" s="149">
        <v>140</v>
      </c>
      <c r="E1261" s="150"/>
      <c r="F1261" t="s" s="151">
        <v>1772</v>
      </c>
      <c r="H1261" s="152">
        <v>22.9</v>
      </c>
      <c r="AT1261" t="s" s="153">
        <v>140</v>
      </c>
      <c r="AU1261" t="s" s="153">
        <v>24</v>
      </c>
      <c r="AV1261" t="s" s="147">
        <v>24</v>
      </c>
      <c r="AW1261" t="s" s="147">
        <v>142</v>
      </c>
      <c r="AX1261" t="s" s="147">
        <v>131</v>
      </c>
      <c r="AY1261" t="s" s="153">
        <v>132</v>
      </c>
    </row>
    <row r="1262" s="148" customFormat="1" ht="13.55" customHeight="1">
      <c r="D1262" t="s" s="149">
        <v>140</v>
      </c>
      <c r="E1262" s="150"/>
      <c r="F1262" t="s" s="151">
        <v>1773</v>
      </c>
      <c r="H1262" s="152">
        <v>-7.519</v>
      </c>
      <c r="AT1262" t="s" s="153">
        <v>140</v>
      </c>
      <c r="AU1262" t="s" s="153">
        <v>24</v>
      </c>
      <c r="AV1262" t="s" s="147">
        <v>24</v>
      </c>
      <c r="AW1262" t="s" s="147">
        <v>142</v>
      </c>
      <c r="AX1262" t="s" s="147">
        <v>131</v>
      </c>
      <c r="AY1262" t="s" s="153">
        <v>132</v>
      </c>
    </row>
    <row r="1263" s="148" customFormat="1" ht="13.55" customHeight="1">
      <c r="D1263" t="s" s="149">
        <v>140</v>
      </c>
      <c r="E1263" s="150"/>
      <c r="F1263" t="s" s="151">
        <v>1774</v>
      </c>
      <c r="H1263" s="152">
        <v>41.47</v>
      </c>
      <c r="AT1263" t="s" s="153">
        <v>140</v>
      </c>
      <c r="AU1263" t="s" s="153">
        <v>24</v>
      </c>
      <c r="AV1263" t="s" s="147">
        <v>24</v>
      </c>
      <c r="AW1263" t="s" s="147">
        <v>142</v>
      </c>
      <c r="AX1263" t="s" s="147">
        <v>131</v>
      </c>
      <c r="AY1263" t="s" s="153">
        <v>132</v>
      </c>
    </row>
    <row r="1264" s="148" customFormat="1" ht="13.55" customHeight="1">
      <c r="D1264" t="s" s="149">
        <v>140</v>
      </c>
      <c r="E1264" s="150"/>
      <c r="F1264" t="s" s="151">
        <v>1775</v>
      </c>
      <c r="H1264" s="152">
        <v>-2</v>
      </c>
      <c r="AT1264" t="s" s="153">
        <v>140</v>
      </c>
      <c r="AU1264" t="s" s="153">
        <v>24</v>
      </c>
      <c r="AV1264" t="s" s="147">
        <v>24</v>
      </c>
      <c r="AW1264" t="s" s="147">
        <v>142</v>
      </c>
      <c r="AX1264" t="s" s="147">
        <v>131</v>
      </c>
      <c r="AY1264" t="s" s="153">
        <v>132</v>
      </c>
    </row>
    <row r="1265" s="148" customFormat="1" ht="13.55" customHeight="1">
      <c r="D1265" t="s" s="149">
        <v>140</v>
      </c>
      <c r="E1265" s="150"/>
      <c r="F1265" t="s" s="151">
        <v>1776</v>
      </c>
      <c r="H1265" s="152">
        <v>50.44</v>
      </c>
      <c r="AT1265" t="s" s="153">
        <v>140</v>
      </c>
      <c r="AU1265" t="s" s="153">
        <v>24</v>
      </c>
      <c r="AV1265" t="s" s="147">
        <v>24</v>
      </c>
      <c r="AW1265" t="s" s="147">
        <v>142</v>
      </c>
      <c r="AX1265" t="s" s="147">
        <v>131</v>
      </c>
      <c r="AY1265" t="s" s="153">
        <v>132</v>
      </c>
    </row>
    <row r="1266" s="148" customFormat="1" ht="13.55" customHeight="1">
      <c r="D1266" t="s" s="149">
        <v>140</v>
      </c>
      <c r="E1266" s="150"/>
      <c r="F1266" t="s" s="151">
        <v>1777</v>
      </c>
      <c r="H1266" s="152">
        <v>-6.473</v>
      </c>
      <c r="AT1266" t="s" s="153">
        <v>140</v>
      </c>
      <c r="AU1266" t="s" s="153">
        <v>24</v>
      </c>
      <c r="AV1266" t="s" s="147">
        <v>24</v>
      </c>
      <c r="AW1266" t="s" s="147">
        <v>142</v>
      </c>
      <c r="AX1266" t="s" s="147">
        <v>131</v>
      </c>
      <c r="AY1266" t="s" s="153">
        <v>132</v>
      </c>
    </row>
    <row r="1267" s="148" customFormat="1" ht="13.55" customHeight="1">
      <c r="D1267" t="s" s="149">
        <v>140</v>
      </c>
      <c r="E1267" s="150"/>
      <c r="F1267" t="s" s="151">
        <v>1778</v>
      </c>
      <c r="H1267" s="152">
        <v>6.6</v>
      </c>
      <c r="AT1267" t="s" s="153">
        <v>140</v>
      </c>
      <c r="AU1267" t="s" s="153">
        <v>24</v>
      </c>
      <c r="AV1267" t="s" s="147">
        <v>24</v>
      </c>
      <c r="AW1267" t="s" s="147">
        <v>142</v>
      </c>
      <c r="AX1267" t="s" s="147">
        <v>131</v>
      </c>
      <c r="AY1267" t="s" s="153">
        <v>132</v>
      </c>
    </row>
    <row r="1268" s="148" customFormat="1" ht="13.55" customHeight="1">
      <c r="D1268" t="s" s="149">
        <v>140</v>
      </c>
      <c r="E1268" s="150"/>
      <c r="F1268" t="s" s="151">
        <v>1779</v>
      </c>
      <c r="H1268" s="152">
        <v>10.8</v>
      </c>
      <c r="AT1268" t="s" s="153">
        <v>140</v>
      </c>
      <c r="AU1268" t="s" s="153">
        <v>24</v>
      </c>
      <c r="AV1268" t="s" s="147">
        <v>24</v>
      </c>
      <c r="AW1268" t="s" s="147">
        <v>142</v>
      </c>
      <c r="AX1268" t="s" s="147">
        <v>131</v>
      </c>
      <c r="AY1268" t="s" s="153">
        <v>132</v>
      </c>
    </row>
    <row r="1269" s="148" customFormat="1" ht="13.55" customHeight="1">
      <c r="D1269" t="s" s="149">
        <v>140</v>
      </c>
      <c r="E1269" s="150"/>
      <c r="F1269" t="s" s="151">
        <v>1780</v>
      </c>
      <c r="H1269" s="152">
        <v>-3.546</v>
      </c>
      <c r="AT1269" t="s" s="153">
        <v>140</v>
      </c>
      <c r="AU1269" t="s" s="153">
        <v>24</v>
      </c>
      <c r="AV1269" t="s" s="147">
        <v>24</v>
      </c>
      <c r="AW1269" t="s" s="147">
        <v>142</v>
      </c>
      <c r="AX1269" t="s" s="147">
        <v>131</v>
      </c>
      <c r="AY1269" t="s" s="153">
        <v>132</v>
      </c>
    </row>
    <row r="1270" s="148" customFormat="1" ht="13.55" customHeight="1">
      <c r="D1270" t="s" s="149">
        <v>140</v>
      </c>
      <c r="E1270" s="150"/>
      <c r="F1270" t="s" s="151">
        <v>1781</v>
      </c>
      <c r="H1270" s="152">
        <v>15.2</v>
      </c>
      <c r="AT1270" t="s" s="153">
        <v>140</v>
      </c>
      <c r="AU1270" t="s" s="153">
        <v>24</v>
      </c>
      <c r="AV1270" t="s" s="147">
        <v>24</v>
      </c>
      <c r="AW1270" t="s" s="147">
        <v>142</v>
      </c>
      <c r="AX1270" t="s" s="147">
        <v>131</v>
      </c>
      <c r="AY1270" t="s" s="153">
        <v>132</v>
      </c>
    </row>
    <row r="1271" s="148" customFormat="1" ht="13.55" customHeight="1">
      <c r="D1271" t="s" s="149">
        <v>140</v>
      </c>
      <c r="E1271" s="150"/>
      <c r="F1271" t="s" s="151">
        <v>1782</v>
      </c>
      <c r="H1271" s="152">
        <v>-4.062</v>
      </c>
      <c r="AT1271" t="s" s="153">
        <v>140</v>
      </c>
      <c r="AU1271" t="s" s="153">
        <v>24</v>
      </c>
      <c r="AV1271" t="s" s="147">
        <v>24</v>
      </c>
      <c r="AW1271" t="s" s="147">
        <v>142</v>
      </c>
      <c r="AX1271" t="s" s="147">
        <v>131</v>
      </c>
      <c r="AY1271" t="s" s="153">
        <v>132</v>
      </c>
    </row>
    <row r="1272" s="148" customFormat="1" ht="13.55" customHeight="1">
      <c r="D1272" t="s" s="149">
        <v>140</v>
      </c>
      <c r="E1272" s="150"/>
      <c r="F1272" t="s" s="151">
        <v>1783</v>
      </c>
      <c r="H1272" s="152">
        <v>11.2</v>
      </c>
      <c r="AT1272" t="s" s="153">
        <v>140</v>
      </c>
      <c r="AU1272" t="s" s="153">
        <v>24</v>
      </c>
      <c r="AV1272" t="s" s="147">
        <v>24</v>
      </c>
      <c r="AW1272" t="s" s="147">
        <v>142</v>
      </c>
      <c r="AX1272" t="s" s="147">
        <v>131</v>
      </c>
      <c r="AY1272" t="s" s="153">
        <v>132</v>
      </c>
    </row>
    <row r="1273" s="148" customFormat="1" ht="13.55" customHeight="1">
      <c r="D1273" t="s" s="149">
        <v>140</v>
      </c>
      <c r="E1273" s="150"/>
      <c r="F1273" t="s" s="151">
        <v>1753</v>
      </c>
      <c r="H1273" s="152">
        <v>-1.182</v>
      </c>
      <c r="AT1273" t="s" s="153">
        <v>140</v>
      </c>
      <c r="AU1273" t="s" s="153">
        <v>24</v>
      </c>
      <c r="AV1273" t="s" s="147">
        <v>24</v>
      </c>
      <c r="AW1273" t="s" s="147">
        <v>142</v>
      </c>
      <c r="AX1273" t="s" s="147">
        <v>131</v>
      </c>
      <c r="AY1273" t="s" s="153">
        <v>132</v>
      </c>
    </row>
    <row r="1274" s="176" customFormat="1" ht="13.55" customHeight="1">
      <c r="D1274" t="s" s="149">
        <v>140</v>
      </c>
      <c r="E1274" s="177"/>
      <c r="F1274" t="s" s="178">
        <v>268</v>
      </c>
      <c r="H1274" s="152">
        <v>219.185</v>
      </c>
      <c r="AT1274" t="s" s="179">
        <v>140</v>
      </c>
      <c r="AU1274" t="s" s="179">
        <v>24</v>
      </c>
      <c r="AV1274" t="s" s="147">
        <v>151</v>
      </c>
      <c r="AW1274" t="s" s="147">
        <v>142</v>
      </c>
      <c r="AX1274" t="s" s="147">
        <v>131</v>
      </c>
      <c r="AY1274" t="s" s="179">
        <v>132</v>
      </c>
    </row>
    <row r="1275" s="148" customFormat="1" ht="13.55" customHeight="1">
      <c r="D1275" t="s" s="149">
        <v>140</v>
      </c>
      <c r="E1275" s="150"/>
      <c r="F1275" t="s" s="151">
        <v>1784</v>
      </c>
      <c r="H1275" s="152">
        <v>-49.457</v>
      </c>
      <c r="AT1275" t="s" s="153">
        <v>140</v>
      </c>
      <c r="AU1275" t="s" s="153">
        <v>24</v>
      </c>
      <c r="AV1275" t="s" s="147">
        <v>24</v>
      </c>
      <c r="AW1275" t="s" s="147">
        <v>142</v>
      </c>
      <c r="AX1275" t="s" s="147">
        <v>131</v>
      </c>
      <c r="AY1275" t="s" s="153">
        <v>132</v>
      </c>
    </row>
    <row r="1276" s="148" customFormat="1" ht="13.55" customHeight="1">
      <c r="D1276" t="s" s="149">
        <v>140</v>
      </c>
      <c r="E1276" s="150"/>
      <c r="F1276" t="s" s="151">
        <v>1785</v>
      </c>
      <c r="H1276" s="152">
        <v>5.145</v>
      </c>
      <c r="AT1276" t="s" s="153">
        <v>140</v>
      </c>
      <c r="AU1276" t="s" s="153">
        <v>24</v>
      </c>
      <c r="AV1276" t="s" s="147">
        <v>24</v>
      </c>
      <c r="AW1276" t="s" s="147">
        <v>142</v>
      </c>
      <c r="AX1276" t="s" s="147">
        <v>131</v>
      </c>
      <c r="AY1276" t="s" s="153">
        <v>132</v>
      </c>
    </row>
    <row r="1277" s="148" customFormat="1" ht="13.55" customHeight="1">
      <c r="D1277" t="s" s="149">
        <v>140</v>
      </c>
      <c r="E1277" s="150"/>
      <c r="F1277" t="s" s="151">
        <v>1786</v>
      </c>
      <c r="H1277" s="152">
        <v>2.565</v>
      </c>
      <c r="AT1277" t="s" s="153">
        <v>140</v>
      </c>
      <c r="AU1277" t="s" s="153">
        <v>24</v>
      </c>
      <c r="AV1277" t="s" s="147">
        <v>24</v>
      </c>
      <c r="AW1277" t="s" s="147">
        <v>142</v>
      </c>
      <c r="AX1277" t="s" s="147">
        <v>131</v>
      </c>
      <c r="AY1277" t="s" s="153">
        <v>132</v>
      </c>
    </row>
    <row r="1278" s="154" customFormat="1" ht="13.55" customHeight="1">
      <c r="D1278" t="s" s="155">
        <v>140</v>
      </c>
      <c r="E1278" s="156"/>
      <c r="F1278" t="s" s="157">
        <v>144</v>
      </c>
      <c r="H1278" s="158">
        <v>595.508</v>
      </c>
      <c r="AT1278" t="s" s="159">
        <v>140</v>
      </c>
      <c r="AU1278" t="s" s="159">
        <v>24</v>
      </c>
      <c r="AV1278" t="s" s="147">
        <v>138</v>
      </c>
      <c r="AW1278" t="s" s="147">
        <v>142</v>
      </c>
      <c r="AX1278" t="s" s="147">
        <v>130</v>
      </c>
      <c r="AY1278" t="s" s="159">
        <v>132</v>
      </c>
    </row>
    <row r="1279" s="60" customFormat="1" ht="16.5" customHeight="1">
      <c r="C1279" t="s" s="163">
        <v>1787</v>
      </c>
      <c r="D1279" t="s" s="163">
        <v>168</v>
      </c>
      <c r="E1279" t="s" s="164">
        <v>1788</v>
      </c>
      <c r="F1279" t="s" s="164">
        <v>1789</v>
      </c>
      <c r="G1279" t="s" s="165">
        <v>188</v>
      </c>
      <c r="H1279" s="166">
        <v>655.059</v>
      </c>
      <c r="I1279" s="167"/>
      <c r="J1279" s="168">
        <f>ROUND(I1279*H1279,2)</f>
        <v>0</v>
      </c>
      <c r="K1279" s="169"/>
      <c r="L1279" s="170"/>
      <c r="M1279" s="171"/>
      <c r="N1279" t="s" s="172">
        <v>49</v>
      </c>
      <c r="P1279" s="137">
        <f>O1279*H1279</f>
        <v>0</v>
      </c>
      <c r="Q1279" s="137">
        <v>0.0129</v>
      </c>
      <c r="R1279" s="137">
        <f>Q1279*H1279</f>
        <v>8.450261100000001</v>
      </c>
      <c r="S1279" s="137">
        <v>0</v>
      </c>
      <c r="T1279" s="138">
        <f>S1279*H1279</f>
        <v>0</v>
      </c>
      <c r="AR1279" t="s" s="139">
        <v>313</v>
      </c>
      <c r="AT1279" t="s" s="139">
        <v>168</v>
      </c>
      <c r="AU1279" t="s" s="139">
        <v>24</v>
      </c>
      <c r="AY1279" t="s" s="97">
        <v>132</v>
      </c>
      <c r="BE1279" s="140">
        <f>IF(N1279="základní",J1279,0)</f>
        <v>0</v>
      </c>
      <c r="BF1279" s="140">
        <f>IF(N1279="snížená",J1279,0)</f>
        <v>0</v>
      </c>
      <c r="BG1279" s="140">
        <f>IF(N1279="zákl. přenesená",J1279,0)</f>
        <v>0</v>
      </c>
      <c r="BH1279" s="140">
        <f>IF(N1279="sníž. přenesená",J1279,0)</f>
        <v>0</v>
      </c>
      <c r="BI1279" s="140">
        <f>IF(N1279="nulová",J1279,0)</f>
        <v>0</v>
      </c>
      <c r="BJ1279" t="s" s="97">
        <v>130</v>
      </c>
      <c r="BK1279" s="140">
        <f>ROUND(I1279*H1279,2)</f>
        <v>0</v>
      </c>
      <c r="BL1279" t="s" s="97">
        <v>222</v>
      </c>
      <c r="BM1279" t="s" s="141">
        <v>1790</v>
      </c>
    </row>
    <row r="1280" s="148" customFormat="1" ht="13.55" customHeight="1">
      <c r="D1280" t="s" s="143">
        <v>140</v>
      </c>
      <c r="E1280" s="160"/>
      <c r="F1280" t="s" s="161">
        <v>1791</v>
      </c>
      <c r="H1280" s="162">
        <v>595.508</v>
      </c>
      <c r="AT1280" t="s" s="153">
        <v>140</v>
      </c>
      <c r="AU1280" t="s" s="153">
        <v>24</v>
      </c>
      <c r="AV1280" t="s" s="147">
        <v>24</v>
      </c>
      <c r="AW1280" t="s" s="147">
        <v>142</v>
      </c>
      <c r="AX1280" t="s" s="147">
        <v>130</v>
      </c>
      <c r="AY1280" t="s" s="153">
        <v>132</v>
      </c>
    </row>
    <row r="1281" s="148" customFormat="1" ht="13.55" customHeight="1">
      <c r="D1281" t="s" s="155">
        <v>140</v>
      </c>
      <c r="F1281" t="s" s="175">
        <v>1792</v>
      </c>
      <c r="H1281" s="158">
        <v>655.059</v>
      </c>
      <c r="AT1281" t="s" s="153">
        <v>140</v>
      </c>
      <c r="AU1281" t="s" s="153">
        <v>24</v>
      </c>
      <c r="AV1281" t="s" s="147">
        <v>24</v>
      </c>
      <c r="AW1281" t="s" s="147">
        <v>27</v>
      </c>
      <c r="AX1281" t="s" s="147">
        <v>130</v>
      </c>
      <c r="AY1281" t="s" s="153">
        <v>132</v>
      </c>
    </row>
    <row r="1282" s="60" customFormat="1" ht="33" customHeight="1">
      <c r="C1282" t="s" s="129">
        <v>1793</v>
      </c>
      <c r="D1282" t="s" s="129">
        <v>134</v>
      </c>
      <c r="E1282" t="s" s="130">
        <v>1794</v>
      </c>
      <c r="F1282" t="s" s="130">
        <v>1795</v>
      </c>
      <c r="G1282" t="s" s="131">
        <v>188</v>
      </c>
      <c r="H1282" s="132">
        <v>49.457</v>
      </c>
      <c r="I1282" s="133"/>
      <c r="J1282" s="134">
        <f>ROUND(I1282*H1282,2)</f>
        <v>0</v>
      </c>
      <c r="M1282" s="135"/>
      <c r="N1282" t="s" s="136">
        <v>49</v>
      </c>
      <c r="P1282" s="137">
        <f>O1282*H1282</f>
        <v>0</v>
      </c>
      <c r="Q1282" s="137">
        <v>0.005</v>
      </c>
      <c r="R1282" s="137">
        <f>Q1282*H1282</f>
        <v>0.247285</v>
      </c>
      <c r="S1282" s="137">
        <v>0</v>
      </c>
      <c r="T1282" s="138">
        <f>S1282*H1282</f>
        <v>0</v>
      </c>
      <c r="AR1282" t="s" s="139">
        <v>222</v>
      </c>
      <c r="AT1282" t="s" s="139">
        <v>134</v>
      </c>
      <c r="AU1282" t="s" s="139">
        <v>24</v>
      </c>
      <c r="AY1282" t="s" s="97">
        <v>132</v>
      </c>
      <c r="BE1282" s="140">
        <f>IF(N1282="základní",J1282,0)</f>
        <v>0</v>
      </c>
      <c r="BF1282" s="140">
        <f>IF(N1282="snížená",J1282,0)</f>
        <v>0</v>
      </c>
      <c r="BG1282" s="140">
        <f>IF(N1282="zákl. přenesená",J1282,0)</f>
        <v>0</v>
      </c>
      <c r="BH1282" s="140">
        <f>IF(N1282="sníž. přenesená",J1282,0)</f>
        <v>0</v>
      </c>
      <c r="BI1282" s="140">
        <f>IF(N1282="nulová",J1282,0)</f>
        <v>0</v>
      </c>
      <c r="BJ1282" t="s" s="97">
        <v>130</v>
      </c>
      <c r="BK1282" s="140">
        <f>ROUND(I1282*H1282,2)</f>
        <v>0</v>
      </c>
      <c r="BL1282" t="s" s="97">
        <v>222</v>
      </c>
      <c r="BM1282" t="s" s="141">
        <v>1796</v>
      </c>
    </row>
    <row r="1283" s="142" customFormat="1" ht="13.55" customHeight="1">
      <c r="D1283" t="s" s="143">
        <v>140</v>
      </c>
      <c r="E1283" s="144"/>
      <c r="F1283" t="s" s="145">
        <v>1797</v>
      </c>
      <c r="H1283" s="144"/>
      <c r="AT1283" t="s" s="146">
        <v>140</v>
      </c>
      <c r="AU1283" t="s" s="146">
        <v>24</v>
      </c>
      <c r="AV1283" t="s" s="147">
        <v>130</v>
      </c>
      <c r="AW1283" t="s" s="147">
        <v>142</v>
      </c>
      <c r="AX1283" t="s" s="147">
        <v>131</v>
      </c>
      <c r="AY1283" t="s" s="146">
        <v>132</v>
      </c>
    </row>
    <row r="1284" s="148" customFormat="1" ht="13.55" customHeight="1">
      <c r="D1284" t="s" s="149">
        <v>140</v>
      </c>
      <c r="E1284" s="150"/>
      <c r="F1284" t="s" s="151">
        <v>1798</v>
      </c>
      <c r="H1284" s="152">
        <v>23.603</v>
      </c>
      <c r="AT1284" t="s" s="153">
        <v>140</v>
      </c>
      <c r="AU1284" t="s" s="153">
        <v>24</v>
      </c>
      <c r="AV1284" t="s" s="147">
        <v>24</v>
      </c>
      <c r="AW1284" t="s" s="147">
        <v>142</v>
      </c>
      <c r="AX1284" t="s" s="147">
        <v>131</v>
      </c>
      <c r="AY1284" t="s" s="153">
        <v>132</v>
      </c>
    </row>
    <row r="1285" s="176" customFormat="1" ht="13.55" customHeight="1">
      <c r="D1285" t="s" s="149">
        <v>140</v>
      </c>
      <c r="E1285" s="177"/>
      <c r="F1285" t="s" s="178">
        <v>268</v>
      </c>
      <c r="H1285" s="152">
        <v>23.603</v>
      </c>
      <c r="AT1285" t="s" s="179">
        <v>140</v>
      </c>
      <c r="AU1285" t="s" s="179">
        <v>24</v>
      </c>
      <c r="AV1285" t="s" s="147">
        <v>151</v>
      </c>
      <c r="AW1285" t="s" s="147">
        <v>142</v>
      </c>
      <c r="AX1285" t="s" s="147">
        <v>131</v>
      </c>
      <c r="AY1285" t="s" s="179">
        <v>132</v>
      </c>
    </row>
    <row r="1286" s="142" customFormat="1" ht="13.55" customHeight="1">
      <c r="D1286" t="s" s="149">
        <v>140</v>
      </c>
      <c r="E1286" s="180"/>
      <c r="F1286" t="s" s="181">
        <v>335</v>
      </c>
      <c r="H1286" s="180"/>
      <c r="AT1286" t="s" s="146">
        <v>140</v>
      </c>
      <c r="AU1286" t="s" s="146">
        <v>24</v>
      </c>
      <c r="AV1286" t="s" s="147">
        <v>130</v>
      </c>
      <c r="AW1286" t="s" s="147">
        <v>142</v>
      </c>
      <c r="AX1286" t="s" s="147">
        <v>131</v>
      </c>
      <c r="AY1286" t="s" s="146">
        <v>132</v>
      </c>
    </row>
    <row r="1287" s="148" customFormat="1" ht="13.55" customHeight="1">
      <c r="D1287" t="s" s="149">
        <v>140</v>
      </c>
      <c r="E1287" s="150"/>
      <c r="F1287" t="s" s="151">
        <v>1799</v>
      </c>
      <c r="H1287" s="152">
        <v>25.854</v>
      </c>
      <c r="AT1287" t="s" s="153">
        <v>140</v>
      </c>
      <c r="AU1287" t="s" s="153">
        <v>24</v>
      </c>
      <c r="AV1287" t="s" s="147">
        <v>24</v>
      </c>
      <c r="AW1287" t="s" s="147">
        <v>142</v>
      </c>
      <c r="AX1287" t="s" s="147">
        <v>131</v>
      </c>
      <c r="AY1287" t="s" s="153">
        <v>132</v>
      </c>
    </row>
    <row r="1288" s="176" customFormat="1" ht="13.55" customHeight="1">
      <c r="D1288" t="s" s="149">
        <v>140</v>
      </c>
      <c r="E1288" s="177"/>
      <c r="F1288" t="s" s="178">
        <v>268</v>
      </c>
      <c r="H1288" s="152">
        <v>25.854</v>
      </c>
      <c r="AT1288" t="s" s="179">
        <v>140</v>
      </c>
      <c r="AU1288" t="s" s="179">
        <v>24</v>
      </c>
      <c r="AV1288" t="s" s="147">
        <v>151</v>
      </c>
      <c r="AW1288" t="s" s="147">
        <v>142</v>
      </c>
      <c r="AX1288" t="s" s="147">
        <v>131</v>
      </c>
      <c r="AY1288" t="s" s="179">
        <v>132</v>
      </c>
    </row>
    <row r="1289" s="154" customFormat="1" ht="13.55" customHeight="1">
      <c r="D1289" t="s" s="155">
        <v>140</v>
      </c>
      <c r="E1289" s="156"/>
      <c r="F1289" t="s" s="157">
        <v>144</v>
      </c>
      <c r="H1289" s="158">
        <v>49.457</v>
      </c>
      <c r="AT1289" t="s" s="159">
        <v>140</v>
      </c>
      <c r="AU1289" t="s" s="159">
        <v>24</v>
      </c>
      <c r="AV1289" t="s" s="147">
        <v>138</v>
      </c>
      <c r="AW1289" t="s" s="147">
        <v>142</v>
      </c>
      <c r="AX1289" t="s" s="147">
        <v>130</v>
      </c>
      <c r="AY1289" t="s" s="159">
        <v>132</v>
      </c>
    </row>
    <row r="1290" s="60" customFormat="1" ht="16.5" customHeight="1">
      <c r="C1290" t="s" s="163">
        <v>1800</v>
      </c>
      <c r="D1290" t="s" s="163">
        <v>168</v>
      </c>
      <c r="E1290" t="s" s="164">
        <v>1801</v>
      </c>
      <c r="F1290" t="s" s="164">
        <v>1802</v>
      </c>
      <c r="G1290" t="s" s="165">
        <v>188</v>
      </c>
      <c r="H1290" s="166">
        <v>54.403</v>
      </c>
      <c r="I1290" s="167"/>
      <c r="J1290" s="168">
        <f>ROUND(I1290*H1290,2)</f>
        <v>0</v>
      </c>
      <c r="K1290" s="169"/>
      <c r="L1290" s="170"/>
      <c r="M1290" s="171"/>
      <c r="N1290" t="s" s="172">
        <v>49</v>
      </c>
      <c r="P1290" s="137">
        <f>O1290*H1290</f>
        <v>0</v>
      </c>
      <c r="Q1290" s="137">
        <v>0.01</v>
      </c>
      <c r="R1290" s="137">
        <f>Q1290*H1290</f>
        <v>0.54403</v>
      </c>
      <c r="S1290" s="137">
        <v>0</v>
      </c>
      <c r="T1290" s="138">
        <f>S1290*H1290</f>
        <v>0</v>
      </c>
      <c r="AR1290" t="s" s="139">
        <v>313</v>
      </c>
      <c r="AT1290" t="s" s="139">
        <v>168</v>
      </c>
      <c r="AU1290" t="s" s="139">
        <v>24</v>
      </c>
      <c r="AY1290" t="s" s="97">
        <v>132</v>
      </c>
      <c r="BE1290" s="140">
        <f>IF(N1290="základní",J1290,0)</f>
        <v>0</v>
      </c>
      <c r="BF1290" s="140">
        <f>IF(N1290="snížená",J1290,0)</f>
        <v>0</v>
      </c>
      <c r="BG1290" s="140">
        <f>IF(N1290="zákl. přenesená",J1290,0)</f>
        <v>0</v>
      </c>
      <c r="BH1290" s="140">
        <f>IF(N1290="sníž. přenesená",J1290,0)</f>
        <v>0</v>
      </c>
      <c r="BI1290" s="140">
        <f>IF(N1290="nulová",J1290,0)</f>
        <v>0</v>
      </c>
      <c r="BJ1290" t="s" s="97">
        <v>130</v>
      </c>
      <c r="BK1290" s="140">
        <f>ROUND(I1290*H1290,2)</f>
        <v>0</v>
      </c>
      <c r="BL1290" t="s" s="97">
        <v>222</v>
      </c>
      <c r="BM1290" t="s" s="141">
        <v>1803</v>
      </c>
    </row>
    <row r="1291" s="148" customFormat="1" ht="13.55" customHeight="1">
      <c r="D1291" t="s" s="143">
        <v>140</v>
      </c>
      <c r="E1291" s="160"/>
      <c r="F1291" t="s" s="161">
        <v>1804</v>
      </c>
      <c r="H1291" s="162">
        <v>49.457</v>
      </c>
      <c r="AT1291" t="s" s="153">
        <v>140</v>
      </c>
      <c r="AU1291" t="s" s="153">
        <v>24</v>
      </c>
      <c r="AV1291" t="s" s="147">
        <v>24</v>
      </c>
      <c r="AW1291" t="s" s="147">
        <v>142</v>
      </c>
      <c r="AX1291" t="s" s="147">
        <v>130</v>
      </c>
      <c r="AY1291" t="s" s="153">
        <v>132</v>
      </c>
    </row>
    <row r="1292" s="148" customFormat="1" ht="13.55" customHeight="1">
      <c r="D1292" t="s" s="155">
        <v>140</v>
      </c>
      <c r="F1292" t="s" s="175">
        <v>1805</v>
      </c>
      <c r="H1292" s="158">
        <v>54.403</v>
      </c>
      <c r="AT1292" t="s" s="153">
        <v>140</v>
      </c>
      <c r="AU1292" t="s" s="153">
        <v>24</v>
      </c>
      <c r="AV1292" t="s" s="147">
        <v>24</v>
      </c>
      <c r="AW1292" t="s" s="147">
        <v>27</v>
      </c>
      <c r="AX1292" t="s" s="147">
        <v>130</v>
      </c>
      <c r="AY1292" t="s" s="153">
        <v>132</v>
      </c>
    </row>
    <row r="1293" s="60" customFormat="1" ht="24.15" customHeight="1">
      <c r="C1293" t="s" s="129">
        <v>1806</v>
      </c>
      <c r="D1293" t="s" s="129">
        <v>134</v>
      </c>
      <c r="E1293" t="s" s="130">
        <v>1807</v>
      </c>
      <c r="F1293" t="s" s="130">
        <v>1808</v>
      </c>
      <c r="G1293" t="s" s="131">
        <v>188</v>
      </c>
      <c r="H1293" s="132">
        <v>644.965</v>
      </c>
      <c r="I1293" s="133"/>
      <c r="J1293" s="134">
        <f>ROUND(I1293*H1293,2)</f>
        <v>0</v>
      </c>
      <c r="M1293" s="135"/>
      <c r="N1293" t="s" s="136">
        <v>49</v>
      </c>
      <c r="P1293" s="137">
        <f>O1293*H1293</f>
        <v>0</v>
      </c>
      <c r="Q1293" s="137">
        <v>0</v>
      </c>
      <c r="R1293" s="137">
        <f>Q1293*H1293</f>
        <v>0</v>
      </c>
      <c r="S1293" s="137">
        <v>0</v>
      </c>
      <c r="T1293" s="138">
        <f>S1293*H1293</f>
        <v>0</v>
      </c>
      <c r="AR1293" t="s" s="139">
        <v>222</v>
      </c>
      <c r="AT1293" t="s" s="139">
        <v>134</v>
      </c>
      <c r="AU1293" t="s" s="139">
        <v>24</v>
      </c>
      <c r="AY1293" t="s" s="97">
        <v>132</v>
      </c>
      <c r="BE1293" s="140">
        <f>IF(N1293="základní",J1293,0)</f>
        <v>0</v>
      </c>
      <c r="BF1293" s="140">
        <f>IF(N1293="snížená",J1293,0)</f>
        <v>0</v>
      </c>
      <c r="BG1293" s="140">
        <f>IF(N1293="zákl. přenesená",J1293,0)</f>
        <v>0</v>
      </c>
      <c r="BH1293" s="140">
        <f>IF(N1293="sníž. přenesená",J1293,0)</f>
        <v>0</v>
      </c>
      <c r="BI1293" s="140">
        <f>IF(N1293="nulová",J1293,0)</f>
        <v>0</v>
      </c>
      <c r="BJ1293" t="s" s="97">
        <v>130</v>
      </c>
      <c r="BK1293" s="140">
        <f>ROUND(I1293*H1293,2)</f>
        <v>0</v>
      </c>
      <c r="BL1293" t="s" s="97">
        <v>222</v>
      </c>
      <c r="BM1293" t="s" s="141">
        <v>1809</v>
      </c>
    </row>
    <row r="1294" s="148" customFormat="1" ht="13.55" customHeight="1">
      <c r="D1294" t="s" s="143">
        <v>140</v>
      </c>
      <c r="E1294" s="160"/>
      <c r="F1294" t="s" s="161">
        <v>1810</v>
      </c>
      <c r="H1294" s="162">
        <v>644.965</v>
      </c>
      <c r="AT1294" t="s" s="153">
        <v>140</v>
      </c>
      <c r="AU1294" t="s" s="153">
        <v>24</v>
      </c>
      <c r="AV1294" t="s" s="147">
        <v>24</v>
      </c>
      <c r="AW1294" t="s" s="147">
        <v>142</v>
      </c>
      <c r="AX1294" t="s" s="147">
        <v>131</v>
      </c>
      <c r="AY1294" t="s" s="153">
        <v>132</v>
      </c>
    </row>
    <row r="1295" s="154" customFormat="1" ht="13.55" customHeight="1">
      <c r="D1295" t="s" s="155">
        <v>140</v>
      </c>
      <c r="E1295" s="156"/>
      <c r="F1295" t="s" s="157">
        <v>144</v>
      </c>
      <c r="H1295" s="158">
        <v>644.965</v>
      </c>
      <c r="AT1295" t="s" s="159">
        <v>140</v>
      </c>
      <c r="AU1295" t="s" s="159">
        <v>24</v>
      </c>
      <c r="AV1295" t="s" s="147">
        <v>138</v>
      </c>
      <c r="AW1295" t="s" s="147">
        <v>142</v>
      </c>
      <c r="AX1295" t="s" s="147">
        <v>130</v>
      </c>
      <c r="AY1295" t="s" s="159">
        <v>132</v>
      </c>
    </row>
    <row r="1296" s="60" customFormat="1" ht="21.75" customHeight="1">
      <c r="C1296" t="s" s="129">
        <v>1811</v>
      </c>
      <c r="D1296" t="s" s="129">
        <v>134</v>
      </c>
      <c r="E1296" t="s" s="130">
        <v>1812</v>
      </c>
      <c r="F1296" t="s" s="130">
        <v>1813</v>
      </c>
      <c r="G1296" t="s" s="131">
        <v>343</v>
      </c>
      <c r="H1296" s="132">
        <v>96</v>
      </c>
      <c r="I1296" s="133"/>
      <c r="J1296" s="134">
        <f>ROUND(I1296*H1296,2)</f>
        <v>0</v>
      </c>
      <c r="M1296" s="135"/>
      <c r="N1296" t="s" s="136">
        <v>49</v>
      </c>
      <c r="P1296" s="137">
        <f>O1296*H1296</f>
        <v>0</v>
      </c>
      <c r="Q1296" s="137">
        <v>0.00055</v>
      </c>
      <c r="R1296" s="137">
        <f>Q1296*H1296</f>
        <v>0.0528</v>
      </c>
      <c r="S1296" s="137">
        <v>0</v>
      </c>
      <c r="T1296" s="138">
        <f>S1296*H1296</f>
        <v>0</v>
      </c>
      <c r="AR1296" t="s" s="139">
        <v>222</v>
      </c>
      <c r="AT1296" t="s" s="139">
        <v>134</v>
      </c>
      <c r="AU1296" t="s" s="139">
        <v>24</v>
      </c>
      <c r="AY1296" t="s" s="97">
        <v>132</v>
      </c>
      <c r="BE1296" s="140">
        <f>IF(N1296="základní",J1296,0)</f>
        <v>0</v>
      </c>
      <c r="BF1296" s="140">
        <f>IF(N1296="snížená",J1296,0)</f>
        <v>0</v>
      </c>
      <c r="BG1296" s="140">
        <f>IF(N1296="zákl. přenesená",J1296,0)</f>
        <v>0</v>
      </c>
      <c r="BH1296" s="140">
        <f>IF(N1296="sníž. přenesená",J1296,0)</f>
        <v>0</v>
      </c>
      <c r="BI1296" s="140">
        <f>IF(N1296="nulová",J1296,0)</f>
        <v>0</v>
      </c>
      <c r="BJ1296" t="s" s="97">
        <v>130</v>
      </c>
      <c r="BK1296" s="140">
        <f>ROUND(I1296*H1296,2)</f>
        <v>0</v>
      </c>
      <c r="BL1296" t="s" s="97">
        <v>222</v>
      </c>
      <c r="BM1296" t="s" s="141">
        <v>1814</v>
      </c>
    </row>
    <row r="1297" s="60" customFormat="1" ht="24.15" customHeight="1">
      <c r="C1297" t="s" s="129">
        <v>1815</v>
      </c>
      <c r="D1297" t="s" s="129">
        <v>134</v>
      </c>
      <c r="E1297" t="s" s="130">
        <v>1816</v>
      </c>
      <c r="F1297" t="s" s="130">
        <v>1817</v>
      </c>
      <c r="G1297" t="s" s="131">
        <v>343</v>
      </c>
      <c r="H1297" s="132">
        <v>285.88</v>
      </c>
      <c r="I1297" s="133"/>
      <c r="J1297" s="134">
        <f>ROUND(I1297*H1297,2)</f>
        <v>0</v>
      </c>
      <c r="M1297" s="135"/>
      <c r="N1297" t="s" s="136">
        <v>49</v>
      </c>
      <c r="P1297" s="137">
        <f>O1297*H1297</f>
        <v>0</v>
      </c>
      <c r="Q1297" s="137">
        <v>0.0005</v>
      </c>
      <c r="R1297" s="137">
        <f>Q1297*H1297</f>
        <v>0.14294</v>
      </c>
      <c r="S1297" s="137">
        <v>0</v>
      </c>
      <c r="T1297" s="138">
        <f>S1297*H1297</f>
        <v>0</v>
      </c>
      <c r="AR1297" t="s" s="139">
        <v>222</v>
      </c>
      <c r="AT1297" t="s" s="139">
        <v>134</v>
      </c>
      <c r="AU1297" t="s" s="139">
        <v>24</v>
      </c>
      <c r="AY1297" t="s" s="97">
        <v>132</v>
      </c>
      <c r="BE1297" s="140">
        <f>IF(N1297="základní",J1297,0)</f>
        <v>0</v>
      </c>
      <c r="BF1297" s="140">
        <f>IF(N1297="snížená",J1297,0)</f>
        <v>0</v>
      </c>
      <c r="BG1297" s="140">
        <f>IF(N1297="zákl. přenesená",J1297,0)</f>
        <v>0</v>
      </c>
      <c r="BH1297" s="140">
        <f>IF(N1297="sníž. přenesená",J1297,0)</f>
        <v>0</v>
      </c>
      <c r="BI1297" s="140">
        <f>IF(N1297="nulová",J1297,0)</f>
        <v>0</v>
      </c>
      <c r="BJ1297" t="s" s="97">
        <v>130</v>
      </c>
      <c r="BK1297" s="140">
        <f>ROUND(I1297*H1297,2)</f>
        <v>0</v>
      </c>
      <c r="BL1297" t="s" s="97">
        <v>222</v>
      </c>
      <c r="BM1297" t="s" s="141">
        <v>1818</v>
      </c>
    </row>
    <row r="1298" s="148" customFormat="1" ht="20.4" customHeight="1">
      <c r="D1298" t="s" s="143">
        <v>140</v>
      </c>
      <c r="E1298" s="160"/>
      <c r="F1298" t="s" s="161">
        <v>1819</v>
      </c>
      <c r="H1298" s="162">
        <v>241.9</v>
      </c>
      <c r="AT1298" t="s" s="153">
        <v>140</v>
      </c>
      <c r="AU1298" t="s" s="153">
        <v>24</v>
      </c>
      <c r="AV1298" t="s" s="147">
        <v>24</v>
      </c>
      <c r="AW1298" t="s" s="147">
        <v>142</v>
      </c>
      <c r="AX1298" t="s" s="147">
        <v>131</v>
      </c>
      <c r="AY1298" t="s" s="153">
        <v>132</v>
      </c>
    </row>
    <row r="1299" s="148" customFormat="1" ht="13.55" customHeight="1">
      <c r="D1299" t="s" s="149">
        <v>140</v>
      </c>
      <c r="E1299" s="150"/>
      <c r="F1299" t="s" s="151">
        <v>1820</v>
      </c>
      <c r="H1299" s="152">
        <v>43.98</v>
      </c>
      <c r="AT1299" t="s" s="153">
        <v>140</v>
      </c>
      <c r="AU1299" t="s" s="153">
        <v>24</v>
      </c>
      <c r="AV1299" t="s" s="147">
        <v>24</v>
      </c>
      <c r="AW1299" t="s" s="147">
        <v>142</v>
      </c>
      <c r="AX1299" t="s" s="147">
        <v>131</v>
      </c>
      <c r="AY1299" t="s" s="153">
        <v>132</v>
      </c>
    </row>
    <row r="1300" s="154" customFormat="1" ht="13.55" customHeight="1">
      <c r="D1300" t="s" s="155">
        <v>140</v>
      </c>
      <c r="E1300" s="156"/>
      <c r="F1300" t="s" s="157">
        <v>144</v>
      </c>
      <c r="H1300" s="158">
        <v>285.88</v>
      </c>
      <c r="AT1300" t="s" s="159">
        <v>140</v>
      </c>
      <c r="AU1300" t="s" s="159">
        <v>24</v>
      </c>
      <c r="AV1300" t="s" s="147">
        <v>138</v>
      </c>
      <c r="AW1300" t="s" s="147">
        <v>142</v>
      </c>
      <c r="AX1300" t="s" s="147">
        <v>130</v>
      </c>
      <c r="AY1300" t="s" s="159">
        <v>132</v>
      </c>
    </row>
    <row r="1301" s="60" customFormat="1" ht="24.15" customHeight="1">
      <c r="C1301" t="s" s="129">
        <v>1821</v>
      </c>
      <c r="D1301" t="s" s="129">
        <v>134</v>
      </c>
      <c r="E1301" t="s" s="130">
        <v>1822</v>
      </c>
      <c r="F1301" t="s" s="130">
        <v>1823</v>
      </c>
      <c r="G1301" t="s" s="131">
        <v>343</v>
      </c>
      <c r="H1301" s="132">
        <v>34.3</v>
      </c>
      <c r="I1301" s="133"/>
      <c r="J1301" s="134">
        <f>ROUND(I1301*H1301,2)</f>
        <v>0</v>
      </c>
      <c r="M1301" s="135"/>
      <c r="N1301" t="s" s="136">
        <v>49</v>
      </c>
      <c r="P1301" s="137">
        <f>O1301*H1301</f>
        <v>0</v>
      </c>
      <c r="Q1301" s="137">
        <v>0.00095</v>
      </c>
      <c r="R1301" s="137">
        <f>Q1301*H1301</f>
        <v>0.032585</v>
      </c>
      <c r="S1301" s="137">
        <v>0</v>
      </c>
      <c r="T1301" s="138">
        <f>S1301*H1301</f>
        <v>0</v>
      </c>
      <c r="AR1301" t="s" s="139">
        <v>222</v>
      </c>
      <c r="AT1301" t="s" s="139">
        <v>134</v>
      </c>
      <c r="AU1301" t="s" s="139">
        <v>24</v>
      </c>
      <c r="AY1301" t="s" s="97">
        <v>132</v>
      </c>
      <c r="BE1301" s="140">
        <f>IF(N1301="základní",J1301,0)</f>
        <v>0</v>
      </c>
      <c r="BF1301" s="140">
        <f>IF(N1301="snížená",J1301,0)</f>
        <v>0</v>
      </c>
      <c r="BG1301" s="140">
        <f>IF(N1301="zákl. přenesená",J1301,0)</f>
        <v>0</v>
      </c>
      <c r="BH1301" s="140">
        <f>IF(N1301="sníž. přenesená",J1301,0)</f>
        <v>0</v>
      </c>
      <c r="BI1301" s="140">
        <f>IF(N1301="nulová",J1301,0)</f>
        <v>0</v>
      </c>
      <c r="BJ1301" t="s" s="97">
        <v>130</v>
      </c>
      <c r="BK1301" s="140">
        <f>ROUND(I1301*H1301,2)</f>
        <v>0</v>
      </c>
      <c r="BL1301" t="s" s="97">
        <v>222</v>
      </c>
      <c r="BM1301" t="s" s="141">
        <v>1824</v>
      </c>
    </row>
    <row r="1302" s="148" customFormat="1" ht="13.55" customHeight="1">
      <c r="D1302" t="s" s="143">
        <v>140</v>
      </c>
      <c r="E1302" s="160"/>
      <c r="F1302" t="s" s="161">
        <v>1825</v>
      </c>
      <c r="H1302" s="162">
        <v>6</v>
      </c>
      <c r="AT1302" t="s" s="153">
        <v>140</v>
      </c>
      <c r="AU1302" t="s" s="153">
        <v>24</v>
      </c>
      <c r="AV1302" t="s" s="147">
        <v>24</v>
      </c>
      <c r="AW1302" t="s" s="147">
        <v>142</v>
      </c>
      <c r="AX1302" t="s" s="147">
        <v>131</v>
      </c>
      <c r="AY1302" t="s" s="153">
        <v>132</v>
      </c>
    </row>
    <row r="1303" s="148" customFormat="1" ht="13.55" customHeight="1">
      <c r="D1303" t="s" s="149">
        <v>140</v>
      </c>
      <c r="E1303" s="150"/>
      <c r="F1303" t="s" s="151">
        <v>1826</v>
      </c>
      <c r="H1303" s="152">
        <v>28.3</v>
      </c>
      <c r="AT1303" t="s" s="153">
        <v>140</v>
      </c>
      <c r="AU1303" t="s" s="153">
        <v>24</v>
      </c>
      <c r="AV1303" t="s" s="147">
        <v>24</v>
      </c>
      <c r="AW1303" t="s" s="147">
        <v>142</v>
      </c>
      <c r="AX1303" t="s" s="147">
        <v>131</v>
      </c>
      <c r="AY1303" t="s" s="153">
        <v>132</v>
      </c>
    </row>
    <row r="1304" s="154" customFormat="1" ht="13.55" customHeight="1">
      <c r="D1304" t="s" s="155">
        <v>140</v>
      </c>
      <c r="E1304" s="156"/>
      <c r="F1304" t="s" s="157">
        <v>144</v>
      </c>
      <c r="H1304" s="158">
        <v>34.3</v>
      </c>
      <c r="AT1304" t="s" s="159">
        <v>140</v>
      </c>
      <c r="AU1304" t="s" s="159">
        <v>24</v>
      </c>
      <c r="AV1304" t="s" s="147">
        <v>138</v>
      </c>
      <c r="AW1304" t="s" s="147">
        <v>142</v>
      </c>
      <c r="AX1304" t="s" s="147">
        <v>130</v>
      </c>
      <c r="AY1304" t="s" s="159">
        <v>132</v>
      </c>
    </row>
    <row r="1305" s="60" customFormat="1" ht="33" customHeight="1">
      <c r="C1305" t="s" s="129">
        <v>1827</v>
      </c>
      <c r="D1305" t="s" s="129">
        <v>134</v>
      </c>
      <c r="E1305" t="s" s="130">
        <v>1828</v>
      </c>
      <c r="F1305" t="s" s="130">
        <v>1829</v>
      </c>
      <c r="G1305" t="s" s="131">
        <v>343</v>
      </c>
      <c r="H1305" s="132">
        <v>17.1</v>
      </c>
      <c r="I1305" s="133"/>
      <c r="J1305" s="134">
        <f>ROUND(I1305*H1305,2)</f>
        <v>0</v>
      </c>
      <c r="M1305" s="135"/>
      <c r="N1305" t="s" s="136">
        <v>49</v>
      </c>
      <c r="P1305" s="137">
        <f>O1305*H1305</f>
        <v>0</v>
      </c>
      <c r="Q1305" s="137">
        <v>0.00098</v>
      </c>
      <c r="R1305" s="137">
        <f>Q1305*H1305</f>
        <v>0.016758</v>
      </c>
      <c r="S1305" s="137">
        <v>0</v>
      </c>
      <c r="T1305" s="138">
        <f>S1305*H1305</f>
        <v>0</v>
      </c>
      <c r="AR1305" t="s" s="139">
        <v>222</v>
      </c>
      <c r="AT1305" t="s" s="139">
        <v>134</v>
      </c>
      <c r="AU1305" t="s" s="139">
        <v>24</v>
      </c>
      <c r="AY1305" t="s" s="97">
        <v>132</v>
      </c>
      <c r="BE1305" s="140">
        <f>IF(N1305="základní",J1305,0)</f>
        <v>0</v>
      </c>
      <c r="BF1305" s="140">
        <f>IF(N1305="snížená",J1305,0)</f>
        <v>0</v>
      </c>
      <c r="BG1305" s="140">
        <f>IF(N1305="zákl. přenesená",J1305,0)</f>
        <v>0</v>
      </c>
      <c r="BH1305" s="140">
        <f>IF(N1305="sníž. přenesená",J1305,0)</f>
        <v>0</v>
      </c>
      <c r="BI1305" s="140">
        <f>IF(N1305="nulová",J1305,0)</f>
        <v>0</v>
      </c>
      <c r="BJ1305" t="s" s="97">
        <v>130</v>
      </c>
      <c r="BK1305" s="140">
        <f>ROUND(I1305*H1305,2)</f>
        <v>0</v>
      </c>
      <c r="BL1305" t="s" s="97">
        <v>222</v>
      </c>
      <c r="BM1305" t="s" s="141">
        <v>1830</v>
      </c>
    </row>
    <row r="1306" s="148" customFormat="1" ht="13.55" customHeight="1">
      <c r="D1306" t="s" s="143">
        <v>140</v>
      </c>
      <c r="E1306" s="160"/>
      <c r="F1306" t="s" s="161">
        <v>1831</v>
      </c>
      <c r="H1306" s="162">
        <v>2.1</v>
      </c>
      <c r="AT1306" t="s" s="153">
        <v>140</v>
      </c>
      <c r="AU1306" t="s" s="153">
        <v>24</v>
      </c>
      <c r="AV1306" t="s" s="147">
        <v>24</v>
      </c>
      <c r="AW1306" t="s" s="147">
        <v>142</v>
      </c>
      <c r="AX1306" t="s" s="147">
        <v>131</v>
      </c>
      <c r="AY1306" t="s" s="153">
        <v>132</v>
      </c>
    </row>
    <row r="1307" s="148" customFormat="1" ht="13.55" customHeight="1">
      <c r="D1307" t="s" s="149">
        <v>140</v>
      </c>
      <c r="E1307" s="150"/>
      <c r="F1307" t="s" s="151">
        <v>1832</v>
      </c>
      <c r="H1307" s="152">
        <v>15</v>
      </c>
      <c r="AT1307" t="s" s="153">
        <v>140</v>
      </c>
      <c r="AU1307" t="s" s="153">
        <v>24</v>
      </c>
      <c r="AV1307" t="s" s="147">
        <v>24</v>
      </c>
      <c r="AW1307" t="s" s="147">
        <v>142</v>
      </c>
      <c r="AX1307" t="s" s="147">
        <v>131</v>
      </c>
      <c r="AY1307" t="s" s="153">
        <v>132</v>
      </c>
    </row>
    <row r="1308" s="154" customFormat="1" ht="13.55" customHeight="1">
      <c r="D1308" t="s" s="155">
        <v>140</v>
      </c>
      <c r="E1308" s="156"/>
      <c r="F1308" t="s" s="157">
        <v>144</v>
      </c>
      <c r="H1308" s="158">
        <v>17.1</v>
      </c>
      <c r="AT1308" t="s" s="159">
        <v>140</v>
      </c>
      <c r="AU1308" t="s" s="159">
        <v>24</v>
      </c>
      <c r="AV1308" t="s" s="147">
        <v>138</v>
      </c>
      <c r="AW1308" t="s" s="147">
        <v>142</v>
      </c>
      <c r="AX1308" t="s" s="147">
        <v>130</v>
      </c>
      <c r="AY1308" t="s" s="159">
        <v>132</v>
      </c>
    </row>
    <row r="1309" s="60" customFormat="1" ht="24.15" customHeight="1">
      <c r="C1309" t="s" s="129">
        <v>1833</v>
      </c>
      <c r="D1309" t="s" s="129">
        <v>134</v>
      </c>
      <c r="E1309" t="s" s="130">
        <v>1834</v>
      </c>
      <c r="F1309" t="s" s="130">
        <v>1835</v>
      </c>
      <c r="G1309" t="s" s="131">
        <v>1119</v>
      </c>
      <c r="H1309" s="192"/>
      <c r="I1309" s="133"/>
      <c r="J1309" s="134">
        <f>ROUND(I1309*H1309,2)</f>
        <v>0</v>
      </c>
      <c r="M1309" s="135"/>
      <c r="N1309" t="s" s="136">
        <v>49</v>
      </c>
      <c r="P1309" s="137">
        <f>O1309*H1309</f>
        <v>0</v>
      </c>
      <c r="Q1309" s="137">
        <v>0</v>
      </c>
      <c r="R1309" s="137">
        <f>Q1309*H1309</f>
        <v>0</v>
      </c>
      <c r="S1309" s="137">
        <v>0</v>
      </c>
      <c r="T1309" s="138">
        <f>S1309*H1309</f>
        <v>0</v>
      </c>
      <c r="AR1309" t="s" s="139">
        <v>222</v>
      </c>
      <c r="AT1309" t="s" s="139">
        <v>134</v>
      </c>
      <c r="AU1309" t="s" s="139">
        <v>24</v>
      </c>
      <c r="AY1309" t="s" s="97">
        <v>132</v>
      </c>
      <c r="BE1309" s="140">
        <f>IF(N1309="základní",J1309,0)</f>
        <v>0</v>
      </c>
      <c r="BF1309" s="140">
        <f>IF(N1309="snížená",J1309,0)</f>
        <v>0</v>
      </c>
      <c r="BG1309" s="140">
        <f>IF(N1309="zákl. přenesená",J1309,0)</f>
        <v>0</v>
      </c>
      <c r="BH1309" s="140">
        <f>IF(N1309="sníž. přenesená",J1309,0)</f>
        <v>0</v>
      </c>
      <c r="BI1309" s="140">
        <f>IF(N1309="nulová",J1309,0)</f>
        <v>0</v>
      </c>
      <c r="BJ1309" t="s" s="97">
        <v>130</v>
      </c>
      <c r="BK1309" s="140">
        <f>ROUND(I1309*H1309,2)</f>
        <v>0</v>
      </c>
      <c r="BL1309" t="s" s="97">
        <v>222</v>
      </c>
      <c r="BM1309" t="s" s="141">
        <v>1836</v>
      </c>
    </row>
    <row r="1310" s="118" customFormat="1" ht="22.8" customHeight="1">
      <c r="D1310" t="s" s="183">
        <v>127</v>
      </c>
      <c r="E1310" t="s" s="102">
        <v>1837</v>
      </c>
      <c r="F1310" t="s" s="102">
        <v>1838</v>
      </c>
      <c r="J1310" s="184">
        <f>BK1310</f>
        <v>0</v>
      </c>
      <c r="P1310" s="122">
        <f>SUM(P1311:P1340)</f>
        <v>0</v>
      </c>
      <c r="R1310" s="122">
        <f>SUM(R1311:R1340)</f>
        <v>0.063246</v>
      </c>
      <c r="T1310" s="123">
        <f>SUM(T1311:T1340)</f>
        <v>0</v>
      </c>
      <c r="AR1310" t="s" s="119">
        <v>24</v>
      </c>
      <c r="AT1310" t="s" s="124">
        <v>127</v>
      </c>
      <c r="AU1310" t="s" s="124">
        <v>130</v>
      </c>
      <c r="AY1310" t="s" s="119">
        <v>132</v>
      </c>
      <c r="BK1310" s="125">
        <f>SUM(BK1311:BK1340)</f>
        <v>0</v>
      </c>
    </row>
    <row r="1311" s="60" customFormat="1" ht="21.75" customHeight="1">
      <c r="C1311" t="s" s="129">
        <v>1839</v>
      </c>
      <c r="D1311" t="s" s="129">
        <v>134</v>
      </c>
      <c r="E1311" t="s" s="130">
        <v>1840</v>
      </c>
      <c r="F1311" t="s" s="130">
        <v>1841</v>
      </c>
      <c r="G1311" t="s" s="131">
        <v>188</v>
      </c>
      <c r="H1311" s="132">
        <v>5</v>
      </c>
      <c r="I1311" s="133"/>
      <c r="J1311" s="134">
        <f>ROUND(I1311*H1311,2)</f>
        <v>0</v>
      </c>
      <c r="M1311" s="135"/>
      <c r="N1311" t="s" s="136">
        <v>49</v>
      </c>
      <c r="P1311" s="137">
        <f>O1311*H1311</f>
        <v>0</v>
      </c>
      <c r="Q1311" s="137">
        <v>0</v>
      </c>
      <c r="R1311" s="137">
        <f>Q1311*H1311</f>
        <v>0</v>
      </c>
      <c r="S1311" s="137">
        <v>0</v>
      </c>
      <c r="T1311" s="138">
        <f>S1311*H1311</f>
        <v>0</v>
      </c>
      <c r="AR1311" t="s" s="139">
        <v>222</v>
      </c>
      <c r="AT1311" t="s" s="139">
        <v>134</v>
      </c>
      <c r="AU1311" t="s" s="139">
        <v>24</v>
      </c>
      <c r="AY1311" t="s" s="97">
        <v>132</v>
      </c>
      <c r="BE1311" s="140">
        <f>IF(N1311="základní",J1311,0)</f>
        <v>0</v>
      </c>
      <c r="BF1311" s="140">
        <f>IF(N1311="snížená",J1311,0)</f>
        <v>0</v>
      </c>
      <c r="BG1311" s="140">
        <f>IF(N1311="zákl. přenesená",J1311,0)</f>
        <v>0</v>
      </c>
      <c r="BH1311" s="140">
        <f>IF(N1311="sníž. přenesená",J1311,0)</f>
        <v>0</v>
      </c>
      <c r="BI1311" s="140">
        <f>IF(N1311="nulová",J1311,0)</f>
        <v>0</v>
      </c>
      <c r="BJ1311" t="s" s="97">
        <v>130</v>
      </c>
      <c r="BK1311" s="140">
        <f>ROUND(I1311*H1311,2)</f>
        <v>0</v>
      </c>
      <c r="BL1311" t="s" s="97">
        <v>222</v>
      </c>
      <c r="BM1311" t="s" s="141">
        <v>1842</v>
      </c>
    </row>
    <row r="1312" s="60" customFormat="1" ht="16.5" customHeight="1">
      <c r="C1312" t="s" s="129">
        <v>1843</v>
      </c>
      <c r="D1312" t="s" s="129">
        <v>134</v>
      </c>
      <c r="E1312" t="s" s="130">
        <v>1844</v>
      </c>
      <c r="F1312" t="s" s="130">
        <v>1845</v>
      </c>
      <c r="G1312" t="s" s="131">
        <v>188</v>
      </c>
      <c r="H1312" s="132">
        <v>5</v>
      </c>
      <c r="I1312" s="133"/>
      <c r="J1312" s="134">
        <f>ROUND(I1312*H1312,2)</f>
        <v>0</v>
      </c>
      <c r="M1312" s="135"/>
      <c r="N1312" t="s" s="136">
        <v>49</v>
      </c>
      <c r="P1312" s="137">
        <f>O1312*H1312</f>
        <v>0</v>
      </c>
      <c r="Q1312" s="137">
        <v>0.00021</v>
      </c>
      <c r="R1312" s="137">
        <f>Q1312*H1312</f>
        <v>0.00105</v>
      </c>
      <c r="S1312" s="137">
        <v>0</v>
      </c>
      <c r="T1312" s="138">
        <f>S1312*H1312</f>
        <v>0</v>
      </c>
      <c r="AR1312" t="s" s="139">
        <v>222</v>
      </c>
      <c r="AT1312" t="s" s="139">
        <v>134</v>
      </c>
      <c r="AU1312" t="s" s="139">
        <v>24</v>
      </c>
      <c r="AY1312" t="s" s="97">
        <v>132</v>
      </c>
      <c r="BE1312" s="140">
        <f>IF(N1312="základní",J1312,0)</f>
        <v>0</v>
      </c>
      <c r="BF1312" s="140">
        <f>IF(N1312="snížená",J1312,0)</f>
        <v>0</v>
      </c>
      <c r="BG1312" s="140">
        <f>IF(N1312="zákl. přenesená",J1312,0)</f>
        <v>0</v>
      </c>
      <c r="BH1312" s="140">
        <f>IF(N1312="sníž. přenesená",J1312,0)</f>
        <v>0</v>
      </c>
      <c r="BI1312" s="140">
        <f>IF(N1312="nulová",J1312,0)</f>
        <v>0</v>
      </c>
      <c r="BJ1312" t="s" s="97">
        <v>130</v>
      </c>
      <c r="BK1312" s="140">
        <f>ROUND(I1312*H1312,2)</f>
        <v>0</v>
      </c>
      <c r="BL1312" t="s" s="97">
        <v>222</v>
      </c>
      <c r="BM1312" t="s" s="141">
        <v>1846</v>
      </c>
    </row>
    <row r="1313" s="60" customFormat="1" ht="24.15" customHeight="1">
      <c r="C1313" t="s" s="129">
        <v>1847</v>
      </c>
      <c r="D1313" t="s" s="129">
        <v>134</v>
      </c>
      <c r="E1313" t="s" s="130">
        <v>1848</v>
      </c>
      <c r="F1313" t="s" s="130">
        <v>1849</v>
      </c>
      <c r="G1313" t="s" s="131">
        <v>188</v>
      </c>
      <c r="H1313" s="132">
        <v>5</v>
      </c>
      <c r="I1313" s="133"/>
      <c r="J1313" s="134">
        <f>ROUND(I1313*H1313,2)</f>
        <v>0</v>
      </c>
      <c r="M1313" s="135"/>
      <c r="N1313" t="s" s="136">
        <v>49</v>
      </c>
      <c r="P1313" s="137">
        <f>O1313*H1313</f>
        <v>0</v>
      </c>
      <c r="Q1313" s="137">
        <v>0.00038</v>
      </c>
      <c r="R1313" s="137">
        <f>Q1313*H1313</f>
        <v>0.0019</v>
      </c>
      <c r="S1313" s="137">
        <v>0</v>
      </c>
      <c r="T1313" s="138">
        <f>S1313*H1313</f>
        <v>0</v>
      </c>
      <c r="AR1313" t="s" s="139">
        <v>222</v>
      </c>
      <c r="AT1313" t="s" s="139">
        <v>134</v>
      </c>
      <c r="AU1313" t="s" s="139">
        <v>24</v>
      </c>
      <c r="AY1313" t="s" s="97">
        <v>132</v>
      </c>
      <c r="BE1313" s="140">
        <f>IF(N1313="základní",J1313,0)</f>
        <v>0</v>
      </c>
      <c r="BF1313" s="140">
        <f>IF(N1313="snížená",J1313,0)</f>
        <v>0</v>
      </c>
      <c r="BG1313" s="140">
        <f>IF(N1313="zákl. přenesená",J1313,0)</f>
        <v>0</v>
      </c>
      <c r="BH1313" s="140">
        <f>IF(N1313="sníž. přenesená",J1313,0)</f>
        <v>0</v>
      </c>
      <c r="BI1313" s="140">
        <f>IF(N1313="nulová",J1313,0)</f>
        <v>0</v>
      </c>
      <c r="BJ1313" t="s" s="97">
        <v>130</v>
      </c>
      <c r="BK1313" s="140">
        <f>ROUND(I1313*H1313,2)</f>
        <v>0</v>
      </c>
      <c r="BL1313" t="s" s="97">
        <v>222</v>
      </c>
      <c r="BM1313" t="s" s="141">
        <v>1850</v>
      </c>
    </row>
    <row r="1314" s="60" customFormat="1" ht="24.15" customHeight="1">
      <c r="C1314" t="s" s="129">
        <v>1851</v>
      </c>
      <c r="D1314" t="s" s="129">
        <v>134</v>
      </c>
      <c r="E1314" t="s" s="130">
        <v>1852</v>
      </c>
      <c r="F1314" t="s" s="130">
        <v>1853</v>
      </c>
      <c r="G1314" t="s" s="131">
        <v>188</v>
      </c>
      <c r="H1314" s="132">
        <v>5</v>
      </c>
      <c r="I1314" s="133"/>
      <c r="J1314" s="134">
        <f>ROUND(I1314*H1314,2)</f>
        <v>0</v>
      </c>
      <c r="M1314" s="135"/>
      <c r="N1314" t="s" s="136">
        <v>49</v>
      </c>
      <c r="P1314" s="137">
        <f>O1314*H1314</f>
        <v>0</v>
      </c>
      <c r="Q1314" s="137">
        <v>0.0025</v>
      </c>
      <c r="R1314" s="137">
        <f>Q1314*H1314</f>
        <v>0.0125</v>
      </c>
      <c r="S1314" s="137">
        <v>0</v>
      </c>
      <c r="T1314" s="138">
        <f>S1314*H1314</f>
        <v>0</v>
      </c>
      <c r="AR1314" t="s" s="139">
        <v>222</v>
      </c>
      <c r="AT1314" t="s" s="139">
        <v>134</v>
      </c>
      <c r="AU1314" t="s" s="139">
        <v>24</v>
      </c>
      <c r="AY1314" t="s" s="97">
        <v>132</v>
      </c>
      <c r="BE1314" s="140">
        <f>IF(N1314="základní",J1314,0)</f>
        <v>0</v>
      </c>
      <c r="BF1314" s="140">
        <f>IF(N1314="snížená",J1314,0)</f>
        <v>0</v>
      </c>
      <c r="BG1314" s="140">
        <f>IF(N1314="zákl. přenesená",J1314,0)</f>
        <v>0</v>
      </c>
      <c r="BH1314" s="140">
        <f>IF(N1314="sníž. přenesená",J1314,0)</f>
        <v>0</v>
      </c>
      <c r="BI1314" s="140">
        <f>IF(N1314="nulová",J1314,0)</f>
        <v>0</v>
      </c>
      <c r="BJ1314" t="s" s="97">
        <v>130</v>
      </c>
      <c r="BK1314" s="140">
        <f>ROUND(I1314*H1314,2)</f>
        <v>0</v>
      </c>
      <c r="BL1314" t="s" s="97">
        <v>222</v>
      </c>
      <c r="BM1314" t="s" s="141">
        <v>1854</v>
      </c>
    </row>
    <row r="1315" s="60" customFormat="1" ht="24.15" customHeight="1">
      <c r="C1315" t="s" s="129">
        <v>1855</v>
      </c>
      <c r="D1315" t="s" s="129">
        <v>134</v>
      </c>
      <c r="E1315" t="s" s="130">
        <v>1856</v>
      </c>
      <c r="F1315" t="s" s="130">
        <v>1857</v>
      </c>
      <c r="G1315" t="s" s="131">
        <v>188</v>
      </c>
      <c r="H1315" s="132">
        <v>32.2</v>
      </c>
      <c r="I1315" s="133"/>
      <c r="J1315" s="134">
        <f>ROUND(I1315*H1315,2)</f>
        <v>0</v>
      </c>
      <c r="M1315" s="135"/>
      <c r="N1315" t="s" s="136">
        <v>49</v>
      </c>
      <c r="P1315" s="137">
        <f>O1315*H1315</f>
        <v>0</v>
      </c>
      <c r="Q1315" s="137">
        <v>0.00011</v>
      </c>
      <c r="R1315" s="137">
        <f>Q1315*H1315</f>
        <v>0.003542</v>
      </c>
      <c r="S1315" s="137">
        <v>0</v>
      </c>
      <c r="T1315" s="138">
        <f>S1315*H1315</f>
        <v>0</v>
      </c>
      <c r="AR1315" t="s" s="139">
        <v>222</v>
      </c>
      <c r="AT1315" t="s" s="139">
        <v>134</v>
      </c>
      <c r="AU1315" t="s" s="139">
        <v>24</v>
      </c>
      <c r="AY1315" t="s" s="97">
        <v>132</v>
      </c>
      <c r="BE1315" s="140">
        <f>IF(N1315="základní",J1315,0)</f>
        <v>0</v>
      </c>
      <c r="BF1315" s="140">
        <f>IF(N1315="snížená",J1315,0)</f>
        <v>0</v>
      </c>
      <c r="BG1315" s="140">
        <f>IF(N1315="zákl. přenesená",J1315,0)</f>
        <v>0</v>
      </c>
      <c r="BH1315" s="140">
        <f>IF(N1315="sníž. přenesená",J1315,0)</f>
        <v>0</v>
      </c>
      <c r="BI1315" s="140">
        <f>IF(N1315="nulová",J1315,0)</f>
        <v>0</v>
      </c>
      <c r="BJ1315" t="s" s="97">
        <v>130</v>
      </c>
      <c r="BK1315" s="140">
        <f>ROUND(I1315*H1315,2)</f>
        <v>0</v>
      </c>
      <c r="BL1315" t="s" s="97">
        <v>222</v>
      </c>
      <c r="BM1315" t="s" s="141">
        <v>1858</v>
      </c>
    </row>
    <row r="1316" s="142" customFormat="1" ht="13.55" customHeight="1">
      <c r="D1316" t="s" s="143">
        <v>140</v>
      </c>
      <c r="E1316" s="144"/>
      <c r="F1316" t="s" s="145">
        <v>1859</v>
      </c>
      <c r="H1316" s="144"/>
      <c r="AT1316" t="s" s="146">
        <v>140</v>
      </c>
      <c r="AU1316" t="s" s="146">
        <v>24</v>
      </c>
      <c r="AV1316" t="s" s="147">
        <v>130</v>
      </c>
      <c r="AW1316" t="s" s="147">
        <v>142</v>
      </c>
      <c r="AX1316" t="s" s="147">
        <v>131</v>
      </c>
      <c r="AY1316" t="s" s="146">
        <v>132</v>
      </c>
    </row>
    <row r="1317" s="148" customFormat="1" ht="13.55" customHeight="1">
      <c r="D1317" t="s" s="149">
        <v>140</v>
      </c>
      <c r="E1317" s="150"/>
      <c r="F1317" t="s" s="151">
        <v>1860</v>
      </c>
      <c r="H1317" s="152">
        <v>32.2</v>
      </c>
      <c r="AT1317" t="s" s="153">
        <v>140</v>
      </c>
      <c r="AU1317" t="s" s="153">
        <v>24</v>
      </c>
      <c r="AV1317" t="s" s="147">
        <v>24</v>
      </c>
      <c r="AW1317" t="s" s="147">
        <v>142</v>
      </c>
      <c r="AX1317" t="s" s="147">
        <v>131</v>
      </c>
      <c r="AY1317" t="s" s="153">
        <v>132</v>
      </c>
    </row>
    <row r="1318" s="154" customFormat="1" ht="13.55" customHeight="1">
      <c r="D1318" t="s" s="155">
        <v>140</v>
      </c>
      <c r="E1318" s="156"/>
      <c r="F1318" t="s" s="157">
        <v>144</v>
      </c>
      <c r="H1318" s="158">
        <v>32.2</v>
      </c>
      <c r="AT1318" t="s" s="159">
        <v>140</v>
      </c>
      <c r="AU1318" t="s" s="159">
        <v>24</v>
      </c>
      <c r="AV1318" t="s" s="147">
        <v>138</v>
      </c>
      <c r="AW1318" t="s" s="147">
        <v>142</v>
      </c>
      <c r="AX1318" t="s" s="147">
        <v>130</v>
      </c>
      <c r="AY1318" t="s" s="159">
        <v>132</v>
      </c>
    </row>
    <row r="1319" s="60" customFormat="1" ht="24.15" customHeight="1">
      <c r="C1319" t="s" s="129">
        <v>1861</v>
      </c>
      <c r="D1319" t="s" s="129">
        <v>134</v>
      </c>
      <c r="E1319" t="s" s="130">
        <v>1862</v>
      </c>
      <c r="F1319" t="s" s="130">
        <v>1863</v>
      </c>
      <c r="G1319" t="s" s="131">
        <v>188</v>
      </c>
      <c r="H1319" s="132">
        <v>32.2</v>
      </c>
      <c r="I1319" s="133"/>
      <c r="J1319" s="134">
        <f>ROUND(I1319*H1319,2)</f>
        <v>0</v>
      </c>
      <c r="M1319" s="135"/>
      <c r="N1319" t="s" s="136">
        <v>49</v>
      </c>
      <c r="P1319" s="137">
        <f>O1319*H1319</f>
        <v>0</v>
      </c>
      <c r="Q1319" s="137">
        <v>2e-05</v>
      </c>
      <c r="R1319" s="137">
        <f>Q1319*H1319</f>
        <v>0.000644</v>
      </c>
      <c r="S1319" s="137">
        <v>0</v>
      </c>
      <c r="T1319" s="138">
        <f>S1319*H1319</f>
        <v>0</v>
      </c>
      <c r="AR1319" t="s" s="139">
        <v>222</v>
      </c>
      <c r="AT1319" t="s" s="139">
        <v>134</v>
      </c>
      <c r="AU1319" t="s" s="139">
        <v>24</v>
      </c>
      <c r="AY1319" t="s" s="97">
        <v>132</v>
      </c>
      <c r="BE1319" s="140">
        <f>IF(N1319="základní",J1319,0)</f>
        <v>0</v>
      </c>
      <c r="BF1319" s="140">
        <f>IF(N1319="snížená",J1319,0)</f>
        <v>0</v>
      </c>
      <c r="BG1319" s="140">
        <f>IF(N1319="zákl. přenesená",J1319,0)</f>
        <v>0</v>
      </c>
      <c r="BH1319" s="140">
        <f>IF(N1319="sníž. přenesená",J1319,0)</f>
        <v>0</v>
      </c>
      <c r="BI1319" s="140">
        <f>IF(N1319="nulová",J1319,0)</f>
        <v>0</v>
      </c>
      <c r="BJ1319" t="s" s="97">
        <v>130</v>
      </c>
      <c r="BK1319" s="140">
        <f>ROUND(I1319*H1319,2)</f>
        <v>0</v>
      </c>
      <c r="BL1319" t="s" s="97">
        <v>222</v>
      </c>
      <c r="BM1319" t="s" s="141">
        <v>1864</v>
      </c>
    </row>
    <row r="1320" s="60" customFormat="1" ht="24.15" customHeight="1">
      <c r="C1320" t="s" s="129">
        <v>1865</v>
      </c>
      <c r="D1320" t="s" s="129">
        <v>134</v>
      </c>
      <c r="E1320" t="s" s="130">
        <v>1866</v>
      </c>
      <c r="F1320" t="s" s="130">
        <v>1867</v>
      </c>
      <c r="G1320" t="s" s="131">
        <v>188</v>
      </c>
      <c r="H1320" s="132">
        <v>32.2</v>
      </c>
      <c r="I1320" s="133"/>
      <c r="J1320" s="134">
        <f>ROUND(I1320*H1320,2)</f>
        <v>0</v>
      </c>
      <c r="M1320" s="135"/>
      <c r="N1320" t="s" s="136">
        <v>49</v>
      </c>
      <c r="P1320" s="137">
        <f>O1320*H1320</f>
        <v>0</v>
      </c>
      <c r="Q1320" s="137">
        <v>0.00017</v>
      </c>
      <c r="R1320" s="137">
        <f>Q1320*H1320</f>
        <v>0.005474</v>
      </c>
      <c r="S1320" s="137">
        <v>0</v>
      </c>
      <c r="T1320" s="138">
        <f>S1320*H1320</f>
        <v>0</v>
      </c>
      <c r="AR1320" t="s" s="139">
        <v>222</v>
      </c>
      <c r="AT1320" t="s" s="139">
        <v>134</v>
      </c>
      <c r="AU1320" t="s" s="139">
        <v>24</v>
      </c>
      <c r="AY1320" t="s" s="97">
        <v>132</v>
      </c>
      <c r="BE1320" s="140">
        <f>IF(N1320="základní",J1320,0)</f>
        <v>0</v>
      </c>
      <c r="BF1320" s="140">
        <f>IF(N1320="snížená",J1320,0)</f>
        <v>0</v>
      </c>
      <c r="BG1320" s="140">
        <f>IF(N1320="zákl. přenesená",J1320,0)</f>
        <v>0</v>
      </c>
      <c r="BH1320" s="140">
        <f>IF(N1320="sníž. přenesená",J1320,0)</f>
        <v>0</v>
      </c>
      <c r="BI1320" s="140">
        <f>IF(N1320="nulová",J1320,0)</f>
        <v>0</v>
      </c>
      <c r="BJ1320" t="s" s="97">
        <v>130</v>
      </c>
      <c r="BK1320" s="140">
        <f>ROUND(I1320*H1320,2)</f>
        <v>0</v>
      </c>
      <c r="BL1320" t="s" s="97">
        <v>222</v>
      </c>
      <c r="BM1320" t="s" s="141">
        <v>1868</v>
      </c>
    </row>
    <row r="1321" s="60" customFormat="1" ht="24.15" customHeight="1">
      <c r="C1321" t="s" s="129">
        <v>1869</v>
      </c>
      <c r="D1321" t="s" s="129">
        <v>134</v>
      </c>
      <c r="E1321" t="s" s="130">
        <v>1870</v>
      </c>
      <c r="F1321" t="s" s="130">
        <v>1871</v>
      </c>
      <c r="G1321" t="s" s="131">
        <v>188</v>
      </c>
      <c r="H1321" s="132">
        <v>32.2</v>
      </c>
      <c r="I1321" s="133"/>
      <c r="J1321" s="134">
        <f>ROUND(I1321*H1321,2)</f>
        <v>0</v>
      </c>
      <c r="M1321" s="135"/>
      <c r="N1321" t="s" s="136">
        <v>49</v>
      </c>
      <c r="P1321" s="137">
        <f>O1321*H1321</f>
        <v>0</v>
      </c>
      <c r="Q1321" s="137">
        <v>0</v>
      </c>
      <c r="R1321" s="137">
        <f>Q1321*H1321</f>
        <v>0</v>
      </c>
      <c r="S1321" s="137">
        <v>0</v>
      </c>
      <c r="T1321" s="138">
        <f>S1321*H1321</f>
        <v>0</v>
      </c>
      <c r="AR1321" t="s" s="139">
        <v>222</v>
      </c>
      <c r="AT1321" t="s" s="139">
        <v>134</v>
      </c>
      <c r="AU1321" t="s" s="139">
        <v>24</v>
      </c>
      <c r="AY1321" t="s" s="97">
        <v>132</v>
      </c>
      <c r="BE1321" s="140">
        <f>IF(N1321="základní",J1321,0)</f>
        <v>0</v>
      </c>
      <c r="BF1321" s="140">
        <f>IF(N1321="snížená",J1321,0)</f>
        <v>0</v>
      </c>
      <c r="BG1321" s="140">
        <f>IF(N1321="zákl. přenesená",J1321,0)</f>
        <v>0</v>
      </c>
      <c r="BH1321" s="140">
        <f>IF(N1321="sníž. přenesená",J1321,0)</f>
        <v>0</v>
      </c>
      <c r="BI1321" s="140">
        <f>IF(N1321="nulová",J1321,0)</f>
        <v>0</v>
      </c>
      <c r="BJ1321" t="s" s="97">
        <v>130</v>
      </c>
      <c r="BK1321" s="140">
        <f>ROUND(I1321*H1321,2)</f>
        <v>0</v>
      </c>
      <c r="BL1321" t="s" s="97">
        <v>222</v>
      </c>
      <c r="BM1321" t="s" s="141">
        <v>1872</v>
      </c>
    </row>
    <row r="1322" s="60" customFormat="1" ht="24.15" customHeight="1">
      <c r="C1322" t="s" s="129">
        <v>1873</v>
      </c>
      <c r="D1322" t="s" s="129">
        <v>134</v>
      </c>
      <c r="E1322" t="s" s="130">
        <v>1874</v>
      </c>
      <c r="F1322" t="s" s="130">
        <v>1875</v>
      </c>
      <c r="G1322" t="s" s="131">
        <v>188</v>
      </c>
      <c r="H1322" s="132">
        <v>32.2</v>
      </c>
      <c r="I1322" s="133"/>
      <c r="J1322" s="134">
        <f>ROUND(I1322*H1322,2)</f>
        <v>0</v>
      </c>
      <c r="M1322" s="135"/>
      <c r="N1322" t="s" s="136">
        <v>49</v>
      </c>
      <c r="P1322" s="137">
        <f>O1322*H1322</f>
        <v>0</v>
      </c>
      <c r="Q1322" s="137">
        <v>0.00017</v>
      </c>
      <c r="R1322" s="137">
        <f>Q1322*H1322</f>
        <v>0.005474</v>
      </c>
      <c r="S1322" s="137">
        <v>0</v>
      </c>
      <c r="T1322" s="138">
        <f>S1322*H1322</f>
        <v>0</v>
      </c>
      <c r="AR1322" t="s" s="139">
        <v>222</v>
      </c>
      <c r="AT1322" t="s" s="139">
        <v>134</v>
      </c>
      <c r="AU1322" t="s" s="139">
        <v>24</v>
      </c>
      <c r="AY1322" t="s" s="97">
        <v>132</v>
      </c>
      <c r="BE1322" s="140">
        <f>IF(N1322="základní",J1322,0)</f>
        <v>0</v>
      </c>
      <c r="BF1322" s="140">
        <f>IF(N1322="snížená",J1322,0)</f>
        <v>0</v>
      </c>
      <c r="BG1322" s="140">
        <f>IF(N1322="zákl. přenesená",J1322,0)</f>
        <v>0</v>
      </c>
      <c r="BH1322" s="140">
        <f>IF(N1322="sníž. přenesená",J1322,0)</f>
        <v>0</v>
      </c>
      <c r="BI1322" s="140">
        <f>IF(N1322="nulová",J1322,0)</f>
        <v>0</v>
      </c>
      <c r="BJ1322" t="s" s="97">
        <v>130</v>
      </c>
      <c r="BK1322" s="140">
        <f>ROUND(I1322*H1322,2)</f>
        <v>0</v>
      </c>
      <c r="BL1322" t="s" s="97">
        <v>222</v>
      </c>
      <c r="BM1322" t="s" s="141">
        <v>1876</v>
      </c>
    </row>
    <row r="1323" s="60" customFormat="1" ht="24.15" customHeight="1">
      <c r="C1323" t="s" s="129">
        <v>1877</v>
      </c>
      <c r="D1323" t="s" s="129">
        <v>134</v>
      </c>
      <c r="E1323" t="s" s="130">
        <v>1878</v>
      </c>
      <c r="F1323" t="s" s="130">
        <v>1879</v>
      </c>
      <c r="G1323" t="s" s="131">
        <v>188</v>
      </c>
      <c r="H1323" s="132">
        <v>32.2</v>
      </c>
      <c r="I1323" s="133"/>
      <c r="J1323" s="134">
        <f>ROUND(I1323*H1323,2)</f>
        <v>0</v>
      </c>
      <c r="M1323" s="135"/>
      <c r="N1323" t="s" s="136">
        <v>49</v>
      </c>
      <c r="P1323" s="137">
        <f>O1323*H1323</f>
        <v>0</v>
      </c>
      <c r="Q1323" s="137">
        <v>0.00013</v>
      </c>
      <c r="R1323" s="137">
        <f>Q1323*H1323</f>
        <v>0.004186</v>
      </c>
      <c r="S1323" s="137">
        <v>0</v>
      </c>
      <c r="T1323" s="138">
        <f>S1323*H1323</f>
        <v>0</v>
      </c>
      <c r="AR1323" t="s" s="139">
        <v>222</v>
      </c>
      <c r="AT1323" t="s" s="139">
        <v>134</v>
      </c>
      <c r="AU1323" t="s" s="139">
        <v>24</v>
      </c>
      <c r="AY1323" t="s" s="97">
        <v>132</v>
      </c>
      <c r="BE1323" s="140">
        <f>IF(N1323="základní",J1323,0)</f>
        <v>0</v>
      </c>
      <c r="BF1323" s="140">
        <f>IF(N1323="snížená",J1323,0)</f>
        <v>0</v>
      </c>
      <c r="BG1323" s="140">
        <f>IF(N1323="zákl. přenesená",J1323,0)</f>
        <v>0</v>
      </c>
      <c r="BH1323" s="140">
        <f>IF(N1323="sníž. přenesená",J1323,0)</f>
        <v>0</v>
      </c>
      <c r="BI1323" s="140">
        <f>IF(N1323="nulová",J1323,0)</f>
        <v>0</v>
      </c>
      <c r="BJ1323" t="s" s="97">
        <v>130</v>
      </c>
      <c r="BK1323" s="140">
        <f>ROUND(I1323*H1323,2)</f>
        <v>0</v>
      </c>
      <c r="BL1323" t="s" s="97">
        <v>222</v>
      </c>
      <c r="BM1323" t="s" s="141">
        <v>1880</v>
      </c>
    </row>
    <row r="1324" s="60" customFormat="1" ht="24.15" customHeight="1">
      <c r="C1324" t="s" s="129">
        <v>1881</v>
      </c>
      <c r="D1324" t="s" s="129">
        <v>134</v>
      </c>
      <c r="E1324" t="s" s="130">
        <v>1882</v>
      </c>
      <c r="F1324" t="s" s="130">
        <v>1883</v>
      </c>
      <c r="G1324" t="s" s="131">
        <v>188</v>
      </c>
      <c r="H1324" s="132">
        <v>32.2</v>
      </c>
      <c r="I1324" s="133"/>
      <c r="J1324" s="134">
        <f>ROUND(I1324*H1324,2)</f>
        <v>0</v>
      </c>
      <c r="M1324" s="135"/>
      <c r="N1324" t="s" s="136">
        <v>49</v>
      </c>
      <c r="P1324" s="137">
        <f>O1324*H1324</f>
        <v>0</v>
      </c>
      <c r="Q1324" s="137">
        <v>0.00012</v>
      </c>
      <c r="R1324" s="137">
        <f>Q1324*H1324</f>
        <v>0.003864</v>
      </c>
      <c r="S1324" s="137">
        <v>0</v>
      </c>
      <c r="T1324" s="138">
        <f>S1324*H1324</f>
        <v>0</v>
      </c>
      <c r="AR1324" t="s" s="139">
        <v>222</v>
      </c>
      <c r="AT1324" t="s" s="139">
        <v>134</v>
      </c>
      <c r="AU1324" t="s" s="139">
        <v>24</v>
      </c>
      <c r="AY1324" t="s" s="97">
        <v>132</v>
      </c>
      <c r="BE1324" s="140">
        <f>IF(N1324="základní",J1324,0)</f>
        <v>0</v>
      </c>
      <c r="BF1324" s="140">
        <f>IF(N1324="snížená",J1324,0)</f>
        <v>0</v>
      </c>
      <c r="BG1324" s="140">
        <f>IF(N1324="zákl. přenesená",J1324,0)</f>
        <v>0</v>
      </c>
      <c r="BH1324" s="140">
        <f>IF(N1324="sníž. přenesená",J1324,0)</f>
        <v>0</v>
      </c>
      <c r="BI1324" s="140">
        <f>IF(N1324="nulová",J1324,0)</f>
        <v>0</v>
      </c>
      <c r="BJ1324" t="s" s="97">
        <v>130</v>
      </c>
      <c r="BK1324" s="140">
        <f>ROUND(I1324*H1324,2)</f>
        <v>0</v>
      </c>
      <c r="BL1324" t="s" s="97">
        <v>222</v>
      </c>
      <c r="BM1324" t="s" s="141">
        <v>1884</v>
      </c>
    </row>
    <row r="1325" s="60" customFormat="1" ht="24.15" customHeight="1">
      <c r="C1325" t="s" s="129">
        <v>1885</v>
      </c>
      <c r="D1325" t="s" s="129">
        <v>134</v>
      </c>
      <c r="E1325" t="s" s="130">
        <v>1886</v>
      </c>
      <c r="F1325" t="s" s="130">
        <v>1887</v>
      </c>
      <c r="G1325" t="s" s="131">
        <v>188</v>
      </c>
      <c r="H1325" s="132">
        <v>21.45</v>
      </c>
      <c r="I1325" s="133"/>
      <c r="J1325" s="134">
        <f>ROUND(I1325*H1325,2)</f>
        <v>0</v>
      </c>
      <c r="M1325" s="135"/>
      <c r="N1325" t="s" s="136">
        <v>49</v>
      </c>
      <c r="P1325" s="137">
        <f>O1325*H1325</f>
        <v>0</v>
      </c>
      <c r="Q1325" s="137">
        <v>0.00011</v>
      </c>
      <c r="R1325" s="137">
        <f>Q1325*H1325</f>
        <v>0.0023595</v>
      </c>
      <c r="S1325" s="137">
        <v>0</v>
      </c>
      <c r="T1325" s="138">
        <f>S1325*H1325</f>
        <v>0</v>
      </c>
      <c r="AR1325" t="s" s="139">
        <v>222</v>
      </c>
      <c r="AT1325" t="s" s="139">
        <v>134</v>
      </c>
      <c r="AU1325" t="s" s="139">
        <v>24</v>
      </c>
      <c r="AY1325" t="s" s="97">
        <v>132</v>
      </c>
      <c r="BE1325" s="140">
        <f>IF(N1325="základní",J1325,0)</f>
        <v>0</v>
      </c>
      <c r="BF1325" s="140">
        <f>IF(N1325="snížená",J1325,0)</f>
        <v>0</v>
      </c>
      <c r="BG1325" s="140">
        <f>IF(N1325="zákl. přenesená",J1325,0)</f>
        <v>0</v>
      </c>
      <c r="BH1325" s="140">
        <f>IF(N1325="sníž. přenesená",J1325,0)</f>
        <v>0</v>
      </c>
      <c r="BI1325" s="140">
        <f>IF(N1325="nulová",J1325,0)</f>
        <v>0</v>
      </c>
      <c r="BJ1325" t="s" s="97">
        <v>130</v>
      </c>
      <c r="BK1325" s="140">
        <f>ROUND(I1325*H1325,2)</f>
        <v>0</v>
      </c>
      <c r="BL1325" t="s" s="97">
        <v>222</v>
      </c>
      <c r="BM1325" t="s" s="141">
        <v>1888</v>
      </c>
    </row>
    <row r="1326" s="142" customFormat="1" ht="13.55" customHeight="1">
      <c r="D1326" t="s" s="143">
        <v>140</v>
      </c>
      <c r="E1326" s="144"/>
      <c r="F1326" t="s" s="145">
        <v>1889</v>
      </c>
      <c r="H1326" s="144"/>
      <c r="AT1326" t="s" s="146">
        <v>140</v>
      </c>
      <c r="AU1326" t="s" s="146">
        <v>24</v>
      </c>
      <c r="AV1326" t="s" s="147">
        <v>130</v>
      </c>
      <c r="AW1326" t="s" s="147">
        <v>142</v>
      </c>
      <c r="AX1326" t="s" s="147">
        <v>131</v>
      </c>
      <c r="AY1326" t="s" s="146">
        <v>132</v>
      </c>
    </row>
    <row r="1327" s="148" customFormat="1" ht="13.55" customHeight="1">
      <c r="D1327" t="s" s="149">
        <v>140</v>
      </c>
      <c r="E1327" s="150"/>
      <c r="F1327" t="s" s="151">
        <v>1890</v>
      </c>
      <c r="H1327" s="152">
        <v>11</v>
      </c>
      <c r="AT1327" t="s" s="153">
        <v>140</v>
      </c>
      <c r="AU1327" t="s" s="153">
        <v>24</v>
      </c>
      <c r="AV1327" t="s" s="147">
        <v>24</v>
      </c>
      <c r="AW1327" t="s" s="147">
        <v>142</v>
      </c>
      <c r="AX1327" t="s" s="147">
        <v>131</v>
      </c>
      <c r="AY1327" t="s" s="153">
        <v>132</v>
      </c>
    </row>
    <row r="1328" s="142" customFormat="1" ht="13.55" customHeight="1">
      <c r="D1328" t="s" s="149">
        <v>140</v>
      </c>
      <c r="E1328" s="180"/>
      <c r="F1328" t="s" s="181">
        <v>1891</v>
      </c>
      <c r="H1328" s="180"/>
      <c r="AT1328" t="s" s="146">
        <v>140</v>
      </c>
      <c r="AU1328" t="s" s="146">
        <v>24</v>
      </c>
      <c r="AV1328" t="s" s="147">
        <v>130</v>
      </c>
      <c r="AW1328" t="s" s="147">
        <v>142</v>
      </c>
      <c r="AX1328" t="s" s="147">
        <v>131</v>
      </c>
      <c r="AY1328" t="s" s="146">
        <v>132</v>
      </c>
    </row>
    <row r="1329" s="148" customFormat="1" ht="13.55" customHeight="1">
      <c r="D1329" t="s" s="149">
        <v>140</v>
      </c>
      <c r="E1329" s="150"/>
      <c r="F1329" t="s" s="151">
        <v>1892</v>
      </c>
      <c r="H1329" s="152">
        <v>10.45</v>
      </c>
      <c r="AT1329" t="s" s="153">
        <v>140</v>
      </c>
      <c r="AU1329" t="s" s="153">
        <v>24</v>
      </c>
      <c r="AV1329" t="s" s="147">
        <v>24</v>
      </c>
      <c r="AW1329" t="s" s="147">
        <v>142</v>
      </c>
      <c r="AX1329" t="s" s="147">
        <v>131</v>
      </c>
      <c r="AY1329" t="s" s="153">
        <v>132</v>
      </c>
    </row>
    <row r="1330" s="154" customFormat="1" ht="13.55" customHeight="1">
      <c r="D1330" t="s" s="155">
        <v>140</v>
      </c>
      <c r="E1330" s="156"/>
      <c r="F1330" t="s" s="157">
        <v>144</v>
      </c>
      <c r="H1330" s="158">
        <v>21.45</v>
      </c>
      <c r="AT1330" t="s" s="159">
        <v>140</v>
      </c>
      <c r="AU1330" t="s" s="159">
        <v>24</v>
      </c>
      <c r="AV1330" t="s" s="147">
        <v>138</v>
      </c>
      <c r="AW1330" t="s" s="147">
        <v>142</v>
      </c>
      <c r="AX1330" t="s" s="147">
        <v>130</v>
      </c>
      <c r="AY1330" t="s" s="159">
        <v>132</v>
      </c>
    </row>
    <row r="1331" s="60" customFormat="1" ht="24.15" customHeight="1">
      <c r="C1331" t="s" s="129">
        <v>1893</v>
      </c>
      <c r="D1331" t="s" s="129">
        <v>134</v>
      </c>
      <c r="E1331" t="s" s="130">
        <v>1894</v>
      </c>
      <c r="F1331" t="s" s="130">
        <v>1895</v>
      </c>
      <c r="G1331" t="s" s="131">
        <v>188</v>
      </c>
      <c r="H1331" s="132">
        <v>49.45</v>
      </c>
      <c r="I1331" s="133"/>
      <c r="J1331" s="134">
        <f>ROUND(I1331*H1331,2)</f>
        <v>0</v>
      </c>
      <c r="M1331" s="135"/>
      <c r="N1331" t="s" s="136">
        <v>49</v>
      </c>
      <c r="P1331" s="137">
        <f>O1331*H1331</f>
        <v>0</v>
      </c>
      <c r="Q1331" s="137">
        <v>6.999999999999999e-05</v>
      </c>
      <c r="R1331" s="137">
        <f>Q1331*H1331</f>
        <v>0.0034615</v>
      </c>
      <c r="S1331" s="137">
        <v>0</v>
      </c>
      <c r="T1331" s="138">
        <f>S1331*H1331</f>
        <v>0</v>
      </c>
      <c r="AR1331" t="s" s="139">
        <v>138</v>
      </c>
      <c r="AT1331" t="s" s="139">
        <v>134</v>
      </c>
      <c r="AU1331" t="s" s="139">
        <v>24</v>
      </c>
      <c r="AY1331" t="s" s="97">
        <v>132</v>
      </c>
      <c r="BE1331" s="140">
        <f>IF(N1331="základní",J1331,0)</f>
        <v>0</v>
      </c>
      <c r="BF1331" s="140">
        <f>IF(N1331="snížená",J1331,0)</f>
        <v>0</v>
      </c>
      <c r="BG1331" s="140">
        <f>IF(N1331="zákl. přenesená",J1331,0)</f>
        <v>0</v>
      </c>
      <c r="BH1331" s="140">
        <f>IF(N1331="sníž. přenesená",J1331,0)</f>
        <v>0</v>
      </c>
      <c r="BI1331" s="140">
        <f>IF(N1331="nulová",J1331,0)</f>
        <v>0</v>
      </c>
      <c r="BJ1331" t="s" s="97">
        <v>130</v>
      </c>
      <c r="BK1331" s="140">
        <f>ROUND(I1331*H1331,2)</f>
        <v>0</v>
      </c>
      <c r="BL1331" t="s" s="97">
        <v>138</v>
      </c>
      <c r="BM1331" t="s" s="141">
        <v>1896</v>
      </c>
    </row>
    <row r="1332" s="142" customFormat="1" ht="13.55" customHeight="1">
      <c r="D1332" t="s" s="143">
        <v>140</v>
      </c>
      <c r="E1332" s="144"/>
      <c r="F1332" t="s" s="145">
        <v>1897</v>
      </c>
      <c r="H1332" s="144"/>
      <c r="AT1332" t="s" s="146">
        <v>140</v>
      </c>
      <c r="AU1332" t="s" s="146">
        <v>24</v>
      </c>
      <c r="AV1332" t="s" s="147">
        <v>130</v>
      </c>
      <c r="AW1332" t="s" s="147">
        <v>142</v>
      </c>
      <c r="AX1332" t="s" s="147">
        <v>131</v>
      </c>
      <c r="AY1332" t="s" s="146">
        <v>132</v>
      </c>
    </row>
    <row r="1333" s="148" customFormat="1" ht="13.55" customHeight="1">
      <c r="D1333" t="s" s="149">
        <v>140</v>
      </c>
      <c r="E1333" s="150"/>
      <c r="F1333" t="s" s="151">
        <v>1898</v>
      </c>
      <c r="H1333" s="152">
        <v>32</v>
      </c>
      <c r="AT1333" t="s" s="153">
        <v>140</v>
      </c>
      <c r="AU1333" t="s" s="153">
        <v>24</v>
      </c>
      <c r="AV1333" t="s" s="147">
        <v>24</v>
      </c>
      <c r="AW1333" t="s" s="147">
        <v>142</v>
      </c>
      <c r="AX1333" t="s" s="147">
        <v>131</v>
      </c>
      <c r="AY1333" t="s" s="153">
        <v>132</v>
      </c>
    </row>
    <row r="1334" s="142" customFormat="1" ht="13.55" customHeight="1">
      <c r="D1334" t="s" s="149">
        <v>140</v>
      </c>
      <c r="E1334" s="180"/>
      <c r="F1334" t="s" s="181">
        <v>1899</v>
      </c>
      <c r="H1334" s="180"/>
      <c r="AT1334" t="s" s="146">
        <v>140</v>
      </c>
      <c r="AU1334" t="s" s="146">
        <v>24</v>
      </c>
      <c r="AV1334" t="s" s="147">
        <v>130</v>
      </c>
      <c r="AW1334" t="s" s="147">
        <v>142</v>
      </c>
      <c r="AX1334" t="s" s="147">
        <v>131</v>
      </c>
      <c r="AY1334" t="s" s="146">
        <v>132</v>
      </c>
    </row>
    <row r="1335" s="148" customFormat="1" ht="13.55" customHeight="1">
      <c r="D1335" t="s" s="149">
        <v>140</v>
      </c>
      <c r="E1335" s="150"/>
      <c r="F1335" t="s" s="151">
        <v>1892</v>
      </c>
      <c r="H1335" s="152">
        <v>10.45</v>
      </c>
      <c r="AT1335" t="s" s="153">
        <v>140</v>
      </c>
      <c r="AU1335" t="s" s="153">
        <v>24</v>
      </c>
      <c r="AV1335" t="s" s="147">
        <v>24</v>
      </c>
      <c r="AW1335" t="s" s="147">
        <v>142</v>
      </c>
      <c r="AX1335" t="s" s="147">
        <v>131</v>
      </c>
      <c r="AY1335" t="s" s="153">
        <v>132</v>
      </c>
    </row>
    <row r="1336" s="148" customFormat="1" ht="13.55" customHeight="1">
      <c r="D1336" t="s" s="149">
        <v>140</v>
      </c>
      <c r="E1336" s="150"/>
      <c r="F1336" t="s" s="151">
        <v>1900</v>
      </c>
      <c r="H1336" s="152">
        <v>7</v>
      </c>
      <c r="AT1336" t="s" s="153">
        <v>140</v>
      </c>
      <c r="AU1336" t="s" s="153">
        <v>24</v>
      </c>
      <c r="AV1336" t="s" s="147">
        <v>24</v>
      </c>
      <c r="AW1336" t="s" s="147">
        <v>142</v>
      </c>
      <c r="AX1336" t="s" s="147">
        <v>131</v>
      </c>
      <c r="AY1336" t="s" s="153">
        <v>132</v>
      </c>
    </row>
    <row r="1337" s="154" customFormat="1" ht="13.55" customHeight="1">
      <c r="D1337" t="s" s="155">
        <v>140</v>
      </c>
      <c r="E1337" s="156"/>
      <c r="F1337" t="s" s="157">
        <v>144</v>
      </c>
      <c r="H1337" s="158">
        <v>49.45</v>
      </c>
      <c r="AT1337" t="s" s="159">
        <v>140</v>
      </c>
      <c r="AU1337" t="s" s="159">
        <v>24</v>
      </c>
      <c r="AV1337" t="s" s="147">
        <v>138</v>
      </c>
      <c r="AW1337" t="s" s="147">
        <v>142</v>
      </c>
      <c r="AX1337" t="s" s="147">
        <v>130</v>
      </c>
      <c r="AY1337" t="s" s="159">
        <v>132</v>
      </c>
    </row>
    <row r="1338" s="60" customFormat="1" ht="24.15" customHeight="1">
      <c r="C1338" t="s" s="129">
        <v>1901</v>
      </c>
      <c r="D1338" t="s" s="129">
        <v>134</v>
      </c>
      <c r="E1338" t="s" s="130">
        <v>1902</v>
      </c>
      <c r="F1338" t="s" s="130">
        <v>1903</v>
      </c>
      <c r="G1338" t="s" s="131">
        <v>188</v>
      </c>
      <c r="H1338" s="132">
        <v>49.45</v>
      </c>
      <c r="I1338" s="133"/>
      <c r="J1338" s="134">
        <f>ROUND(I1338*H1338,2)</f>
        <v>0</v>
      </c>
      <c r="M1338" s="135"/>
      <c r="N1338" t="s" s="136">
        <v>49</v>
      </c>
      <c r="P1338" s="137">
        <f>O1338*H1338</f>
        <v>0</v>
      </c>
      <c r="Q1338" s="137">
        <v>0.00014</v>
      </c>
      <c r="R1338" s="137">
        <f>Q1338*H1338</f>
        <v>0.006923</v>
      </c>
      <c r="S1338" s="137">
        <v>0</v>
      </c>
      <c r="T1338" s="138">
        <f>S1338*H1338</f>
        <v>0</v>
      </c>
      <c r="AR1338" t="s" s="139">
        <v>222</v>
      </c>
      <c r="AT1338" t="s" s="139">
        <v>134</v>
      </c>
      <c r="AU1338" t="s" s="139">
        <v>24</v>
      </c>
      <c r="AY1338" t="s" s="97">
        <v>132</v>
      </c>
      <c r="BE1338" s="140">
        <f>IF(N1338="základní",J1338,0)</f>
        <v>0</v>
      </c>
      <c r="BF1338" s="140">
        <f>IF(N1338="snížená",J1338,0)</f>
        <v>0</v>
      </c>
      <c r="BG1338" s="140">
        <f>IF(N1338="zákl. přenesená",J1338,0)</f>
        <v>0</v>
      </c>
      <c r="BH1338" s="140">
        <f>IF(N1338="sníž. přenesená",J1338,0)</f>
        <v>0</v>
      </c>
      <c r="BI1338" s="140">
        <f>IF(N1338="nulová",J1338,0)</f>
        <v>0</v>
      </c>
      <c r="BJ1338" t="s" s="97">
        <v>130</v>
      </c>
      <c r="BK1338" s="140">
        <f>ROUND(I1338*H1338,2)</f>
        <v>0</v>
      </c>
      <c r="BL1338" t="s" s="97">
        <v>222</v>
      </c>
      <c r="BM1338" t="s" s="141">
        <v>1904</v>
      </c>
    </row>
    <row r="1339" s="60" customFormat="1" ht="24.15" customHeight="1">
      <c r="C1339" t="s" s="129">
        <v>1905</v>
      </c>
      <c r="D1339" t="s" s="129">
        <v>134</v>
      </c>
      <c r="E1339" t="s" s="130">
        <v>1906</v>
      </c>
      <c r="F1339" t="s" s="130">
        <v>1907</v>
      </c>
      <c r="G1339" t="s" s="131">
        <v>188</v>
      </c>
      <c r="H1339" s="132">
        <v>49.45</v>
      </c>
      <c r="I1339" s="133"/>
      <c r="J1339" s="134">
        <f>ROUND(I1339*H1339,2)</f>
        <v>0</v>
      </c>
      <c r="M1339" s="135"/>
      <c r="N1339" t="s" s="136">
        <v>49</v>
      </c>
      <c r="P1339" s="137">
        <f>O1339*H1339</f>
        <v>0</v>
      </c>
      <c r="Q1339" s="137">
        <v>0.00012</v>
      </c>
      <c r="R1339" s="137">
        <f>Q1339*H1339</f>
        <v>0.005934</v>
      </c>
      <c r="S1339" s="137">
        <v>0</v>
      </c>
      <c r="T1339" s="138">
        <f>S1339*H1339</f>
        <v>0</v>
      </c>
      <c r="AR1339" t="s" s="139">
        <v>222</v>
      </c>
      <c r="AT1339" t="s" s="139">
        <v>134</v>
      </c>
      <c r="AU1339" t="s" s="139">
        <v>24</v>
      </c>
      <c r="AY1339" t="s" s="97">
        <v>132</v>
      </c>
      <c r="BE1339" s="140">
        <f>IF(N1339="základní",J1339,0)</f>
        <v>0</v>
      </c>
      <c r="BF1339" s="140">
        <f>IF(N1339="snížená",J1339,0)</f>
        <v>0</v>
      </c>
      <c r="BG1339" s="140">
        <f>IF(N1339="zákl. přenesená",J1339,0)</f>
        <v>0</v>
      </c>
      <c r="BH1339" s="140">
        <f>IF(N1339="sníž. přenesená",J1339,0)</f>
        <v>0</v>
      </c>
      <c r="BI1339" s="140">
        <f>IF(N1339="nulová",J1339,0)</f>
        <v>0</v>
      </c>
      <c r="BJ1339" t="s" s="97">
        <v>130</v>
      </c>
      <c r="BK1339" s="140">
        <f>ROUND(I1339*H1339,2)</f>
        <v>0</v>
      </c>
      <c r="BL1339" t="s" s="97">
        <v>222</v>
      </c>
      <c r="BM1339" t="s" s="141">
        <v>1908</v>
      </c>
    </row>
    <row r="1340" s="60" customFormat="1" ht="24.15" customHeight="1">
      <c r="C1340" t="s" s="129">
        <v>1909</v>
      </c>
      <c r="D1340" t="s" s="129">
        <v>134</v>
      </c>
      <c r="E1340" t="s" s="130">
        <v>1910</v>
      </c>
      <c r="F1340" t="s" s="130">
        <v>1911</v>
      </c>
      <c r="G1340" t="s" s="131">
        <v>188</v>
      </c>
      <c r="H1340" s="132">
        <v>49.45</v>
      </c>
      <c r="I1340" s="133"/>
      <c r="J1340" s="134">
        <f>ROUND(I1340*H1340,2)</f>
        <v>0</v>
      </c>
      <c r="M1340" s="135"/>
      <c r="N1340" t="s" s="136">
        <v>49</v>
      </c>
      <c r="P1340" s="137">
        <f>O1340*H1340</f>
        <v>0</v>
      </c>
      <c r="Q1340" s="137">
        <v>0.00012</v>
      </c>
      <c r="R1340" s="137">
        <f>Q1340*H1340</f>
        <v>0.005934</v>
      </c>
      <c r="S1340" s="137">
        <v>0</v>
      </c>
      <c r="T1340" s="138">
        <f>S1340*H1340</f>
        <v>0</v>
      </c>
      <c r="AR1340" t="s" s="139">
        <v>222</v>
      </c>
      <c r="AT1340" t="s" s="139">
        <v>134</v>
      </c>
      <c r="AU1340" t="s" s="139">
        <v>24</v>
      </c>
      <c r="AY1340" t="s" s="97">
        <v>132</v>
      </c>
      <c r="BE1340" s="140">
        <f>IF(N1340="základní",J1340,0)</f>
        <v>0</v>
      </c>
      <c r="BF1340" s="140">
        <f>IF(N1340="snížená",J1340,0)</f>
        <v>0</v>
      </c>
      <c r="BG1340" s="140">
        <f>IF(N1340="zákl. přenesená",J1340,0)</f>
        <v>0</v>
      </c>
      <c r="BH1340" s="140">
        <f>IF(N1340="sníž. přenesená",J1340,0)</f>
        <v>0</v>
      </c>
      <c r="BI1340" s="140">
        <f>IF(N1340="nulová",J1340,0)</f>
        <v>0</v>
      </c>
      <c r="BJ1340" t="s" s="97">
        <v>130</v>
      </c>
      <c r="BK1340" s="140">
        <f>ROUND(I1340*H1340,2)</f>
        <v>0</v>
      </c>
      <c r="BL1340" t="s" s="97">
        <v>222</v>
      </c>
      <c r="BM1340" t="s" s="141">
        <v>1912</v>
      </c>
    </row>
    <row r="1341" s="118" customFormat="1" ht="22.8" customHeight="1">
      <c r="D1341" t="s" s="183">
        <v>127</v>
      </c>
      <c r="E1341" t="s" s="102">
        <v>1913</v>
      </c>
      <c r="F1341" t="s" s="102">
        <v>1914</v>
      </c>
      <c r="J1341" s="184">
        <f>BK1341</f>
        <v>0</v>
      </c>
      <c r="P1341" s="122">
        <f>SUM(P1342:P1354)</f>
        <v>0</v>
      </c>
      <c r="R1341" s="122">
        <f>SUM(R1342:R1354)</f>
        <v>0.7876995</v>
      </c>
      <c r="T1341" s="123">
        <f>SUM(T1342:T1354)</f>
        <v>0</v>
      </c>
      <c r="AR1341" t="s" s="119">
        <v>24</v>
      </c>
      <c r="AT1341" t="s" s="124">
        <v>127</v>
      </c>
      <c r="AU1341" t="s" s="124">
        <v>130</v>
      </c>
      <c r="AY1341" t="s" s="119">
        <v>132</v>
      </c>
      <c r="BK1341" s="125">
        <f>SUM(BK1342:BK1354)</f>
        <v>0</v>
      </c>
    </row>
    <row r="1342" s="60" customFormat="1" ht="24.15" customHeight="1">
      <c r="C1342" t="s" s="129">
        <v>1915</v>
      </c>
      <c r="D1342" t="s" s="129">
        <v>134</v>
      </c>
      <c r="E1342" t="s" s="130">
        <v>1916</v>
      </c>
      <c r="F1342" t="s" s="130">
        <v>1917</v>
      </c>
      <c r="G1342" t="s" s="131">
        <v>188</v>
      </c>
      <c r="H1342" s="132">
        <v>1680.51</v>
      </c>
      <c r="I1342" s="133"/>
      <c r="J1342" s="134">
        <f>ROUND(I1342*H1342,2)</f>
        <v>0</v>
      </c>
      <c r="M1342" s="135"/>
      <c r="N1342" t="s" s="136">
        <v>49</v>
      </c>
      <c r="P1342" s="137">
        <f>O1342*H1342</f>
        <v>0</v>
      </c>
      <c r="Q1342" s="137">
        <v>0</v>
      </c>
      <c r="R1342" s="137">
        <f>Q1342*H1342</f>
        <v>0</v>
      </c>
      <c r="S1342" s="137">
        <v>0</v>
      </c>
      <c r="T1342" s="138">
        <f>S1342*H1342</f>
        <v>0</v>
      </c>
      <c r="AR1342" t="s" s="139">
        <v>222</v>
      </c>
      <c r="AT1342" t="s" s="139">
        <v>134</v>
      </c>
      <c r="AU1342" t="s" s="139">
        <v>24</v>
      </c>
      <c r="AY1342" t="s" s="97">
        <v>132</v>
      </c>
      <c r="BE1342" s="140">
        <f>IF(N1342="základní",J1342,0)</f>
        <v>0</v>
      </c>
      <c r="BF1342" s="140">
        <f>IF(N1342="snížená",J1342,0)</f>
        <v>0</v>
      </c>
      <c r="BG1342" s="140">
        <f>IF(N1342="zákl. přenesená",J1342,0)</f>
        <v>0</v>
      </c>
      <c r="BH1342" s="140">
        <f>IF(N1342="sníž. přenesená",J1342,0)</f>
        <v>0</v>
      </c>
      <c r="BI1342" s="140">
        <f>IF(N1342="nulová",J1342,0)</f>
        <v>0</v>
      </c>
      <c r="BJ1342" t="s" s="97">
        <v>130</v>
      </c>
      <c r="BK1342" s="140">
        <f>ROUND(I1342*H1342,2)</f>
        <v>0</v>
      </c>
      <c r="BL1342" t="s" s="97">
        <v>222</v>
      </c>
      <c r="BM1342" t="s" s="141">
        <v>1918</v>
      </c>
    </row>
    <row r="1343" s="60" customFormat="1" ht="24.15" customHeight="1">
      <c r="C1343" t="s" s="129">
        <v>1919</v>
      </c>
      <c r="D1343" t="s" s="129">
        <v>134</v>
      </c>
      <c r="E1343" t="s" s="130">
        <v>1920</v>
      </c>
      <c r="F1343" t="s" s="130">
        <v>1921</v>
      </c>
      <c r="G1343" t="s" s="131">
        <v>188</v>
      </c>
      <c r="H1343" s="132">
        <v>1680.51</v>
      </c>
      <c r="I1343" s="133"/>
      <c r="J1343" s="134">
        <f>ROUND(I1343*H1343,2)</f>
        <v>0</v>
      </c>
      <c r="M1343" s="135"/>
      <c r="N1343" t="s" s="136">
        <v>49</v>
      </c>
      <c r="P1343" s="137">
        <f>O1343*H1343</f>
        <v>0</v>
      </c>
      <c r="Q1343" s="137">
        <v>0.00021</v>
      </c>
      <c r="R1343" s="137">
        <f>Q1343*H1343</f>
        <v>0.3529071</v>
      </c>
      <c r="S1343" s="137">
        <v>0</v>
      </c>
      <c r="T1343" s="138">
        <f>S1343*H1343</f>
        <v>0</v>
      </c>
      <c r="AR1343" t="s" s="139">
        <v>222</v>
      </c>
      <c r="AT1343" t="s" s="139">
        <v>134</v>
      </c>
      <c r="AU1343" t="s" s="139">
        <v>24</v>
      </c>
      <c r="AY1343" t="s" s="97">
        <v>132</v>
      </c>
      <c r="BE1343" s="140">
        <f>IF(N1343="základní",J1343,0)</f>
        <v>0</v>
      </c>
      <c r="BF1343" s="140">
        <f>IF(N1343="snížená",J1343,0)</f>
        <v>0</v>
      </c>
      <c r="BG1343" s="140">
        <f>IF(N1343="zákl. přenesená",J1343,0)</f>
        <v>0</v>
      </c>
      <c r="BH1343" s="140">
        <f>IF(N1343="sníž. přenesená",J1343,0)</f>
        <v>0</v>
      </c>
      <c r="BI1343" s="140">
        <f>IF(N1343="nulová",J1343,0)</f>
        <v>0</v>
      </c>
      <c r="BJ1343" t="s" s="97">
        <v>130</v>
      </c>
      <c r="BK1343" s="140">
        <f>ROUND(I1343*H1343,2)</f>
        <v>0</v>
      </c>
      <c r="BL1343" t="s" s="97">
        <v>222</v>
      </c>
      <c r="BM1343" t="s" s="141">
        <v>1922</v>
      </c>
    </row>
    <row r="1344" s="148" customFormat="1" ht="13.55" customHeight="1">
      <c r="D1344" t="s" s="143">
        <v>140</v>
      </c>
      <c r="E1344" s="160"/>
      <c r="F1344" t="s" s="161">
        <v>1923</v>
      </c>
      <c r="H1344" s="162">
        <v>498.81</v>
      </c>
      <c r="AT1344" t="s" s="153">
        <v>140</v>
      </c>
      <c r="AU1344" t="s" s="153">
        <v>24</v>
      </c>
      <c r="AV1344" t="s" s="147">
        <v>24</v>
      </c>
      <c r="AW1344" t="s" s="147">
        <v>142</v>
      </c>
      <c r="AX1344" t="s" s="147">
        <v>131</v>
      </c>
      <c r="AY1344" t="s" s="153">
        <v>132</v>
      </c>
    </row>
    <row r="1345" s="148" customFormat="1" ht="13.55" customHeight="1">
      <c r="D1345" t="s" s="149">
        <v>140</v>
      </c>
      <c r="E1345" s="150"/>
      <c r="F1345" t="s" s="151">
        <v>1924</v>
      </c>
      <c r="H1345" s="152">
        <v>1181.7</v>
      </c>
      <c r="AT1345" t="s" s="153">
        <v>140</v>
      </c>
      <c r="AU1345" t="s" s="153">
        <v>24</v>
      </c>
      <c r="AV1345" t="s" s="147">
        <v>24</v>
      </c>
      <c r="AW1345" t="s" s="147">
        <v>142</v>
      </c>
      <c r="AX1345" t="s" s="147">
        <v>131</v>
      </c>
      <c r="AY1345" t="s" s="153">
        <v>132</v>
      </c>
    </row>
    <row r="1346" s="154" customFormat="1" ht="13.55" customHeight="1">
      <c r="D1346" t="s" s="155">
        <v>140</v>
      </c>
      <c r="E1346" s="156"/>
      <c r="F1346" t="s" s="157">
        <v>144</v>
      </c>
      <c r="H1346" s="158">
        <v>1680.51</v>
      </c>
      <c r="AT1346" t="s" s="159">
        <v>140</v>
      </c>
      <c r="AU1346" t="s" s="159">
        <v>24</v>
      </c>
      <c r="AV1346" t="s" s="147">
        <v>138</v>
      </c>
      <c r="AW1346" t="s" s="147">
        <v>142</v>
      </c>
      <c r="AX1346" t="s" s="147">
        <v>130</v>
      </c>
      <c r="AY1346" t="s" s="159">
        <v>132</v>
      </c>
    </row>
    <row r="1347" s="60" customFormat="1" ht="24.15" customHeight="1">
      <c r="C1347" t="s" s="129">
        <v>1925</v>
      </c>
      <c r="D1347" t="s" s="129">
        <v>134</v>
      </c>
      <c r="E1347" t="s" s="130">
        <v>1926</v>
      </c>
      <c r="F1347" t="s" s="130">
        <v>1927</v>
      </c>
      <c r="G1347" t="s" s="131">
        <v>188</v>
      </c>
      <c r="H1347" s="132">
        <v>350.37</v>
      </c>
      <c r="I1347" s="133"/>
      <c r="J1347" s="134">
        <f>ROUND(I1347*H1347,2)</f>
        <v>0</v>
      </c>
      <c r="M1347" s="135"/>
      <c r="N1347" t="s" s="136">
        <v>49</v>
      </c>
      <c r="P1347" s="137">
        <f>O1347*H1347</f>
        <v>0</v>
      </c>
      <c r="Q1347" s="137">
        <v>0.00014</v>
      </c>
      <c r="R1347" s="137">
        <f>Q1347*H1347</f>
        <v>0.0490518</v>
      </c>
      <c r="S1347" s="137">
        <v>0</v>
      </c>
      <c r="T1347" s="138">
        <f>S1347*H1347</f>
        <v>0</v>
      </c>
      <c r="AR1347" t="s" s="139">
        <v>222</v>
      </c>
      <c r="AT1347" t="s" s="139">
        <v>134</v>
      </c>
      <c r="AU1347" t="s" s="139">
        <v>24</v>
      </c>
      <c r="AY1347" t="s" s="97">
        <v>132</v>
      </c>
      <c r="BE1347" s="140">
        <f>IF(N1347="základní",J1347,0)</f>
        <v>0</v>
      </c>
      <c r="BF1347" s="140">
        <f>IF(N1347="snížená",J1347,0)</f>
        <v>0</v>
      </c>
      <c r="BG1347" s="140">
        <f>IF(N1347="zákl. přenesená",J1347,0)</f>
        <v>0</v>
      </c>
      <c r="BH1347" s="140">
        <f>IF(N1347="sníž. přenesená",J1347,0)</f>
        <v>0</v>
      </c>
      <c r="BI1347" s="140">
        <f>IF(N1347="nulová",J1347,0)</f>
        <v>0</v>
      </c>
      <c r="BJ1347" t="s" s="97">
        <v>130</v>
      </c>
      <c r="BK1347" s="140">
        <f>ROUND(I1347*H1347,2)</f>
        <v>0</v>
      </c>
      <c r="BL1347" t="s" s="97">
        <v>222</v>
      </c>
      <c r="BM1347" t="s" s="141">
        <v>1928</v>
      </c>
    </row>
    <row r="1348" s="142" customFormat="1" ht="13.55" customHeight="1">
      <c r="D1348" t="s" s="143">
        <v>140</v>
      </c>
      <c r="E1348" s="144"/>
      <c r="F1348" t="s" s="145">
        <v>1929</v>
      </c>
      <c r="H1348" s="144"/>
      <c r="AT1348" t="s" s="146">
        <v>140</v>
      </c>
      <c r="AU1348" t="s" s="146">
        <v>24</v>
      </c>
      <c r="AV1348" t="s" s="147">
        <v>130</v>
      </c>
      <c r="AW1348" t="s" s="147">
        <v>142</v>
      </c>
      <c r="AX1348" t="s" s="147">
        <v>131</v>
      </c>
      <c r="AY1348" t="s" s="146">
        <v>132</v>
      </c>
    </row>
    <row r="1349" s="148" customFormat="1" ht="13.55" customHeight="1">
      <c r="D1349" t="s" s="149">
        <v>140</v>
      </c>
      <c r="E1349" s="150"/>
      <c r="F1349" t="s" s="151">
        <v>1930</v>
      </c>
      <c r="H1349" s="152">
        <v>350.37</v>
      </c>
      <c r="AT1349" t="s" s="153">
        <v>140</v>
      </c>
      <c r="AU1349" t="s" s="153">
        <v>24</v>
      </c>
      <c r="AV1349" t="s" s="147">
        <v>24</v>
      </c>
      <c r="AW1349" t="s" s="147">
        <v>142</v>
      </c>
      <c r="AX1349" t="s" s="147">
        <v>131</v>
      </c>
      <c r="AY1349" t="s" s="153">
        <v>132</v>
      </c>
    </row>
    <row r="1350" s="154" customFormat="1" ht="13.55" customHeight="1">
      <c r="D1350" t="s" s="155">
        <v>140</v>
      </c>
      <c r="E1350" s="156"/>
      <c r="F1350" t="s" s="157">
        <v>144</v>
      </c>
      <c r="H1350" s="158">
        <v>350.37</v>
      </c>
      <c r="AT1350" t="s" s="159">
        <v>140</v>
      </c>
      <c r="AU1350" t="s" s="159">
        <v>24</v>
      </c>
      <c r="AV1350" t="s" s="147">
        <v>138</v>
      </c>
      <c r="AW1350" t="s" s="147">
        <v>142</v>
      </c>
      <c r="AX1350" t="s" s="147">
        <v>130</v>
      </c>
      <c r="AY1350" t="s" s="159">
        <v>132</v>
      </c>
    </row>
    <row r="1351" s="60" customFormat="1" ht="24.15" customHeight="1">
      <c r="C1351" t="s" s="129">
        <v>1931</v>
      </c>
      <c r="D1351" t="s" s="129">
        <v>134</v>
      </c>
      <c r="E1351" t="s" s="130">
        <v>1932</v>
      </c>
      <c r="F1351" t="s" s="130">
        <v>1933</v>
      </c>
      <c r="G1351" t="s" s="131">
        <v>188</v>
      </c>
      <c r="H1351" s="132">
        <v>1330.14</v>
      </c>
      <c r="I1351" s="133"/>
      <c r="J1351" s="134">
        <f>ROUND(I1351*H1351,2)</f>
        <v>0</v>
      </c>
      <c r="M1351" s="135"/>
      <c r="N1351" t="s" s="136">
        <v>49</v>
      </c>
      <c r="P1351" s="137">
        <f>O1351*H1351</f>
        <v>0</v>
      </c>
      <c r="Q1351" s="137">
        <v>0.00029</v>
      </c>
      <c r="R1351" s="137">
        <f>Q1351*H1351</f>
        <v>0.3857406</v>
      </c>
      <c r="S1351" s="137">
        <v>0</v>
      </c>
      <c r="T1351" s="138">
        <f>S1351*H1351</f>
        <v>0</v>
      </c>
      <c r="AR1351" t="s" s="139">
        <v>222</v>
      </c>
      <c r="AT1351" t="s" s="139">
        <v>134</v>
      </c>
      <c r="AU1351" t="s" s="139">
        <v>24</v>
      </c>
      <c r="AY1351" t="s" s="97">
        <v>132</v>
      </c>
      <c r="BE1351" s="140">
        <f>IF(N1351="základní",J1351,0)</f>
        <v>0</v>
      </c>
      <c r="BF1351" s="140">
        <f>IF(N1351="snížená",J1351,0)</f>
        <v>0</v>
      </c>
      <c r="BG1351" s="140">
        <f>IF(N1351="zákl. přenesená",J1351,0)</f>
        <v>0</v>
      </c>
      <c r="BH1351" s="140">
        <f>IF(N1351="sníž. přenesená",J1351,0)</f>
        <v>0</v>
      </c>
      <c r="BI1351" s="140">
        <f>IF(N1351="nulová",J1351,0)</f>
        <v>0</v>
      </c>
      <c r="BJ1351" t="s" s="97">
        <v>130</v>
      </c>
      <c r="BK1351" s="140">
        <f>ROUND(I1351*H1351,2)</f>
        <v>0</v>
      </c>
      <c r="BL1351" t="s" s="97">
        <v>222</v>
      </c>
      <c r="BM1351" t="s" s="141">
        <v>1934</v>
      </c>
    </row>
    <row r="1352" s="148" customFormat="1" ht="13.55" customHeight="1">
      <c r="D1352" t="s" s="143">
        <v>140</v>
      </c>
      <c r="E1352" s="160"/>
      <c r="F1352" t="s" s="161">
        <v>1935</v>
      </c>
      <c r="H1352" s="162">
        <v>148.44</v>
      </c>
      <c r="AT1352" t="s" s="153">
        <v>140</v>
      </c>
      <c r="AU1352" t="s" s="153">
        <v>24</v>
      </c>
      <c r="AV1352" t="s" s="147">
        <v>24</v>
      </c>
      <c r="AW1352" t="s" s="147">
        <v>142</v>
      </c>
      <c r="AX1352" t="s" s="147">
        <v>131</v>
      </c>
      <c r="AY1352" t="s" s="153">
        <v>132</v>
      </c>
    </row>
    <row r="1353" s="148" customFormat="1" ht="13.55" customHeight="1">
      <c r="D1353" t="s" s="149">
        <v>140</v>
      </c>
      <c r="E1353" s="150"/>
      <c r="F1353" t="s" s="151">
        <v>1924</v>
      </c>
      <c r="H1353" s="152">
        <v>1181.7</v>
      </c>
      <c r="AT1353" t="s" s="153">
        <v>140</v>
      </c>
      <c r="AU1353" t="s" s="153">
        <v>24</v>
      </c>
      <c r="AV1353" t="s" s="147">
        <v>24</v>
      </c>
      <c r="AW1353" t="s" s="147">
        <v>142</v>
      </c>
      <c r="AX1353" t="s" s="147">
        <v>131</v>
      </c>
      <c r="AY1353" t="s" s="153">
        <v>132</v>
      </c>
    </row>
    <row r="1354" s="154" customFormat="1" ht="13.55" customHeight="1">
      <c r="D1354" t="s" s="149">
        <v>140</v>
      </c>
      <c r="E1354" s="173"/>
      <c r="F1354" t="s" s="174">
        <v>144</v>
      </c>
      <c r="H1354" s="152">
        <v>1330.14</v>
      </c>
      <c r="AT1354" t="s" s="159">
        <v>140</v>
      </c>
      <c r="AU1354" t="s" s="159">
        <v>24</v>
      </c>
      <c r="AV1354" t="s" s="147">
        <v>138</v>
      </c>
      <c r="AW1354" t="s" s="147">
        <v>142</v>
      </c>
      <c r="AX1354" t="s" s="147">
        <v>130</v>
      </c>
      <c r="AY1354" t="s" s="159">
        <v>132</v>
      </c>
    </row>
    <row r="1355" s="118" customFormat="1" ht="22.8" customHeight="1">
      <c r="D1355" t="s" s="126">
        <v>127</v>
      </c>
      <c r="E1355" t="s" s="127">
        <v>1936</v>
      </c>
      <c r="F1355" t="s" s="127">
        <v>1937</v>
      </c>
      <c r="J1355" s="128">
        <f>BK1355</f>
        <v>0</v>
      </c>
      <c r="P1355" s="122">
        <f>SUM(P1356:P1361)</f>
        <v>0</v>
      </c>
      <c r="R1355" s="122">
        <f>SUM(R1356:R1361)</f>
        <v>0</v>
      </c>
      <c r="T1355" s="123">
        <f>SUM(T1356:T1361)</f>
        <v>0</v>
      </c>
      <c r="AR1355" t="s" s="119">
        <v>24</v>
      </c>
      <c r="AT1355" t="s" s="124">
        <v>127</v>
      </c>
      <c r="AU1355" t="s" s="124">
        <v>130</v>
      </c>
      <c r="AY1355" t="s" s="119">
        <v>132</v>
      </c>
      <c r="BK1355" s="125">
        <f>SUM(BK1356:BK1361)</f>
        <v>0</v>
      </c>
    </row>
    <row r="1356" s="60" customFormat="1" ht="24.15" customHeight="1">
      <c r="C1356" t="s" s="129">
        <v>1938</v>
      </c>
      <c r="D1356" t="s" s="129">
        <v>134</v>
      </c>
      <c r="E1356" t="s" s="130">
        <v>1939</v>
      </c>
      <c r="F1356" t="s" s="130">
        <v>1940</v>
      </c>
      <c r="G1356" t="s" s="131">
        <v>188</v>
      </c>
      <c r="H1356" s="132">
        <v>1.32</v>
      </c>
      <c r="I1356" s="133"/>
      <c r="J1356" s="134">
        <f>ROUND(I1356*H1356,2)</f>
        <v>0</v>
      </c>
      <c r="M1356" s="135"/>
      <c r="N1356" t="s" s="136">
        <v>49</v>
      </c>
      <c r="P1356" s="137">
        <f>O1356*H1356</f>
        <v>0</v>
      </c>
      <c r="Q1356" s="137">
        <v>0</v>
      </c>
      <c r="R1356" s="137">
        <f>Q1356*H1356</f>
        <v>0</v>
      </c>
      <c r="S1356" s="137">
        <v>0</v>
      </c>
      <c r="T1356" s="138">
        <f>S1356*H1356</f>
        <v>0</v>
      </c>
      <c r="AR1356" t="s" s="139">
        <v>222</v>
      </c>
      <c r="AT1356" t="s" s="139">
        <v>134</v>
      </c>
      <c r="AU1356" t="s" s="139">
        <v>24</v>
      </c>
      <c r="AY1356" t="s" s="97">
        <v>132</v>
      </c>
      <c r="BE1356" s="140">
        <f>IF(N1356="základní",J1356,0)</f>
        <v>0</v>
      </c>
      <c r="BF1356" s="140">
        <f>IF(N1356="snížená",J1356,0)</f>
        <v>0</v>
      </c>
      <c r="BG1356" s="140">
        <f>IF(N1356="zákl. přenesená",J1356,0)</f>
        <v>0</v>
      </c>
      <c r="BH1356" s="140">
        <f>IF(N1356="sníž. přenesená",J1356,0)</f>
        <v>0</v>
      </c>
      <c r="BI1356" s="140">
        <f>IF(N1356="nulová",J1356,0)</f>
        <v>0</v>
      </c>
      <c r="BJ1356" t="s" s="97">
        <v>130</v>
      </c>
      <c r="BK1356" s="140">
        <f>ROUND(I1356*H1356,2)</f>
        <v>0</v>
      </c>
      <c r="BL1356" t="s" s="97">
        <v>222</v>
      </c>
      <c r="BM1356" t="s" s="141">
        <v>1941</v>
      </c>
    </row>
    <row r="1357" s="148" customFormat="1" ht="13.55" customHeight="1">
      <c r="D1357" t="s" s="143">
        <v>140</v>
      </c>
      <c r="E1357" s="160"/>
      <c r="F1357" t="s" s="161">
        <v>1942</v>
      </c>
      <c r="H1357" s="162">
        <v>1.32</v>
      </c>
      <c r="AT1357" t="s" s="153">
        <v>140</v>
      </c>
      <c r="AU1357" t="s" s="153">
        <v>24</v>
      </c>
      <c r="AV1357" t="s" s="147">
        <v>24</v>
      </c>
      <c r="AW1357" t="s" s="147">
        <v>142</v>
      </c>
      <c r="AX1357" t="s" s="147">
        <v>131</v>
      </c>
      <c r="AY1357" t="s" s="153">
        <v>132</v>
      </c>
    </row>
    <row r="1358" s="154" customFormat="1" ht="13.55" customHeight="1">
      <c r="D1358" t="s" s="155">
        <v>140</v>
      </c>
      <c r="E1358" s="156"/>
      <c r="F1358" t="s" s="157">
        <v>144</v>
      </c>
      <c r="H1358" s="158">
        <v>1.32</v>
      </c>
      <c r="AT1358" t="s" s="159">
        <v>140</v>
      </c>
      <c r="AU1358" t="s" s="159">
        <v>24</v>
      </c>
      <c r="AV1358" t="s" s="147">
        <v>138</v>
      </c>
      <c r="AW1358" t="s" s="147">
        <v>142</v>
      </c>
      <c r="AX1358" t="s" s="147">
        <v>130</v>
      </c>
      <c r="AY1358" t="s" s="159">
        <v>132</v>
      </c>
    </row>
    <row r="1359" s="60" customFormat="1" ht="16.5" customHeight="1">
      <c r="C1359" t="s" s="129">
        <v>1943</v>
      </c>
      <c r="D1359" t="s" s="129">
        <v>134</v>
      </c>
      <c r="E1359" t="s" s="130">
        <v>1944</v>
      </c>
      <c r="F1359" t="s" s="130">
        <v>1945</v>
      </c>
      <c r="G1359" t="s" s="131">
        <v>188</v>
      </c>
      <c r="H1359" s="132">
        <v>6.72</v>
      </c>
      <c r="I1359" s="133"/>
      <c r="J1359" s="134">
        <f>ROUND(I1359*H1359,2)</f>
        <v>0</v>
      </c>
      <c r="M1359" s="135"/>
      <c r="N1359" t="s" s="136">
        <v>49</v>
      </c>
      <c r="P1359" s="137">
        <f>O1359*H1359</f>
        <v>0</v>
      </c>
      <c r="Q1359" s="137">
        <v>0</v>
      </c>
      <c r="R1359" s="137">
        <f>Q1359*H1359</f>
        <v>0</v>
      </c>
      <c r="S1359" s="137">
        <v>0</v>
      </c>
      <c r="T1359" s="138">
        <f>S1359*H1359</f>
        <v>0</v>
      </c>
      <c r="AR1359" t="s" s="139">
        <v>222</v>
      </c>
      <c r="AT1359" t="s" s="139">
        <v>134</v>
      </c>
      <c r="AU1359" t="s" s="139">
        <v>24</v>
      </c>
      <c r="AY1359" t="s" s="97">
        <v>132</v>
      </c>
      <c r="BE1359" s="140">
        <f>IF(N1359="základní",J1359,0)</f>
        <v>0</v>
      </c>
      <c r="BF1359" s="140">
        <f>IF(N1359="snížená",J1359,0)</f>
        <v>0</v>
      </c>
      <c r="BG1359" s="140">
        <f>IF(N1359="zákl. přenesená",J1359,0)</f>
        <v>0</v>
      </c>
      <c r="BH1359" s="140">
        <f>IF(N1359="sníž. přenesená",J1359,0)</f>
        <v>0</v>
      </c>
      <c r="BI1359" s="140">
        <f>IF(N1359="nulová",J1359,0)</f>
        <v>0</v>
      </c>
      <c r="BJ1359" t="s" s="97">
        <v>130</v>
      </c>
      <c r="BK1359" s="140">
        <f>ROUND(I1359*H1359,2)</f>
        <v>0</v>
      </c>
      <c r="BL1359" t="s" s="97">
        <v>222</v>
      </c>
      <c r="BM1359" t="s" s="141">
        <v>1946</v>
      </c>
    </row>
    <row r="1360" s="148" customFormat="1" ht="13.55" customHeight="1">
      <c r="D1360" t="s" s="143">
        <v>140</v>
      </c>
      <c r="E1360" s="160"/>
      <c r="F1360" t="s" s="161">
        <v>1947</v>
      </c>
      <c r="H1360" s="162">
        <v>6.72</v>
      </c>
      <c r="AT1360" t="s" s="153">
        <v>140</v>
      </c>
      <c r="AU1360" t="s" s="153">
        <v>24</v>
      </c>
      <c r="AV1360" t="s" s="147">
        <v>24</v>
      </c>
      <c r="AW1360" t="s" s="147">
        <v>142</v>
      </c>
      <c r="AX1360" t="s" s="147">
        <v>131</v>
      </c>
      <c r="AY1360" t="s" s="153">
        <v>132</v>
      </c>
    </row>
    <row r="1361" s="154" customFormat="1" ht="13.55" customHeight="1">
      <c r="D1361" t="s" s="149">
        <v>140</v>
      </c>
      <c r="E1361" s="173"/>
      <c r="F1361" t="s" s="174">
        <v>144</v>
      </c>
      <c r="H1361" s="152">
        <v>6.72</v>
      </c>
      <c r="AT1361" t="s" s="159">
        <v>140</v>
      </c>
      <c r="AU1361" t="s" s="159">
        <v>24</v>
      </c>
      <c r="AV1361" t="s" s="147">
        <v>138</v>
      </c>
      <c r="AW1361" t="s" s="147">
        <v>142</v>
      </c>
      <c r="AX1361" t="s" s="147">
        <v>130</v>
      </c>
      <c r="AY1361" t="s" s="159">
        <v>132</v>
      </c>
    </row>
    <row r="1362" s="118" customFormat="1" ht="25.95" customHeight="1">
      <c r="D1362" t="s" s="126">
        <v>127</v>
      </c>
      <c r="E1362" t="s" s="99">
        <v>1948</v>
      </c>
      <c r="F1362" t="s" s="99">
        <v>1949</v>
      </c>
      <c r="J1362" s="193">
        <f>BK1362</f>
        <v>0</v>
      </c>
      <c r="P1362" s="122">
        <f>SUM(P1363:P1374)</f>
        <v>0</v>
      </c>
      <c r="R1362" s="122">
        <f>SUM(R1363:R1374)</f>
        <v>0</v>
      </c>
      <c r="T1362" s="123">
        <f>SUM(T1363:T1374)</f>
        <v>0</v>
      </c>
      <c r="AR1362" t="s" s="119">
        <v>138</v>
      </c>
      <c r="AT1362" t="s" s="124">
        <v>127</v>
      </c>
      <c r="AU1362" t="s" s="124">
        <v>131</v>
      </c>
      <c r="AY1362" t="s" s="119">
        <v>132</v>
      </c>
      <c r="BK1362" s="125">
        <f>SUM(BK1363:BK1374)</f>
        <v>0</v>
      </c>
    </row>
    <row r="1363" s="60" customFormat="1" ht="33" customHeight="1">
      <c r="C1363" t="s" s="129">
        <v>1950</v>
      </c>
      <c r="D1363" t="s" s="129">
        <v>134</v>
      </c>
      <c r="E1363" t="s" s="130">
        <v>1951</v>
      </c>
      <c r="F1363" t="s" s="130">
        <v>1952</v>
      </c>
      <c r="G1363" t="s" s="131">
        <v>1953</v>
      </c>
      <c r="H1363" s="132">
        <v>200</v>
      </c>
      <c r="I1363" s="133"/>
      <c r="J1363" s="134">
        <f>ROUND(I1363*H1363,2)</f>
        <v>0</v>
      </c>
      <c r="M1363" s="135"/>
      <c r="N1363" t="s" s="136">
        <v>49</v>
      </c>
      <c r="P1363" s="137">
        <f>O1363*H1363</f>
        <v>0</v>
      </c>
      <c r="Q1363" s="137">
        <v>0</v>
      </c>
      <c r="R1363" s="137">
        <f>Q1363*H1363</f>
        <v>0</v>
      </c>
      <c r="S1363" s="137">
        <v>0</v>
      </c>
      <c r="T1363" s="138">
        <f>S1363*H1363</f>
        <v>0</v>
      </c>
      <c r="AR1363" t="s" s="139">
        <v>1169</v>
      </c>
      <c r="AT1363" t="s" s="139">
        <v>134</v>
      </c>
      <c r="AU1363" t="s" s="139">
        <v>130</v>
      </c>
      <c r="AY1363" t="s" s="97">
        <v>132</v>
      </c>
      <c r="BE1363" s="140">
        <f>IF(N1363="základní",J1363,0)</f>
        <v>0</v>
      </c>
      <c r="BF1363" s="140">
        <f>IF(N1363="snížená",J1363,0)</f>
        <v>0</v>
      </c>
      <c r="BG1363" s="140">
        <f>IF(N1363="zákl. přenesená",J1363,0)</f>
        <v>0</v>
      </c>
      <c r="BH1363" s="140">
        <f>IF(N1363="sníž. přenesená",J1363,0)</f>
        <v>0</v>
      </c>
      <c r="BI1363" s="140">
        <f>IF(N1363="nulová",J1363,0)</f>
        <v>0</v>
      </c>
      <c r="BJ1363" t="s" s="97">
        <v>130</v>
      </c>
      <c r="BK1363" s="140">
        <f>ROUND(I1363*H1363,2)</f>
        <v>0</v>
      </c>
      <c r="BL1363" t="s" s="97">
        <v>1169</v>
      </c>
      <c r="BM1363" t="s" s="141">
        <v>1954</v>
      </c>
    </row>
    <row r="1364" s="142" customFormat="1" ht="30.6" customHeight="1">
      <c r="D1364" t="s" s="143">
        <v>140</v>
      </c>
      <c r="E1364" s="144"/>
      <c r="F1364" t="s" s="145">
        <v>1955</v>
      </c>
      <c r="H1364" s="144"/>
      <c r="AT1364" t="s" s="146">
        <v>140</v>
      </c>
      <c r="AU1364" t="s" s="146">
        <v>130</v>
      </c>
      <c r="AV1364" t="s" s="147">
        <v>130</v>
      </c>
      <c r="AW1364" t="s" s="147">
        <v>142</v>
      </c>
      <c r="AX1364" t="s" s="147">
        <v>131</v>
      </c>
      <c r="AY1364" t="s" s="146">
        <v>132</v>
      </c>
    </row>
    <row r="1365" s="142" customFormat="1" ht="20.4" customHeight="1">
      <c r="D1365" t="s" s="149">
        <v>140</v>
      </c>
      <c r="E1365" s="180"/>
      <c r="F1365" t="s" s="181">
        <v>1956</v>
      </c>
      <c r="H1365" s="180"/>
      <c r="AT1365" t="s" s="146">
        <v>140</v>
      </c>
      <c r="AU1365" t="s" s="146">
        <v>130</v>
      </c>
      <c r="AV1365" t="s" s="147">
        <v>130</v>
      </c>
      <c r="AW1365" t="s" s="147">
        <v>142</v>
      </c>
      <c r="AX1365" t="s" s="147">
        <v>131</v>
      </c>
      <c r="AY1365" t="s" s="146">
        <v>132</v>
      </c>
    </row>
    <row r="1366" s="142" customFormat="1" ht="20.4" customHeight="1">
      <c r="D1366" t="s" s="149">
        <v>140</v>
      </c>
      <c r="E1366" s="180"/>
      <c r="F1366" t="s" s="181">
        <v>1957</v>
      </c>
      <c r="H1366" s="180"/>
      <c r="AT1366" t="s" s="146">
        <v>140</v>
      </c>
      <c r="AU1366" t="s" s="146">
        <v>130</v>
      </c>
      <c r="AV1366" t="s" s="147">
        <v>130</v>
      </c>
      <c r="AW1366" t="s" s="147">
        <v>142</v>
      </c>
      <c r="AX1366" t="s" s="147">
        <v>131</v>
      </c>
      <c r="AY1366" t="s" s="146">
        <v>132</v>
      </c>
    </row>
    <row r="1367" s="142" customFormat="1" ht="20.4" customHeight="1">
      <c r="D1367" t="s" s="149">
        <v>140</v>
      </c>
      <c r="E1367" s="180"/>
      <c r="F1367" t="s" s="181">
        <v>1958</v>
      </c>
      <c r="H1367" s="180"/>
      <c r="AT1367" t="s" s="146">
        <v>140</v>
      </c>
      <c r="AU1367" t="s" s="146">
        <v>130</v>
      </c>
      <c r="AV1367" t="s" s="147">
        <v>130</v>
      </c>
      <c r="AW1367" t="s" s="147">
        <v>142</v>
      </c>
      <c r="AX1367" t="s" s="147">
        <v>131</v>
      </c>
      <c r="AY1367" t="s" s="146">
        <v>132</v>
      </c>
    </row>
    <row r="1368" s="142" customFormat="1" ht="30.6" customHeight="1">
      <c r="D1368" t="s" s="149">
        <v>140</v>
      </c>
      <c r="E1368" s="180"/>
      <c r="F1368" t="s" s="181">
        <v>1959</v>
      </c>
      <c r="H1368" s="180"/>
      <c r="AT1368" t="s" s="146">
        <v>140</v>
      </c>
      <c r="AU1368" t="s" s="146">
        <v>130</v>
      </c>
      <c r="AV1368" t="s" s="147">
        <v>130</v>
      </c>
      <c r="AW1368" t="s" s="147">
        <v>142</v>
      </c>
      <c r="AX1368" t="s" s="147">
        <v>131</v>
      </c>
      <c r="AY1368" t="s" s="146">
        <v>132</v>
      </c>
    </row>
    <row r="1369" s="142" customFormat="1" ht="20.4" customHeight="1">
      <c r="D1369" t="s" s="149">
        <v>140</v>
      </c>
      <c r="E1369" s="180"/>
      <c r="F1369" t="s" s="181">
        <v>1960</v>
      </c>
      <c r="H1369" s="180"/>
      <c r="AT1369" t="s" s="146">
        <v>140</v>
      </c>
      <c r="AU1369" t="s" s="146">
        <v>130</v>
      </c>
      <c r="AV1369" t="s" s="147">
        <v>130</v>
      </c>
      <c r="AW1369" t="s" s="147">
        <v>142</v>
      </c>
      <c r="AX1369" t="s" s="147">
        <v>131</v>
      </c>
      <c r="AY1369" t="s" s="146">
        <v>132</v>
      </c>
    </row>
    <row r="1370" s="148" customFormat="1" ht="13.55" customHeight="1">
      <c r="D1370" t="s" s="155">
        <v>140</v>
      </c>
      <c r="E1370" s="182"/>
      <c r="F1370" t="s" s="175">
        <v>1961</v>
      </c>
      <c r="H1370" s="158">
        <v>200</v>
      </c>
      <c r="AT1370" t="s" s="153">
        <v>140</v>
      </c>
      <c r="AU1370" t="s" s="153">
        <v>130</v>
      </c>
      <c r="AV1370" t="s" s="147">
        <v>24</v>
      </c>
      <c r="AW1370" t="s" s="147">
        <v>142</v>
      </c>
      <c r="AX1370" t="s" s="147">
        <v>130</v>
      </c>
      <c r="AY1370" t="s" s="153">
        <v>132</v>
      </c>
    </row>
    <row r="1371" s="60" customFormat="1" ht="16.5" customHeight="1">
      <c r="C1371" t="s" s="129">
        <v>1962</v>
      </c>
      <c r="D1371" t="s" s="129">
        <v>134</v>
      </c>
      <c r="E1371" t="s" s="130">
        <v>1963</v>
      </c>
      <c r="F1371" t="s" s="130">
        <v>1964</v>
      </c>
      <c r="G1371" t="s" s="131">
        <v>1953</v>
      </c>
      <c r="H1371" s="132">
        <v>64</v>
      </c>
      <c r="I1371" s="133"/>
      <c r="J1371" s="134">
        <f>ROUND(I1371*H1371,2)</f>
        <v>0</v>
      </c>
      <c r="M1371" s="135"/>
      <c r="N1371" t="s" s="136">
        <v>49</v>
      </c>
      <c r="P1371" s="137">
        <f>O1371*H1371</f>
        <v>0</v>
      </c>
      <c r="Q1371" s="137">
        <v>0</v>
      </c>
      <c r="R1371" s="137">
        <f>Q1371*H1371</f>
        <v>0</v>
      </c>
      <c r="S1371" s="137">
        <v>0</v>
      </c>
      <c r="T1371" s="138">
        <f>S1371*H1371</f>
        <v>0</v>
      </c>
      <c r="AR1371" t="s" s="139">
        <v>1169</v>
      </c>
      <c r="AT1371" t="s" s="139">
        <v>134</v>
      </c>
      <c r="AU1371" t="s" s="139">
        <v>130</v>
      </c>
      <c r="AY1371" t="s" s="97">
        <v>132</v>
      </c>
      <c r="BE1371" s="140">
        <f>IF(N1371="základní",J1371,0)</f>
        <v>0</v>
      </c>
      <c r="BF1371" s="140">
        <f>IF(N1371="snížená",J1371,0)</f>
        <v>0</v>
      </c>
      <c r="BG1371" s="140">
        <f>IF(N1371="zákl. přenesená",J1371,0)</f>
        <v>0</v>
      </c>
      <c r="BH1371" s="140">
        <f>IF(N1371="sníž. přenesená",J1371,0)</f>
        <v>0</v>
      </c>
      <c r="BI1371" s="140">
        <f>IF(N1371="nulová",J1371,0)</f>
        <v>0</v>
      </c>
      <c r="BJ1371" t="s" s="97">
        <v>130</v>
      </c>
      <c r="BK1371" s="140">
        <f>ROUND(I1371*H1371,2)</f>
        <v>0</v>
      </c>
      <c r="BL1371" t="s" s="97">
        <v>1169</v>
      </c>
      <c r="BM1371" t="s" s="141">
        <v>1965</v>
      </c>
    </row>
    <row r="1372" s="142" customFormat="1" ht="13.55" customHeight="1">
      <c r="D1372" t="s" s="143">
        <v>140</v>
      </c>
      <c r="E1372" s="144"/>
      <c r="F1372" t="s" s="145">
        <v>1966</v>
      </c>
      <c r="H1372" s="144"/>
      <c r="AT1372" t="s" s="146">
        <v>140</v>
      </c>
      <c r="AU1372" t="s" s="146">
        <v>130</v>
      </c>
      <c r="AV1372" t="s" s="147">
        <v>130</v>
      </c>
      <c r="AW1372" t="s" s="147">
        <v>142</v>
      </c>
      <c r="AX1372" t="s" s="147">
        <v>131</v>
      </c>
      <c r="AY1372" t="s" s="146">
        <v>132</v>
      </c>
    </row>
    <row r="1373" s="148" customFormat="1" ht="13.55" customHeight="1">
      <c r="D1373" t="s" s="149">
        <v>140</v>
      </c>
      <c r="E1373" s="150"/>
      <c r="F1373" t="s" s="151">
        <v>484</v>
      </c>
      <c r="H1373" s="152">
        <v>64</v>
      </c>
      <c r="AT1373" t="s" s="153">
        <v>140</v>
      </c>
      <c r="AU1373" t="s" s="153">
        <v>130</v>
      </c>
      <c r="AV1373" t="s" s="147">
        <v>24</v>
      </c>
      <c r="AW1373" t="s" s="147">
        <v>142</v>
      </c>
      <c r="AX1373" t="s" s="147">
        <v>131</v>
      </c>
      <c r="AY1373" t="s" s="153">
        <v>132</v>
      </c>
    </row>
    <row r="1374" s="154" customFormat="1" ht="13.55" customHeight="1">
      <c r="D1374" t="s" s="149">
        <v>140</v>
      </c>
      <c r="E1374" s="173"/>
      <c r="F1374" t="s" s="174">
        <v>144</v>
      </c>
      <c r="H1374" s="152">
        <v>64</v>
      </c>
      <c r="AT1374" t="s" s="159">
        <v>140</v>
      </c>
      <c r="AU1374" t="s" s="159">
        <v>130</v>
      </c>
      <c r="AV1374" t="s" s="147">
        <v>138</v>
      </c>
      <c r="AW1374" t="s" s="147">
        <v>142</v>
      </c>
      <c r="AX1374" t="s" s="147">
        <v>130</v>
      </c>
      <c r="AY1374" t="s" s="159">
        <v>132</v>
      </c>
    </row>
    <row r="1375" s="118" customFormat="1" ht="25.95" customHeight="1">
      <c r="D1375" t="s" s="126">
        <v>127</v>
      </c>
      <c r="E1375" t="s" s="99">
        <v>1967</v>
      </c>
      <c r="F1375" t="s" s="99">
        <v>1968</v>
      </c>
      <c r="J1375" s="193">
        <f>BK1375</f>
        <v>0</v>
      </c>
      <c r="P1375" s="122">
        <f>P1376</f>
        <v>0</v>
      </c>
      <c r="R1375" s="122">
        <f>R1376</f>
        <v>0</v>
      </c>
      <c r="T1375" s="123">
        <f>T1376</f>
        <v>0</v>
      </c>
      <c r="AR1375" t="s" s="119">
        <v>138</v>
      </c>
      <c r="AT1375" t="s" s="124">
        <v>127</v>
      </c>
      <c r="AU1375" t="s" s="124">
        <v>131</v>
      </c>
      <c r="AY1375" t="s" s="119">
        <v>132</v>
      </c>
      <c r="BK1375" s="125">
        <f>BK1376</f>
        <v>0</v>
      </c>
    </row>
    <row r="1376" s="60" customFormat="1" ht="37.8" customHeight="1">
      <c r="C1376" t="s" s="129">
        <v>1969</v>
      </c>
      <c r="D1376" t="s" s="129">
        <v>134</v>
      </c>
      <c r="E1376" t="s" s="130">
        <v>1970</v>
      </c>
      <c r="F1376" t="s" s="130">
        <v>1971</v>
      </c>
      <c r="G1376" t="s" s="131">
        <v>1339</v>
      </c>
      <c r="H1376" s="132">
        <v>0</v>
      </c>
      <c r="I1376" s="133"/>
      <c r="J1376" s="134">
        <f>ROUND(I1376*H1376,2)</f>
        <v>0</v>
      </c>
      <c r="M1376" s="135"/>
      <c r="N1376" t="s" s="136">
        <v>49</v>
      </c>
      <c r="P1376" s="137">
        <f>O1376*H1376</f>
        <v>0</v>
      </c>
      <c r="Q1376" s="137">
        <v>0</v>
      </c>
      <c r="R1376" s="137">
        <f>Q1376*H1376</f>
        <v>0</v>
      </c>
      <c r="S1376" s="137">
        <v>0</v>
      </c>
      <c r="T1376" s="138">
        <f>S1376*H1376</f>
        <v>0</v>
      </c>
      <c r="AR1376" t="s" s="139">
        <v>138</v>
      </c>
      <c r="AT1376" t="s" s="139">
        <v>134</v>
      </c>
      <c r="AU1376" t="s" s="139">
        <v>130</v>
      </c>
      <c r="AY1376" t="s" s="97">
        <v>132</v>
      </c>
      <c r="BE1376" s="140">
        <f>IF(N1376="základní",J1376,0)</f>
        <v>0</v>
      </c>
      <c r="BF1376" s="140">
        <f>IF(N1376="snížená",J1376,0)</f>
        <v>0</v>
      </c>
      <c r="BG1376" s="140">
        <f>IF(N1376="zákl. přenesená",J1376,0)</f>
        <v>0</v>
      </c>
      <c r="BH1376" s="140">
        <f>IF(N1376="sníž. přenesená",J1376,0)</f>
        <v>0</v>
      </c>
      <c r="BI1376" s="140">
        <f>IF(N1376="nulová",J1376,0)</f>
        <v>0</v>
      </c>
      <c r="BJ1376" t="s" s="97">
        <v>130</v>
      </c>
      <c r="BK1376" s="140">
        <f>ROUND(I1376*H1376,2)</f>
        <v>0</v>
      </c>
      <c r="BL1376" t="s" s="97">
        <v>138</v>
      </c>
      <c r="BM1376" t="s" s="141">
        <v>1972</v>
      </c>
    </row>
    <row r="1377" s="118" customFormat="1" ht="25.95" customHeight="1">
      <c r="D1377" t="s" s="189">
        <v>127</v>
      </c>
      <c r="E1377" t="s" s="190">
        <v>1973</v>
      </c>
      <c r="F1377" t="s" s="190">
        <v>1974</v>
      </c>
      <c r="J1377" s="191">
        <f>BK1377</f>
        <v>0</v>
      </c>
      <c r="P1377" s="122">
        <f>P1378+P1384+P1386+P1389+P1393</f>
        <v>0</v>
      </c>
      <c r="R1377" s="122">
        <f>R1378+R1384+R1386+R1389+R1393</f>
        <v>0</v>
      </c>
      <c r="T1377" s="123">
        <f>T1378+T1384+T1386+T1389+T1393</f>
        <v>0</v>
      </c>
      <c r="AR1377" t="s" s="119">
        <v>160</v>
      </c>
      <c r="AT1377" t="s" s="124">
        <v>127</v>
      </c>
      <c r="AU1377" t="s" s="124">
        <v>131</v>
      </c>
      <c r="AY1377" t="s" s="119">
        <v>132</v>
      </c>
      <c r="BK1377" s="125">
        <f>BK1378+BK1384+BK1386+BK1389+BK1393</f>
        <v>0</v>
      </c>
    </row>
    <row r="1378" s="118" customFormat="1" ht="22.8" customHeight="1">
      <c r="D1378" t="s" s="126">
        <v>127</v>
      </c>
      <c r="E1378" t="s" s="127">
        <v>1975</v>
      </c>
      <c r="F1378" t="s" s="127">
        <v>1976</v>
      </c>
      <c r="J1378" s="128">
        <f>BK1378</f>
        <v>0</v>
      </c>
      <c r="P1378" s="122">
        <f>SUM(P1379:P1383)</f>
        <v>0</v>
      </c>
      <c r="R1378" s="122">
        <f>SUM(R1379:R1383)</f>
        <v>0</v>
      </c>
      <c r="T1378" s="123">
        <f>SUM(T1379:T1383)</f>
        <v>0</v>
      </c>
      <c r="AR1378" t="s" s="119">
        <v>160</v>
      </c>
      <c r="AT1378" t="s" s="124">
        <v>127</v>
      </c>
      <c r="AU1378" t="s" s="124">
        <v>130</v>
      </c>
      <c r="AY1378" t="s" s="119">
        <v>132</v>
      </c>
      <c r="BK1378" s="125">
        <f>SUM(BK1379:BK1383)</f>
        <v>0</v>
      </c>
    </row>
    <row r="1379" s="60" customFormat="1" ht="16.5" customHeight="1">
      <c r="C1379" t="s" s="129">
        <v>1977</v>
      </c>
      <c r="D1379" t="s" s="129">
        <v>134</v>
      </c>
      <c r="E1379" t="s" s="130">
        <v>1978</v>
      </c>
      <c r="F1379" t="s" s="130">
        <v>1979</v>
      </c>
      <c r="G1379" t="s" s="131">
        <v>1399</v>
      </c>
      <c r="H1379" s="132">
        <v>1</v>
      </c>
      <c r="I1379" s="133"/>
      <c r="J1379" s="134">
        <f>ROUND(I1379*H1379,2)</f>
        <v>0</v>
      </c>
      <c r="M1379" s="135"/>
      <c r="N1379" t="s" s="136">
        <v>49</v>
      </c>
      <c r="P1379" s="137">
        <f>O1379*H1379</f>
        <v>0</v>
      </c>
      <c r="Q1379" s="137">
        <v>0</v>
      </c>
      <c r="R1379" s="137">
        <f>Q1379*H1379</f>
        <v>0</v>
      </c>
      <c r="S1379" s="137">
        <v>0</v>
      </c>
      <c r="T1379" s="138">
        <f>S1379*H1379</f>
        <v>0</v>
      </c>
      <c r="AR1379" t="s" s="139">
        <v>1980</v>
      </c>
      <c r="AT1379" t="s" s="139">
        <v>134</v>
      </c>
      <c r="AU1379" t="s" s="139">
        <v>24</v>
      </c>
      <c r="AY1379" t="s" s="97">
        <v>132</v>
      </c>
      <c r="BE1379" s="140">
        <f>IF(N1379="základní",J1379,0)</f>
        <v>0</v>
      </c>
      <c r="BF1379" s="140">
        <f>IF(N1379="snížená",J1379,0)</f>
        <v>0</v>
      </c>
      <c r="BG1379" s="140">
        <f>IF(N1379="zákl. přenesená",J1379,0)</f>
        <v>0</v>
      </c>
      <c r="BH1379" s="140">
        <f>IF(N1379="sníž. přenesená",J1379,0)</f>
        <v>0</v>
      </c>
      <c r="BI1379" s="140">
        <f>IF(N1379="nulová",J1379,0)</f>
        <v>0</v>
      </c>
      <c r="BJ1379" t="s" s="97">
        <v>130</v>
      </c>
      <c r="BK1379" s="140">
        <f>ROUND(I1379*H1379,2)</f>
        <v>0</v>
      </c>
      <c r="BL1379" t="s" s="97">
        <v>1980</v>
      </c>
      <c r="BM1379" t="s" s="141">
        <v>1981</v>
      </c>
    </row>
    <row r="1380" s="60" customFormat="1" ht="16.5" customHeight="1">
      <c r="C1380" t="s" s="129">
        <v>1982</v>
      </c>
      <c r="D1380" t="s" s="129">
        <v>134</v>
      </c>
      <c r="E1380" t="s" s="130">
        <v>1983</v>
      </c>
      <c r="F1380" t="s" s="130">
        <v>1984</v>
      </c>
      <c r="G1380" t="s" s="131">
        <v>1399</v>
      </c>
      <c r="H1380" s="132">
        <v>1</v>
      </c>
      <c r="I1380" s="133"/>
      <c r="J1380" s="134">
        <f>ROUND(I1380*H1380,2)</f>
        <v>0</v>
      </c>
      <c r="M1380" s="135"/>
      <c r="N1380" t="s" s="136">
        <v>49</v>
      </c>
      <c r="P1380" s="137">
        <f>O1380*H1380</f>
        <v>0</v>
      </c>
      <c r="Q1380" s="137">
        <v>0</v>
      </c>
      <c r="R1380" s="137">
        <f>Q1380*H1380</f>
        <v>0</v>
      </c>
      <c r="S1380" s="137">
        <v>0</v>
      </c>
      <c r="T1380" s="138">
        <f>S1380*H1380</f>
        <v>0</v>
      </c>
      <c r="AR1380" t="s" s="139">
        <v>1980</v>
      </c>
      <c r="AT1380" t="s" s="139">
        <v>134</v>
      </c>
      <c r="AU1380" t="s" s="139">
        <v>24</v>
      </c>
      <c r="AY1380" t="s" s="97">
        <v>132</v>
      </c>
      <c r="BE1380" s="140">
        <f>IF(N1380="základní",J1380,0)</f>
        <v>0</v>
      </c>
      <c r="BF1380" s="140">
        <f>IF(N1380="snížená",J1380,0)</f>
        <v>0</v>
      </c>
      <c r="BG1380" s="140">
        <f>IF(N1380="zákl. přenesená",J1380,0)</f>
        <v>0</v>
      </c>
      <c r="BH1380" s="140">
        <f>IF(N1380="sníž. přenesená",J1380,0)</f>
        <v>0</v>
      </c>
      <c r="BI1380" s="140">
        <f>IF(N1380="nulová",J1380,0)</f>
        <v>0</v>
      </c>
      <c r="BJ1380" t="s" s="97">
        <v>130</v>
      </c>
      <c r="BK1380" s="140">
        <f>ROUND(I1380*H1380,2)</f>
        <v>0</v>
      </c>
      <c r="BL1380" t="s" s="97">
        <v>1980</v>
      </c>
      <c r="BM1380" t="s" s="141">
        <v>1985</v>
      </c>
    </row>
    <row r="1381" s="60" customFormat="1" ht="16.5" customHeight="1">
      <c r="C1381" t="s" s="129">
        <v>1986</v>
      </c>
      <c r="D1381" t="s" s="129">
        <v>134</v>
      </c>
      <c r="E1381" t="s" s="130">
        <v>1987</v>
      </c>
      <c r="F1381" t="s" s="130">
        <v>1988</v>
      </c>
      <c r="G1381" t="s" s="131">
        <v>1399</v>
      </c>
      <c r="H1381" s="132">
        <v>1</v>
      </c>
      <c r="I1381" s="133"/>
      <c r="J1381" s="134">
        <f>ROUND(I1381*H1381,2)</f>
        <v>0</v>
      </c>
      <c r="M1381" s="135"/>
      <c r="N1381" t="s" s="136">
        <v>49</v>
      </c>
      <c r="P1381" s="137">
        <f>O1381*H1381</f>
        <v>0</v>
      </c>
      <c r="Q1381" s="137">
        <v>0</v>
      </c>
      <c r="R1381" s="137">
        <f>Q1381*H1381</f>
        <v>0</v>
      </c>
      <c r="S1381" s="137">
        <v>0</v>
      </c>
      <c r="T1381" s="138">
        <f>S1381*H1381</f>
        <v>0</v>
      </c>
      <c r="AR1381" t="s" s="139">
        <v>1980</v>
      </c>
      <c r="AT1381" t="s" s="139">
        <v>134</v>
      </c>
      <c r="AU1381" t="s" s="139">
        <v>24</v>
      </c>
      <c r="AY1381" t="s" s="97">
        <v>132</v>
      </c>
      <c r="BE1381" s="140">
        <f>IF(N1381="základní",J1381,0)</f>
        <v>0</v>
      </c>
      <c r="BF1381" s="140">
        <f>IF(N1381="snížená",J1381,0)</f>
        <v>0</v>
      </c>
      <c r="BG1381" s="140">
        <f>IF(N1381="zákl. přenesená",J1381,0)</f>
        <v>0</v>
      </c>
      <c r="BH1381" s="140">
        <f>IF(N1381="sníž. přenesená",J1381,0)</f>
        <v>0</v>
      </c>
      <c r="BI1381" s="140">
        <f>IF(N1381="nulová",J1381,0)</f>
        <v>0</v>
      </c>
      <c r="BJ1381" t="s" s="97">
        <v>130</v>
      </c>
      <c r="BK1381" s="140">
        <f>ROUND(I1381*H1381,2)</f>
        <v>0</v>
      </c>
      <c r="BL1381" t="s" s="97">
        <v>1980</v>
      </c>
      <c r="BM1381" t="s" s="141">
        <v>1989</v>
      </c>
    </row>
    <row r="1382" s="60" customFormat="1" ht="24.15" customHeight="1">
      <c r="C1382" t="s" s="129">
        <v>1990</v>
      </c>
      <c r="D1382" t="s" s="129">
        <v>134</v>
      </c>
      <c r="E1382" t="s" s="130">
        <v>1991</v>
      </c>
      <c r="F1382" t="s" s="130">
        <v>1992</v>
      </c>
      <c r="G1382" t="s" s="131">
        <v>1399</v>
      </c>
      <c r="H1382" s="132">
        <v>1</v>
      </c>
      <c r="I1382" s="133"/>
      <c r="J1382" s="134">
        <f>ROUND(I1382*H1382,2)</f>
        <v>0</v>
      </c>
      <c r="M1382" s="135"/>
      <c r="N1382" t="s" s="136">
        <v>49</v>
      </c>
      <c r="P1382" s="137">
        <f>O1382*H1382</f>
        <v>0</v>
      </c>
      <c r="Q1382" s="137">
        <v>0</v>
      </c>
      <c r="R1382" s="137">
        <f>Q1382*H1382</f>
        <v>0</v>
      </c>
      <c r="S1382" s="137">
        <v>0</v>
      </c>
      <c r="T1382" s="138">
        <f>S1382*H1382</f>
        <v>0</v>
      </c>
      <c r="AR1382" t="s" s="139">
        <v>1980</v>
      </c>
      <c r="AT1382" t="s" s="139">
        <v>134</v>
      </c>
      <c r="AU1382" t="s" s="139">
        <v>24</v>
      </c>
      <c r="AY1382" t="s" s="97">
        <v>132</v>
      </c>
      <c r="BE1382" s="140">
        <f>IF(N1382="základní",J1382,0)</f>
        <v>0</v>
      </c>
      <c r="BF1382" s="140">
        <f>IF(N1382="snížená",J1382,0)</f>
        <v>0</v>
      </c>
      <c r="BG1382" s="140">
        <f>IF(N1382="zákl. přenesená",J1382,0)</f>
        <v>0</v>
      </c>
      <c r="BH1382" s="140">
        <f>IF(N1382="sníž. přenesená",J1382,0)</f>
        <v>0</v>
      </c>
      <c r="BI1382" s="140">
        <f>IF(N1382="nulová",J1382,0)</f>
        <v>0</v>
      </c>
      <c r="BJ1382" t="s" s="97">
        <v>130</v>
      </c>
      <c r="BK1382" s="140">
        <f>ROUND(I1382*H1382,2)</f>
        <v>0</v>
      </c>
      <c r="BL1382" t="s" s="97">
        <v>1980</v>
      </c>
      <c r="BM1382" t="s" s="141">
        <v>1993</v>
      </c>
    </row>
    <row r="1383" s="60" customFormat="1" ht="37.8" customHeight="1">
      <c r="C1383" t="s" s="129">
        <v>1994</v>
      </c>
      <c r="D1383" t="s" s="129">
        <v>134</v>
      </c>
      <c r="E1383" t="s" s="130">
        <v>1995</v>
      </c>
      <c r="F1383" t="s" s="130">
        <v>1996</v>
      </c>
      <c r="G1383" t="s" s="131">
        <v>1399</v>
      </c>
      <c r="H1383" s="132">
        <v>1</v>
      </c>
      <c r="I1383" s="133"/>
      <c r="J1383" s="134">
        <f>ROUND(I1383*H1383,2)</f>
        <v>0</v>
      </c>
      <c r="M1383" s="135"/>
      <c r="N1383" t="s" s="136">
        <v>49</v>
      </c>
      <c r="P1383" s="137">
        <f>O1383*H1383</f>
        <v>0</v>
      </c>
      <c r="Q1383" s="137">
        <v>0</v>
      </c>
      <c r="R1383" s="137">
        <f>Q1383*H1383</f>
        <v>0</v>
      </c>
      <c r="S1383" s="137">
        <v>0</v>
      </c>
      <c r="T1383" s="138">
        <f>S1383*H1383</f>
        <v>0</v>
      </c>
      <c r="AR1383" t="s" s="139">
        <v>1980</v>
      </c>
      <c r="AT1383" t="s" s="139">
        <v>134</v>
      </c>
      <c r="AU1383" t="s" s="139">
        <v>24</v>
      </c>
      <c r="AY1383" t="s" s="97">
        <v>132</v>
      </c>
      <c r="BE1383" s="140">
        <f>IF(N1383="základní",J1383,0)</f>
        <v>0</v>
      </c>
      <c r="BF1383" s="140">
        <f>IF(N1383="snížená",J1383,0)</f>
        <v>0</v>
      </c>
      <c r="BG1383" s="140">
        <f>IF(N1383="zákl. přenesená",J1383,0)</f>
        <v>0</v>
      </c>
      <c r="BH1383" s="140">
        <f>IF(N1383="sníž. přenesená",J1383,0)</f>
        <v>0</v>
      </c>
      <c r="BI1383" s="140">
        <f>IF(N1383="nulová",J1383,0)</f>
        <v>0</v>
      </c>
      <c r="BJ1383" t="s" s="97">
        <v>130</v>
      </c>
      <c r="BK1383" s="140">
        <f>ROUND(I1383*H1383,2)</f>
        <v>0</v>
      </c>
      <c r="BL1383" t="s" s="97">
        <v>1980</v>
      </c>
      <c r="BM1383" t="s" s="141">
        <v>1997</v>
      </c>
    </row>
    <row r="1384" s="118" customFormat="1" ht="22.8" customHeight="1">
      <c r="D1384" t="s" s="183">
        <v>127</v>
      </c>
      <c r="E1384" t="s" s="102">
        <v>1998</v>
      </c>
      <c r="F1384" t="s" s="102">
        <v>1999</v>
      </c>
      <c r="J1384" s="184">
        <f>BK1384</f>
        <v>0</v>
      </c>
      <c r="P1384" s="122">
        <f>P1385</f>
        <v>0</v>
      </c>
      <c r="R1384" s="122">
        <f>R1385</f>
        <v>0</v>
      </c>
      <c r="T1384" s="123">
        <f>T1385</f>
        <v>0</v>
      </c>
      <c r="AR1384" t="s" s="119">
        <v>160</v>
      </c>
      <c r="AT1384" t="s" s="124">
        <v>127</v>
      </c>
      <c r="AU1384" t="s" s="124">
        <v>130</v>
      </c>
      <c r="AY1384" t="s" s="119">
        <v>132</v>
      </c>
      <c r="BK1384" s="125">
        <f>BK1385</f>
        <v>0</v>
      </c>
    </row>
    <row r="1385" s="60" customFormat="1" ht="37.8" customHeight="1">
      <c r="C1385" t="s" s="129">
        <v>2000</v>
      </c>
      <c r="D1385" t="s" s="129">
        <v>134</v>
      </c>
      <c r="E1385" t="s" s="130">
        <v>2001</v>
      </c>
      <c r="F1385" t="s" s="130">
        <v>2002</v>
      </c>
      <c r="G1385" t="s" s="131">
        <v>1399</v>
      </c>
      <c r="H1385" s="132">
        <v>1</v>
      </c>
      <c r="I1385" s="133"/>
      <c r="J1385" s="134">
        <f>ROUND(I1385*H1385,2)</f>
        <v>0</v>
      </c>
      <c r="M1385" s="135"/>
      <c r="N1385" t="s" s="136">
        <v>49</v>
      </c>
      <c r="P1385" s="137">
        <f>O1385*H1385</f>
        <v>0</v>
      </c>
      <c r="Q1385" s="137">
        <v>0</v>
      </c>
      <c r="R1385" s="137">
        <f>Q1385*H1385</f>
        <v>0</v>
      </c>
      <c r="S1385" s="137">
        <v>0</v>
      </c>
      <c r="T1385" s="138">
        <f>S1385*H1385</f>
        <v>0</v>
      </c>
      <c r="AR1385" t="s" s="139">
        <v>1980</v>
      </c>
      <c r="AT1385" t="s" s="139">
        <v>134</v>
      </c>
      <c r="AU1385" t="s" s="139">
        <v>24</v>
      </c>
      <c r="AY1385" t="s" s="97">
        <v>132</v>
      </c>
      <c r="BE1385" s="140">
        <f>IF(N1385="základní",J1385,0)</f>
        <v>0</v>
      </c>
      <c r="BF1385" s="140">
        <f>IF(N1385="snížená",J1385,0)</f>
        <v>0</v>
      </c>
      <c r="BG1385" s="140">
        <f>IF(N1385="zákl. přenesená",J1385,0)</f>
        <v>0</v>
      </c>
      <c r="BH1385" s="140">
        <f>IF(N1385="sníž. přenesená",J1385,0)</f>
        <v>0</v>
      </c>
      <c r="BI1385" s="140">
        <f>IF(N1385="nulová",J1385,0)</f>
        <v>0</v>
      </c>
      <c r="BJ1385" t="s" s="97">
        <v>130</v>
      </c>
      <c r="BK1385" s="140">
        <f>ROUND(I1385*H1385,2)</f>
        <v>0</v>
      </c>
      <c r="BL1385" t="s" s="97">
        <v>1980</v>
      </c>
      <c r="BM1385" t="s" s="141">
        <v>2003</v>
      </c>
    </row>
    <row r="1386" s="118" customFormat="1" ht="22.8" customHeight="1">
      <c r="D1386" t="s" s="183">
        <v>127</v>
      </c>
      <c r="E1386" t="s" s="102">
        <v>2004</v>
      </c>
      <c r="F1386" t="s" s="102">
        <v>2005</v>
      </c>
      <c r="J1386" s="184">
        <f>BK1386</f>
        <v>0</v>
      </c>
      <c r="P1386" s="122">
        <f>SUM(P1387:P1388)</f>
        <v>0</v>
      </c>
      <c r="R1386" s="122">
        <f>SUM(R1387:R1388)</f>
        <v>0</v>
      </c>
      <c r="T1386" s="123">
        <f>SUM(T1387:T1388)</f>
        <v>0</v>
      </c>
      <c r="AR1386" t="s" s="119">
        <v>160</v>
      </c>
      <c r="AT1386" t="s" s="124">
        <v>127</v>
      </c>
      <c r="AU1386" t="s" s="124">
        <v>130</v>
      </c>
      <c r="AY1386" t="s" s="119">
        <v>132</v>
      </c>
      <c r="BK1386" s="125">
        <f>SUM(BK1387:BK1388)</f>
        <v>0</v>
      </c>
    </row>
    <row r="1387" s="60" customFormat="1" ht="16.5" customHeight="1">
      <c r="C1387" t="s" s="129">
        <v>2006</v>
      </c>
      <c r="D1387" t="s" s="129">
        <v>134</v>
      </c>
      <c r="E1387" t="s" s="130">
        <v>2007</v>
      </c>
      <c r="F1387" t="s" s="130">
        <v>2008</v>
      </c>
      <c r="G1387" t="s" s="131">
        <v>1399</v>
      </c>
      <c r="H1387" s="132">
        <v>1</v>
      </c>
      <c r="I1387" s="133"/>
      <c r="J1387" s="134">
        <f>ROUND(I1387*H1387,2)</f>
        <v>0</v>
      </c>
      <c r="M1387" s="135"/>
      <c r="N1387" t="s" s="136">
        <v>49</v>
      </c>
      <c r="P1387" s="137">
        <f>O1387*H1387</f>
        <v>0</v>
      </c>
      <c r="Q1387" s="137">
        <v>0</v>
      </c>
      <c r="R1387" s="137">
        <f>Q1387*H1387</f>
        <v>0</v>
      </c>
      <c r="S1387" s="137">
        <v>0</v>
      </c>
      <c r="T1387" s="138">
        <f>S1387*H1387</f>
        <v>0</v>
      </c>
      <c r="AR1387" t="s" s="139">
        <v>1980</v>
      </c>
      <c r="AT1387" t="s" s="139">
        <v>134</v>
      </c>
      <c r="AU1387" t="s" s="139">
        <v>24</v>
      </c>
      <c r="AY1387" t="s" s="97">
        <v>132</v>
      </c>
      <c r="BE1387" s="140">
        <f>IF(N1387="základní",J1387,0)</f>
        <v>0</v>
      </c>
      <c r="BF1387" s="140">
        <f>IF(N1387="snížená",J1387,0)</f>
        <v>0</v>
      </c>
      <c r="BG1387" s="140">
        <f>IF(N1387="zákl. přenesená",J1387,0)</f>
        <v>0</v>
      </c>
      <c r="BH1387" s="140">
        <f>IF(N1387="sníž. přenesená",J1387,0)</f>
        <v>0</v>
      </c>
      <c r="BI1387" s="140">
        <f>IF(N1387="nulová",J1387,0)</f>
        <v>0</v>
      </c>
      <c r="BJ1387" t="s" s="97">
        <v>130</v>
      </c>
      <c r="BK1387" s="140">
        <f>ROUND(I1387*H1387,2)</f>
        <v>0</v>
      </c>
      <c r="BL1387" t="s" s="97">
        <v>1980</v>
      </c>
      <c r="BM1387" t="s" s="141">
        <v>2009</v>
      </c>
    </row>
    <row r="1388" s="60" customFormat="1" ht="16.5" customHeight="1">
      <c r="C1388" t="s" s="129">
        <v>2010</v>
      </c>
      <c r="D1388" t="s" s="129">
        <v>134</v>
      </c>
      <c r="E1388" t="s" s="130">
        <v>2011</v>
      </c>
      <c r="F1388" t="s" s="130">
        <v>2012</v>
      </c>
      <c r="G1388" t="s" s="131">
        <v>1399</v>
      </c>
      <c r="H1388" s="132">
        <v>1</v>
      </c>
      <c r="I1388" s="133"/>
      <c r="J1388" s="134">
        <f>ROUND(I1388*H1388,2)</f>
        <v>0</v>
      </c>
      <c r="M1388" s="135"/>
      <c r="N1388" t="s" s="136">
        <v>49</v>
      </c>
      <c r="P1388" s="137">
        <f>O1388*H1388</f>
        <v>0</v>
      </c>
      <c r="Q1388" s="137">
        <v>0</v>
      </c>
      <c r="R1388" s="137">
        <f>Q1388*H1388</f>
        <v>0</v>
      </c>
      <c r="S1388" s="137">
        <v>0</v>
      </c>
      <c r="T1388" s="138">
        <f>S1388*H1388</f>
        <v>0</v>
      </c>
      <c r="AR1388" t="s" s="139">
        <v>1980</v>
      </c>
      <c r="AT1388" t="s" s="139">
        <v>134</v>
      </c>
      <c r="AU1388" t="s" s="139">
        <v>24</v>
      </c>
      <c r="AY1388" t="s" s="97">
        <v>132</v>
      </c>
      <c r="BE1388" s="140">
        <f>IF(N1388="základní",J1388,0)</f>
        <v>0</v>
      </c>
      <c r="BF1388" s="140">
        <f>IF(N1388="snížená",J1388,0)</f>
        <v>0</v>
      </c>
      <c r="BG1388" s="140">
        <f>IF(N1388="zákl. přenesená",J1388,0)</f>
        <v>0</v>
      </c>
      <c r="BH1388" s="140">
        <f>IF(N1388="sníž. přenesená",J1388,0)</f>
        <v>0</v>
      </c>
      <c r="BI1388" s="140">
        <f>IF(N1388="nulová",J1388,0)</f>
        <v>0</v>
      </c>
      <c r="BJ1388" t="s" s="97">
        <v>130</v>
      </c>
      <c r="BK1388" s="140">
        <f>ROUND(I1388*H1388,2)</f>
        <v>0</v>
      </c>
      <c r="BL1388" t="s" s="97">
        <v>1980</v>
      </c>
      <c r="BM1388" t="s" s="141">
        <v>2013</v>
      </c>
    </row>
    <row r="1389" s="118" customFormat="1" ht="22.8" customHeight="1">
      <c r="D1389" t="s" s="183">
        <v>127</v>
      </c>
      <c r="E1389" t="s" s="102">
        <v>2014</v>
      </c>
      <c r="F1389" t="s" s="102">
        <v>2015</v>
      </c>
      <c r="J1389" s="184">
        <f>BK1389</f>
        <v>0</v>
      </c>
      <c r="P1389" s="122">
        <f>SUM(P1390:P1392)</f>
        <v>0</v>
      </c>
      <c r="R1389" s="122">
        <f>SUM(R1390:R1392)</f>
        <v>0</v>
      </c>
      <c r="T1389" s="123">
        <f>SUM(T1390:T1392)</f>
        <v>0</v>
      </c>
      <c r="AR1389" t="s" s="119">
        <v>160</v>
      </c>
      <c r="AT1389" t="s" s="124">
        <v>127</v>
      </c>
      <c r="AU1389" t="s" s="124">
        <v>130</v>
      </c>
      <c r="AY1389" t="s" s="119">
        <v>132</v>
      </c>
      <c r="BK1389" s="125">
        <f>SUM(BK1390:BK1392)</f>
        <v>0</v>
      </c>
    </row>
    <row r="1390" s="60" customFormat="1" ht="16.5" customHeight="1">
      <c r="C1390" t="s" s="129">
        <v>2016</v>
      </c>
      <c r="D1390" t="s" s="129">
        <v>134</v>
      </c>
      <c r="E1390" t="s" s="130">
        <v>2017</v>
      </c>
      <c r="F1390" t="s" s="130">
        <v>2018</v>
      </c>
      <c r="G1390" t="s" s="131">
        <v>1399</v>
      </c>
      <c r="H1390" s="132">
        <v>1</v>
      </c>
      <c r="I1390" s="133"/>
      <c r="J1390" s="134">
        <f>ROUND(I1390*H1390,2)</f>
        <v>0</v>
      </c>
      <c r="M1390" s="135"/>
      <c r="N1390" t="s" s="136">
        <v>49</v>
      </c>
      <c r="P1390" s="137">
        <f>O1390*H1390</f>
        <v>0</v>
      </c>
      <c r="Q1390" s="137">
        <v>0</v>
      </c>
      <c r="R1390" s="137">
        <f>Q1390*H1390</f>
        <v>0</v>
      </c>
      <c r="S1390" s="137">
        <v>0</v>
      </c>
      <c r="T1390" s="138">
        <f>S1390*H1390</f>
        <v>0</v>
      </c>
      <c r="AR1390" t="s" s="139">
        <v>1980</v>
      </c>
      <c r="AT1390" t="s" s="139">
        <v>134</v>
      </c>
      <c r="AU1390" t="s" s="139">
        <v>24</v>
      </c>
      <c r="AY1390" t="s" s="97">
        <v>132</v>
      </c>
      <c r="BE1390" s="140">
        <f>IF(N1390="základní",J1390,0)</f>
        <v>0</v>
      </c>
      <c r="BF1390" s="140">
        <f>IF(N1390="snížená",J1390,0)</f>
        <v>0</v>
      </c>
      <c r="BG1390" s="140">
        <f>IF(N1390="zákl. přenesená",J1390,0)</f>
        <v>0</v>
      </c>
      <c r="BH1390" s="140">
        <f>IF(N1390="sníž. přenesená",J1390,0)</f>
        <v>0</v>
      </c>
      <c r="BI1390" s="140">
        <f>IF(N1390="nulová",J1390,0)</f>
        <v>0</v>
      </c>
      <c r="BJ1390" t="s" s="97">
        <v>130</v>
      </c>
      <c r="BK1390" s="140">
        <f>ROUND(I1390*H1390,2)</f>
        <v>0</v>
      </c>
      <c r="BL1390" t="s" s="97">
        <v>1980</v>
      </c>
      <c r="BM1390" t="s" s="141">
        <v>2019</v>
      </c>
    </row>
    <row r="1391" s="60" customFormat="1" ht="16.5" customHeight="1">
      <c r="C1391" t="s" s="129">
        <v>2020</v>
      </c>
      <c r="D1391" t="s" s="129">
        <v>134</v>
      </c>
      <c r="E1391" t="s" s="130">
        <v>2021</v>
      </c>
      <c r="F1391" t="s" s="130">
        <v>2022</v>
      </c>
      <c r="G1391" t="s" s="131">
        <v>1399</v>
      </c>
      <c r="H1391" s="132">
        <v>1</v>
      </c>
      <c r="I1391" s="133"/>
      <c r="J1391" s="134">
        <f>ROUND(I1391*H1391,2)</f>
        <v>0</v>
      </c>
      <c r="M1391" s="135"/>
      <c r="N1391" t="s" s="136">
        <v>49</v>
      </c>
      <c r="P1391" s="137">
        <f>O1391*H1391</f>
        <v>0</v>
      </c>
      <c r="Q1391" s="137">
        <v>0</v>
      </c>
      <c r="R1391" s="137">
        <f>Q1391*H1391</f>
        <v>0</v>
      </c>
      <c r="S1391" s="137">
        <v>0</v>
      </c>
      <c r="T1391" s="138">
        <f>S1391*H1391</f>
        <v>0</v>
      </c>
      <c r="AR1391" t="s" s="139">
        <v>1980</v>
      </c>
      <c r="AT1391" t="s" s="139">
        <v>134</v>
      </c>
      <c r="AU1391" t="s" s="139">
        <v>24</v>
      </c>
      <c r="AY1391" t="s" s="97">
        <v>132</v>
      </c>
      <c r="BE1391" s="140">
        <f>IF(N1391="základní",J1391,0)</f>
        <v>0</v>
      </c>
      <c r="BF1391" s="140">
        <f>IF(N1391="snížená",J1391,0)</f>
        <v>0</v>
      </c>
      <c r="BG1391" s="140">
        <f>IF(N1391="zákl. přenesená",J1391,0)</f>
        <v>0</v>
      </c>
      <c r="BH1391" s="140">
        <f>IF(N1391="sníž. přenesená",J1391,0)</f>
        <v>0</v>
      </c>
      <c r="BI1391" s="140">
        <f>IF(N1391="nulová",J1391,0)</f>
        <v>0</v>
      </c>
      <c r="BJ1391" t="s" s="97">
        <v>130</v>
      </c>
      <c r="BK1391" s="140">
        <f>ROUND(I1391*H1391,2)</f>
        <v>0</v>
      </c>
      <c r="BL1391" t="s" s="97">
        <v>1980</v>
      </c>
      <c r="BM1391" t="s" s="141">
        <v>2023</v>
      </c>
    </row>
    <row r="1392" s="60" customFormat="1" ht="16.5" customHeight="1">
      <c r="C1392" t="s" s="129">
        <v>2024</v>
      </c>
      <c r="D1392" t="s" s="129">
        <v>134</v>
      </c>
      <c r="E1392" t="s" s="130">
        <v>2025</v>
      </c>
      <c r="F1392" t="s" s="130">
        <v>2026</v>
      </c>
      <c r="G1392" t="s" s="131">
        <v>1399</v>
      </c>
      <c r="H1392" s="132">
        <v>1</v>
      </c>
      <c r="I1392" s="133"/>
      <c r="J1392" s="134">
        <f>ROUND(I1392*H1392,2)</f>
        <v>0</v>
      </c>
      <c r="M1392" s="135"/>
      <c r="N1392" t="s" s="136">
        <v>49</v>
      </c>
      <c r="P1392" s="137">
        <f>O1392*H1392</f>
        <v>0</v>
      </c>
      <c r="Q1392" s="137">
        <v>0</v>
      </c>
      <c r="R1392" s="137">
        <f>Q1392*H1392</f>
        <v>0</v>
      </c>
      <c r="S1392" s="137">
        <v>0</v>
      </c>
      <c r="T1392" s="138">
        <f>S1392*H1392</f>
        <v>0</v>
      </c>
      <c r="AR1392" t="s" s="139">
        <v>1980</v>
      </c>
      <c r="AT1392" t="s" s="139">
        <v>134</v>
      </c>
      <c r="AU1392" t="s" s="139">
        <v>24</v>
      </c>
      <c r="AY1392" t="s" s="97">
        <v>132</v>
      </c>
      <c r="BE1392" s="140">
        <f>IF(N1392="základní",J1392,0)</f>
        <v>0</v>
      </c>
      <c r="BF1392" s="140">
        <f>IF(N1392="snížená",J1392,0)</f>
        <v>0</v>
      </c>
      <c r="BG1392" s="140">
        <f>IF(N1392="zákl. přenesená",J1392,0)</f>
        <v>0</v>
      </c>
      <c r="BH1392" s="140">
        <f>IF(N1392="sníž. přenesená",J1392,0)</f>
        <v>0</v>
      </c>
      <c r="BI1392" s="140">
        <f>IF(N1392="nulová",J1392,0)</f>
        <v>0</v>
      </c>
      <c r="BJ1392" t="s" s="97">
        <v>130</v>
      </c>
      <c r="BK1392" s="140">
        <f>ROUND(I1392*H1392,2)</f>
        <v>0</v>
      </c>
      <c r="BL1392" t="s" s="97">
        <v>1980</v>
      </c>
      <c r="BM1392" t="s" s="141">
        <v>2027</v>
      </c>
    </row>
    <row r="1393" s="118" customFormat="1" ht="22.8" customHeight="1">
      <c r="D1393" t="s" s="183">
        <v>127</v>
      </c>
      <c r="E1393" t="s" s="102">
        <v>2028</v>
      </c>
      <c r="F1393" t="s" s="102">
        <v>2029</v>
      </c>
      <c r="J1393" s="184">
        <f>BK1393</f>
        <v>0</v>
      </c>
      <c r="P1393" s="122">
        <f>SUM(P1394:P1395)</f>
        <v>0</v>
      </c>
      <c r="R1393" s="122">
        <f>SUM(R1394:R1395)</f>
        <v>0</v>
      </c>
      <c r="T1393" s="123">
        <f>SUM(T1394:T1395)</f>
        <v>0</v>
      </c>
      <c r="AR1393" t="s" s="119">
        <v>160</v>
      </c>
      <c r="AT1393" t="s" s="124">
        <v>127</v>
      </c>
      <c r="AU1393" t="s" s="124">
        <v>130</v>
      </c>
      <c r="AY1393" t="s" s="119">
        <v>132</v>
      </c>
      <c r="BK1393" s="125">
        <f>SUM(BK1394:BK1395)</f>
        <v>0</v>
      </c>
    </row>
    <row r="1394" s="60" customFormat="1" ht="33" customHeight="1">
      <c r="C1394" t="s" s="129">
        <v>2030</v>
      </c>
      <c r="D1394" t="s" s="129">
        <v>134</v>
      </c>
      <c r="E1394" t="s" s="130">
        <v>2031</v>
      </c>
      <c r="F1394" t="s" s="130">
        <v>2032</v>
      </c>
      <c r="G1394" t="s" s="131">
        <v>1399</v>
      </c>
      <c r="H1394" s="132">
        <v>1</v>
      </c>
      <c r="I1394" s="133"/>
      <c r="J1394" s="134">
        <f>ROUND(I1394*H1394,2)</f>
        <v>0</v>
      </c>
      <c r="M1394" s="135"/>
      <c r="N1394" t="s" s="136">
        <v>49</v>
      </c>
      <c r="P1394" s="137">
        <f>O1394*H1394</f>
        <v>0</v>
      </c>
      <c r="Q1394" s="137">
        <v>0</v>
      </c>
      <c r="R1394" s="137">
        <f>Q1394*H1394</f>
        <v>0</v>
      </c>
      <c r="S1394" s="137">
        <v>0</v>
      </c>
      <c r="T1394" s="138">
        <f>S1394*H1394</f>
        <v>0</v>
      </c>
      <c r="AR1394" t="s" s="139">
        <v>1980</v>
      </c>
      <c r="AT1394" t="s" s="139">
        <v>134</v>
      </c>
      <c r="AU1394" t="s" s="139">
        <v>24</v>
      </c>
      <c r="AY1394" t="s" s="97">
        <v>132</v>
      </c>
      <c r="BE1394" s="140">
        <f>IF(N1394="základní",J1394,0)</f>
        <v>0</v>
      </c>
      <c r="BF1394" s="140">
        <f>IF(N1394="snížená",J1394,0)</f>
        <v>0</v>
      </c>
      <c r="BG1394" s="140">
        <f>IF(N1394="zákl. přenesená",J1394,0)</f>
        <v>0</v>
      </c>
      <c r="BH1394" s="140">
        <f>IF(N1394="sníž. přenesená",J1394,0)</f>
        <v>0</v>
      </c>
      <c r="BI1394" s="140">
        <f>IF(N1394="nulová",J1394,0)</f>
        <v>0</v>
      </c>
      <c r="BJ1394" t="s" s="97">
        <v>130</v>
      </c>
      <c r="BK1394" s="140">
        <f>ROUND(I1394*H1394,2)</f>
        <v>0</v>
      </c>
      <c r="BL1394" t="s" s="97">
        <v>1980</v>
      </c>
      <c r="BM1394" t="s" s="141">
        <v>2033</v>
      </c>
    </row>
    <row r="1395" s="60" customFormat="1" ht="24.15" customHeight="1">
      <c r="C1395" t="s" s="129">
        <v>2034</v>
      </c>
      <c r="D1395" t="s" s="129">
        <v>134</v>
      </c>
      <c r="E1395" t="s" s="130">
        <v>2035</v>
      </c>
      <c r="F1395" t="s" s="130">
        <v>2036</v>
      </c>
      <c r="G1395" t="s" s="131">
        <v>1399</v>
      </c>
      <c r="H1395" s="132">
        <v>1</v>
      </c>
      <c r="I1395" s="133"/>
      <c r="J1395" s="134">
        <f>ROUND(I1395*H1395,2)</f>
        <v>0</v>
      </c>
      <c r="M1395" s="194"/>
      <c r="N1395" t="s" s="195">
        <v>49</v>
      </c>
      <c r="P1395" s="196">
        <f>O1395*H1395</f>
        <v>0</v>
      </c>
      <c r="Q1395" s="196">
        <v>0</v>
      </c>
      <c r="R1395" s="196">
        <f>Q1395*H1395</f>
        <v>0</v>
      </c>
      <c r="S1395" s="196">
        <v>0</v>
      </c>
      <c r="T1395" s="197">
        <f>S1395*H1395</f>
        <v>0</v>
      </c>
      <c r="AR1395" t="s" s="139">
        <v>1980</v>
      </c>
      <c r="AT1395" t="s" s="139">
        <v>134</v>
      </c>
      <c r="AU1395" t="s" s="139">
        <v>24</v>
      </c>
      <c r="AY1395" t="s" s="97">
        <v>132</v>
      </c>
      <c r="BE1395" s="140">
        <f>IF(N1395="základní",J1395,0)</f>
        <v>0</v>
      </c>
      <c r="BF1395" s="140">
        <f>IF(N1395="snížená",J1395,0)</f>
        <v>0</v>
      </c>
      <c r="BG1395" s="140">
        <f>IF(N1395="zákl. přenesená",J1395,0)</f>
        <v>0</v>
      </c>
      <c r="BH1395" s="140">
        <f>IF(N1395="sníž. přenesená",J1395,0)</f>
        <v>0</v>
      </c>
      <c r="BI1395" s="140">
        <f>IF(N1395="nulová",J1395,0)</f>
        <v>0</v>
      </c>
      <c r="BJ1395" t="s" s="97">
        <v>130</v>
      </c>
      <c r="BK1395" s="140">
        <f>ROUND(I1395*H1395,2)</f>
        <v>0</v>
      </c>
      <c r="BL1395" t="s" s="97">
        <v>1980</v>
      </c>
      <c r="BM1395" t="s" s="141">
        <v>2037</v>
      </c>
    </row>
  </sheetData>
  <mergeCells count="6">
    <mergeCell ref="E143:H143"/>
    <mergeCell ref="L2:V2"/>
    <mergeCell ref="E7:H7"/>
    <mergeCell ref="E16:H16"/>
    <mergeCell ref="E25:H25"/>
    <mergeCell ref="E85:H85"/>
  </mergeCells>
  <pageMargins left="0.39375" right="0.39375" top="0.39375" bottom="0.39375" header="0" footer="0"/>
  <pageSetup firstPageNumber="1" fitToHeight="1" fitToWidth="1" scale="100" useFirstPageNumber="0" orientation="portrait" pageOrder="downThenOver"/>
  <headerFooter>
    <oddFooter>&amp;C&amp;"Calibri,Regular"&amp;11&amp;K000000Strana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dimension ref="A1:BM294"/>
  <sheetViews>
    <sheetView workbookViewId="0" showGridLines="0" defaultGridColor="1"/>
  </sheetViews>
  <sheetFormatPr defaultColWidth="8.83333" defaultRowHeight="10.2" customHeight="1" outlineLevelRow="0" outlineLevelCol="0"/>
  <cols>
    <col min="1" max="1" width="6.5" style="198" customWidth="1"/>
    <col min="2" max="2" width="1.35156" style="198" customWidth="1"/>
    <col min="3" max="3" width="3.17188" style="198" customWidth="1"/>
    <col min="4" max="4" width="3.35156" style="198" customWidth="1"/>
    <col min="5" max="5" width="13.3516" style="198" customWidth="1"/>
    <col min="6" max="6" width="39.5" style="198" customWidth="1"/>
    <col min="7" max="7" width="5.85156" style="198" customWidth="1"/>
    <col min="8" max="8" width="10.8516" style="198" customWidth="1"/>
    <col min="9" max="9" width="12.3516" style="198" customWidth="1"/>
    <col min="10" max="10" width="17.3516" style="198" customWidth="1"/>
    <col min="11" max="11" hidden="1" width="8.83333" style="198" customWidth="1"/>
    <col min="12" max="12" width="7.17188" style="198" customWidth="1"/>
    <col min="13" max="13" width="8.5" style="198" customWidth="1"/>
    <col min="14" max="14" width="8.85156" style="198" customWidth="1"/>
    <col min="15" max="20" width="11" style="198" customWidth="1"/>
    <col min="21" max="21" width="12.6719" style="198" customWidth="1"/>
    <col min="22" max="22" width="9.5" style="198" customWidth="1"/>
    <col min="23" max="23" width="12.6719" style="198" customWidth="1"/>
    <col min="24" max="24" width="9.5" style="198" customWidth="1"/>
    <col min="25" max="25" width="11.6719" style="198" customWidth="1"/>
    <col min="26" max="26" width="8.5" style="198" customWidth="1"/>
    <col min="27" max="27" width="11.6719" style="198" customWidth="1"/>
    <col min="28" max="28" width="12.6719" style="198" customWidth="1"/>
    <col min="29" max="29" width="8.5" style="198" customWidth="1"/>
    <col min="30" max="30" width="11.6719" style="198" customWidth="1"/>
    <col min="31" max="31" width="12.6719" style="198" customWidth="1"/>
    <col min="32" max="65" width="8.85156" style="198" customWidth="1"/>
    <col min="66" max="16384" width="8.85156" style="198" customWidth="1"/>
  </cols>
  <sheetData>
    <row r="1" ht="10.2" customHeight="1">
      <c r="A1" s="199"/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200"/>
      <c r="O1" s="200"/>
      <c r="P1" s="200"/>
      <c r="Q1" s="200"/>
      <c r="R1" s="200"/>
      <c r="S1" s="200"/>
      <c r="T1" s="200"/>
      <c r="U1" s="200"/>
      <c r="V1" s="200"/>
      <c r="W1" s="200"/>
      <c r="X1" s="200"/>
      <c r="Y1" s="200"/>
      <c r="Z1" s="200"/>
      <c r="AA1" s="200"/>
      <c r="AB1" s="200"/>
      <c r="AC1" s="200"/>
      <c r="AD1" s="200"/>
      <c r="AE1" s="200"/>
      <c r="AF1" s="200"/>
      <c r="AG1" s="200"/>
      <c r="AH1" s="200"/>
      <c r="AI1" s="200"/>
      <c r="AJ1" s="200"/>
      <c r="AK1" s="200"/>
      <c r="AL1" s="200"/>
      <c r="AM1" s="200"/>
      <c r="AN1" s="200"/>
      <c r="AO1" s="200"/>
      <c r="AP1" s="200"/>
      <c r="AQ1" s="200"/>
      <c r="AR1" s="200"/>
      <c r="AS1" s="200"/>
      <c r="AT1" s="200"/>
      <c r="AU1" s="200"/>
      <c r="AV1" s="200"/>
      <c r="AW1" s="200"/>
      <c r="AX1" s="200"/>
      <c r="AY1" s="200"/>
      <c r="AZ1" s="200"/>
      <c r="BA1" s="200"/>
      <c r="BB1" s="200"/>
      <c r="BC1" s="200"/>
      <c r="BD1" s="200"/>
      <c r="BE1" s="200"/>
      <c r="BF1" s="200"/>
      <c r="BG1" s="200"/>
      <c r="BH1" s="200"/>
      <c r="BI1" s="200"/>
      <c r="BJ1" s="200"/>
      <c r="BK1" s="200"/>
      <c r="BL1" s="200"/>
      <c r="BM1" s="201"/>
    </row>
    <row r="2" ht="36.9" customHeight="1">
      <c r="A2" s="202"/>
      <c r="B2" s="203"/>
      <c r="C2" s="203"/>
      <c r="D2" s="203"/>
      <c r="E2" s="203"/>
      <c r="F2" s="203"/>
      <c r="G2" s="203"/>
      <c r="H2" s="203"/>
      <c r="I2" s="203"/>
      <c r="J2" s="203"/>
      <c r="K2" s="203"/>
      <c r="L2" t="s" s="56">
        <v>22</v>
      </c>
      <c r="M2" s="204"/>
      <c r="N2" s="204"/>
      <c r="O2" s="204"/>
      <c r="P2" s="204"/>
      <c r="Q2" s="204"/>
      <c r="R2" s="204"/>
      <c r="S2" s="204"/>
      <c r="T2" s="204"/>
      <c r="U2" s="204"/>
      <c r="V2" s="204"/>
      <c r="W2" s="204"/>
      <c r="X2" s="204"/>
      <c r="Y2" s="204"/>
      <c r="Z2" s="204"/>
      <c r="AA2" s="204"/>
      <c r="AB2" s="204"/>
      <c r="AC2" s="204"/>
      <c r="AD2" s="204"/>
      <c r="AE2" s="204"/>
      <c r="AF2" s="204"/>
      <c r="AG2" s="204"/>
      <c r="AH2" s="204"/>
      <c r="AI2" s="204"/>
      <c r="AJ2" s="204"/>
      <c r="AK2" s="204"/>
      <c r="AL2" s="204"/>
      <c r="AM2" s="204"/>
      <c r="AN2" s="204"/>
      <c r="AO2" s="204"/>
      <c r="AP2" s="204"/>
      <c r="AQ2" s="204"/>
      <c r="AR2" s="204"/>
      <c r="AS2" s="204"/>
      <c r="AT2" t="s" s="57">
        <v>2038</v>
      </c>
      <c r="AU2" s="204"/>
      <c r="AV2" s="204"/>
      <c r="AW2" s="204"/>
      <c r="AX2" s="204"/>
      <c r="AY2" s="204"/>
      <c r="AZ2" s="204"/>
      <c r="BA2" s="204"/>
      <c r="BB2" s="204"/>
      <c r="BC2" s="204"/>
      <c r="BD2" s="204"/>
      <c r="BE2" s="204"/>
      <c r="BF2" s="204"/>
      <c r="BG2" s="204"/>
      <c r="BH2" s="204"/>
      <c r="BI2" s="204"/>
      <c r="BJ2" s="204"/>
      <c r="BK2" s="204"/>
      <c r="BL2" s="204"/>
      <c r="BM2" s="205"/>
    </row>
    <row r="3" ht="8" customHeight="1">
      <c r="A3" s="206"/>
      <c r="B3" s="207"/>
      <c r="C3" s="208"/>
      <c r="D3" s="208"/>
      <c r="E3" s="208"/>
      <c r="F3" s="208"/>
      <c r="G3" s="208"/>
      <c r="H3" s="208"/>
      <c r="I3" s="208"/>
      <c r="J3" s="209"/>
      <c r="K3" s="210"/>
      <c r="L3" s="211"/>
      <c r="M3" s="204"/>
      <c r="N3" s="204"/>
      <c r="O3" s="204"/>
      <c r="P3" s="204"/>
      <c r="Q3" s="204"/>
      <c r="R3" s="204"/>
      <c r="S3" s="204"/>
      <c r="T3" s="204"/>
      <c r="U3" s="204"/>
      <c r="V3" s="204"/>
      <c r="W3" s="204"/>
      <c r="X3" s="204"/>
      <c r="Y3" s="204"/>
      <c r="Z3" s="204"/>
      <c r="AA3" s="204"/>
      <c r="AB3" s="204"/>
      <c r="AC3" s="204"/>
      <c r="AD3" s="204"/>
      <c r="AE3" s="204"/>
      <c r="AF3" s="204"/>
      <c r="AG3" s="204"/>
      <c r="AH3" s="204"/>
      <c r="AI3" s="204"/>
      <c r="AJ3" s="204"/>
      <c r="AK3" s="204"/>
      <c r="AL3" s="204"/>
      <c r="AM3" s="204"/>
      <c r="AN3" s="204"/>
      <c r="AO3" s="204"/>
      <c r="AP3" s="204"/>
      <c r="AQ3" s="204"/>
      <c r="AR3" s="204"/>
      <c r="AS3" s="204"/>
      <c r="AT3" t="s" s="57">
        <v>24</v>
      </c>
      <c r="AU3" s="204"/>
      <c r="AV3" s="204"/>
      <c r="AW3" s="204"/>
      <c r="AX3" s="204"/>
      <c r="AY3" s="204"/>
      <c r="AZ3" s="204"/>
      <c r="BA3" s="204"/>
      <c r="BB3" s="204"/>
      <c r="BC3" s="204"/>
      <c r="BD3" s="204"/>
      <c r="BE3" s="204"/>
      <c r="BF3" s="204"/>
      <c r="BG3" s="204"/>
      <c r="BH3" s="204"/>
      <c r="BI3" s="204"/>
      <c r="BJ3" s="204"/>
      <c r="BK3" s="204"/>
      <c r="BL3" s="204"/>
      <c r="BM3" s="205"/>
    </row>
    <row r="4" ht="24.9" customHeight="1">
      <c r="A4" s="206"/>
      <c r="B4" s="211"/>
      <c r="C4" s="204"/>
      <c r="D4" t="s" s="58">
        <v>25</v>
      </c>
      <c r="E4" s="204"/>
      <c r="F4" s="204"/>
      <c r="G4" s="204"/>
      <c r="H4" s="204"/>
      <c r="I4" s="204"/>
      <c r="J4" s="212"/>
      <c r="K4" s="213"/>
      <c r="L4" s="211"/>
      <c r="M4" t="s" s="59">
        <v>26</v>
      </c>
      <c r="N4" s="204"/>
      <c r="O4" s="204"/>
      <c r="P4" s="204"/>
      <c r="Q4" s="204"/>
      <c r="R4" s="204"/>
      <c r="S4" s="204"/>
      <c r="T4" s="204"/>
      <c r="U4" s="204"/>
      <c r="V4" s="204"/>
      <c r="W4" s="204"/>
      <c r="X4" s="204"/>
      <c r="Y4" s="204"/>
      <c r="Z4" s="204"/>
      <c r="AA4" s="204"/>
      <c r="AB4" s="204"/>
      <c r="AC4" s="204"/>
      <c r="AD4" s="204"/>
      <c r="AE4" s="204"/>
      <c r="AF4" s="204"/>
      <c r="AG4" s="204"/>
      <c r="AH4" s="204"/>
      <c r="AI4" s="204"/>
      <c r="AJ4" s="204"/>
      <c r="AK4" s="204"/>
      <c r="AL4" s="204"/>
      <c r="AM4" s="204"/>
      <c r="AN4" s="204"/>
      <c r="AO4" s="204"/>
      <c r="AP4" s="204"/>
      <c r="AQ4" s="204"/>
      <c r="AR4" s="204"/>
      <c r="AS4" s="204"/>
      <c r="AT4" t="s" s="57">
        <v>27</v>
      </c>
      <c r="AU4" s="204"/>
      <c r="AV4" s="204"/>
      <c r="AW4" s="204"/>
      <c r="AX4" s="204"/>
      <c r="AY4" s="204"/>
      <c r="AZ4" s="204"/>
      <c r="BA4" s="204"/>
      <c r="BB4" s="204"/>
      <c r="BC4" s="204"/>
      <c r="BD4" s="204"/>
      <c r="BE4" s="204"/>
      <c r="BF4" s="204"/>
      <c r="BG4" s="204"/>
      <c r="BH4" s="204"/>
      <c r="BI4" s="204"/>
      <c r="BJ4" s="204"/>
      <c r="BK4" s="204"/>
      <c r="BL4" s="204"/>
      <c r="BM4" s="205"/>
    </row>
    <row r="5" ht="8" customHeight="1">
      <c r="A5" s="206"/>
      <c r="B5" s="211"/>
      <c r="C5" s="204"/>
      <c r="D5" s="204"/>
      <c r="E5" s="204"/>
      <c r="F5" s="204"/>
      <c r="G5" s="204"/>
      <c r="H5" s="204"/>
      <c r="I5" s="204"/>
      <c r="J5" s="212"/>
      <c r="K5" s="213"/>
      <c r="L5" s="211"/>
      <c r="M5" s="204"/>
      <c r="N5" s="204"/>
      <c r="O5" s="204"/>
      <c r="P5" s="204"/>
      <c r="Q5" s="204"/>
      <c r="R5" s="204"/>
      <c r="S5" s="204"/>
      <c r="T5" s="204"/>
      <c r="U5" s="204"/>
      <c r="V5" s="204"/>
      <c r="W5" s="204"/>
      <c r="X5" s="204"/>
      <c r="Y5" s="204"/>
      <c r="Z5" s="204"/>
      <c r="AA5" s="204"/>
      <c r="AB5" s="204"/>
      <c r="AC5" s="204"/>
      <c r="AD5" s="204"/>
      <c r="AE5" s="204"/>
      <c r="AF5" s="204"/>
      <c r="AG5" s="204"/>
      <c r="AH5" s="204"/>
      <c r="AI5" s="204"/>
      <c r="AJ5" s="204"/>
      <c r="AK5" s="204"/>
      <c r="AL5" s="204"/>
      <c r="AM5" s="204"/>
      <c r="AN5" s="204"/>
      <c r="AO5" s="204"/>
      <c r="AP5" s="204"/>
      <c r="AQ5" s="204"/>
      <c r="AR5" s="204"/>
      <c r="AS5" s="204"/>
      <c r="AT5" s="204"/>
      <c r="AU5" s="204"/>
      <c r="AV5" s="204"/>
      <c r="AW5" s="204"/>
      <c r="AX5" s="204"/>
      <c r="AY5" s="204"/>
      <c r="AZ5" s="204"/>
      <c r="BA5" s="204"/>
      <c r="BB5" s="204"/>
      <c r="BC5" s="204"/>
      <c r="BD5" s="204"/>
      <c r="BE5" s="204"/>
      <c r="BF5" s="204"/>
      <c r="BG5" s="204"/>
      <c r="BH5" s="204"/>
      <c r="BI5" s="204"/>
      <c r="BJ5" s="204"/>
      <c r="BK5" s="204"/>
      <c r="BL5" s="204"/>
      <c r="BM5" s="205"/>
    </row>
    <row r="6" ht="12" customHeight="1">
      <c r="A6" s="206"/>
      <c r="B6" s="211"/>
      <c r="C6" s="204"/>
      <c r="D6" t="s" s="214">
        <v>28</v>
      </c>
      <c r="E6" s="204"/>
      <c r="F6" s="204"/>
      <c r="G6" s="204"/>
      <c r="H6" s="204"/>
      <c r="I6" s="204"/>
      <c r="J6" s="212"/>
      <c r="K6" s="213"/>
      <c r="L6" s="211"/>
      <c r="M6" s="204"/>
      <c r="N6" s="204"/>
      <c r="O6" s="204"/>
      <c r="P6" s="204"/>
      <c r="Q6" s="204"/>
      <c r="R6" s="204"/>
      <c r="S6" s="204"/>
      <c r="T6" s="204"/>
      <c r="U6" s="204"/>
      <c r="V6" s="204"/>
      <c r="W6" s="204"/>
      <c r="X6" s="204"/>
      <c r="Y6" s="204"/>
      <c r="Z6" s="204"/>
      <c r="AA6" s="204"/>
      <c r="AB6" s="204"/>
      <c r="AC6" s="204"/>
      <c r="AD6" s="204"/>
      <c r="AE6" s="204"/>
      <c r="AF6" s="204"/>
      <c r="AG6" s="204"/>
      <c r="AH6" s="204"/>
      <c r="AI6" s="204"/>
      <c r="AJ6" s="204"/>
      <c r="AK6" s="204"/>
      <c r="AL6" s="204"/>
      <c r="AM6" s="204"/>
      <c r="AN6" s="204"/>
      <c r="AO6" s="204"/>
      <c r="AP6" s="204"/>
      <c r="AQ6" s="204"/>
      <c r="AR6" s="204"/>
      <c r="AS6" s="204"/>
      <c r="AT6" s="204"/>
      <c r="AU6" s="204"/>
      <c r="AV6" s="204"/>
      <c r="AW6" s="204"/>
      <c r="AX6" s="204"/>
      <c r="AY6" s="204"/>
      <c r="AZ6" s="204"/>
      <c r="BA6" s="204"/>
      <c r="BB6" s="204"/>
      <c r="BC6" s="204"/>
      <c r="BD6" s="204"/>
      <c r="BE6" s="204"/>
      <c r="BF6" s="204"/>
      <c r="BG6" s="204"/>
      <c r="BH6" s="204"/>
      <c r="BI6" s="204"/>
      <c r="BJ6" s="204"/>
      <c r="BK6" s="204"/>
      <c r="BL6" s="204"/>
      <c r="BM6" s="205"/>
    </row>
    <row r="7" ht="16.5" customHeight="1">
      <c r="A7" s="206"/>
      <c r="B7" s="211"/>
      <c r="C7" s="204"/>
      <c r="D7" s="204"/>
      <c r="E7" t="s" s="215">
        <v>2039</v>
      </c>
      <c r="F7" s="216"/>
      <c r="G7" s="216"/>
      <c r="H7" s="216"/>
      <c r="I7" s="204"/>
      <c r="J7" s="212"/>
      <c r="K7" s="213"/>
      <c r="L7" s="211"/>
      <c r="M7" s="204"/>
      <c r="N7" s="204"/>
      <c r="O7" s="204"/>
      <c r="P7" s="204"/>
      <c r="Q7" s="204"/>
      <c r="R7" s="204"/>
      <c r="S7" s="204"/>
      <c r="T7" s="204"/>
      <c r="U7" s="204"/>
      <c r="V7" s="204"/>
      <c r="W7" s="204"/>
      <c r="X7" s="204"/>
      <c r="Y7" s="204"/>
      <c r="Z7" s="204"/>
      <c r="AA7" s="204"/>
      <c r="AB7" s="204"/>
      <c r="AC7" s="204"/>
      <c r="AD7" s="204"/>
      <c r="AE7" s="204"/>
      <c r="AF7" s="204"/>
      <c r="AG7" s="204"/>
      <c r="AH7" s="204"/>
      <c r="AI7" s="204"/>
      <c r="AJ7" s="204"/>
      <c r="AK7" s="204"/>
      <c r="AL7" s="204"/>
      <c r="AM7" s="204"/>
      <c r="AN7" s="204"/>
      <c r="AO7" s="204"/>
      <c r="AP7" s="204"/>
      <c r="AQ7" s="204"/>
      <c r="AR7" s="204"/>
      <c r="AS7" s="204"/>
      <c r="AT7" s="204"/>
      <c r="AU7" s="204"/>
      <c r="AV7" s="204"/>
      <c r="AW7" s="204"/>
      <c r="AX7" s="204"/>
      <c r="AY7" s="204"/>
      <c r="AZ7" s="204"/>
      <c r="BA7" s="204"/>
      <c r="BB7" s="204"/>
      <c r="BC7" s="204"/>
      <c r="BD7" s="204"/>
      <c r="BE7" s="204"/>
      <c r="BF7" s="204"/>
      <c r="BG7" s="204"/>
      <c r="BH7" s="204"/>
      <c r="BI7" s="204"/>
      <c r="BJ7" s="204"/>
      <c r="BK7" s="204"/>
      <c r="BL7" s="204"/>
      <c r="BM7" s="205"/>
    </row>
    <row r="8" ht="12" customHeight="1">
      <c r="A8" s="206"/>
      <c r="B8" s="211"/>
      <c r="C8" s="204"/>
      <c r="D8" t="s" s="61">
        <v>2040</v>
      </c>
      <c r="E8" s="204"/>
      <c r="F8" s="204"/>
      <c r="G8" s="204"/>
      <c r="H8" s="204"/>
      <c r="I8" s="204"/>
      <c r="J8" s="212"/>
      <c r="K8" s="213"/>
      <c r="L8" s="211"/>
      <c r="M8" s="204"/>
      <c r="N8" s="204"/>
      <c r="O8" s="204"/>
      <c r="P8" s="204"/>
      <c r="Q8" s="204"/>
      <c r="R8" s="204"/>
      <c r="S8" s="204"/>
      <c r="T8" s="204"/>
      <c r="U8" s="204"/>
      <c r="V8" s="204"/>
      <c r="W8" s="204"/>
      <c r="X8" s="204"/>
      <c r="Y8" s="204"/>
      <c r="Z8" s="204"/>
      <c r="AA8" s="204"/>
      <c r="AB8" s="204"/>
      <c r="AC8" s="204"/>
      <c r="AD8" s="204"/>
      <c r="AE8" s="204"/>
      <c r="AF8" s="204"/>
      <c r="AG8" s="204"/>
      <c r="AH8" s="204"/>
      <c r="AI8" s="204"/>
      <c r="AJ8" s="204"/>
      <c r="AK8" s="204"/>
      <c r="AL8" s="204"/>
      <c r="AM8" s="204"/>
      <c r="AN8" s="204"/>
      <c r="AO8" s="204"/>
      <c r="AP8" s="204"/>
      <c r="AQ8" s="204"/>
      <c r="AR8" s="204"/>
      <c r="AS8" s="204"/>
      <c r="AT8" s="204"/>
      <c r="AU8" s="204"/>
      <c r="AV8" s="204"/>
      <c r="AW8" s="204"/>
      <c r="AX8" s="204"/>
      <c r="AY8" s="204"/>
      <c r="AZ8" s="204"/>
      <c r="BA8" s="204"/>
      <c r="BB8" s="204"/>
      <c r="BC8" s="204"/>
      <c r="BD8" s="204"/>
      <c r="BE8" s="204"/>
      <c r="BF8" s="204"/>
      <c r="BG8" s="204"/>
      <c r="BH8" s="204"/>
      <c r="BI8" s="204"/>
      <c r="BJ8" s="204"/>
      <c r="BK8" s="204"/>
      <c r="BL8" s="204"/>
      <c r="BM8" s="205"/>
    </row>
    <row r="9" ht="16.5" customHeight="1">
      <c r="A9" s="206"/>
      <c r="B9" s="211"/>
      <c r="C9" s="204"/>
      <c r="D9" s="204"/>
      <c r="E9" t="s" s="62">
        <v>2041</v>
      </c>
      <c r="F9" s="204"/>
      <c r="G9" s="204"/>
      <c r="H9" s="204"/>
      <c r="I9" s="204"/>
      <c r="J9" s="212"/>
      <c r="K9" s="213"/>
      <c r="L9" s="211"/>
      <c r="M9" s="204"/>
      <c r="N9" s="204"/>
      <c r="O9" s="204"/>
      <c r="P9" s="204"/>
      <c r="Q9" s="204"/>
      <c r="R9" s="204"/>
      <c r="S9" s="204"/>
      <c r="T9" s="204"/>
      <c r="U9" s="204"/>
      <c r="V9" s="204"/>
      <c r="W9" s="204"/>
      <c r="X9" s="204"/>
      <c r="Y9" s="204"/>
      <c r="Z9" s="204"/>
      <c r="AA9" s="204"/>
      <c r="AB9" s="204"/>
      <c r="AC9" s="204"/>
      <c r="AD9" s="204"/>
      <c r="AE9" s="204"/>
      <c r="AF9" s="204"/>
      <c r="AG9" s="204"/>
      <c r="AH9" s="204"/>
      <c r="AI9" s="204"/>
      <c r="AJ9" s="204"/>
      <c r="AK9" s="204"/>
      <c r="AL9" s="204"/>
      <c r="AM9" s="204"/>
      <c r="AN9" s="204"/>
      <c r="AO9" s="204"/>
      <c r="AP9" s="204"/>
      <c r="AQ9" s="204"/>
      <c r="AR9" s="204"/>
      <c r="AS9" s="204"/>
      <c r="AT9" s="204"/>
      <c r="AU9" s="204"/>
      <c r="AV9" s="204"/>
      <c r="AW9" s="204"/>
      <c r="AX9" s="204"/>
      <c r="AY9" s="204"/>
      <c r="AZ9" s="204"/>
      <c r="BA9" s="204"/>
      <c r="BB9" s="204"/>
      <c r="BC9" s="204"/>
      <c r="BD9" s="204"/>
      <c r="BE9" s="204"/>
      <c r="BF9" s="204"/>
      <c r="BG9" s="204"/>
      <c r="BH9" s="204"/>
      <c r="BI9" s="204"/>
      <c r="BJ9" s="204"/>
      <c r="BK9" s="204"/>
      <c r="BL9" s="204"/>
      <c r="BM9" s="205"/>
    </row>
    <row r="10" ht="10.2" customHeight="1">
      <c r="A10" s="206"/>
      <c r="B10" s="211"/>
      <c r="C10" s="204"/>
      <c r="D10" s="204"/>
      <c r="E10" s="204"/>
      <c r="F10" s="204"/>
      <c r="G10" s="204"/>
      <c r="H10" s="204"/>
      <c r="I10" s="204"/>
      <c r="J10" s="212"/>
      <c r="K10" s="213"/>
      <c r="L10" s="211"/>
      <c r="M10" s="204"/>
      <c r="N10" s="204"/>
      <c r="O10" s="204"/>
      <c r="P10" s="204"/>
      <c r="Q10" s="204"/>
      <c r="R10" s="204"/>
      <c r="S10" s="204"/>
      <c r="T10" s="204"/>
      <c r="U10" s="204"/>
      <c r="V10" s="204"/>
      <c r="W10" s="204"/>
      <c r="X10" s="204"/>
      <c r="Y10" s="204"/>
      <c r="Z10" s="204"/>
      <c r="AA10" s="204"/>
      <c r="AB10" s="204"/>
      <c r="AC10" s="204"/>
      <c r="AD10" s="204"/>
      <c r="AE10" s="204"/>
      <c r="AF10" s="204"/>
      <c r="AG10" s="204"/>
      <c r="AH10" s="204"/>
      <c r="AI10" s="204"/>
      <c r="AJ10" s="204"/>
      <c r="AK10" s="204"/>
      <c r="AL10" s="204"/>
      <c r="AM10" s="204"/>
      <c r="AN10" s="204"/>
      <c r="AO10" s="204"/>
      <c r="AP10" s="204"/>
      <c r="AQ10" s="204"/>
      <c r="AR10" s="204"/>
      <c r="AS10" s="204"/>
      <c r="AT10" s="204"/>
      <c r="AU10" s="204"/>
      <c r="AV10" s="204"/>
      <c r="AW10" s="204"/>
      <c r="AX10" s="204"/>
      <c r="AY10" s="204"/>
      <c r="AZ10" s="204"/>
      <c r="BA10" s="204"/>
      <c r="BB10" s="204"/>
      <c r="BC10" s="204"/>
      <c r="BD10" s="204"/>
      <c r="BE10" s="204"/>
      <c r="BF10" s="204"/>
      <c r="BG10" s="204"/>
      <c r="BH10" s="204"/>
      <c r="BI10" s="204"/>
      <c r="BJ10" s="204"/>
      <c r="BK10" s="204"/>
      <c r="BL10" s="204"/>
      <c r="BM10" s="205"/>
    </row>
    <row r="11" ht="12" customHeight="1">
      <c r="A11" s="206"/>
      <c r="B11" s="211"/>
      <c r="C11" s="204"/>
      <c r="D11" t="s" s="61">
        <v>30</v>
      </c>
      <c r="E11" s="204"/>
      <c r="F11" s="63"/>
      <c r="G11" s="204"/>
      <c r="H11" s="204"/>
      <c r="I11" t="s" s="61">
        <v>31</v>
      </c>
      <c r="J11" s="64"/>
      <c r="K11" s="213"/>
      <c r="L11" s="211"/>
      <c r="M11" s="204"/>
      <c r="N11" s="204"/>
      <c r="O11" s="204"/>
      <c r="P11" s="204"/>
      <c r="Q11" s="204"/>
      <c r="R11" s="204"/>
      <c r="S11" s="204"/>
      <c r="T11" s="204"/>
      <c r="U11" s="204"/>
      <c r="V11" s="204"/>
      <c r="W11" s="204"/>
      <c r="X11" s="204"/>
      <c r="Y11" s="204"/>
      <c r="Z11" s="204"/>
      <c r="AA11" s="204"/>
      <c r="AB11" s="204"/>
      <c r="AC11" s="204"/>
      <c r="AD11" s="204"/>
      <c r="AE11" s="204"/>
      <c r="AF11" s="204"/>
      <c r="AG11" s="204"/>
      <c r="AH11" s="204"/>
      <c r="AI11" s="204"/>
      <c r="AJ11" s="204"/>
      <c r="AK11" s="204"/>
      <c r="AL11" s="204"/>
      <c r="AM11" s="204"/>
      <c r="AN11" s="204"/>
      <c r="AO11" s="204"/>
      <c r="AP11" s="204"/>
      <c r="AQ11" s="204"/>
      <c r="AR11" s="204"/>
      <c r="AS11" s="204"/>
      <c r="AT11" s="204"/>
      <c r="AU11" s="204"/>
      <c r="AV11" s="204"/>
      <c r="AW11" s="204"/>
      <c r="AX11" s="204"/>
      <c r="AY11" s="204"/>
      <c r="AZ11" s="204"/>
      <c r="BA11" s="204"/>
      <c r="BB11" s="204"/>
      <c r="BC11" s="204"/>
      <c r="BD11" s="204"/>
      <c r="BE11" s="204"/>
      <c r="BF11" s="204"/>
      <c r="BG11" s="204"/>
      <c r="BH11" s="204"/>
      <c r="BI11" s="204"/>
      <c r="BJ11" s="204"/>
      <c r="BK11" s="204"/>
      <c r="BL11" s="204"/>
      <c r="BM11" s="205"/>
    </row>
    <row r="12" ht="12" customHeight="1">
      <c r="A12" s="206"/>
      <c r="B12" s="211"/>
      <c r="C12" s="204"/>
      <c r="D12" t="s" s="61">
        <v>32</v>
      </c>
      <c r="E12" s="204"/>
      <c r="F12" t="s" s="65">
        <v>2042</v>
      </c>
      <c r="G12" s="204"/>
      <c r="H12" s="204"/>
      <c r="I12" t="s" s="61">
        <v>34</v>
      </c>
      <c r="J12" t="s" s="66">
        <v>2043</v>
      </c>
      <c r="K12" s="213"/>
      <c r="L12" s="211"/>
      <c r="M12" s="204"/>
      <c r="N12" s="204"/>
      <c r="O12" s="204"/>
      <c r="P12" s="204"/>
      <c r="Q12" s="204"/>
      <c r="R12" s="204"/>
      <c r="S12" s="204"/>
      <c r="T12" s="204"/>
      <c r="U12" s="204"/>
      <c r="V12" s="204"/>
      <c r="W12" s="204"/>
      <c r="X12" s="204"/>
      <c r="Y12" s="204"/>
      <c r="Z12" s="204"/>
      <c r="AA12" s="204"/>
      <c r="AB12" s="204"/>
      <c r="AC12" s="204"/>
      <c r="AD12" s="204"/>
      <c r="AE12" s="204"/>
      <c r="AF12" s="204"/>
      <c r="AG12" s="204"/>
      <c r="AH12" s="204"/>
      <c r="AI12" s="204"/>
      <c r="AJ12" s="204"/>
      <c r="AK12" s="204"/>
      <c r="AL12" s="204"/>
      <c r="AM12" s="204"/>
      <c r="AN12" s="204"/>
      <c r="AO12" s="204"/>
      <c r="AP12" s="204"/>
      <c r="AQ12" s="204"/>
      <c r="AR12" s="204"/>
      <c r="AS12" s="204"/>
      <c r="AT12" s="204"/>
      <c r="AU12" s="204"/>
      <c r="AV12" s="204"/>
      <c r="AW12" s="204"/>
      <c r="AX12" s="204"/>
      <c r="AY12" s="204"/>
      <c r="AZ12" s="204"/>
      <c r="BA12" s="204"/>
      <c r="BB12" s="204"/>
      <c r="BC12" s="204"/>
      <c r="BD12" s="204"/>
      <c r="BE12" s="204"/>
      <c r="BF12" s="204"/>
      <c r="BG12" s="204"/>
      <c r="BH12" s="204"/>
      <c r="BI12" s="204"/>
      <c r="BJ12" s="204"/>
      <c r="BK12" s="204"/>
      <c r="BL12" s="204"/>
      <c r="BM12" s="205"/>
    </row>
    <row r="13" ht="10.8" customHeight="1">
      <c r="A13" s="206"/>
      <c r="B13" s="211"/>
      <c r="C13" s="204"/>
      <c r="D13" s="204"/>
      <c r="E13" s="204"/>
      <c r="F13" s="204"/>
      <c r="G13" s="204"/>
      <c r="H13" s="204"/>
      <c r="I13" s="204"/>
      <c r="J13" s="212"/>
      <c r="K13" s="213"/>
      <c r="L13" s="211"/>
      <c r="M13" s="204"/>
      <c r="N13" s="204"/>
      <c r="O13" s="204"/>
      <c r="P13" s="204"/>
      <c r="Q13" s="204"/>
      <c r="R13" s="204"/>
      <c r="S13" s="204"/>
      <c r="T13" s="204"/>
      <c r="U13" s="204"/>
      <c r="V13" s="204"/>
      <c r="W13" s="204"/>
      <c r="X13" s="204"/>
      <c r="Y13" s="204"/>
      <c r="Z13" s="204"/>
      <c r="AA13" s="204"/>
      <c r="AB13" s="204"/>
      <c r="AC13" s="204"/>
      <c r="AD13" s="204"/>
      <c r="AE13" s="204"/>
      <c r="AF13" s="204"/>
      <c r="AG13" s="204"/>
      <c r="AH13" s="204"/>
      <c r="AI13" s="204"/>
      <c r="AJ13" s="204"/>
      <c r="AK13" s="204"/>
      <c r="AL13" s="204"/>
      <c r="AM13" s="204"/>
      <c r="AN13" s="204"/>
      <c r="AO13" s="204"/>
      <c r="AP13" s="204"/>
      <c r="AQ13" s="204"/>
      <c r="AR13" s="204"/>
      <c r="AS13" s="204"/>
      <c r="AT13" s="204"/>
      <c r="AU13" s="204"/>
      <c r="AV13" s="204"/>
      <c r="AW13" s="204"/>
      <c r="AX13" s="204"/>
      <c r="AY13" s="204"/>
      <c r="AZ13" s="204"/>
      <c r="BA13" s="204"/>
      <c r="BB13" s="204"/>
      <c r="BC13" s="204"/>
      <c r="BD13" s="204"/>
      <c r="BE13" s="204"/>
      <c r="BF13" s="204"/>
      <c r="BG13" s="204"/>
      <c r="BH13" s="204"/>
      <c r="BI13" s="204"/>
      <c r="BJ13" s="204"/>
      <c r="BK13" s="204"/>
      <c r="BL13" s="204"/>
      <c r="BM13" s="205"/>
    </row>
    <row r="14" ht="12" customHeight="1">
      <c r="A14" s="206"/>
      <c r="B14" s="211"/>
      <c r="C14" s="204"/>
      <c r="D14" t="s" s="61">
        <v>36</v>
      </c>
      <c r="E14" s="204"/>
      <c r="F14" s="204"/>
      <c r="G14" s="204"/>
      <c r="H14" s="204"/>
      <c r="I14" t="s" s="61">
        <v>37</v>
      </c>
      <c r="J14" s="64"/>
      <c r="K14" s="213"/>
      <c r="L14" s="211"/>
      <c r="M14" s="204"/>
      <c r="N14" s="204"/>
      <c r="O14" s="204"/>
      <c r="P14" s="204"/>
      <c r="Q14" s="204"/>
      <c r="R14" s="204"/>
      <c r="S14" s="204"/>
      <c r="T14" s="204"/>
      <c r="U14" s="204"/>
      <c r="V14" s="204"/>
      <c r="W14" s="204"/>
      <c r="X14" s="204"/>
      <c r="Y14" s="204"/>
      <c r="Z14" s="204"/>
      <c r="AA14" s="204"/>
      <c r="AB14" s="204"/>
      <c r="AC14" s="204"/>
      <c r="AD14" s="204"/>
      <c r="AE14" s="204"/>
      <c r="AF14" s="204"/>
      <c r="AG14" s="204"/>
      <c r="AH14" s="204"/>
      <c r="AI14" s="204"/>
      <c r="AJ14" s="204"/>
      <c r="AK14" s="204"/>
      <c r="AL14" s="204"/>
      <c r="AM14" s="204"/>
      <c r="AN14" s="204"/>
      <c r="AO14" s="204"/>
      <c r="AP14" s="204"/>
      <c r="AQ14" s="204"/>
      <c r="AR14" s="204"/>
      <c r="AS14" s="204"/>
      <c r="AT14" s="204"/>
      <c r="AU14" s="204"/>
      <c r="AV14" s="204"/>
      <c r="AW14" s="204"/>
      <c r="AX14" s="204"/>
      <c r="AY14" s="204"/>
      <c r="AZ14" s="204"/>
      <c r="BA14" s="204"/>
      <c r="BB14" s="204"/>
      <c r="BC14" s="204"/>
      <c r="BD14" s="204"/>
      <c r="BE14" s="204"/>
      <c r="BF14" s="204"/>
      <c r="BG14" s="204"/>
      <c r="BH14" s="204"/>
      <c r="BI14" s="204"/>
      <c r="BJ14" s="204"/>
      <c r="BK14" s="204"/>
      <c r="BL14" s="204"/>
      <c r="BM14" s="205"/>
    </row>
    <row r="15" ht="18" customHeight="1">
      <c r="A15" s="206"/>
      <c r="B15" s="211"/>
      <c r="C15" s="204"/>
      <c r="D15" s="204"/>
      <c r="E15" t="s" s="65">
        <v>2044</v>
      </c>
      <c r="F15" s="204"/>
      <c r="G15" s="204"/>
      <c r="H15" s="204"/>
      <c r="I15" t="s" s="61">
        <v>38</v>
      </c>
      <c r="J15" s="64"/>
      <c r="K15" s="213"/>
      <c r="L15" s="211"/>
      <c r="M15" s="204"/>
      <c r="N15" s="204"/>
      <c r="O15" s="204"/>
      <c r="P15" s="204"/>
      <c r="Q15" s="204"/>
      <c r="R15" s="204"/>
      <c r="S15" s="204"/>
      <c r="T15" s="204"/>
      <c r="U15" s="204"/>
      <c r="V15" s="204"/>
      <c r="W15" s="204"/>
      <c r="X15" s="204"/>
      <c r="Y15" s="204"/>
      <c r="Z15" s="204"/>
      <c r="AA15" s="204"/>
      <c r="AB15" s="204"/>
      <c r="AC15" s="204"/>
      <c r="AD15" s="204"/>
      <c r="AE15" s="204"/>
      <c r="AF15" s="204"/>
      <c r="AG15" s="204"/>
      <c r="AH15" s="204"/>
      <c r="AI15" s="204"/>
      <c r="AJ15" s="204"/>
      <c r="AK15" s="204"/>
      <c r="AL15" s="204"/>
      <c r="AM15" s="204"/>
      <c r="AN15" s="204"/>
      <c r="AO15" s="204"/>
      <c r="AP15" s="204"/>
      <c r="AQ15" s="204"/>
      <c r="AR15" s="204"/>
      <c r="AS15" s="204"/>
      <c r="AT15" s="204"/>
      <c r="AU15" s="204"/>
      <c r="AV15" s="204"/>
      <c r="AW15" s="204"/>
      <c r="AX15" s="204"/>
      <c r="AY15" s="204"/>
      <c r="AZ15" s="204"/>
      <c r="BA15" s="204"/>
      <c r="BB15" s="204"/>
      <c r="BC15" s="204"/>
      <c r="BD15" s="204"/>
      <c r="BE15" s="204"/>
      <c r="BF15" s="204"/>
      <c r="BG15" s="204"/>
      <c r="BH15" s="204"/>
      <c r="BI15" s="204"/>
      <c r="BJ15" s="204"/>
      <c r="BK15" s="204"/>
      <c r="BL15" s="204"/>
      <c r="BM15" s="205"/>
    </row>
    <row r="16" ht="8" customHeight="1">
      <c r="A16" s="206"/>
      <c r="B16" s="211"/>
      <c r="C16" s="204"/>
      <c r="D16" s="204"/>
      <c r="E16" s="204"/>
      <c r="F16" s="204"/>
      <c r="G16" s="204"/>
      <c r="H16" s="204"/>
      <c r="I16" s="204"/>
      <c r="J16" s="212"/>
      <c r="K16" s="213"/>
      <c r="L16" s="211"/>
      <c r="M16" s="204"/>
      <c r="N16" s="204"/>
      <c r="O16" s="204"/>
      <c r="P16" s="204"/>
      <c r="Q16" s="204"/>
      <c r="R16" s="204"/>
      <c r="S16" s="204"/>
      <c r="T16" s="204"/>
      <c r="U16" s="204"/>
      <c r="V16" s="204"/>
      <c r="W16" s="204"/>
      <c r="X16" s="204"/>
      <c r="Y16" s="204"/>
      <c r="Z16" s="204"/>
      <c r="AA16" s="204"/>
      <c r="AB16" s="204"/>
      <c r="AC16" s="204"/>
      <c r="AD16" s="204"/>
      <c r="AE16" s="204"/>
      <c r="AF16" s="204"/>
      <c r="AG16" s="204"/>
      <c r="AH16" s="204"/>
      <c r="AI16" s="204"/>
      <c r="AJ16" s="204"/>
      <c r="AK16" s="204"/>
      <c r="AL16" s="204"/>
      <c r="AM16" s="204"/>
      <c r="AN16" s="204"/>
      <c r="AO16" s="204"/>
      <c r="AP16" s="204"/>
      <c r="AQ16" s="204"/>
      <c r="AR16" s="204"/>
      <c r="AS16" s="204"/>
      <c r="AT16" s="204"/>
      <c r="AU16" s="204"/>
      <c r="AV16" s="204"/>
      <c r="AW16" s="204"/>
      <c r="AX16" s="204"/>
      <c r="AY16" s="204"/>
      <c r="AZ16" s="204"/>
      <c r="BA16" s="204"/>
      <c r="BB16" s="204"/>
      <c r="BC16" s="204"/>
      <c r="BD16" s="204"/>
      <c r="BE16" s="204"/>
      <c r="BF16" s="204"/>
      <c r="BG16" s="204"/>
      <c r="BH16" s="204"/>
      <c r="BI16" s="204"/>
      <c r="BJ16" s="204"/>
      <c r="BK16" s="204"/>
      <c r="BL16" s="204"/>
      <c r="BM16" s="205"/>
    </row>
    <row r="17" ht="12" customHeight="1">
      <c r="A17" s="206"/>
      <c r="B17" s="211"/>
      <c r="C17" s="204"/>
      <c r="D17" t="s" s="61">
        <v>39</v>
      </c>
      <c r="E17" s="204"/>
      <c r="F17" s="204"/>
      <c r="G17" s="204"/>
      <c r="H17" s="204"/>
      <c r="I17" t="s" s="61">
        <v>37</v>
      </c>
      <c r="J17" t="s" s="67">
        <v>40</v>
      </c>
      <c r="K17" s="213"/>
      <c r="L17" s="211"/>
      <c r="M17" s="204"/>
      <c r="N17" s="204"/>
      <c r="O17" s="204"/>
      <c r="P17" s="204"/>
      <c r="Q17" s="204"/>
      <c r="R17" s="204"/>
      <c r="S17" s="204"/>
      <c r="T17" s="204"/>
      <c r="U17" s="204"/>
      <c r="V17" s="204"/>
      <c r="W17" s="204"/>
      <c r="X17" s="204"/>
      <c r="Y17" s="204"/>
      <c r="Z17" s="204"/>
      <c r="AA17" s="204"/>
      <c r="AB17" s="204"/>
      <c r="AC17" s="204"/>
      <c r="AD17" s="204"/>
      <c r="AE17" s="204"/>
      <c r="AF17" s="204"/>
      <c r="AG17" s="204"/>
      <c r="AH17" s="204"/>
      <c r="AI17" s="204"/>
      <c r="AJ17" s="204"/>
      <c r="AK17" s="204"/>
      <c r="AL17" s="204"/>
      <c r="AM17" s="204"/>
      <c r="AN17" s="204"/>
      <c r="AO17" s="204"/>
      <c r="AP17" s="204"/>
      <c r="AQ17" s="204"/>
      <c r="AR17" s="204"/>
      <c r="AS17" s="204"/>
      <c r="AT17" s="204"/>
      <c r="AU17" s="204"/>
      <c r="AV17" s="204"/>
      <c r="AW17" s="204"/>
      <c r="AX17" s="204"/>
      <c r="AY17" s="204"/>
      <c r="AZ17" s="204"/>
      <c r="BA17" s="204"/>
      <c r="BB17" s="204"/>
      <c r="BC17" s="204"/>
      <c r="BD17" s="204"/>
      <c r="BE17" s="204"/>
      <c r="BF17" s="204"/>
      <c r="BG17" s="204"/>
      <c r="BH17" s="204"/>
      <c r="BI17" s="204"/>
      <c r="BJ17" s="204"/>
      <c r="BK17" s="204"/>
      <c r="BL17" s="204"/>
      <c r="BM17" s="205"/>
    </row>
    <row r="18" ht="18" customHeight="1">
      <c r="A18" s="206"/>
      <c r="B18" s="211"/>
      <c r="C18" s="204"/>
      <c r="D18" s="204"/>
      <c r="E18" t="s" s="68">
        <v>40</v>
      </c>
      <c r="F18" s="63"/>
      <c r="G18" s="63"/>
      <c r="H18" s="63"/>
      <c r="I18" t="s" s="61">
        <v>38</v>
      </c>
      <c r="J18" t="s" s="67">
        <v>40</v>
      </c>
      <c r="K18" s="213"/>
      <c r="L18" s="211"/>
      <c r="M18" s="204"/>
      <c r="N18" s="204"/>
      <c r="O18" s="204"/>
      <c r="P18" s="204"/>
      <c r="Q18" s="204"/>
      <c r="R18" s="204"/>
      <c r="S18" s="204"/>
      <c r="T18" s="204"/>
      <c r="U18" s="204"/>
      <c r="V18" s="204"/>
      <c r="W18" s="204"/>
      <c r="X18" s="204"/>
      <c r="Y18" s="204"/>
      <c r="Z18" s="204"/>
      <c r="AA18" s="204"/>
      <c r="AB18" s="204"/>
      <c r="AC18" s="204"/>
      <c r="AD18" s="204"/>
      <c r="AE18" s="204"/>
      <c r="AF18" s="204"/>
      <c r="AG18" s="204"/>
      <c r="AH18" s="204"/>
      <c r="AI18" s="204"/>
      <c r="AJ18" s="204"/>
      <c r="AK18" s="204"/>
      <c r="AL18" s="204"/>
      <c r="AM18" s="204"/>
      <c r="AN18" s="204"/>
      <c r="AO18" s="204"/>
      <c r="AP18" s="204"/>
      <c r="AQ18" s="204"/>
      <c r="AR18" s="204"/>
      <c r="AS18" s="204"/>
      <c r="AT18" s="204"/>
      <c r="AU18" s="204"/>
      <c r="AV18" s="204"/>
      <c r="AW18" s="204"/>
      <c r="AX18" s="204"/>
      <c r="AY18" s="204"/>
      <c r="AZ18" s="204"/>
      <c r="BA18" s="204"/>
      <c r="BB18" s="204"/>
      <c r="BC18" s="204"/>
      <c r="BD18" s="204"/>
      <c r="BE18" s="204"/>
      <c r="BF18" s="204"/>
      <c r="BG18" s="204"/>
      <c r="BH18" s="204"/>
      <c r="BI18" s="204"/>
      <c r="BJ18" s="204"/>
      <c r="BK18" s="204"/>
      <c r="BL18" s="204"/>
      <c r="BM18" s="205"/>
    </row>
    <row r="19" ht="8" customHeight="1">
      <c r="A19" s="206"/>
      <c r="B19" s="211"/>
      <c r="C19" s="204"/>
      <c r="D19" s="204"/>
      <c r="E19" s="204"/>
      <c r="F19" s="204"/>
      <c r="G19" s="204"/>
      <c r="H19" s="204"/>
      <c r="I19" s="204"/>
      <c r="J19" s="212"/>
      <c r="K19" s="213"/>
      <c r="L19" s="211"/>
      <c r="M19" s="204"/>
      <c r="N19" s="204"/>
      <c r="O19" s="204"/>
      <c r="P19" s="204"/>
      <c r="Q19" s="204"/>
      <c r="R19" s="204"/>
      <c r="S19" s="204"/>
      <c r="T19" s="204"/>
      <c r="U19" s="204"/>
      <c r="V19" s="204"/>
      <c r="W19" s="204"/>
      <c r="X19" s="204"/>
      <c r="Y19" s="204"/>
      <c r="Z19" s="204"/>
      <c r="AA19" s="204"/>
      <c r="AB19" s="204"/>
      <c r="AC19" s="204"/>
      <c r="AD19" s="204"/>
      <c r="AE19" s="204"/>
      <c r="AF19" s="204"/>
      <c r="AG19" s="204"/>
      <c r="AH19" s="204"/>
      <c r="AI19" s="204"/>
      <c r="AJ19" s="204"/>
      <c r="AK19" s="204"/>
      <c r="AL19" s="204"/>
      <c r="AM19" s="204"/>
      <c r="AN19" s="204"/>
      <c r="AO19" s="204"/>
      <c r="AP19" s="204"/>
      <c r="AQ19" s="204"/>
      <c r="AR19" s="204"/>
      <c r="AS19" s="204"/>
      <c r="AT19" s="204"/>
      <c r="AU19" s="204"/>
      <c r="AV19" s="204"/>
      <c r="AW19" s="204"/>
      <c r="AX19" s="204"/>
      <c r="AY19" s="204"/>
      <c r="AZ19" s="204"/>
      <c r="BA19" s="204"/>
      <c r="BB19" s="204"/>
      <c r="BC19" s="204"/>
      <c r="BD19" s="204"/>
      <c r="BE19" s="204"/>
      <c r="BF19" s="204"/>
      <c r="BG19" s="204"/>
      <c r="BH19" s="204"/>
      <c r="BI19" s="204"/>
      <c r="BJ19" s="204"/>
      <c r="BK19" s="204"/>
      <c r="BL19" s="204"/>
      <c r="BM19" s="205"/>
    </row>
    <row r="20" ht="12" customHeight="1">
      <c r="A20" s="206"/>
      <c r="B20" s="211"/>
      <c r="C20" s="204"/>
      <c r="D20" t="s" s="61">
        <v>41</v>
      </c>
      <c r="E20" s="204"/>
      <c r="F20" s="204"/>
      <c r="G20" s="204"/>
      <c r="H20" s="204"/>
      <c r="I20" t="s" s="61">
        <v>37</v>
      </c>
      <c r="J20" s="64"/>
      <c r="K20" s="213"/>
      <c r="L20" s="211"/>
      <c r="M20" s="204"/>
      <c r="N20" s="204"/>
      <c r="O20" s="204"/>
      <c r="P20" s="204"/>
      <c r="Q20" s="204"/>
      <c r="R20" s="204"/>
      <c r="S20" s="204"/>
      <c r="T20" s="204"/>
      <c r="U20" s="204"/>
      <c r="V20" s="204"/>
      <c r="W20" s="204"/>
      <c r="X20" s="204"/>
      <c r="Y20" s="204"/>
      <c r="Z20" s="204"/>
      <c r="AA20" s="204"/>
      <c r="AB20" s="204"/>
      <c r="AC20" s="204"/>
      <c r="AD20" s="204"/>
      <c r="AE20" s="204"/>
      <c r="AF20" s="204"/>
      <c r="AG20" s="204"/>
      <c r="AH20" s="204"/>
      <c r="AI20" s="204"/>
      <c r="AJ20" s="204"/>
      <c r="AK20" s="204"/>
      <c r="AL20" s="204"/>
      <c r="AM20" s="204"/>
      <c r="AN20" s="204"/>
      <c r="AO20" s="204"/>
      <c r="AP20" s="204"/>
      <c r="AQ20" s="204"/>
      <c r="AR20" s="204"/>
      <c r="AS20" s="204"/>
      <c r="AT20" s="204"/>
      <c r="AU20" s="204"/>
      <c r="AV20" s="204"/>
      <c r="AW20" s="204"/>
      <c r="AX20" s="204"/>
      <c r="AY20" s="204"/>
      <c r="AZ20" s="204"/>
      <c r="BA20" s="204"/>
      <c r="BB20" s="204"/>
      <c r="BC20" s="204"/>
      <c r="BD20" s="204"/>
      <c r="BE20" s="204"/>
      <c r="BF20" s="204"/>
      <c r="BG20" s="204"/>
      <c r="BH20" s="204"/>
      <c r="BI20" s="204"/>
      <c r="BJ20" s="204"/>
      <c r="BK20" s="204"/>
      <c r="BL20" s="204"/>
      <c r="BM20" s="205"/>
    </row>
    <row r="21" ht="18" customHeight="1">
      <c r="A21" s="206"/>
      <c r="B21" s="211"/>
      <c r="C21" s="204"/>
      <c r="D21" s="204"/>
      <c r="E21" t="s" s="65">
        <v>2045</v>
      </c>
      <c r="F21" s="204"/>
      <c r="G21" s="204"/>
      <c r="H21" s="204"/>
      <c r="I21" t="s" s="61">
        <v>38</v>
      </c>
      <c r="J21" s="64"/>
      <c r="K21" s="213"/>
      <c r="L21" s="211"/>
      <c r="M21" s="204"/>
      <c r="N21" s="204"/>
      <c r="O21" s="204"/>
      <c r="P21" s="204"/>
      <c r="Q21" s="204"/>
      <c r="R21" s="204"/>
      <c r="S21" s="204"/>
      <c r="T21" s="204"/>
      <c r="U21" s="204"/>
      <c r="V21" s="204"/>
      <c r="W21" s="204"/>
      <c r="X21" s="204"/>
      <c r="Y21" s="204"/>
      <c r="Z21" s="204"/>
      <c r="AA21" s="204"/>
      <c r="AB21" s="204"/>
      <c r="AC21" s="204"/>
      <c r="AD21" s="204"/>
      <c r="AE21" s="204"/>
      <c r="AF21" s="204"/>
      <c r="AG21" s="204"/>
      <c r="AH21" s="204"/>
      <c r="AI21" s="204"/>
      <c r="AJ21" s="204"/>
      <c r="AK21" s="204"/>
      <c r="AL21" s="204"/>
      <c r="AM21" s="204"/>
      <c r="AN21" s="204"/>
      <c r="AO21" s="204"/>
      <c r="AP21" s="204"/>
      <c r="AQ21" s="204"/>
      <c r="AR21" s="204"/>
      <c r="AS21" s="204"/>
      <c r="AT21" s="204"/>
      <c r="AU21" s="204"/>
      <c r="AV21" s="204"/>
      <c r="AW21" s="204"/>
      <c r="AX21" s="204"/>
      <c r="AY21" s="204"/>
      <c r="AZ21" s="204"/>
      <c r="BA21" s="204"/>
      <c r="BB21" s="204"/>
      <c r="BC21" s="204"/>
      <c r="BD21" s="204"/>
      <c r="BE21" s="204"/>
      <c r="BF21" s="204"/>
      <c r="BG21" s="204"/>
      <c r="BH21" s="204"/>
      <c r="BI21" s="204"/>
      <c r="BJ21" s="204"/>
      <c r="BK21" s="204"/>
      <c r="BL21" s="204"/>
      <c r="BM21" s="205"/>
    </row>
    <row r="22" ht="8" customHeight="1">
      <c r="A22" s="206"/>
      <c r="B22" s="211"/>
      <c r="C22" s="204"/>
      <c r="D22" s="204"/>
      <c r="E22" s="204"/>
      <c r="F22" s="204"/>
      <c r="G22" s="204"/>
      <c r="H22" s="204"/>
      <c r="I22" s="204"/>
      <c r="J22" s="212"/>
      <c r="K22" s="213"/>
      <c r="L22" s="211"/>
      <c r="M22" s="204"/>
      <c r="N22" s="204"/>
      <c r="O22" s="204"/>
      <c r="P22" s="204"/>
      <c r="Q22" s="204"/>
      <c r="R22" s="204"/>
      <c r="S22" s="204"/>
      <c r="T22" s="204"/>
      <c r="U22" s="204"/>
      <c r="V22" s="204"/>
      <c r="W22" s="204"/>
      <c r="X22" s="204"/>
      <c r="Y22" s="204"/>
      <c r="Z22" s="204"/>
      <c r="AA22" s="204"/>
      <c r="AB22" s="204"/>
      <c r="AC22" s="204"/>
      <c r="AD22" s="204"/>
      <c r="AE22" s="204"/>
      <c r="AF22" s="204"/>
      <c r="AG22" s="204"/>
      <c r="AH22" s="204"/>
      <c r="AI22" s="204"/>
      <c r="AJ22" s="204"/>
      <c r="AK22" s="204"/>
      <c r="AL22" s="204"/>
      <c r="AM22" s="204"/>
      <c r="AN22" s="204"/>
      <c r="AO22" s="204"/>
      <c r="AP22" s="204"/>
      <c r="AQ22" s="204"/>
      <c r="AR22" s="204"/>
      <c r="AS22" s="204"/>
      <c r="AT22" s="204"/>
      <c r="AU22" s="204"/>
      <c r="AV22" s="204"/>
      <c r="AW22" s="204"/>
      <c r="AX22" s="204"/>
      <c r="AY22" s="204"/>
      <c r="AZ22" s="204"/>
      <c r="BA22" s="204"/>
      <c r="BB22" s="204"/>
      <c r="BC22" s="204"/>
      <c r="BD22" s="204"/>
      <c r="BE22" s="204"/>
      <c r="BF22" s="204"/>
      <c r="BG22" s="204"/>
      <c r="BH22" s="204"/>
      <c r="BI22" s="204"/>
      <c r="BJ22" s="204"/>
      <c r="BK22" s="204"/>
      <c r="BL22" s="204"/>
      <c r="BM22" s="205"/>
    </row>
    <row r="23" ht="12" customHeight="1">
      <c r="A23" s="206"/>
      <c r="B23" s="211"/>
      <c r="C23" s="204"/>
      <c r="D23" t="s" s="61">
        <v>42</v>
      </c>
      <c r="E23" s="204"/>
      <c r="F23" s="204"/>
      <c r="G23" s="204"/>
      <c r="H23" s="204"/>
      <c r="I23" t="s" s="61">
        <v>37</v>
      </c>
      <c r="J23" s="64"/>
      <c r="K23" s="213"/>
      <c r="L23" s="211"/>
      <c r="M23" s="204"/>
      <c r="N23" s="204"/>
      <c r="O23" s="204"/>
      <c r="P23" s="204"/>
      <c r="Q23" s="204"/>
      <c r="R23" s="204"/>
      <c r="S23" s="204"/>
      <c r="T23" s="204"/>
      <c r="U23" s="204"/>
      <c r="V23" s="204"/>
      <c r="W23" s="204"/>
      <c r="X23" s="204"/>
      <c r="Y23" s="204"/>
      <c r="Z23" s="204"/>
      <c r="AA23" s="204"/>
      <c r="AB23" s="204"/>
      <c r="AC23" s="204"/>
      <c r="AD23" s="204"/>
      <c r="AE23" s="204"/>
      <c r="AF23" s="204"/>
      <c r="AG23" s="204"/>
      <c r="AH23" s="204"/>
      <c r="AI23" s="204"/>
      <c r="AJ23" s="204"/>
      <c r="AK23" s="204"/>
      <c r="AL23" s="204"/>
      <c r="AM23" s="204"/>
      <c r="AN23" s="204"/>
      <c r="AO23" s="204"/>
      <c r="AP23" s="204"/>
      <c r="AQ23" s="204"/>
      <c r="AR23" s="204"/>
      <c r="AS23" s="204"/>
      <c r="AT23" s="204"/>
      <c r="AU23" s="204"/>
      <c r="AV23" s="204"/>
      <c r="AW23" s="204"/>
      <c r="AX23" s="204"/>
      <c r="AY23" s="204"/>
      <c r="AZ23" s="204"/>
      <c r="BA23" s="204"/>
      <c r="BB23" s="204"/>
      <c r="BC23" s="204"/>
      <c r="BD23" s="204"/>
      <c r="BE23" s="204"/>
      <c r="BF23" s="204"/>
      <c r="BG23" s="204"/>
      <c r="BH23" s="204"/>
      <c r="BI23" s="204"/>
      <c r="BJ23" s="204"/>
      <c r="BK23" s="204"/>
      <c r="BL23" s="204"/>
      <c r="BM23" s="205"/>
    </row>
    <row r="24" ht="18" customHeight="1">
      <c r="A24" s="206"/>
      <c r="B24" s="211"/>
      <c r="C24" s="204"/>
      <c r="D24" s="204"/>
      <c r="E24" t="s" s="65">
        <v>2045</v>
      </c>
      <c r="F24" s="204"/>
      <c r="G24" s="204"/>
      <c r="H24" s="204"/>
      <c r="I24" t="s" s="61">
        <v>38</v>
      </c>
      <c r="J24" s="64"/>
      <c r="K24" s="213"/>
      <c r="L24" s="211"/>
      <c r="M24" s="204"/>
      <c r="N24" s="204"/>
      <c r="O24" s="204"/>
      <c r="P24" s="204"/>
      <c r="Q24" s="204"/>
      <c r="R24" s="204"/>
      <c r="S24" s="204"/>
      <c r="T24" s="204"/>
      <c r="U24" s="204"/>
      <c r="V24" s="204"/>
      <c r="W24" s="204"/>
      <c r="X24" s="204"/>
      <c r="Y24" s="204"/>
      <c r="Z24" s="204"/>
      <c r="AA24" s="204"/>
      <c r="AB24" s="204"/>
      <c r="AC24" s="204"/>
      <c r="AD24" s="204"/>
      <c r="AE24" s="204"/>
      <c r="AF24" s="204"/>
      <c r="AG24" s="204"/>
      <c r="AH24" s="204"/>
      <c r="AI24" s="204"/>
      <c r="AJ24" s="204"/>
      <c r="AK24" s="204"/>
      <c r="AL24" s="204"/>
      <c r="AM24" s="204"/>
      <c r="AN24" s="204"/>
      <c r="AO24" s="204"/>
      <c r="AP24" s="204"/>
      <c r="AQ24" s="204"/>
      <c r="AR24" s="204"/>
      <c r="AS24" s="204"/>
      <c r="AT24" s="204"/>
      <c r="AU24" s="204"/>
      <c r="AV24" s="204"/>
      <c r="AW24" s="204"/>
      <c r="AX24" s="204"/>
      <c r="AY24" s="204"/>
      <c r="AZ24" s="204"/>
      <c r="BA24" s="204"/>
      <c r="BB24" s="204"/>
      <c r="BC24" s="204"/>
      <c r="BD24" s="204"/>
      <c r="BE24" s="204"/>
      <c r="BF24" s="204"/>
      <c r="BG24" s="204"/>
      <c r="BH24" s="204"/>
      <c r="BI24" s="204"/>
      <c r="BJ24" s="204"/>
      <c r="BK24" s="204"/>
      <c r="BL24" s="204"/>
      <c r="BM24" s="205"/>
    </row>
    <row r="25" ht="8" customHeight="1">
      <c r="A25" s="206"/>
      <c r="B25" s="211"/>
      <c r="C25" s="204"/>
      <c r="D25" s="204"/>
      <c r="E25" s="204"/>
      <c r="F25" s="204"/>
      <c r="G25" s="204"/>
      <c r="H25" s="204"/>
      <c r="I25" s="204"/>
      <c r="J25" s="212"/>
      <c r="K25" s="213"/>
      <c r="L25" s="211"/>
      <c r="M25" s="204"/>
      <c r="N25" s="204"/>
      <c r="O25" s="204"/>
      <c r="P25" s="204"/>
      <c r="Q25" s="204"/>
      <c r="R25" s="204"/>
      <c r="S25" s="204"/>
      <c r="T25" s="204"/>
      <c r="U25" s="204"/>
      <c r="V25" s="204"/>
      <c r="W25" s="204"/>
      <c r="X25" s="204"/>
      <c r="Y25" s="204"/>
      <c r="Z25" s="204"/>
      <c r="AA25" s="204"/>
      <c r="AB25" s="204"/>
      <c r="AC25" s="204"/>
      <c r="AD25" s="204"/>
      <c r="AE25" s="204"/>
      <c r="AF25" s="204"/>
      <c r="AG25" s="204"/>
      <c r="AH25" s="204"/>
      <c r="AI25" s="204"/>
      <c r="AJ25" s="204"/>
      <c r="AK25" s="204"/>
      <c r="AL25" s="204"/>
      <c r="AM25" s="204"/>
      <c r="AN25" s="204"/>
      <c r="AO25" s="204"/>
      <c r="AP25" s="204"/>
      <c r="AQ25" s="204"/>
      <c r="AR25" s="204"/>
      <c r="AS25" s="204"/>
      <c r="AT25" s="204"/>
      <c r="AU25" s="204"/>
      <c r="AV25" s="204"/>
      <c r="AW25" s="204"/>
      <c r="AX25" s="204"/>
      <c r="AY25" s="204"/>
      <c r="AZ25" s="204"/>
      <c r="BA25" s="204"/>
      <c r="BB25" s="204"/>
      <c r="BC25" s="204"/>
      <c r="BD25" s="204"/>
      <c r="BE25" s="204"/>
      <c r="BF25" s="204"/>
      <c r="BG25" s="204"/>
      <c r="BH25" s="204"/>
      <c r="BI25" s="204"/>
      <c r="BJ25" s="204"/>
      <c r="BK25" s="204"/>
      <c r="BL25" s="204"/>
      <c r="BM25" s="205"/>
    </row>
    <row r="26" ht="12" customHeight="1">
      <c r="A26" s="206"/>
      <c r="B26" s="211"/>
      <c r="C26" s="204"/>
      <c r="D26" t="s" s="61">
        <v>43</v>
      </c>
      <c r="E26" s="204"/>
      <c r="F26" s="204"/>
      <c r="G26" s="204"/>
      <c r="H26" s="204"/>
      <c r="I26" s="204"/>
      <c r="J26" s="212"/>
      <c r="K26" s="213"/>
      <c r="L26" s="211"/>
      <c r="M26" s="204"/>
      <c r="N26" s="204"/>
      <c r="O26" s="204"/>
      <c r="P26" s="204"/>
      <c r="Q26" s="204"/>
      <c r="R26" s="204"/>
      <c r="S26" s="204"/>
      <c r="T26" s="204"/>
      <c r="U26" s="204"/>
      <c r="V26" s="204"/>
      <c r="W26" s="204"/>
      <c r="X26" s="204"/>
      <c r="Y26" s="204"/>
      <c r="Z26" s="204"/>
      <c r="AA26" s="204"/>
      <c r="AB26" s="204"/>
      <c r="AC26" s="204"/>
      <c r="AD26" s="204"/>
      <c r="AE26" s="204"/>
      <c r="AF26" s="204"/>
      <c r="AG26" s="204"/>
      <c r="AH26" s="204"/>
      <c r="AI26" s="204"/>
      <c r="AJ26" s="204"/>
      <c r="AK26" s="204"/>
      <c r="AL26" s="204"/>
      <c r="AM26" s="204"/>
      <c r="AN26" s="204"/>
      <c r="AO26" s="204"/>
      <c r="AP26" s="204"/>
      <c r="AQ26" s="204"/>
      <c r="AR26" s="204"/>
      <c r="AS26" s="204"/>
      <c r="AT26" s="204"/>
      <c r="AU26" s="204"/>
      <c r="AV26" s="204"/>
      <c r="AW26" s="204"/>
      <c r="AX26" s="204"/>
      <c r="AY26" s="204"/>
      <c r="AZ26" s="204"/>
      <c r="BA26" s="204"/>
      <c r="BB26" s="204"/>
      <c r="BC26" s="204"/>
      <c r="BD26" s="204"/>
      <c r="BE26" s="204"/>
      <c r="BF26" s="204"/>
      <c r="BG26" s="204"/>
      <c r="BH26" s="204"/>
      <c r="BI26" s="204"/>
      <c r="BJ26" s="204"/>
      <c r="BK26" s="204"/>
      <c r="BL26" s="204"/>
      <c r="BM26" s="205"/>
    </row>
    <row r="27" ht="16.5" customHeight="1">
      <c r="A27" s="206"/>
      <c r="B27" s="211"/>
      <c r="C27" s="204"/>
      <c r="D27" s="204"/>
      <c r="E27" s="63"/>
      <c r="F27" s="63"/>
      <c r="G27" s="63"/>
      <c r="H27" s="63"/>
      <c r="I27" s="204"/>
      <c r="J27" s="212"/>
      <c r="K27" s="213"/>
      <c r="L27" s="211"/>
      <c r="M27" s="204"/>
      <c r="N27" s="204"/>
      <c r="O27" s="204"/>
      <c r="P27" s="204"/>
      <c r="Q27" s="204"/>
      <c r="R27" s="204"/>
      <c r="S27" s="204"/>
      <c r="T27" s="204"/>
      <c r="U27" s="204"/>
      <c r="V27" s="204"/>
      <c r="W27" s="204"/>
      <c r="X27" s="204"/>
      <c r="Y27" s="204"/>
      <c r="Z27" s="204"/>
      <c r="AA27" s="204"/>
      <c r="AB27" s="204"/>
      <c r="AC27" s="204"/>
      <c r="AD27" s="204"/>
      <c r="AE27" s="204"/>
      <c r="AF27" s="204"/>
      <c r="AG27" s="204"/>
      <c r="AH27" s="204"/>
      <c r="AI27" s="204"/>
      <c r="AJ27" s="204"/>
      <c r="AK27" s="204"/>
      <c r="AL27" s="204"/>
      <c r="AM27" s="204"/>
      <c r="AN27" s="204"/>
      <c r="AO27" s="204"/>
      <c r="AP27" s="204"/>
      <c r="AQ27" s="204"/>
      <c r="AR27" s="204"/>
      <c r="AS27" s="204"/>
      <c r="AT27" s="204"/>
      <c r="AU27" s="204"/>
      <c r="AV27" s="204"/>
      <c r="AW27" s="204"/>
      <c r="AX27" s="204"/>
      <c r="AY27" s="204"/>
      <c r="AZ27" s="204"/>
      <c r="BA27" s="204"/>
      <c r="BB27" s="204"/>
      <c r="BC27" s="204"/>
      <c r="BD27" s="204"/>
      <c r="BE27" s="204"/>
      <c r="BF27" s="204"/>
      <c r="BG27" s="204"/>
      <c r="BH27" s="204"/>
      <c r="BI27" s="204"/>
      <c r="BJ27" s="204"/>
      <c r="BK27" s="204"/>
      <c r="BL27" s="204"/>
      <c r="BM27" s="205"/>
    </row>
    <row r="28" ht="8" customHeight="1">
      <c r="A28" s="206"/>
      <c r="B28" s="211"/>
      <c r="C28" s="204"/>
      <c r="D28" s="217"/>
      <c r="E28" s="217"/>
      <c r="F28" s="217"/>
      <c r="G28" s="217"/>
      <c r="H28" s="217"/>
      <c r="I28" s="217"/>
      <c r="J28" s="218"/>
      <c r="K28" s="219"/>
      <c r="L28" s="211"/>
      <c r="M28" s="204"/>
      <c r="N28" s="204"/>
      <c r="O28" s="204"/>
      <c r="P28" s="204"/>
      <c r="Q28" s="204"/>
      <c r="R28" s="204"/>
      <c r="S28" s="204"/>
      <c r="T28" s="204"/>
      <c r="U28" s="204"/>
      <c r="V28" s="204"/>
      <c r="W28" s="204"/>
      <c r="X28" s="204"/>
      <c r="Y28" s="204"/>
      <c r="Z28" s="204"/>
      <c r="AA28" s="204"/>
      <c r="AB28" s="204"/>
      <c r="AC28" s="204"/>
      <c r="AD28" s="204"/>
      <c r="AE28" s="204"/>
      <c r="AF28" s="204"/>
      <c r="AG28" s="204"/>
      <c r="AH28" s="204"/>
      <c r="AI28" s="204"/>
      <c r="AJ28" s="204"/>
      <c r="AK28" s="204"/>
      <c r="AL28" s="204"/>
      <c r="AM28" s="204"/>
      <c r="AN28" s="204"/>
      <c r="AO28" s="204"/>
      <c r="AP28" s="204"/>
      <c r="AQ28" s="204"/>
      <c r="AR28" s="204"/>
      <c r="AS28" s="204"/>
      <c r="AT28" s="204"/>
      <c r="AU28" s="204"/>
      <c r="AV28" s="204"/>
      <c r="AW28" s="204"/>
      <c r="AX28" s="204"/>
      <c r="AY28" s="204"/>
      <c r="AZ28" s="204"/>
      <c r="BA28" s="204"/>
      <c r="BB28" s="204"/>
      <c r="BC28" s="204"/>
      <c r="BD28" s="204"/>
      <c r="BE28" s="204"/>
      <c r="BF28" s="204"/>
      <c r="BG28" s="204"/>
      <c r="BH28" s="204"/>
      <c r="BI28" s="204"/>
      <c r="BJ28" s="204"/>
      <c r="BK28" s="204"/>
      <c r="BL28" s="204"/>
      <c r="BM28" s="205"/>
    </row>
    <row r="29" ht="8" customHeight="1">
      <c r="A29" s="206"/>
      <c r="B29" s="211"/>
      <c r="C29" s="204"/>
      <c r="D29" s="220"/>
      <c r="E29" s="220"/>
      <c r="F29" s="220"/>
      <c r="G29" s="220"/>
      <c r="H29" s="220"/>
      <c r="I29" s="220"/>
      <c r="J29" s="221"/>
      <c r="K29" s="222"/>
      <c r="L29" s="211"/>
      <c r="M29" s="204"/>
      <c r="N29" s="204"/>
      <c r="O29" s="204"/>
      <c r="P29" s="204"/>
      <c r="Q29" s="204"/>
      <c r="R29" s="204"/>
      <c r="S29" s="204"/>
      <c r="T29" s="204"/>
      <c r="U29" s="204"/>
      <c r="V29" s="204"/>
      <c r="W29" s="204"/>
      <c r="X29" s="204"/>
      <c r="Y29" s="204"/>
      <c r="Z29" s="204"/>
      <c r="AA29" s="204"/>
      <c r="AB29" s="204"/>
      <c r="AC29" s="204"/>
      <c r="AD29" s="204"/>
      <c r="AE29" s="204"/>
      <c r="AF29" s="204"/>
      <c r="AG29" s="204"/>
      <c r="AH29" s="204"/>
      <c r="AI29" s="204"/>
      <c r="AJ29" s="204"/>
      <c r="AK29" s="204"/>
      <c r="AL29" s="204"/>
      <c r="AM29" s="204"/>
      <c r="AN29" s="204"/>
      <c r="AO29" s="204"/>
      <c r="AP29" s="204"/>
      <c r="AQ29" s="204"/>
      <c r="AR29" s="204"/>
      <c r="AS29" s="204"/>
      <c r="AT29" s="204"/>
      <c r="AU29" s="204"/>
      <c r="AV29" s="204"/>
      <c r="AW29" s="204"/>
      <c r="AX29" s="204"/>
      <c r="AY29" s="204"/>
      <c r="AZ29" s="204"/>
      <c r="BA29" s="204"/>
      <c r="BB29" s="204"/>
      <c r="BC29" s="204"/>
      <c r="BD29" s="204"/>
      <c r="BE29" s="204"/>
      <c r="BF29" s="204"/>
      <c r="BG29" s="204"/>
      <c r="BH29" s="204"/>
      <c r="BI29" s="204"/>
      <c r="BJ29" s="204"/>
      <c r="BK29" s="204"/>
      <c r="BL29" s="204"/>
      <c r="BM29" s="205"/>
    </row>
    <row r="30" ht="25.35" customHeight="1">
      <c r="A30" s="206"/>
      <c r="B30" s="211"/>
      <c r="C30" s="204"/>
      <c r="D30" t="s" s="70">
        <v>44</v>
      </c>
      <c r="E30" s="217"/>
      <c r="F30" s="217"/>
      <c r="G30" s="217"/>
      <c r="H30" s="217"/>
      <c r="I30" s="217"/>
      <c r="J30" s="71">
        <f>ROUND(J129,2)</f>
        <v>0</v>
      </c>
      <c r="K30" s="219"/>
      <c r="L30" s="211"/>
      <c r="M30" s="204"/>
      <c r="N30" s="204"/>
      <c r="O30" s="204"/>
      <c r="P30" s="204"/>
      <c r="Q30" s="204"/>
      <c r="R30" s="204"/>
      <c r="S30" s="204"/>
      <c r="T30" s="204"/>
      <c r="U30" s="204"/>
      <c r="V30" s="204"/>
      <c r="W30" s="204"/>
      <c r="X30" s="204"/>
      <c r="Y30" s="204"/>
      <c r="Z30" s="204"/>
      <c r="AA30" s="204"/>
      <c r="AB30" s="204"/>
      <c r="AC30" s="204"/>
      <c r="AD30" s="204"/>
      <c r="AE30" s="204"/>
      <c r="AF30" s="204"/>
      <c r="AG30" s="204"/>
      <c r="AH30" s="204"/>
      <c r="AI30" s="204"/>
      <c r="AJ30" s="204"/>
      <c r="AK30" s="204"/>
      <c r="AL30" s="204"/>
      <c r="AM30" s="204"/>
      <c r="AN30" s="204"/>
      <c r="AO30" s="204"/>
      <c r="AP30" s="204"/>
      <c r="AQ30" s="204"/>
      <c r="AR30" s="204"/>
      <c r="AS30" s="204"/>
      <c r="AT30" s="204"/>
      <c r="AU30" s="204"/>
      <c r="AV30" s="204"/>
      <c r="AW30" s="204"/>
      <c r="AX30" s="204"/>
      <c r="AY30" s="204"/>
      <c r="AZ30" s="204"/>
      <c r="BA30" s="204"/>
      <c r="BB30" s="204"/>
      <c r="BC30" s="204"/>
      <c r="BD30" s="204"/>
      <c r="BE30" s="204"/>
      <c r="BF30" s="204"/>
      <c r="BG30" s="204"/>
      <c r="BH30" s="204"/>
      <c r="BI30" s="204"/>
      <c r="BJ30" s="204"/>
      <c r="BK30" s="204"/>
      <c r="BL30" s="204"/>
      <c r="BM30" s="205"/>
    </row>
    <row r="31" ht="8" customHeight="1">
      <c r="A31" s="206"/>
      <c r="B31" s="211"/>
      <c r="C31" s="204"/>
      <c r="D31" s="220"/>
      <c r="E31" s="220"/>
      <c r="F31" s="220"/>
      <c r="G31" s="220"/>
      <c r="H31" s="220"/>
      <c r="I31" s="220"/>
      <c r="J31" s="221"/>
      <c r="K31" s="222"/>
      <c r="L31" s="211"/>
      <c r="M31" s="204"/>
      <c r="N31" s="204"/>
      <c r="O31" s="204"/>
      <c r="P31" s="204"/>
      <c r="Q31" s="204"/>
      <c r="R31" s="204"/>
      <c r="S31" s="204"/>
      <c r="T31" s="204"/>
      <c r="U31" s="204"/>
      <c r="V31" s="204"/>
      <c r="W31" s="204"/>
      <c r="X31" s="204"/>
      <c r="Y31" s="204"/>
      <c r="Z31" s="204"/>
      <c r="AA31" s="204"/>
      <c r="AB31" s="204"/>
      <c r="AC31" s="204"/>
      <c r="AD31" s="204"/>
      <c r="AE31" s="204"/>
      <c r="AF31" s="204"/>
      <c r="AG31" s="204"/>
      <c r="AH31" s="204"/>
      <c r="AI31" s="204"/>
      <c r="AJ31" s="204"/>
      <c r="AK31" s="204"/>
      <c r="AL31" s="204"/>
      <c r="AM31" s="204"/>
      <c r="AN31" s="204"/>
      <c r="AO31" s="204"/>
      <c r="AP31" s="204"/>
      <c r="AQ31" s="204"/>
      <c r="AR31" s="204"/>
      <c r="AS31" s="204"/>
      <c r="AT31" s="204"/>
      <c r="AU31" s="204"/>
      <c r="AV31" s="204"/>
      <c r="AW31" s="204"/>
      <c r="AX31" s="204"/>
      <c r="AY31" s="204"/>
      <c r="AZ31" s="204"/>
      <c r="BA31" s="204"/>
      <c r="BB31" s="204"/>
      <c r="BC31" s="204"/>
      <c r="BD31" s="204"/>
      <c r="BE31" s="204"/>
      <c r="BF31" s="204"/>
      <c r="BG31" s="204"/>
      <c r="BH31" s="204"/>
      <c r="BI31" s="204"/>
      <c r="BJ31" s="204"/>
      <c r="BK31" s="204"/>
      <c r="BL31" s="204"/>
      <c r="BM31" s="205"/>
    </row>
    <row r="32" ht="14.4" customHeight="1">
      <c r="A32" s="206"/>
      <c r="B32" s="211"/>
      <c r="C32" s="204"/>
      <c r="D32" s="204"/>
      <c r="E32" s="204"/>
      <c r="F32" t="s" s="72">
        <v>45</v>
      </c>
      <c r="G32" s="204"/>
      <c r="H32" s="204"/>
      <c r="I32" t="s" s="72">
        <v>46</v>
      </c>
      <c r="J32" t="s" s="73">
        <v>47</v>
      </c>
      <c r="K32" s="213"/>
      <c r="L32" s="211"/>
      <c r="M32" s="204"/>
      <c r="N32" s="204"/>
      <c r="O32" s="204"/>
      <c r="P32" s="204"/>
      <c r="Q32" s="204"/>
      <c r="R32" s="204"/>
      <c r="S32" s="204"/>
      <c r="T32" s="204"/>
      <c r="U32" s="204"/>
      <c r="V32" s="204"/>
      <c r="W32" s="204"/>
      <c r="X32" s="204"/>
      <c r="Y32" s="204"/>
      <c r="Z32" s="204"/>
      <c r="AA32" s="204"/>
      <c r="AB32" s="204"/>
      <c r="AC32" s="204"/>
      <c r="AD32" s="204"/>
      <c r="AE32" s="204"/>
      <c r="AF32" s="204"/>
      <c r="AG32" s="204"/>
      <c r="AH32" s="204"/>
      <c r="AI32" s="204"/>
      <c r="AJ32" s="204"/>
      <c r="AK32" s="204"/>
      <c r="AL32" s="204"/>
      <c r="AM32" s="204"/>
      <c r="AN32" s="204"/>
      <c r="AO32" s="204"/>
      <c r="AP32" s="204"/>
      <c r="AQ32" s="204"/>
      <c r="AR32" s="204"/>
      <c r="AS32" s="204"/>
      <c r="AT32" s="204"/>
      <c r="AU32" s="204"/>
      <c r="AV32" s="204"/>
      <c r="AW32" s="204"/>
      <c r="AX32" s="204"/>
      <c r="AY32" s="204"/>
      <c r="AZ32" s="204"/>
      <c r="BA32" s="204"/>
      <c r="BB32" s="204"/>
      <c r="BC32" s="204"/>
      <c r="BD32" s="204"/>
      <c r="BE32" s="204"/>
      <c r="BF32" s="204"/>
      <c r="BG32" s="204"/>
      <c r="BH32" s="204"/>
      <c r="BI32" s="204"/>
      <c r="BJ32" s="204"/>
      <c r="BK32" s="204"/>
      <c r="BL32" s="204"/>
      <c r="BM32" s="205"/>
    </row>
    <row r="33" ht="14.4" customHeight="1">
      <c r="A33" s="206"/>
      <c r="B33" s="211"/>
      <c r="C33" s="204"/>
      <c r="D33" t="s" s="74">
        <v>48</v>
      </c>
      <c r="E33" t="s" s="61">
        <v>49</v>
      </c>
      <c r="F33" s="75">
        <f>ROUND((SUM(BE129:BE293)),2)</f>
        <v>0</v>
      </c>
      <c r="G33" s="204"/>
      <c r="H33" s="204"/>
      <c r="I33" s="76">
        <v>0.21</v>
      </c>
      <c r="J33" s="77">
        <f>ROUND(((SUM(BE129:BE293))*I33),2)</f>
        <v>0</v>
      </c>
      <c r="K33" s="213"/>
      <c r="L33" s="211"/>
      <c r="M33" s="204"/>
      <c r="N33" s="204"/>
      <c r="O33" s="204"/>
      <c r="P33" s="204"/>
      <c r="Q33" s="204"/>
      <c r="R33" s="204"/>
      <c r="S33" s="204"/>
      <c r="T33" s="204"/>
      <c r="U33" s="204"/>
      <c r="V33" s="204"/>
      <c r="W33" s="204"/>
      <c r="X33" s="204"/>
      <c r="Y33" s="204"/>
      <c r="Z33" s="204"/>
      <c r="AA33" s="204"/>
      <c r="AB33" s="204"/>
      <c r="AC33" s="204"/>
      <c r="AD33" s="204"/>
      <c r="AE33" s="204"/>
      <c r="AF33" s="204"/>
      <c r="AG33" s="204"/>
      <c r="AH33" s="204"/>
      <c r="AI33" s="204"/>
      <c r="AJ33" s="204"/>
      <c r="AK33" s="204"/>
      <c r="AL33" s="204"/>
      <c r="AM33" s="204"/>
      <c r="AN33" s="204"/>
      <c r="AO33" s="204"/>
      <c r="AP33" s="204"/>
      <c r="AQ33" s="204"/>
      <c r="AR33" s="204"/>
      <c r="AS33" s="204"/>
      <c r="AT33" s="204"/>
      <c r="AU33" s="204"/>
      <c r="AV33" s="204"/>
      <c r="AW33" s="204"/>
      <c r="AX33" s="204"/>
      <c r="AY33" s="204"/>
      <c r="AZ33" s="204"/>
      <c r="BA33" s="204"/>
      <c r="BB33" s="204"/>
      <c r="BC33" s="204"/>
      <c r="BD33" s="204"/>
      <c r="BE33" s="204"/>
      <c r="BF33" s="204"/>
      <c r="BG33" s="204"/>
      <c r="BH33" s="204"/>
      <c r="BI33" s="204"/>
      <c r="BJ33" s="204"/>
      <c r="BK33" s="204"/>
      <c r="BL33" s="204"/>
      <c r="BM33" s="205"/>
    </row>
    <row r="34" ht="14.4" customHeight="1">
      <c r="A34" s="206"/>
      <c r="B34" s="211"/>
      <c r="C34" s="204"/>
      <c r="D34" s="204"/>
      <c r="E34" t="s" s="61">
        <v>50</v>
      </c>
      <c r="F34" s="75">
        <f>ROUND((SUM(BF129:BF293)),2)</f>
        <v>0</v>
      </c>
      <c r="G34" s="204"/>
      <c r="H34" s="204"/>
      <c r="I34" s="76">
        <v>0.15</v>
      </c>
      <c r="J34" s="77">
        <f>ROUND(((SUM(BF129:BF293))*I34),2)</f>
        <v>0</v>
      </c>
      <c r="K34" s="213"/>
      <c r="L34" s="211"/>
      <c r="M34" s="204"/>
      <c r="N34" s="204"/>
      <c r="O34" s="204"/>
      <c r="P34" s="204"/>
      <c r="Q34" s="204"/>
      <c r="R34" s="204"/>
      <c r="S34" s="204"/>
      <c r="T34" s="204"/>
      <c r="U34" s="204"/>
      <c r="V34" s="204"/>
      <c r="W34" s="204"/>
      <c r="X34" s="204"/>
      <c r="Y34" s="204"/>
      <c r="Z34" s="204"/>
      <c r="AA34" s="204"/>
      <c r="AB34" s="204"/>
      <c r="AC34" s="204"/>
      <c r="AD34" s="204"/>
      <c r="AE34" s="204"/>
      <c r="AF34" s="204"/>
      <c r="AG34" s="204"/>
      <c r="AH34" s="204"/>
      <c r="AI34" s="204"/>
      <c r="AJ34" s="204"/>
      <c r="AK34" s="204"/>
      <c r="AL34" s="204"/>
      <c r="AM34" s="204"/>
      <c r="AN34" s="204"/>
      <c r="AO34" s="204"/>
      <c r="AP34" s="204"/>
      <c r="AQ34" s="204"/>
      <c r="AR34" s="204"/>
      <c r="AS34" s="204"/>
      <c r="AT34" s="204"/>
      <c r="AU34" s="204"/>
      <c r="AV34" s="204"/>
      <c r="AW34" s="204"/>
      <c r="AX34" s="204"/>
      <c r="AY34" s="204"/>
      <c r="AZ34" s="204"/>
      <c r="BA34" s="204"/>
      <c r="BB34" s="204"/>
      <c r="BC34" s="204"/>
      <c r="BD34" s="204"/>
      <c r="BE34" s="204"/>
      <c r="BF34" s="204"/>
      <c r="BG34" s="204"/>
      <c r="BH34" s="204"/>
      <c r="BI34" s="204"/>
      <c r="BJ34" s="204"/>
      <c r="BK34" s="204"/>
      <c r="BL34" s="204"/>
      <c r="BM34" s="205"/>
    </row>
    <row r="35" ht="14.4" customHeight="1" hidden="1">
      <c r="A35" s="206"/>
      <c r="B35" s="211"/>
      <c r="C35" s="204"/>
      <c r="D35" s="204"/>
      <c r="E35" t="s" s="61">
        <v>51</v>
      </c>
      <c r="F35" s="75">
        <f>ROUND((SUM(BG129:BG293)),2)</f>
        <v>0</v>
      </c>
      <c r="G35" s="204"/>
      <c r="H35" s="204"/>
      <c r="I35" s="76">
        <v>0.21</v>
      </c>
      <c r="J35" s="77">
        <f t="shared" si="6" ref="J35:J37">0</f>
        <v>0</v>
      </c>
      <c r="K35" s="213"/>
      <c r="L35" s="211"/>
      <c r="M35" s="204"/>
      <c r="N35" s="204"/>
      <c r="O35" s="204"/>
      <c r="P35" s="204"/>
      <c r="Q35" s="204"/>
      <c r="R35" s="204"/>
      <c r="S35" s="204"/>
      <c r="T35" s="204"/>
      <c r="U35" s="204"/>
      <c r="V35" s="204"/>
      <c r="W35" s="204"/>
      <c r="X35" s="204"/>
      <c r="Y35" s="204"/>
      <c r="Z35" s="204"/>
      <c r="AA35" s="204"/>
      <c r="AB35" s="204"/>
      <c r="AC35" s="204"/>
      <c r="AD35" s="204"/>
      <c r="AE35" s="204"/>
      <c r="AF35" s="204"/>
      <c r="AG35" s="204"/>
      <c r="AH35" s="204"/>
      <c r="AI35" s="204"/>
      <c r="AJ35" s="204"/>
      <c r="AK35" s="204"/>
      <c r="AL35" s="204"/>
      <c r="AM35" s="204"/>
      <c r="AN35" s="204"/>
      <c r="AO35" s="204"/>
      <c r="AP35" s="204"/>
      <c r="AQ35" s="204"/>
      <c r="AR35" s="204"/>
      <c r="AS35" s="204"/>
      <c r="AT35" s="204"/>
      <c r="AU35" s="204"/>
      <c r="AV35" s="204"/>
      <c r="AW35" s="204"/>
      <c r="AX35" s="204"/>
      <c r="AY35" s="204"/>
      <c r="AZ35" s="204"/>
      <c r="BA35" s="204"/>
      <c r="BB35" s="204"/>
      <c r="BC35" s="204"/>
      <c r="BD35" s="204"/>
      <c r="BE35" s="204"/>
      <c r="BF35" s="204"/>
      <c r="BG35" s="204"/>
      <c r="BH35" s="204"/>
      <c r="BI35" s="204"/>
      <c r="BJ35" s="204"/>
      <c r="BK35" s="204"/>
      <c r="BL35" s="204"/>
      <c r="BM35" s="205"/>
    </row>
    <row r="36" ht="14.4" customHeight="1" hidden="1">
      <c r="A36" s="206"/>
      <c r="B36" s="211"/>
      <c r="C36" s="204"/>
      <c r="D36" s="204"/>
      <c r="E36" t="s" s="61">
        <v>52</v>
      </c>
      <c r="F36" s="75">
        <f>ROUND((SUM(BH129:BH293)),2)</f>
        <v>0</v>
      </c>
      <c r="G36" s="204"/>
      <c r="H36" s="204"/>
      <c r="I36" s="76">
        <v>0.15</v>
      </c>
      <c r="J36" s="77">
        <f t="shared" si="6"/>
        <v>0</v>
      </c>
      <c r="K36" s="213"/>
      <c r="L36" s="211"/>
      <c r="M36" s="204"/>
      <c r="N36" s="204"/>
      <c r="O36" s="204"/>
      <c r="P36" s="204"/>
      <c r="Q36" s="204"/>
      <c r="R36" s="204"/>
      <c r="S36" s="204"/>
      <c r="T36" s="204"/>
      <c r="U36" s="204"/>
      <c r="V36" s="204"/>
      <c r="W36" s="204"/>
      <c r="X36" s="204"/>
      <c r="Y36" s="204"/>
      <c r="Z36" s="204"/>
      <c r="AA36" s="204"/>
      <c r="AB36" s="204"/>
      <c r="AC36" s="204"/>
      <c r="AD36" s="204"/>
      <c r="AE36" s="204"/>
      <c r="AF36" s="204"/>
      <c r="AG36" s="204"/>
      <c r="AH36" s="204"/>
      <c r="AI36" s="204"/>
      <c r="AJ36" s="204"/>
      <c r="AK36" s="204"/>
      <c r="AL36" s="204"/>
      <c r="AM36" s="204"/>
      <c r="AN36" s="204"/>
      <c r="AO36" s="204"/>
      <c r="AP36" s="204"/>
      <c r="AQ36" s="204"/>
      <c r="AR36" s="204"/>
      <c r="AS36" s="204"/>
      <c r="AT36" s="204"/>
      <c r="AU36" s="204"/>
      <c r="AV36" s="204"/>
      <c r="AW36" s="204"/>
      <c r="AX36" s="204"/>
      <c r="AY36" s="204"/>
      <c r="AZ36" s="204"/>
      <c r="BA36" s="204"/>
      <c r="BB36" s="204"/>
      <c r="BC36" s="204"/>
      <c r="BD36" s="204"/>
      <c r="BE36" s="204"/>
      <c r="BF36" s="204"/>
      <c r="BG36" s="204"/>
      <c r="BH36" s="204"/>
      <c r="BI36" s="204"/>
      <c r="BJ36" s="204"/>
      <c r="BK36" s="204"/>
      <c r="BL36" s="204"/>
      <c r="BM36" s="205"/>
    </row>
    <row r="37" ht="14.4" customHeight="1" hidden="1">
      <c r="A37" s="206"/>
      <c r="B37" s="211"/>
      <c r="C37" s="204"/>
      <c r="D37" s="204"/>
      <c r="E37" t="s" s="61">
        <v>53</v>
      </c>
      <c r="F37" s="75">
        <f>ROUND((SUM(BI129:BI293)),2)</f>
        <v>0</v>
      </c>
      <c r="G37" s="204"/>
      <c r="H37" s="204"/>
      <c r="I37" s="76">
        <v>0</v>
      </c>
      <c r="J37" s="77">
        <f t="shared" si="6"/>
        <v>0</v>
      </c>
      <c r="K37" s="213"/>
      <c r="L37" s="211"/>
      <c r="M37" s="204"/>
      <c r="N37" s="204"/>
      <c r="O37" s="204"/>
      <c r="P37" s="204"/>
      <c r="Q37" s="204"/>
      <c r="R37" s="204"/>
      <c r="S37" s="204"/>
      <c r="T37" s="204"/>
      <c r="U37" s="204"/>
      <c r="V37" s="204"/>
      <c r="W37" s="204"/>
      <c r="X37" s="204"/>
      <c r="Y37" s="204"/>
      <c r="Z37" s="204"/>
      <c r="AA37" s="204"/>
      <c r="AB37" s="204"/>
      <c r="AC37" s="204"/>
      <c r="AD37" s="204"/>
      <c r="AE37" s="204"/>
      <c r="AF37" s="204"/>
      <c r="AG37" s="204"/>
      <c r="AH37" s="204"/>
      <c r="AI37" s="204"/>
      <c r="AJ37" s="204"/>
      <c r="AK37" s="204"/>
      <c r="AL37" s="204"/>
      <c r="AM37" s="204"/>
      <c r="AN37" s="204"/>
      <c r="AO37" s="204"/>
      <c r="AP37" s="204"/>
      <c r="AQ37" s="204"/>
      <c r="AR37" s="204"/>
      <c r="AS37" s="204"/>
      <c r="AT37" s="204"/>
      <c r="AU37" s="204"/>
      <c r="AV37" s="204"/>
      <c r="AW37" s="204"/>
      <c r="AX37" s="204"/>
      <c r="AY37" s="204"/>
      <c r="AZ37" s="204"/>
      <c r="BA37" s="204"/>
      <c r="BB37" s="204"/>
      <c r="BC37" s="204"/>
      <c r="BD37" s="204"/>
      <c r="BE37" s="204"/>
      <c r="BF37" s="204"/>
      <c r="BG37" s="204"/>
      <c r="BH37" s="204"/>
      <c r="BI37" s="204"/>
      <c r="BJ37" s="204"/>
      <c r="BK37" s="204"/>
      <c r="BL37" s="204"/>
      <c r="BM37" s="205"/>
    </row>
    <row r="38" ht="8" customHeight="1">
      <c r="A38" s="206"/>
      <c r="B38" s="211"/>
      <c r="C38" s="204"/>
      <c r="D38" s="223"/>
      <c r="E38" s="223"/>
      <c r="F38" s="223"/>
      <c r="G38" s="223"/>
      <c r="H38" s="223"/>
      <c r="I38" s="223"/>
      <c r="J38" s="224"/>
      <c r="K38" s="225"/>
      <c r="L38" s="211"/>
      <c r="M38" s="204"/>
      <c r="N38" s="204"/>
      <c r="O38" s="204"/>
      <c r="P38" s="204"/>
      <c r="Q38" s="204"/>
      <c r="R38" s="204"/>
      <c r="S38" s="204"/>
      <c r="T38" s="204"/>
      <c r="U38" s="204"/>
      <c r="V38" s="204"/>
      <c r="W38" s="204"/>
      <c r="X38" s="204"/>
      <c r="Y38" s="204"/>
      <c r="Z38" s="204"/>
      <c r="AA38" s="204"/>
      <c r="AB38" s="204"/>
      <c r="AC38" s="204"/>
      <c r="AD38" s="204"/>
      <c r="AE38" s="204"/>
      <c r="AF38" s="204"/>
      <c r="AG38" s="204"/>
      <c r="AH38" s="204"/>
      <c r="AI38" s="204"/>
      <c r="AJ38" s="204"/>
      <c r="AK38" s="204"/>
      <c r="AL38" s="204"/>
      <c r="AM38" s="204"/>
      <c r="AN38" s="204"/>
      <c r="AO38" s="204"/>
      <c r="AP38" s="204"/>
      <c r="AQ38" s="204"/>
      <c r="AR38" s="204"/>
      <c r="AS38" s="204"/>
      <c r="AT38" s="204"/>
      <c r="AU38" s="204"/>
      <c r="AV38" s="204"/>
      <c r="AW38" s="204"/>
      <c r="AX38" s="204"/>
      <c r="AY38" s="204"/>
      <c r="AZ38" s="204"/>
      <c r="BA38" s="204"/>
      <c r="BB38" s="204"/>
      <c r="BC38" s="204"/>
      <c r="BD38" s="204"/>
      <c r="BE38" s="204"/>
      <c r="BF38" s="204"/>
      <c r="BG38" s="204"/>
      <c r="BH38" s="204"/>
      <c r="BI38" s="204"/>
      <c r="BJ38" s="204"/>
      <c r="BK38" s="204"/>
      <c r="BL38" s="204"/>
      <c r="BM38" s="205"/>
    </row>
    <row r="39" ht="25.35" customHeight="1">
      <c r="A39" s="206"/>
      <c r="B39" s="211"/>
      <c r="C39" s="78"/>
      <c r="D39" t="s" s="79">
        <v>54</v>
      </c>
      <c r="E39" s="80"/>
      <c r="F39" s="80"/>
      <c r="G39" t="s" s="81">
        <v>55</v>
      </c>
      <c r="H39" t="s" s="82">
        <v>56</v>
      </c>
      <c r="I39" s="80"/>
      <c r="J39" s="83">
        <f>SUM(J30:J37)</f>
        <v>0</v>
      </c>
      <c r="K39" s="84"/>
      <c r="L39" s="211"/>
      <c r="M39" s="204"/>
      <c r="N39" s="204"/>
      <c r="O39" s="204"/>
      <c r="P39" s="204"/>
      <c r="Q39" s="204"/>
      <c r="R39" s="204"/>
      <c r="S39" s="204"/>
      <c r="T39" s="204"/>
      <c r="U39" s="204"/>
      <c r="V39" s="204"/>
      <c r="W39" s="204"/>
      <c r="X39" s="204"/>
      <c r="Y39" s="204"/>
      <c r="Z39" s="204"/>
      <c r="AA39" s="204"/>
      <c r="AB39" s="204"/>
      <c r="AC39" s="204"/>
      <c r="AD39" s="204"/>
      <c r="AE39" s="204"/>
      <c r="AF39" s="204"/>
      <c r="AG39" s="204"/>
      <c r="AH39" s="204"/>
      <c r="AI39" s="204"/>
      <c r="AJ39" s="204"/>
      <c r="AK39" s="204"/>
      <c r="AL39" s="204"/>
      <c r="AM39" s="204"/>
      <c r="AN39" s="204"/>
      <c r="AO39" s="204"/>
      <c r="AP39" s="204"/>
      <c r="AQ39" s="204"/>
      <c r="AR39" s="204"/>
      <c r="AS39" s="204"/>
      <c r="AT39" s="204"/>
      <c r="AU39" s="204"/>
      <c r="AV39" s="204"/>
      <c r="AW39" s="204"/>
      <c r="AX39" s="204"/>
      <c r="AY39" s="204"/>
      <c r="AZ39" s="204"/>
      <c r="BA39" s="204"/>
      <c r="BB39" s="204"/>
      <c r="BC39" s="204"/>
      <c r="BD39" s="204"/>
      <c r="BE39" s="204"/>
      <c r="BF39" s="204"/>
      <c r="BG39" s="204"/>
      <c r="BH39" s="204"/>
      <c r="BI39" s="204"/>
      <c r="BJ39" s="204"/>
      <c r="BK39" s="204"/>
      <c r="BL39" s="204"/>
      <c r="BM39" s="205"/>
    </row>
    <row r="40" ht="14.4" customHeight="1">
      <c r="A40" s="206"/>
      <c r="B40" s="211"/>
      <c r="C40" s="204"/>
      <c r="D40" s="226"/>
      <c r="E40" s="226"/>
      <c r="F40" s="226"/>
      <c r="G40" s="226"/>
      <c r="H40" s="226"/>
      <c r="I40" s="226"/>
      <c r="J40" s="227"/>
      <c r="K40" s="228"/>
      <c r="L40" s="211"/>
      <c r="M40" s="204"/>
      <c r="N40" s="204"/>
      <c r="O40" s="204"/>
      <c r="P40" s="204"/>
      <c r="Q40" s="204"/>
      <c r="R40" s="204"/>
      <c r="S40" s="204"/>
      <c r="T40" s="204"/>
      <c r="U40" s="204"/>
      <c r="V40" s="204"/>
      <c r="W40" s="204"/>
      <c r="X40" s="204"/>
      <c r="Y40" s="204"/>
      <c r="Z40" s="204"/>
      <c r="AA40" s="204"/>
      <c r="AB40" s="204"/>
      <c r="AC40" s="204"/>
      <c r="AD40" s="204"/>
      <c r="AE40" s="204"/>
      <c r="AF40" s="204"/>
      <c r="AG40" s="204"/>
      <c r="AH40" s="204"/>
      <c r="AI40" s="204"/>
      <c r="AJ40" s="204"/>
      <c r="AK40" s="204"/>
      <c r="AL40" s="204"/>
      <c r="AM40" s="204"/>
      <c r="AN40" s="204"/>
      <c r="AO40" s="204"/>
      <c r="AP40" s="204"/>
      <c r="AQ40" s="204"/>
      <c r="AR40" s="204"/>
      <c r="AS40" s="204"/>
      <c r="AT40" s="204"/>
      <c r="AU40" s="204"/>
      <c r="AV40" s="204"/>
      <c r="AW40" s="204"/>
      <c r="AX40" s="204"/>
      <c r="AY40" s="204"/>
      <c r="AZ40" s="204"/>
      <c r="BA40" s="204"/>
      <c r="BB40" s="204"/>
      <c r="BC40" s="204"/>
      <c r="BD40" s="204"/>
      <c r="BE40" s="204"/>
      <c r="BF40" s="204"/>
      <c r="BG40" s="204"/>
      <c r="BH40" s="204"/>
      <c r="BI40" s="204"/>
      <c r="BJ40" s="204"/>
      <c r="BK40" s="204"/>
      <c r="BL40" s="204"/>
      <c r="BM40" s="205"/>
    </row>
    <row r="41" ht="14.4" customHeight="1">
      <c r="A41" s="206"/>
      <c r="B41" s="211"/>
      <c r="C41" s="204"/>
      <c r="D41" s="204"/>
      <c r="E41" s="204"/>
      <c r="F41" s="204"/>
      <c r="G41" s="204"/>
      <c r="H41" s="204"/>
      <c r="I41" s="204"/>
      <c r="J41" s="212"/>
      <c r="K41" s="213"/>
      <c r="L41" s="211"/>
      <c r="M41" s="204"/>
      <c r="N41" s="204"/>
      <c r="O41" s="204"/>
      <c r="P41" s="204"/>
      <c r="Q41" s="204"/>
      <c r="R41" s="204"/>
      <c r="S41" s="204"/>
      <c r="T41" s="204"/>
      <c r="U41" s="204"/>
      <c r="V41" s="204"/>
      <c r="W41" s="204"/>
      <c r="X41" s="204"/>
      <c r="Y41" s="204"/>
      <c r="Z41" s="204"/>
      <c r="AA41" s="204"/>
      <c r="AB41" s="204"/>
      <c r="AC41" s="204"/>
      <c r="AD41" s="204"/>
      <c r="AE41" s="204"/>
      <c r="AF41" s="204"/>
      <c r="AG41" s="204"/>
      <c r="AH41" s="204"/>
      <c r="AI41" s="204"/>
      <c r="AJ41" s="204"/>
      <c r="AK41" s="204"/>
      <c r="AL41" s="204"/>
      <c r="AM41" s="204"/>
      <c r="AN41" s="204"/>
      <c r="AO41" s="204"/>
      <c r="AP41" s="204"/>
      <c r="AQ41" s="204"/>
      <c r="AR41" s="204"/>
      <c r="AS41" s="204"/>
      <c r="AT41" s="204"/>
      <c r="AU41" s="204"/>
      <c r="AV41" s="204"/>
      <c r="AW41" s="204"/>
      <c r="AX41" s="204"/>
      <c r="AY41" s="204"/>
      <c r="AZ41" s="204"/>
      <c r="BA41" s="204"/>
      <c r="BB41" s="204"/>
      <c r="BC41" s="204"/>
      <c r="BD41" s="204"/>
      <c r="BE41" s="204"/>
      <c r="BF41" s="204"/>
      <c r="BG41" s="204"/>
      <c r="BH41" s="204"/>
      <c r="BI41" s="204"/>
      <c r="BJ41" s="204"/>
      <c r="BK41" s="204"/>
      <c r="BL41" s="204"/>
      <c r="BM41" s="205"/>
    </row>
    <row r="42" ht="14.4" customHeight="1">
      <c r="A42" s="206"/>
      <c r="B42" s="211"/>
      <c r="C42" s="204"/>
      <c r="D42" s="204"/>
      <c r="E42" s="204"/>
      <c r="F42" s="204"/>
      <c r="G42" s="204"/>
      <c r="H42" s="204"/>
      <c r="I42" s="204"/>
      <c r="J42" s="212"/>
      <c r="K42" s="213"/>
      <c r="L42" s="211"/>
      <c r="M42" s="204"/>
      <c r="N42" s="204"/>
      <c r="O42" s="204"/>
      <c r="P42" s="204"/>
      <c r="Q42" s="204"/>
      <c r="R42" s="204"/>
      <c r="S42" s="204"/>
      <c r="T42" s="204"/>
      <c r="U42" s="204"/>
      <c r="V42" s="204"/>
      <c r="W42" s="204"/>
      <c r="X42" s="204"/>
      <c r="Y42" s="204"/>
      <c r="Z42" s="204"/>
      <c r="AA42" s="204"/>
      <c r="AB42" s="204"/>
      <c r="AC42" s="204"/>
      <c r="AD42" s="204"/>
      <c r="AE42" s="204"/>
      <c r="AF42" s="204"/>
      <c r="AG42" s="204"/>
      <c r="AH42" s="204"/>
      <c r="AI42" s="204"/>
      <c r="AJ42" s="204"/>
      <c r="AK42" s="204"/>
      <c r="AL42" s="204"/>
      <c r="AM42" s="204"/>
      <c r="AN42" s="204"/>
      <c r="AO42" s="204"/>
      <c r="AP42" s="204"/>
      <c r="AQ42" s="204"/>
      <c r="AR42" s="204"/>
      <c r="AS42" s="204"/>
      <c r="AT42" s="204"/>
      <c r="AU42" s="204"/>
      <c r="AV42" s="204"/>
      <c r="AW42" s="204"/>
      <c r="AX42" s="204"/>
      <c r="AY42" s="204"/>
      <c r="AZ42" s="204"/>
      <c r="BA42" s="204"/>
      <c r="BB42" s="204"/>
      <c r="BC42" s="204"/>
      <c r="BD42" s="204"/>
      <c r="BE42" s="204"/>
      <c r="BF42" s="204"/>
      <c r="BG42" s="204"/>
      <c r="BH42" s="204"/>
      <c r="BI42" s="204"/>
      <c r="BJ42" s="204"/>
      <c r="BK42" s="204"/>
      <c r="BL42" s="204"/>
      <c r="BM42" s="205"/>
    </row>
    <row r="43" ht="14.4" customHeight="1">
      <c r="A43" s="206"/>
      <c r="B43" s="211"/>
      <c r="C43" s="204"/>
      <c r="D43" s="204"/>
      <c r="E43" s="204"/>
      <c r="F43" s="204"/>
      <c r="G43" s="204"/>
      <c r="H43" s="204"/>
      <c r="I43" s="204"/>
      <c r="J43" s="212"/>
      <c r="K43" s="213"/>
      <c r="L43" s="211"/>
      <c r="M43" s="204"/>
      <c r="N43" s="204"/>
      <c r="O43" s="204"/>
      <c r="P43" s="204"/>
      <c r="Q43" s="204"/>
      <c r="R43" s="204"/>
      <c r="S43" s="204"/>
      <c r="T43" s="204"/>
      <c r="U43" s="204"/>
      <c r="V43" s="204"/>
      <c r="W43" s="204"/>
      <c r="X43" s="204"/>
      <c r="Y43" s="204"/>
      <c r="Z43" s="204"/>
      <c r="AA43" s="204"/>
      <c r="AB43" s="204"/>
      <c r="AC43" s="204"/>
      <c r="AD43" s="204"/>
      <c r="AE43" s="204"/>
      <c r="AF43" s="204"/>
      <c r="AG43" s="204"/>
      <c r="AH43" s="204"/>
      <c r="AI43" s="204"/>
      <c r="AJ43" s="204"/>
      <c r="AK43" s="204"/>
      <c r="AL43" s="204"/>
      <c r="AM43" s="204"/>
      <c r="AN43" s="204"/>
      <c r="AO43" s="204"/>
      <c r="AP43" s="204"/>
      <c r="AQ43" s="204"/>
      <c r="AR43" s="204"/>
      <c r="AS43" s="204"/>
      <c r="AT43" s="204"/>
      <c r="AU43" s="204"/>
      <c r="AV43" s="204"/>
      <c r="AW43" s="204"/>
      <c r="AX43" s="204"/>
      <c r="AY43" s="204"/>
      <c r="AZ43" s="204"/>
      <c r="BA43" s="204"/>
      <c r="BB43" s="204"/>
      <c r="BC43" s="204"/>
      <c r="BD43" s="204"/>
      <c r="BE43" s="204"/>
      <c r="BF43" s="204"/>
      <c r="BG43" s="204"/>
      <c r="BH43" s="204"/>
      <c r="BI43" s="204"/>
      <c r="BJ43" s="204"/>
      <c r="BK43" s="204"/>
      <c r="BL43" s="204"/>
      <c r="BM43" s="205"/>
    </row>
    <row r="44" ht="14.4" customHeight="1">
      <c r="A44" s="206"/>
      <c r="B44" s="211"/>
      <c r="C44" s="204"/>
      <c r="D44" s="204"/>
      <c r="E44" s="204"/>
      <c r="F44" s="204"/>
      <c r="G44" s="204"/>
      <c r="H44" s="204"/>
      <c r="I44" s="204"/>
      <c r="J44" s="212"/>
      <c r="K44" s="213"/>
      <c r="L44" s="211"/>
      <c r="M44" s="204"/>
      <c r="N44" s="204"/>
      <c r="O44" s="204"/>
      <c r="P44" s="204"/>
      <c r="Q44" s="204"/>
      <c r="R44" s="204"/>
      <c r="S44" s="204"/>
      <c r="T44" s="204"/>
      <c r="U44" s="204"/>
      <c r="V44" s="204"/>
      <c r="W44" s="204"/>
      <c r="X44" s="204"/>
      <c r="Y44" s="204"/>
      <c r="Z44" s="204"/>
      <c r="AA44" s="204"/>
      <c r="AB44" s="204"/>
      <c r="AC44" s="204"/>
      <c r="AD44" s="204"/>
      <c r="AE44" s="204"/>
      <c r="AF44" s="204"/>
      <c r="AG44" s="204"/>
      <c r="AH44" s="204"/>
      <c r="AI44" s="204"/>
      <c r="AJ44" s="204"/>
      <c r="AK44" s="204"/>
      <c r="AL44" s="204"/>
      <c r="AM44" s="204"/>
      <c r="AN44" s="204"/>
      <c r="AO44" s="204"/>
      <c r="AP44" s="204"/>
      <c r="AQ44" s="204"/>
      <c r="AR44" s="204"/>
      <c r="AS44" s="204"/>
      <c r="AT44" s="204"/>
      <c r="AU44" s="204"/>
      <c r="AV44" s="204"/>
      <c r="AW44" s="204"/>
      <c r="AX44" s="204"/>
      <c r="AY44" s="204"/>
      <c r="AZ44" s="204"/>
      <c r="BA44" s="204"/>
      <c r="BB44" s="204"/>
      <c r="BC44" s="204"/>
      <c r="BD44" s="204"/>
      <c r="BE44" s="204"/>
      <c r="BF44" s="204"/>
      <c r="BG44" s="204"/>
      <c r="BH44" s="204"/>
      <c r="BI44" s="204"/>
      <c r="BJ44" s="204"/>
      <c r="BK44" s="204"/>
      <c r="BL44" s="204"/>
      <c r="BM44" s="205"/>
    </row>
    <row r="45" ht="14.4" customHeight="1">
      <c r="A45" s="206"/>
      <c r="B45" s="211"/>
      <c r="C45" s="204"/>
      <c r="D45" s="204"/>
      <c r="E45" s="204"/>
      <c r="F45" s="204"/>
      <c r="G45" s="204"/>
      <c r="H45" s="204"/>
      <c r="I45" s="204"/>
      <c r="J45" s="212"/>
      <c r="K45" s="213"/>
      <c r="L45" s="211"/>
      <c r="M45" s="204"/>
      <c r="N45" s="204"/>
      <c r="O45" s="204"/>
      <c r="P45" s="204"/>
      <c r="Q45" s="204"/>
      <c r="R45" s="204"/>
      <c r="S45" s="204"/>
      <c r="T45" s="204"/>
      <c r="U45" s="204"/>
      <c r="V45" s="204"/>
      <c r="W45" s="204"/>
      <c r="X45" s="204"/>
      <c r="Y45" s="204"/>
      <c r="Z45" s="204"/>
      <c r="AA45" s="204"/>
      <c r="AB45" s="204"/>
      <c r="AC45" s="204"/>
      <c r="AD45" s="204"/>
      <c r="AE45" s="204"/>
      <c r="AF45" s="204"/>
      <c r="AG45" s="204"/>
      <c r="AH45" s="204"/>
      <c r="AI45" s="204"/>
      <c r="AJ45" s="204"/>
      <c r="AK45" s="204"/>
      <c r="AL45" s="204"/>
      <c r="AM45" s="204"/>
      <c r="AN45" s="204"/>
      <c r="AO45" s="204"/>
      <c r="AP45" s="204"/>
      <c r="AQ45" s="204"/>
      <c r="AR45" s="204"/>
      <c r="AS45" s="204"/>
      <c r="AT45" s="204"/>
      <c r="AU45" s="204"/>
      <c r="AV45" s="204"/>
      <c r="AW45" s="204"/>
      <c r="AX45" s="204"/>
      <c r="AY45" s="204"/>
      <c r="AZ45" s="204"/>
      <c r="BA45" s="204"/>
      <c r="BB45" s="204"/>
      <c r="BC45" s="204"/>
      <c r="BD45" s="204"/>
      <c r="BE45" s="204"/>
      <c r="BF45" s="204"/>
      <c r="BG45" s="204"/>
      <c r="BH45" s="204"/>
      <c r="BI45" s="204"/>
      <c r="BJ45" s="204"/>
      <c r="BK45" s="204"/>
      <c r="BL45" s="204"/>
      <c r="BM45" s="205"/>
    </row>
    <row r="46" ht="14.4" customHeight="1">
      <c r="A46" s="206"/>
      <c r="B46" s="211"/>
      <c r="C46" s="204"/>
      <c r="D46" s="204"/>
      <c r="E46" s="204"/>
      <c r="F46" s="204"/>
      <c r="G46" s="204"/>
      <c r="H46" s="204"/>
      <c r="I46" s="204"/>
      <c r="J46" s="212"/>
      <c r="K46" s="213"/>
      <c r="L46" s="211"/>
      <c r="M46" s="204"/>
      <c r="N46" s="204"/>
      <c r="O46" s="204"/>
      <c r="P46" s="204"/>
      <c r="Q46" s="204"/>
      <c r="R46" s="204"/>
      <c r="S46" s="204"/>
      <c r="T46" s="204"/>
      <c r="U46" s="204"/>
      <c r="V46" s="204"/>
      <c r="W46" s="204"/>
      <c r="X46" s="204"/>
      <c r="Y46" s="204"/>
      <c r="Z46" s="204"/>
      <c r="AA46" s="204"/>
      <c r="AB46" s="204"/>
      <c r="AC46" s="204"/>
      <c r="AD46" s="204"/>
      <c r="AE46" s="204"/>
      <c r="AF46" s="204"/>
      <c r="AG46" s="204"/>
      <c r="AH46" s="204"/>
      <c r="AI46" s="204"/>
      <c r="AJ46" s="204"/>
      <c r="AK46" s="204"/>
      <c r="AL46" s="204"/>
      <c r="AM46" s="204"/>
      <c r="AN46" s="204"/>
      <c r="AO46" s="204"/>
      <c r="AP46" s="204"/>
      <c r="AQ46" s="204"/>
      <c r="AR46" s="204"/>
      <c r="AS46" s="204"/>
      <c r="AT46" s="204"/>
      <c r="AU46" s="204"/>
      <c r="AV46" s="204"/>
      <c r="AW46" s="204"/>
      <c r="AX46" s="204"/>
      <c r="AY46" s="204"/>
      <c r="AZ46" s="204"/>
      <c r="BA46" s="204"/>
      <c r="BB46" s="204"/>
      <c r="BC46" s="204"/>
      <c r="BD46" s="204"/>
      <c r="BE46" s="204"/>
      <c r="BF46" s="204"/>
      <c r="BG46" s="204"/>
      <c r="BH46" s="204"/>
      <c r="BI46" s="204"/>
      <c r="BJ46" s="204"/>
      <c r="BK46" s="204"/>
      <c r="BL46" s="204"/>
      <c r="BM46" s="205"/>
    </row>
    <row r="47" ht="14.4" customHeight="1">
      <c r="A47" s="206"/>
      <c r="B47" s="211"/>
      <c r="C47" s="204"/>
      <c r="D47" s="204"/>
      <c r="E47" s="204"/>
      <c r="F47" s="204"/>
      <c r="G47" s="204"/>
      <c r="H47" s="204"/>
      <c r="I47" s="204"/>
      <c r="J47" s="212"/>
      <c r="K47" s="213"/>
      <c r="L47" s="211"/>
      <c r="M47" s="204"/>
      <c r="N47" s="204"/>
      <c r="O47" s="204"/>
      <c r="P47" s="204"/>
      <c r="Q47" s="204"/>
      <c r="R47" s="204"/>
      <c r="S47" s="204"/>
      <c r="T47" s="204"/>
      <c r="U47" s="204"/>
      <c r="V47" s="204"/>
      <c r="W47" s="204"/>
      <c r="X47" s="204"/>
      <c r="Y47" s="204"/>
      <c r="Z47" s="204"/>
      <c r="AA47" s="204"/>
      <c r="AB47" s="204"/>
      <c r="AC47" s="204"/>
      <c r="AD47" s="204"/>
      <c r="AE47" s="204"/>
      <c r="AF47" s="204"/>
      <c r="AG47" s="204"/>
      <c r="AH47" s="204"/>
      <c r="AI47" s="204"/>
      <c r="AJ47" s="204"/>
      <c r="AK47" s="204"/>
      <c r="AL47" s="204"/>
      <c r="AM47" s="204"/>
      <c r="AN47" s="204"/>
      <c r="AO47" s="204"/>
      <c r="AP47" s="204"/>
      <c r="AQ47" s="204"/>
      <c r="AR47" s="204"/>
      <c r="AS47" s="204"/>
      <c r="AT47" s="204"/>
      <c r="AU47" s="204"/>
      <c r="AV47" s="204"/>
      <c r="AW47" s="204"/>
      <c r="AX47" s="204"/>
      <c r="AY47" s="204"/>
      <c r="AZ47" s="204"/>
      <c r="BA47" s="204"/>
      <c r="BB47" s="204"/>
      <c r="BC47" s="204"/>
      <c r="BD47" s="204"/>
      <c r="BE47" s="204"/>
      <c r="BF47" s="204"/>
      <c r="BG47" s="204"/>
      <c r="BH47" s="204"/>
      <c r="BI47" s="204"/>
      <c r="BJ47" s="204"/>
      <c r="BK47" s="204"/>
      <c r="BL47" s="204"/>
      <c r="BM47" s="205"/>
    </row>
    <row r="48" ht="14.4" customHeight="1">
      <c r="A48" s="206"/>
      <c r="B48" s="211"/>
      <c r="C48" s="204"/>
      <c r="D48" s="204"/>
      <c r="E48" s="204"/>
      <c r="F48" s="204"/>
      <c r="G48" s="204"/>
      <c r="H48" s="204"/>
      <c r="I48" s="204"/>
      <c r="J48" s="212"/>
      <c r="K48" s="213"/>
      <c r="L48" s="211"/>
      <c r="M48" s="204"/>
      <c r="N48" s="204"/>
      <c r="O48" s="204"/>
      <c r="P48" s="204"/>
      <c r="Q48" s="204"/>
      <c r="R48" s="204"/>
      <c r="S48" s="204"/>
      <c r="T48" s="204"/>
      <c r="U48" s="204"/>
      <c r="V48" s="204"/>
      <c r="W48" s="204"/>
      <c r="X48" s="204"/>
      <c r="Y48" s="204"/>
      <c r="Z48" s="204"/>
      <c r="AA48" s="204"/>
      <c r="AB48" s="204"/>
      <c r="AC48" s="204"/>
      <c r="AD48" s="204"/>
      <c r="AE48" s="204"/>
      <c r="AF48" s="204"/>
      <c r="AG48" s="204"/>
      <c r="AH48" s="204"/>
      <c r="AI48" s="204"/>
      <c r="AJ48" s="204"/>
      <c r="AK48" s="204"/>
      <c r="AL48" s="204"/>
      <c r="AM48" s="204"/>
      <c r="AN48" s="204"/>
      <c r="AO48" s="204"/>
      <c r="AP48" s="204"/>
      <c r="AQ48" s="204"/>
      <c r="AR48" s="204"/>
      <c r="AS48" s="204"/>
      <c r="AT48" s="204"/>
      <c r="AU48" s="204"/>
      <c r="AV48" s="204"/>
      <c r="AW48" s="204"/>
      <c r="AX48" s="204"/>
      <c r="AY48" s="204"/>
      <c r="AZ48" s="204"/>
      <c r="BA48" s="204"/>
      <c r="BB48" s="204"/>
      <c r="BC48" s="204"/>
      <c r="BD48" s="204"/>
      <c r="BE48" s="204"/>
      <c r="BF48" s="204"/>
      <c r="BG48" s="204"/>
      <c r="BH48" s="204"/>
      <c r="BI48" s="204"/>
      <c r="BJ48" s="204"/>
      <c r="BK48" s="204"/>
      <c r="BL48" s="204"/>
      <c r="BM48" s="205"/>
    </row>
    <row r="49" ht="14.4" customHeight="1">
      <c r="A49" s="206"/>
      <c r="B49" s="211"/>
      <c r="C49" s="204"/>
      <c r="D49" s="223"/>
      <c r="E49" s="223"/>
      <c r="F49" s="223"/>
      <c r="G49" s="223"/>
      <c r="H49" s="223"/>
      <c r="I49" s="223"/>
      <c r="J49" s="224"/>
      <c r="K49" s="225"/>
      <c r="L49" s="211"/>
      <c r="M49" s="204"/>
      <c r="N49" s="204"/>
      <c r="O49" s="204"/>
      <c r="P49" s="204"/>
      <c r="Q49" s="204"/>
      <c r="R49" s="204"/>
      <c r="S49" s="204"/>
      <c r="T49" s="204"/>
      <c r="U49" s="204"/>
      <c r="V49" s="204"/>
      <c r="W49" s="204"/>
      <c r="X49" s="204"/>
      <c r="Y49" s="204"/>
      <c r="Z49" s="204"/>
      <c r="AA49" s="204"/>
      <c r="AB49" s="204"/>
      <c r="AC49" s="204"/>
      <c r="AD49" s="204"/>
      <c r="AE49" s="204"/>
      <c r="AF49" s="204"/>
      <c r="AG49" s="204"/>
      <c r="AH49" s="204"/>
      <c r="AI49" s="204"/>
      <c r="AJ49" s="204"/>
      <c r="AK49" s="204"/>
      <c r="AL49" s="204"/>
      <c r="AM49" s="204"/>
      <c r="AN49" s="204"/>
      <c r="AO49" s="204"/>
      <c r="AP49" s="204"/>
      <c r="AQ49" s="204"/>
      <c r="AR49" s="204"/>
      <c r="AS49" s="204"/>
      <c r="AT49" s="204"/>
      <c r="AU49" s="204"/>
      <c r="AV49" s="204"/>
      <c r="AW49" s="204"/>
      <c r="AX49" s="204"/>
      <c r="AY49" s="204"/>
      <c r="AZ49" s="204"/>
      <c r="BA49" s="204"/>
      <c r="BB49" s="204"/>
      <c r="BC49" s="204"/>
      <c r="BD49" s="204"/>
      <c r="BE49" s="204"/>
      <c r="BF49" s="204"/>
      <c r="BG49" s="204"/>
      <c r="BH49" s="204"/>
      <c r="BI49" s="204"/>
      <c r="BJ49" s="204"/>
      <c r="BK49" s="204"/>
      <c r="BL49" s="204"/>
      <c r="BM49" s="205"/>
    </row>
    <row r="50" ht="14.4" customHeight="1">
      <c r="A50" s="206"/>
      <c r="B50" s="211"/>
      <c r="C50" s="204"/>
      <c r="D50" t="s" s="85">
        <v>57</v>
      </c>
      <c r="E50" s="226"/>
      <c r="F50" s="226"/>
      <c r="G50" t="s" s="85">
        <v>58</v>
      </c>
      <c r="H50" s="226"/>
      <c r="I50" s="226"/>
      <c r="J50" s="227"/>
      <c r="K50" s="228"/>
      <c r="L50" s="211"/>
      <c r="M50" s="204"/>
      <c r="N50" s="204"/>
      <c r="O50" s="204"/>
      <c r="P50" s="204"/>
      <c r="Q50" s="204"/>
      <c r="R50" s="204"/>
      <c r="S50" s="204"/>
      <c r="T50" s="204"/>
      <c r="U50" s="204"/>
      <c r="V50" s="204"/>
      <c r="W50" s="204"/>
      <c r="X50" s="204"/>
      <c r="Y50" s="204"/>
      <c r="Z50" s="204"/>
      <c r="AA50" s="204"/>
      <c r="AB50" s="204"/>
      <c r="AC50" s="204"/>
      <c r="AD50" s="204"/>
      <c r="AE50" s="204"/>
      <c r="AF50" s="204"/>
      <c r="AG50" s="204"/>
      <c r="AH50" s="204"/>
      <c r="AI50" s="204"/>
      <c r="AJ50" s="204"/>
      <c r="AK50" s="204"/>
      <c r="AL50" s="204"/>
      <c r="AM50" s="204"/>
      <c r="AN50" s="204"/>
      <c r="AO50" s="204"/>
      <c r="AP50" s="204"/>
      <c r="AQ50" s="204"/>
      <c r="AR50" s="204"/>
      <c r="AS50" s="204"/>
      <c r="AT50" s="204"/>
      <c r="AU50" s="204"/>
      <c r="AV50" s="204"/>
      <c r="AW50" s="204"/>
      <c r="AX50" s="204"/>
      <c r="AY50" s="204"/>
      <c r="AZ50" s="204"/>
      <c r="BA50" s="204"/>
      <c r="BB50" s="204"/>
      <c r="BC50" s="204"/>
      <c r="BD50" s="204"/>
      <c r="BE50" s="204"/>
      <c r="BF50" s="204"/>
      <c r="BG50" s="204"/>
      <c r="BH50" s="204"/>
      <c r="BI50" s="204"/>
      <c r="BJ50" s="204"/>
      <c r="BK50" s="204"/>
      <c r="BL50" s="204"/>
      <c r="BM50" s="205"/>
    </row>
    <row r="51" ht="10.2" customHeight="1">
      <c r="A51" s="206"/>
      <c r="B51" s="211"/>
      <c r="C51" s="204"/>
      <c r="D51" s="204"/>
      <c r="E51" s="204"/>
      <c r="F51" s="204"/>
      <c r="G51" s="204"/>
      <c r="H51" s="204"/>
      <c r="I51" s="204"/>
      <c r="J51" s="212"/>
      <c r="K51" s="213"/>
      <c r="L51" s="211"/>
      <c r="M51" s="204"/>
      <c r="N51" s="204"/>
      <c r="O51" s="204"/>
      <c r="P51" s="204"/>
      <c r="Q51" s="204"/>
      <c r="R51" s="204"/>
      <c r="S51" s="204"/>
      <c r="T51" s="204"/>
      <c r="U51" s="204"/>
      <c r="V51" s="204"/>
      <c r="W51" s="204"/>
      <c r="X51" s="204"/>
      <c r="Y51" s="204"/>
      <c r="Z51" s="204"/>
      <c r="AA51" s="204"/>
      <c r="AB51" s="204"/>
      <c r="AC51" s="204"/>
      <c r="AD51" s="204"/>
      <c r="AE51" s="204"/>
      <c r="AF51" s="204"/>
      <c r="AG51" s="204"/>
      <c r="AH51" s="204"/>
      <c r="AI51" s="204"/>
      <c r="AJ51" s="204"/>
      <c r="AK51" s="204"/>
      <c r="AL51" s="204"/>
      <c r="AM51" s="204"/>
      <c r="AN51" s="204"/>
      <c r="AO51" s="204"/>
      <c r="AP51" s="204"/>
      <c r="AQ51" s="204"/>
      <c r="AR51" s="204"/>
      <c r="AS51" s="204"/>
      <c r="AT51" s="204"/>
      <c r="AU51" s="204"/>
      <c r="AV51" s="204"/>
      <c r="AW51" s="204"/>
      <c r="AX51" s="204"/>
      <c r="AY51" s="204"/>
      <c r="AZ51" s="204"/>
      <c r="BA51" s="204"/>
      <c r="BB51" s="204"/>
      <c r="BC51" s="204"/>
      <c r="BD51" s="204"/>
      <c r="BE51" s="204"/>
      <c r="BF51" s="204"/>
      <c r="BG51" s="204"/>
      <c r="BH51" s="204"/>
      <c r="BI51" s="204"/>
      <c r="BJ51" s="204"/>
      <c r="BK51" s="204"/>
      <c r="BL51" s="204"/>
      <c r="BM51" s="205"/>
    </row>
    <row r="52" ht="10.2" customHeight="1">
      <c r="A52" s="206"/>
      <c r="B52" s="211"/>
      <c r="C52" s="204"/>
      <c r="D52" s="204"/>
      <c r="E52" s="204"/>
      <c r="F52" s="204"/>
      <c r="G52" s="204"/>
      <c r="H52" s="204"/>
      <c r="I52" s="204"/>
      <c r="J52" s="212"/>
      <c r="K52" s="213"/>
      <c r="L52" s="211"/>
      <c r="M52" s="204"/>
      <c r="N52" s="204"/>
      <c r="O52" s="204"/>
      <c r="P52" s="204"/>
      <c r="Q52" s="204"/>
      <c r="R52" s="204"/>
      <c r="S52" s="204"/>
      <c r="T52" s="204"/>
      <c r="U52" s="204"/>
      <c r="V52" s="204"/>
      <c r="W52" s="204"/>
      <c r="X52" s="204"/>
      <c r="Y52" s="204"/>
      <c r="Z52" s="204"/>
      <c r="AA52" s="204"/>
      <c r="AB52" s="204"/>
      <c r="AC52" s="204"/>
      <c r="AD52" s="204"/>
      <c r="AE52" s="204"/>
      <c r="AF52" s="204"/>
      <c r="AG52" s="204"/>
      <c r="AH52" s="204"/>
      <c r="AI52" s="204"/>
      <c r="AJ52" s="204"/>
      <c r="AK52" s="204"/>
      <c r="AL52" s="204"/>
      <c r="AM52" s="204"/>
      <c r="AN52" s="204"/>
      <c r="AO52" s="204"/>
      <c r="AP52" s="204"/>
      <c r="AQ52" s="204"/>
      <c r="AR52" s="204"/>
      <c r="AS52" s="204"/>
      <c r="AT52" s="204"/>
      <c r="AU52" s="204"/>
      <c r="AV52" s="204"/>
      <c r="AW52" s="204"/>
      <c r="AX52" s="204"/>
      <c r="AY52" s="204"/>
      <c r="AZ52" s="204"/>
      <c r="BA52" s="204"/>
      <c r="BB52" s="204"/>
      <c r="BC52" s="204"/>
      <c r="BD52" s="204"/>
      <c r="BE52" s="204"/>
      <c r="BF52" s="204"/>
      <c r="BG52" s="204"/>
      <c r="BH52" s="204"/>
      <c r="BI52" s="204"/>
      <c r="BJ52" s="204"/>
      <c r="BK52" s="204"/>
      <c r="BL52" s="204"/>
      <c r="BM52" s="205"/>
    </row>
    <row r="53" ht="10.2" customHeight="1">
      <c r="A53" s="206"/>
      <c r="B53" s="211"/>
      <c r="C53" s="204"/>
      <c r="D53" s="204"/>
      <c r="E53" s="204"/>
      <c r="F53" s="204"/>
      <c r="G53" s="204"/>
      <c r="H53" s="204"/>
      <c r="I53" s="204"/>
      <c r="J53" s="212"/>
      <c r="K53" s="213"/>
      <c r="L53" s="211"/>
      <c r="M53" s="204"/>
      <c r="N53" s="204"/>
      <c r="O53" s="204"/>
      <c r="P53" s="204"/>
      <c r="Q53" s="204"/>
      <c r="R53" s="204"/>
      <c r="S53" s="204"/>
      <c r="T53" s="204"/>
      <c r="U53" s="204"/>
      <c r="V53" s="204"/>
      <c r="W53" s="204"/>
      <c r="X53" s="204"/>
      <c r="Y53" s="204"/>
      <c r="Z53" s="204"/>
      <c r="AA53" s="204"/>
      <c r="AB53" s="204"/>
      <c r="AC53" s="204"/>
      <c r="AD53" s="204"/>
      <c r="AE53" s="204"/>
      <c r="AF53" s="204"/>
      <c r="AG53" s="204"/>
      <c r="AH53" s="204"/>
      <c r="AI53" s="204"/>
      <c r="AJ53" s="204"/>
      <c r="AK53" s="204"/>
      <c r="AL53" s="204"/>
      <c r="AM53" s="204"/>
      <c r="AN53" s="204"/>
      <c r="AO53" s="204"/>
      <c r="AP53" s="204"/>
      <c r="AQ53" s="204"/>
      <c r="AR53" s="204"/>
      <c r="AS53" s="204"/>
      <c r="AT53" s="204"/>
      <c r="AU53" s="204"/>
      <c r="AV53" s="204"/>
      <c r="AW53" s="204"/>
      <c r="AX53" s="204"/>
      <c r="AY53" s="204"/>
      <c r="AZ53" s="204"/>
      <c r="BA53" s="204"/>
      <c r="BB53" s="204"/>
      <c r="BC53" s="204"/>
      <c r="BD53" s="204"/>
      <c r="BE53" s="204"/>
      <c r="BF53" s="204"/>
      <c r="BG53" s="204"/>
      <c r="BH53" s="204"/>
      <c r="BI53" s="204"/>
      <c r="BJ53" s="204"/>
      <c r="BK53" s="204"/>
      <c r="BL53" s="204"/>
      <c r="BM53" s="205"/>
    </row>
    <row r="54" ht="10.2" customHeight="1">
      <c r="A54" s="206"/>
      <c r="B54" s="211"/>
      <c r="C54" s="204"/>
      <c r="D54" s="204"/>
      <c r="E54" s="204"/>
      <c r="F54" s="204"/>
      <c r="G54" s="204"/>
      <c r="H54" s="204"/>
      <c r="I54" s="204"/>
      <c r="J54" s="212"/>
      <c r="K54" s="213"/>
      <c r="L54" s="211"/>
      <c r="M54" s="204"/>
      <c r="N54" s="204"/>
      <c r="O54" s="204"/>
      <c r="P54" s="204"/>
      <c r="Q54" s="204"/>
      <c r="R54" s="204"/>
      <c r="S54" s="204"/>
      <c r="T54" s="204"/>
      <c r="U54" s="204"/>
      <c r="V54" s="204"/>
      <c r="W54" s="204"/>
      <c r="X54" s="204"/>
      <c r="Y54" s="204"/>
      <c r="Z54" s="204"/>
      <c r="AA54" s="204"/>
      <c r="AB54" s="204"/>
      <c r="AC54" s="204"/>
      <c r="AD54" s="204"/>
      <c r="AE54" s="204"/>
      <c r="AF54" s="204"/>
      <c r="AG54" s="204"/>
      <c r="AH54" s="204"/>
      <c r="AI54" s="204"/>
      <c r="AJ54" s="204"/>
      <c r="AK54" s="204"/>
      <c r="AL54" s="204"/>
      <c r="AM54" s="204"/>
      <c r="AN54" s="204"/>
      <c r="AO54" s="204"/>
      <c r="AP54" s="204"/>
      <c r="AQ54" s="204"/>
      <c r="AR54" s="204"/>
      <c r="AS54" s="204"/>
      <c r="AT54" s="204"/>
      <c r="AU54" s="204"/>
      <c r="AV54" s="204"/>
      <c r="AW54" s="204"/>
      <c r="AX54" s="204"/>
      <c r="AY54" s="204"/>
      <c r="AZ54" s="204"/>
      <c r="BA54" s="204"/>
      <c r="BB54" s="204"/>
      <c r="BC54" s="204"/>
      <c r="BD54" s="204"/>
      <c r="BE54" s="204"/>
      <c r="BF54" s="204"/>
      <c r="BG54" s="204"/>
      <c r="BH54" s="204"/>
      <c r="BI54" s="204"/>
      <c r="BJ54" s="204"/>
      <c r="BK54" s="204"/>
      <c r="BL54" s="204"/>
      <c r="BM54" s="205"/>
    </row>
    <row r="55" ht="10.2" customHeight="1">
      <c r="A55" s="206"/>
      <c r="B55" s="211"/>
      <c r="C55" s="204"/>
      <c r="D55" s="204"/>
      <c r="E55" s="204"/>
      <c r="F55" s="204"/>
      <c r="G55" s="204"/>
      <c r="H55" s="204"/>
      <c r="I55" s="204"/>
      <c r="J55" s="212"/>
      <c r="K55" s="213"/>
      <c r="L55" s="211"/>
      <c r="M55" s="204"/>
      <c r="N55" s="204"/>
      <c r="O55" s="204"/>
      <c r="P55" s="204"/>
      <c r="Q55" s="204"/>
      <c r="R55" s="204"/>
      <c r="S55" s="204"/>
      <c r="T55" s="204"/>
      <c r="U55" s="204"/>
      <c r="V55" s="204"/>
      <c r="W55" s="204"/>
      <c r="X55" s="204"/>
      <c r="Y55" s="204"/>
      <c r="Z55" s="204"/>
      <c r="AA55" s="204"/>
      <c r="AB55" s="204"/>
      <c r="AC55" s="204"/>
      <c r="AD55" s="204"/>
      <c r="AE55" s="204"/>
      <c r="AF55" s="204"/>
      <c r="AG55" s="204"/>
      <c r="AH55" s="204"/>
      <c r="AI55" s="204"/>
      <c r="AJ55" s="204"/>
      <c r="AK55" s="204"/>
      <c r="AL55" s="204"/>
      <c r="AM55" s="204"/>
      <c r="AN55" s="204"/>
      <c r="AO55" s="204"/>
      <c r="AP55" s="204"/>
      <c r="AQ55" s="204"/>
      <c r="AR55" s="204"/>
      <c r="AS55" s="204"/>
      <c r="AT55" s="204"/>
      <c r="AU55" s="204"/>
      <c r="AV55" s="204"/>
      <c r="AW55" s="204"/>
      <c r="AX55" s="204"/>
      <c r="AY55" s="204"/>
      <c r="AZ55" s="204"/>
      <c r="BA55" s="204"/>
      <c r="BB55" s="204"/>
      <c r="BC55" s="204"/>
      <c r="BD55" s="204"/>
      <c r="BE55" s="204"/>
      <c r="BF55" s="204"/>
      <c r="BG55" s="204"/>
      <c r="BH55" s="204"/>
      <c r="BI55" s="204"/>
      <c r="BJ55" s="204"/>
      <c r="BK55" s="204"/>
      <c r="BL55" s="204"/>
      <c r="BM55" s="205"/>
    </row>
    <row r="56" ht="10.2" customHeight="1">
      <c r="A56" s="206"/>
      <c r="B56" s="211"/>
      <c r="C56" s="204"/>
      <c r="D56" s="204"/>
      <c r="E56" s="204"/>
      <c r="F56" s="204"/>
      <c r="G56" s="204"/>
      <c r="H56" s="204"/>
      <c r="I56" s="204"/>
      <c r="J56" s="212"/>
      <c r="K56" s="213"/>
      <c r="L56" s="211"/>
      <c r="M56" s="204"/>
      <c r="N56" s="204"/>
      <c r="O56" s="204"/>
      <c r="P56" s="204"/>
      <c r="Q56" s="204"/>
      <c r="R56" s="204"/>
      <c r="S56" s="204"/>
      <c r="T56" s="204"/>
      <c r="U56" s="204"/>
      <c r="V56" s="204"/>
      <c r="W56" s="204"/>
      <c r="X56" s="204"/>
      <c r="Y56" s="204"/>
      <c r="Z56" s="204"/>
      <c r="AA56" s="204"/>
      <c r="AB56" s="204"/>
      <c r="AC56" s="204"/>
      <c r="AD56" s="204"/>
      <c r="AE56" s="204"/>
      <c r="AF56" s="204"/>
      <c r="AG56" s="204"/>
      <c r="AH56" s="204"/>
      <c r="AI56" s="204"/>
      <c r="AJ56" s="204"/>
      <c r="AK56" s="204"/>
      <c r="AL56" s="204"/>
      <c r="AM56" s="204"/>
      <c r="AN56" s="204"/>
      <c r="AO56" s="204"/>
      <c r="AP56" s="204"/>
      <c r="AQ56" s="204"/>
      <c r="AR56" s="204"/>
      <c r="AS56" s="204"/>
      <c r="AT56" s="204"/>
      <c r="AU56" s="204"/>
      <c r="AV56" s="204"/>
      <c r="AW56" s="204"/>
      <c r="AX56" s="204"/>
      <c r="AY56" s="204"/>
      <c r="AZ56" s="204"/>
      <c r="BA56" s="204"/>
      <c r="BB56" s="204"/>
      <c r="BC56" s="204"/>
      <c r="BD56" s="204"/>
      <c r="BE56" s="204"/>
      <c r="BF56" s="204"/>
      <c r="BG56" s="204"/>
      <c r="BH56" s="204"/>
      <c r="BI56" s="204"/>
      <c r="BJ56" s="204"/>
      <c r="BK56" s="204"/>
      <c r="BL56" s="204"/>
      <c r="BM56" s="205"/>
    </row>
    <row r="57" ht="10.2" customHeight="1">
      <c r="A57" s="206"/>
      <c r="B57" s="211"/>
      <c r="C57" s="204"/>
      <c r="D57" s="204"/>
      <c r="E57" s="204"/>
      <c r="F57" s="204"/>
      <c r="G57" s="204"/>
      <c r="H57" s="204"/>
      <c r="I57" s="204"/>
      <c r="J57" s="212"/>
      <c r="K57" s="213"/>
      <c r="L57" s="211"/>
      <c r="M57" s="204"/>
      <c r="N57" s="204"/>
      <c r="O57" s="204"/>
      <c r="P57" s="204"/>
      <c r="Q57" s="204"/>
      <c r="R57" s="204"/>
      <c r="S57" s="204"/>
      <c r="T57" s="204"/>
      <c r="U57" s="204"/>
      <c r="V57" s="204"/>
      <c r="W57" s="204"/>
      <c r="X57" s="204"/>
      <c r="Y57" s="204"/>
      <c r="Z57" s="204"/>
      <c r="AA57" s="204"/>
      <c r="AB57" s="204"/>
      <c r="AC57" s="204"/>
      <c r="AD57" s="204"/>
      <c r="AE57" s="204"/>
      <c r="AF57" s="204"/>
      <c r="AG57" s="204"/>
      <c r="AH57" s="204"/>
      <c r="AI57" s="204"/>
      <c r="AJ57" s="204"/>
      <c r="AK57" s="204"/>
      <c r="AL57" s="204"/>
      <c r="AM57" s="204"/>
      <c r="AN57" s="204"/>
      <c r="AO57" s="204"/>
      <c r="AP57" s="204"/>
      <c r="AQ57" s="204"/>
      <c r="AR57" s="204"/>
      <c r="AS57" s="204"/>
      <c r="AT57" s="204"/>
      <c r="AU57" s="204"/>
      <c r="AV57" s="204"/>
      <c r="AW57" s="204"/>
      <c r="AX57" s="204"/>
      <c r="AY57" s="204"/>
      <c r="AZ57" s="204"/>
      <c r="BA57" s="204"/>
      <c r="BB57" s="204"/>
      <c r="BC57" s="204"/>
      <c r="BD57" s="204"/>
      <c r="BE57" s="204"/>
      <c r="BF57" s="204"/>
      <c r="BG57" s="204"/>
      <c r="BH57" s="204"/>
      <c r="BI57" s="204"/>
      <c r="BJ57" s="204"/>
      <c r="BK57" s="204"/>
      <c r="BL57" s="204"/>
      <c r="BM57" s="205"/>
    </row>
    <row r="58" ht="10.2" customHeight="1">
      <c r="A58" s="206"/>
      <c r="B58" s="211"/>
      <c r="C58" s="204"/>
      <c r="D58" s="204"/>
      <c r="E58" s="204"/>
      <c r="F58" s="204"/>
      <c r="G58" s="204"/>
      <c r="H58" s="204"/>
      <c r="I58" s="204"/>
      <c r="J58" s="212"/>
      <c r="K58" s="213"/>
      <c r="L58" s="211"/>
      <c r="M58" s="204"/>
      <c r="N58" s="204"/>
      <c r="O58" s="204"/>
      <c r="P58" s="204"/>
      <c r="Q58" s="204"/>
      <c r="R58" s="204"/>
      <c r="S58" s="204"/>
      <c r="T58" s="204"/>
      <c r="U58" s="204"/>
      <c r="V58" s="204"/>
      <c r="W58" s="204"/>
      <c r="X58" s="204"/>
      <c r="Y58" s="204"/>
      <c r="Z58" s="204"/>
      <c r="AA58" s="204"/>
      <c r="AB58" s="204"/>
      <c r="AC58" s="204"/>
      <c r="AD58" s="204"/>
      <c r="AE58" s="204"/>
      <c r="AF58" s="204"/>
      <c r="AG58" s="204"/>
      <c r="AH58" s="204"/>
      <c r="AI58" s="204"/>
      <c r="AJ58" s="204"/>
      <c r="AK58" s="204"/>
      <c r="AL58" s="204"/>
      <c r="AM58" s="204"/>
      <c r="AN58" s="204"/>
      <c r="AO58" s="204"/>
      <c r="AP58" s="204"/>
      <c r="AQ58" s="204"/>
      <c r="AR58" s="204"/>
      <c r="AS58" s="204"/>
      <c r="AT58" s="204"/>
      <c r="AU58" s="204"/>
      <c r="AV58" s="204"/>
      <c r="AW58" s="204"/>
      <c r="AX58" s="204"/>
      <c r="AY58" s="204"/>
      <c r="AZ58" s="204"/>
      <c r="BA58" s="204"/>
      <c r="BB58" s="204"/>
      <c r="BC58" s="204"/>
      <c r="BD58" s="204"/>
      <c r="BE58" s="204"/>
      <c r="BF58" s="204"/>
      <c r="BG58" s="204"/>
      <c r="BH58" s="204"/>
      <c r="BI58" s="204"/>
      <c r="BJ58" s="204"/>
      <c r="BK58" s="204"/>
      <c r="BL58" s="204"/>
      <c r="BM58" s="205"/>
    </row>
    <row r="59" ht="10.2" customHeight="1">
      <c r="A59" s="206"/>
      <c r="B59" s="211"/>
      <c r="C59" s="204"/>
      <c r="D59" s="204"/>
      <c r="E59" s="204"/>
      <c r="F59" s="204"/>
      <c r="G59" s="204"/>
      <c r="H59" s="204"/>
      <c r="I59" s="204"/>
      <c r="J59" s="212"/>
      <c r="K59" s="213"/>
      <c r="L59" s="211"/>
      <c r="M59" s="204"/>
      <c r="N59" s="204"/>
      <c r="O59" s="204"/>
      <c r="P59" s="204"/>
      <c r="Q59" s="204"/>
      <c r="R59" s="204"/>
      <c r="S59" s="204"/>
      <c r="T59" s="204"/>
      <c r="U59" s="204"/>
      <c r="V59" s="204"/>
      <c r="W59" s="204"/>
      <c r="X59" s="204"/>
      <c r="Y59" s="204"/>
      <c r="Z59" s="204"/>
      <c r="AA59" s="204"/>
      <c r="AB59" s="204"/>
      <c r="AC59" s="204"/>
      <c r="AD59" s="204"/>
      <c r="AE59" s="204"/>
      <c r="AF59" s="204"/>
      <c r="AG59" s="204"/>
      <c r="AH59" s="204"/>
      <c r="AI59" s="204"/>
      <c r="AJ59" s="204"/>
      <c r="AK59" s="204"/>
      <c r="AL59" s="204"/>
      <c r="AM59" s="204"/>
      <c r="AN59" s="204"/>
      <c r="AO59" s="204"/>
      <c r="AP59" s="204"/>
      <c r="AQ59" s="204"/>
      <c r="AR59" s="204"/>
      <c r="AS59" s="204"/>
      <c r="AT59" s="204"/>
      <c r="AU59" s="204"/>
      <c r="AV59" s="204"/>
      <c r="AW59" s="204"/>
      <c r="AX59" s="204"/>
      <c r="AY59" s="204"/>
      <c r="AZ59" s="204"/>
      <c r="BA59" s="204"/>
      <c r="BB59" s="204"/>
      <c r="BC59" s="204"/>
      <c r="BD59" s="204"/>
      <c r="BE59" s="204"/>
      <c r="BF59" s="204"/>
      <c r="BG59" s="204"/>
      <c r="BH59" s="204"/>
      <c r="BI59" s="204"/>
      <c r="BJ59" s="204"/>
      <c r="BK59" s="204"/>
      <c r="BL59" s="204"/>
      <c r="BM59" s="205"/>
    </row>
    <row r="60" ht="10.2" customHeight="1">
      <c r="A60" s="206"/>
      <c r="B60" s="211"/>
      <c r="C60" s="204"/>
      <c r="D60" s="204"/>
      <c r="E60" s="204"/>
      <c r="F60" s="204"/>
      <c r="G60" s="204"/>
      <c r="H60" s="204"/>
      <c r="I60" s="204"/>
      <c r="J60" s="212"/>
      <c r="K60" s="213"/>
      <c r="L60" s="211"/>
      <c r="M60" s="204"/>
      <c r="N60" s="204"/>
      <c r="O60" s="204"/>
      <c r="P60" s="204"/>
      <c r="Q60" s="204"/>
      <c r="R60" s="204"/>
      <c r="S60" s="204"/>
      <c r="T60" s="204"/>
      <c r="U60" s="204"/>
      <c r="V60" s="204"/>
      <c r="W60" s="204"/>
      <c r="X60" s="204"/>
      <c r="Y60" s="204"/>
      <c r="Z60" s="204"/>
      <c r="AA60" s="204"/>
      <c r="AB60" s="204"/>
      <c r="AC60" s="204"/>
      <c r="AD60" s="204"/>
      <c r="AE60" s="204"/>
      <c r="AF60" s="204"/>
      <c r="AG60" s="204"/>
      <c r="AH60" s="204"/>
      <c r="AI60" s="204"/>
      <c r="AJ60" s="204"/>
      <c r="AK60" s="204"/>
      <c r="AL60" s="204"/>
      <c r="AM60" s="204"/>
      <c r="AN60" s="204"/>
      <c r="AO60" s="204"/>
      <c r="AP60" s="204"/>
      <c r="AQ60" s="204"/>
      <c r="AR60" s="204"/>
      <c r="AS60" s="204"/>
      <c r="AT60" s="204"/>
      <c r="AU60" s="204"/>
      <c r="AV60" s="204"/>
      <c r="AW60" s="204"/>
      <c r="AX60" s="204"/>
      <c r="AY60" s="204"/>
      <c r="AZ60" s="204"/>
      <c r="BA60" s="204"/>
      <c r="BB60" s="204"/>
      <c r="BC60" s="204"/>
      <c r="BD60" s="204"/>
      <c r="BE60" s="204"/>
      <c r="BF60" s="204"/>
      <c r="BG60" s="204"/>
      <c r="BH60" s="204"/>
      <c r="BI60" s="204"/>
      <c r="BJ60" s="204"/>
      <c r="BK60" s="204"/>
      <c r="BL60" s="204"/>
      <c r="BM60" s="205"/>
    </row>
    <row r="61" ht="13.2" customHeight="1">
      <c r="A61" s="206"/>
      <c r="B61" s="211"/>
      <c r="C61" s="204"/>
      <c r="D61" t="s" s="86">
        <v>59</v>
      </c>
      <c r="E61" s="223"/>
      <c r="F61" t="s" s="87">
        <v>60</v>
      </c>
      <c r="G61" t="s" s="86">
        <v>59</v>
      </c>
      <c r="H61" s="223"/>
      <c r="I61" s="223"/>
      <c r="J61" t="s" s="88">
        <v>60</v>
      </c>
      <c r="K61" s="225"/>
      <c r="L61" s="211"/>
      <c r="M61" s="204"/>
      <c r="N61" s="204"/>
      <c r="O61" s="204"/>
      <c r="P61" s="204"/>
      <c r="Q61" s="204"/>
      <c r="R61" s="204"/>
      <c r="S61" s="204"/>
      <c r="T61" s="204"/>
      <c r="U61" s="204"/>
      <c r="V61" s="204"/>
      <c r="W61" s="204"/>
      <c r="X61" s="204"/>
      <c r="Y61" s="204"/>
      <c r="Z61" s="204"/>
      <c r="AA61" s="204"/>
      <c r="AB61" s="204"/>
      <c r="AC61" s="204"/>
      <c r="AD61" s="204"/>
      <c r="AE61" s="204"/>
      <c r="AF61" s="204"/>
      <c r="AG61" s="204"/>
      <c r="AH61" s="204"/>
      <c r="AI61" s="204"/>
      <c r="AJ61" s="204"/>
      <c r="AK61" s="204"/>
      <c r="AL61" s="204"/>
      <c r="AM61" s="204"/>
      <c r="AN61" s="204"/>
      <c r="AO61" s="204"/>
      <c r="AP61" s="204"/>
      <c r="AQ61" s="204"/>
      <c r="AR61" s="204"/>
      <c r="AS61" s="204"/>
      <c r="AT61" s="204"/>
      <c r="AU61" s="204"/>
      <c r="AV61" s="204"/>
      <c r="AW61" s="204"/>
      <c r="AX61" s="204"/>
      <c r="AY61" s="204"/>
      <c r="AZ61" s="204"/>
      <c r="BA61" s="204"/>
      <c r="BB61" s="204"/>
      <c r="BC61" s="204"/>
      <c r="BD61" s="204"/>
      <c r="BE61" s="204"/>
      <c r="BF61" s="204"/>
      <c r="BG61" s="204"/>
      <c r="BH61" s="204"/>
      <c r="BI61" s="204"/>
      <c r="BJ61" s="204"/>
      <c r="BK61" s="204"/>
      <c r="BL61" s="204"/>
      <c r="BM61" s="205"/>
    </row>
    <row r="62" ht="10.2" customHeight="1">
      <c r="A62" s="206"/>
      <c r="B62" s="211"/>
      <c r="C62" s="204"/>
      <c r="D62" s="226"/>
      <c r="E62" s="226"/>
      <c r="F62" s="226"/>
      <c r="G62" s="226"/>
      <c r="H62" s="226"/>
      <c r="I62" s="226"/>
      <c r="J62" s="227"/>
      <c r="K62" s="228"/>
      <c r="L62" s="211"/>
      <c r="M62" s="204"/>
      <c r="N62" s="204"/>
      <c r="O62" s="204"/>
      <c r="P62" s="204"/>
      <c r="Q62" s="204"/>
      <c r="R62" s="204"/>
      <c r="S62" s="204"/>
      <c r="T62" s="204"/>
      <c r="U62" s="204"/>
      <c r="V62" s="204"/>
      <c r="W62" s="204"/>
      <c r="X62" s="204"/>
      <c r="Y62" s="204"/>
      <c r="Z62" s="204"/>
      <c r="AA62" s="204"/>
      <c r="AB62" s="204"/>
      <c r="AC62" s="204"/>
      <c r="AD62" s="204"/>
      <c r="AE62" s="204"/>
      <c r="AF62" s="204"/>
      <c r="AG62" s="204"/>
      <c r="AH62" s="204"/>
      <c r="AI62" s="204"/>
      <c r="AJ62" s="204"/>
      <c r="AK62" s="204"/>
      <c r="AL62" s="204"/>
      <c r="AM62" s="204"/>
      <c r="AN62" s="204"/>
      <c r="AO62" s="204"/>
      <c r="AP62" s="204"/>
      <c r="AQ62" s="204"/>
      <c r="AR62" s="204"/>
      <c r="AS62" s="204"/>
      <c r="AT62" s="204"/>
      <c r="AU62" s="204"/>
      <c r="AV62" s="204"/>
      <c r="AW62" s="204"/>
      <c r="AX62" s="204"/>
      <c r="AY62" s="204"/>
      <c r="AZ62" s="204"/>
      <c r="BA62" s="204"/>
      <c r="BB62" s="204"/>
      <c r="BC62" s="204"/>
      <c r="BD62" s="204"/>
      <c r="BE62" s="204"/>
      <c r="BF62" s="204"/>
      <c r="BG62" s="204"/>
      <c r="BH62" s="204"/>
      <c r="BI62" s="204"/>
      <c r="BJ62" s="204"/>
      <c r="BK62" s="204"/>
      <c r="BL62" s="204"/>
      <c r="BM62" s="205"/>
    </row>
    <row r="63" ht="10.2" customHeight="1">
      <c r="A63" s="206"/>
      <c r="B63" s="211"/>
      <c r="C63" s="204"/>
      <c r="D63" s="204"/>
      <c r="E63" s="204"/>
      <c r="F63" s="204"/>
      <c r="G63" s="204"/>
      <c r="H63" s="204"/>
      <c r="I63" s="204"/>
      <c r="J63" s="212"/>
      <c r="K63" s="213"/>
      <c r="L63" s="211"/>
      <c r="M63" s="204"/>
      <c r="N63" s="204"/>
      <c r="O63" s="204"/>
      <c r="P63" s="204"/>
      <c r="Q63" s="204"/>
      <c r="R63" s="204"/>
      <c r="S63" s="204"/>
      <c r="T63" s="204"/>
      <c r="U63" s="204"/>
      <c r="V63" s="204"/>
      <c r="W63" s="204"/>
      <c r="X63" s="204"/>
      <c r="Y63" s="204"/>
      <c r="Z63" s="204"/>
      <c r="AA63" s="204"/>
      <c r="AB63" s="204"/>
      <c r="AC63" s="204"/>
      <c r="AD63" s="204"/>
      <c r="AE63" s="204"/>
      <c r="AF63" s="204"/>
      <c r="AG63" s="204"/>
      <c r="AH63" s="204"/>
      <c r="AI63" s="204"/>
      <c r="AJ63" s="204"/>
      <c r="AK63" s="204"/>
      <c r="AL63" s="204"/>
      <c r="AM63" s="204"/>
      <c r="AN63" s="204"/>
      <c r="AO63" s="204"/>
      <c r="AP63" s="204"/>
      <c r="AQ63" s="204"/>
      <c r="AR63" s="204"/>
      <c r="AS63" s="204"/>
      <c r="AT63" s="204"/>
      <c r="AU63" s="204"/>
      <c r="AV63" s="204"/>
      <c r="AW63" s="204"/>
      <c r="AX63" s="204"/>
      <c r="AY63" s="204"/>
      <c r="AZ63" s="204"/>
      <c r="BA63" s="204"/>
      <c r="BB63" s="204"/>
      <c r="BC63" s="204"/>
      <c r="BD63" s="204"/>
      <c r="BE63" s="204"/>
      <c r="BF63" s="204"/>
      <c r="BG63" s="204"/>
      <c r="BH63" s="204"/>
      <c r="BI63" s="204"/>
      <c r="BJ63" s="204"/>
      <c r="BK63" s="204"/>
      <c r="BL63" s="204"/>
      <c r="BM63" s="205"/>
    </row>
    <row r="64" ht="10.2" customHeight="1">
      <c r="A64" s="206"/>
      <c r="B64" s="211"/>
      <c r="C64" s="204"/>
      <c r="D64" s="223"/>
      <c r="E64" s="223"/>
      <c r="F64" s="223"/>
      <c r="G64" s="223"/>
      <c r="H64" s="223"/>
      <c r="I64" s="223"/>
      <c r="J64" s="224"/>
      <c r="K64" s="225"/>
      <c r="L64" s="211"/>
      <c r="M64" s="204"/>
      <c r="N64" s="204"/>
      <c r="O64" s="204"/>
      <c r="P64" s="204"/>
      <c r="Q64" s="204"/>
      <c r="R64" s="204"/>
      <c r="S64" s="204"/>
      <c r="T64" s="204"/>
      <c r="U64" s="204"/>
      <c r="V64" s="204"/>
      <c r="W64" s="204"/>
      <c r="X64" s="204"/>
      <c r="Y64" s="204"/>
      <c r="Z64" s="204"/>
      <c r="AA64" s="204"/>
      <c r="AB64" s="204"/>
      <c r="AC64" s="204"/>
      <c r="AD64" s="204"/>
      <c r="AE64" s="204"/>
      <c r="AF64" s="204"/>
      <c r="AG64" s="204"/>
      <c r="AH64" s="204"/>
      <c r="AI64" s="204"/>
      <c r="AJ64" s="204"/>
      <c r="AK64" s="204"/>
      <c r="AL64" s="204"/>
      <c r="AM64" s="204"/>
      <c r="AN64" s="204"/>
      <c r="AO64" s="204"/>
      <c r="AP64" s="204"/>
      <c r="AQ64" s="204"/>
      <c r="AR64" s="204"/>
      <c r="AS64" s="204"/>
      <c r="AT64" s="204"/>
      <c r="AU64" s="204"/>
      <c r="AV64" s="204"/>
      <c r="AW64" s="204"/>
      <c r="AX64" s="204"/>
      <c r="AY64" s="204"/>
      <c r="AZ64" s="204"/>
      <c r="BA64" s="204"/>
      <c r="BB64" s="204"/>
      <c r="BC64" s="204"/>
      <c r="BD64" s="204"/>
      <c r="BE64" s="204"/>
      <c r="BF64" s="204"/>
      <c r="BG64" s="204"/>
      <c r="BH64" s="204"/>
      <c r="BI64" s="204"/>
      <c r="BJ64" s="204"/>
      <c r="BK64" s="204"/>
      <c r="BL64" s="204"/>
      <c r="BM64" s="205"/>
    </row>
    <row r="65" ht="13.2" customHeight="1">
      <c r="A65" s="206"/>
      <c r="B65" s="211"/>
      <c r="C65" s="204"/>
      <c r="D65" t="s" s="85">
        <v>61</v>
      </c>
      <c r="E65" s="226"/>
      <c r="F65" s="226"/>
      <c r="G65" t="s" s="85">
        <v>62</v>
      </c>
      <c r="H65" s="226"/>
      <c r="I65" s="226"/>
      <c r="J65" s="227"/>
      <c r="K65" s="228"/>
      <c r="L65" s="211"/>
      <c r="M65" s="204"/>
      <c r="N65" s="204"/>
      <c r="O65" s="204"/>
      <c r="P65" s="204"/>
      <c r="Q65" s="204"/>
      <c r="R65" s="204"/>
      <c r="S65" s="204"/>
      <c r="T65" s="204"/>
      <c r="U65" s="204"/>
      <c r="V65" s="204"/>
      <c r="W65" s="204"/>
      <c r="X65" s="204"/>
      <c r="Y65" s="204"/>
      <c r="Z65" s="204"/>
      <c r="AA65" s="204"/>
      <c r="AB65" s="204"/>
      <c r="AC65" s="204"/>
      <c r="AD65" s="204"/>
      <c r="AE65" s="204"/>
      <c r="AF65" s="204"/>
      <c r="AG65" s="204"/>
      <c r="AH65" s="204"/>
      <c r="AI65" s="204"/>
      <c r="AJ65" s="204"/>
      <c r="AK65" s="204"/>
      <c r="AL65" s="204"/>
      <c r="AM65" s="204"/>
      <c r="AN65" s="204"/>
      <c r="AO65" s="204"/>
      <c r="AP65" s="204"/>
      <c r="AQ65" s="204"/>
      <c r="AR65" s="204"/>
      <c r="AS65" s="204"/>
      <c r="AT65" s="204"/>
      <c r="AU65" s="204"/>
      <c r="AV65" s="204"/>
      <c r="AW65" s="204"/>
      <c r="AX65" s="204"/>
      <c r="AY65" s="204"/>
      <c r="AZ65" s="204"/>
      <c r="BA65" s="204"/>
      <c r="BB65" s="204"/>
      <c r="BC65" s="204"/>
      <c r="BD65" s="204"/>
      <c r="BE65" s="204"/>
      <c r="BF65" s="204"/>
      <c r="BG65" s="204"/>
      <c r="BH65" s="204"/>
      <c r="BI65" s="204"/>
      <c r="BJ65" s="204"/>
      <c r="BK65" s="204"/>
      <c r="BL65" s="204"/>
      <c r="BM65" s="205"/>
    </row>
    <row r="66" ht="10.2" customHeight="1">
      <c r="A66" s="206"/>
      <c r="B66" s="211"/>
      <c r="C66" s="204"/>
      <c r="D66" s="204"/>
      <c r="E66" s="204"/>
      <c r="F66" s="204"/>
      <c r="G66" s="204"/>
      <c r="H66" s="204"/>
      <c r="I66" s="204"/>
      <c r="J66" s="212"/>
      <c r="K66" s="213"/>
      <c r="L66" s="211"/>
      <c r="M66" s="204"/>
      <c r="N66" s="204"/>
      <c r="O66" s="204"/>
      <c r="P66" s="204"/>
      <c r="Q66" s="204"/>
      <c r="R66" s="204"/>
      <c r="S66" s="204"/>
      <c r="T66" s="204"/>
      <c r="U66" s="204"/>
      <c r="V66" s="204"/>
      <c r="W66" s="204"/>
      <c r="X66" s="204"/>
      <c r="Y66" s="204"/>
      <c r="Z66" s="204"/>
      <c r="AA66" s="204"/>
      <c r="AB66" s="204"/>
      <c r="AC66" s="204"/>
      <c r="AD66" s="204"/>
      <c r="AE66" s="204"/>
      <c r="AF66" s="204"/>
      <c r="AG66" s="204"/>
      <c r="AH66" s="204"/>
      <c r="AI66" s="204"/>
      <c r="AJ66" s="204"/>
      <c r="AK66" s="204"/>
      <c r="AL66" s="204"/>
      <c r="AM66" s="204"/>
      <c r="AN66" s="204"/>
      <c r="AO66" s="204"/>
      <c r="AP66" s="204"/>
      <c r="AQ66" s="204"/>
      <c r="AR66" s="204"/>
      <c r="AS66" s="204"/>
      <c r="AT66" s="204"/>
      <c r="AU66" s="204"/>
      <c r="AV66" s="204"/>
      <c r="AW66" s="204"/>
      <c r="AX66" s="204"/>
      <c r="AY66" s="204"/>
      <c r="AZ66" s="204"/>
      <c r="BA66" s="204"/>
      <c r="BB66" s="204"/>
      <c r="BC66" s="204"/>
      <c r="BD66" s="204"/>
      <c r="BE66" s="204"/>
      <c r="BF66" s="204"/>
      <c r="BG66" s="204"/>
      <c r="BH66" s="204"/>
      <c r="BI66" s="204"/>
      <c r="BJ66" s="204"/>
      <c r="BK66" s="204"/>
      <c r="BL66" s="204"/>
      <c r="BM66" s="205"/>
    </row>
    <row r="67" ht="10.2" customHeight="1">
      <c r="A67" s="206"/>
      <c r="B67" s="211"/>
      <c r="C67" s="204"/>
      <c r="D67" s="204"/>
      <c r="E67" s="204"/>
      <c r="F67" s="204"/>
      <c r="G67" s="204"/>
      <c r="H67" s="204"/>
      <c r="I67" s="204"/>
      <c r="J67" s="212"/>
      <c r="K67" s="213"/>
      <c r="L67" s="211"/>
      <c r="M67" s="204"/>
      <c r="N67" s="204"/>
      <c r="O67" s="204"/>
      <c r="P67" s="204"/>
      <c r="Q67" s="204"/>
      <c r="R67" s="204"/>
      <c r="S67" s="204"/>
      <c r="T67" s="204"/>
      <c r="U67" s="204"/>
      <c r="V67" s="204"/>
      <c r="W67" s="204"/>
      <c r="X67" s="204"/>
      <c r="Y67" s="204"/>
      <c r="Z67" s="204"/>
      <c r="AA67" s="204"/>
      <c r="AB67" s="204"/>
      <c r="AC67" s="204"/>
      <c r="AD67" s="204"/>
      <c r="AE67" s="204"/>
      <c r="AF67" s="204"/>
      <c r="AG67" s="204"/>
      <c r="AH67" s="204"/>
      <c r="AI67" s="204"/>
      <c r="AJ67" s="204"/>
      <c r="AK67" s="204"/>
      <c r="AL67" s="204"/>
      <c r="AM67" s="204"/>
      <c r="AN67" s="204"/>
      <c r="AO67" s="204"/>
      <c r="AP67" s="204"/>
      <c r="AQ67" s="204"/>
      <c r="AR67" s="204"/>
      <c r="AS67" s="204"/>
      <c r="AT67" s="204"/>
      <c r="AU67" s="204"/>
      <c r="AV67" s="204"/>
      <c r="AW67" s="204"/>
      <c r="AX67" s="204"/>
      <c r="AY67" s="204"/>
      <c r="AZ67" s="204"/>
      <c r="BA67" s="204"/>
      <c r="BB67" s="204"/>
      <c r="BC67" s="204"/>
      <c r="BD67" s="204"/>
      <c r="BE67" s="204"/>
      <c r="BF67" s="204"/>
      <c r="BG67" s="204"/>
      <c r="BH67" s="204"/>
      <c r="BI67" s="204"/>
      <c r="BJ67" s="204"/>
      <c r="BK67" s="204"/>
      <c r="BL67" s="204"/>
      <c r="BM67" s="205"/>
    </row>
    <row r="68" ht="10.2" customHeight="1">
      <c r="A68" s="206"/>
      <c r="B68" s="211"/>
      <c r="C68" s="204"/>
      <c r="D68" s="204"/>
      <c r="E68" s="204"/>
      <c r="F68" s="204"/>
      <c r="G68" s="204"/>
      <c r="H68" s="204"/>
      <c r="I68" s="204"/>
      <c r="J68" s="212"/>
      <c r="K68" s="213"/>
      <c r="L68" s="211"/>
      <c r="M68" s="204"/>
      <c r="N68" s="204"/>
      <c r="O68" s="204"/>
      <c r="P68" s="204"/>
      <c r="Q68" s="204"/>
      <c r="R68" s="204"/>
      <c r="S68" s="204"/>
      <c r="T68" s="204"/>
      <c r="U68" s="204"/>
      <c r="V68" s="204"/>
      <c r="W68" s="204"/>
      <c r="X68" s="204"/>
      <c r="Y68" s="204"/>
      <c r="Z68" s="204"/>
      <c r="AA68" s="204"/>
      <c r="AB68" s="204"/>
      <c r="AC68" s="204"/>
      <c r="AD68" s="204"/>
      <c r="AE68" s="204"/>
      <c r="AF68" s="204"/>
      <c r="AG68" s="204"/>
      <c r="AH68" s="204"/>
      <c r="AI68" s="204"/>
      <c r="AJ68" s="204"/>
      <c r="AK68" s="204"/>
      <c r="AL68" s="204"/>
      <c r="AM68" s="204"/>
      <c r="AN68" s="204"/>
      <c r="AO68" s="204"/>
      <c r="AP68" s="204"/>
      <c r="AQ68" s="204"/>
      <c r="AR68" s="204"/>
      <c r="AS68" s="204"/>
      <c r="AT68" s="204"/>
      <c r="AU68" s="204"/>
      <c r="AV68" s="204"/>
      <c r="AW68" s="204"/>
      <c r="AX68" s="204"/>
      <c r="AY68" s="204"/>
      <c r="AZ68" s="204"/>
      <c r="BA68" s="204"/>
      <c r="BB68" s="204"/>
      <c r="BC68" s="204"/>
      <c r="BD68" s="204"/>
      <c r="BE68" s="204"/>
      <c r="BF68" s="204"/>
      <c r="BG68" s="204"/>
      <c r="BH68" s="204"/>
      <c r="BI68" s="204"/>
      <c r="BJ68" s="204"/>
      <c r="BK68" s="204"/>
      <c r="BL68" s="204"/>
      <c r="BM68" s="205"/>
    </row>
    <row r="69" ht="10.2" customHeight="1">
      <c r="A69" s="206"/>
      <c r="B69" s="211"/>
      <c r="C69" s="204"/>
      <c r="D69" s="204"/>
      <c r="E69" s="204"/>
      <c r="F69" s="204"/>
      <c r="G69" s="204"/>
      <c r="H69" s="204"/>
      <c r="I69" s="204"/>
      <c r="J69" s="212"/>
      <c r="K69" s="213"/>
      <c r="L69" s="211"/>
      <c r="M69" s="204"/>
      <c r="N69" s="204"/>
      <c r="O69" s="204"/>
      <c r="P69" s="204"/>
      <c r="Q69" s="204"/>
      <c r="R69" s="204"/>
      <c r="S69" s="204"/>
      <c r="T69" s="204"/>
      <c r="U69" s="204"/>
      <c r="V69" s="204"/>
      <c r="W69" s="204"/>
      <c r="X69" s="204"/>
      <c r="Y69" s="204"/>
      <c r="Z69" s="204"/>
      <c r="AA69" s="204"/>
      <c r="AB69" s="204"/>
      <c r="AC69" s="204"/>
      <c r="AD69" s="204"/>
      <c r="AE69" s="204"/>
      <c r="AF69" s="204"/>
      <c r="AG69" s="204"/>
      <c r="AH69" s="204"/>
      <c r="AI69" s="204"/>
      <c r="AJ69" s="204"/>
      <c r="AK69" s="204"/>
      <c r="AL69" s="204"/>
      <c r="AM69" s="204"/>
      <c r="AN69" s="204"/>
      <c r="AO69" s="204"/>
      <c r="AP69" s="204"/>
      <c r="AQ69" s="204"/>
      <c r="AR69" s="204"/>
      <c r="AS69" s="204"/>
      <c r="AT69" s="204"/>
      <c r="AU69" s="204"/>
      <c r="AV69" s="204"/>
      <c r="AW69" s="204"/>
      <c r="AX69" s="204"/>
      <c r="AY69" s="204"/>
      <c r="AZ69" s="204"/>
      <c r="BA69" s="204"/>
      <c r="BB69" s="204"/>
      <c r="BC69" s="204"/>
      <c r="BD69" s="204"/>
      <c r="BE69" s="204"/>
      <c r="BF69" s="204"/>
      <c r="BG69" s="204"/>
      <c r="BH69" s="204"/>
      <c r="BI69" s="204"/>
      <c r="BJ69" s="204"/>
      <c r="BK69" s="204"/>
      <c r="BL69" s="204"/>
      <c r="BM69" s="205"/>
    </row>
    <row r="70" ht="10.2" customHeight="1">
      <c r="A70" s="206"/>
      <c r="B70" s="211"/>
      <c r="C70" s="204"/>
      <c r="D70" s="204"/>
      <c r="E70" s="204"/>
      <c r="F70" s="204"/>
      <c r="G70" s="204"/>
      <c r="H70" s="204"/>
      <c r="I70" s="204"/>
      <c r="J70" s="212"/>
      <c r="K70" s="213"/>
      <c r="L70" s="211"/>
      <c r="M70" s="204"/>
      <c r="N70" s="204"/>
      <c r="O70" s="204"/>
      <c r="P70" s="204"/>
      <c r="Q70" s="204"/>
      <c r="R70" s="204"/>
      <c r="S70" s="204"/>
      <c r="T70" s="204"/>
      <c r="U70" s="204"/>
      <c r="V70" s="204"/>
      <c r="W70" s="204"/>
      <c r="X70" s="204"/>
      <c r="Y70" s="204"/>
      <c r="Z70" s="204"/>
      <c r="AA70" s="204"/>
      <c r="AB70" s="204"/>
      <c r="AC70" s="204"/>
      <c r="AD70" s="204"/>
      <c r="AE70" s="204"/>
      <c r="AF70" s="204"/>
      <c r="AG70" s="204"/>
      <c r="AH70" s="204"/>
      <c r="AI70" s="204"/>
      <c r="AJ70" s="204"/>
      <c r="AK70" s="204"/>
      <c r="AL70" s="204"/>
      <c r="AM70" s="204"/>
      <c r="AN70" s="204"/>
      <c r="AO70" s="204"/>
      <c r="AP70" s="204"/>
      <c r="AQ70" s="204"/>
      <c r="AR70" s="204"/>
      <c r="AS70" s="204"/>
      <c r="AT70" s="204"/>
      <c r="AU70" s="204"/>
      <c r="AV70" s="204"/>
      <c r="AW70" s="204"/>
      <c r="AX70" s="204"/>
      <c r="AY70" s="204"/>
      <c r="AZ70" s="204"/>
      <c r="BA70" s="204"/>
      <c r="BB70" s="204"/>
      <c r="BC70" s="204"/>
      <c r="BD70" s="204"/>
      <c r="BE70" s="204"/>
      <c r="BF70" s="204"/>
      <c r="BG70" s="204"/>
      <c r="BH70" s="204"/>
      <c r="BI70" s="204"/>
      <c r="BJ70" s="204"/>
      <c r="BK70" s="204"/>
      <c r="BL70" s="204"/>
      <c r="BM70" s="205"/>
    </row>
    <row r="71" ht="10.2" customHeight="1">
      <c r="A71" s="206"/>
      <c r="B71" s="211"/>
      <c r="C71" s="204"/>
      <c r="D71" s="204"/>
      <c r="E71" s="204"/>
      <c r="F71" s="204"/>
      <c r="G71" s="204"/>
      <c r="H71" s="204"/>
      <c r="I71" s="204"/>
      <c r="J71" s="212"/>
      <c r="K71" s="213"/>
      <c r="L71" s="211"/>
      <c r="M71" s="204"/>
      <c r="N71" s="204"/>
      <c r="O71" s="204"/>
      <c r="P71" s="204"/>
      <c r="Q71" s="204"/>
      <c r="R71" s="204"/>
      <c r="S71" s="204"/>
      <c r="T71" s="204"/>
      <c r="U71" s="204"/>
      <c r="V71" s="204"/>
      <c r="W71" s="204"/>
      <c r="X71" s="204"/>
      <c r="Y71" s="204"/>
      <c r="Z71" s="204"/>
      <c r="AA71" s="204"/>
      <c r="AB71" s="204"/>
      <c r="AC71" s="204"/>
      <c r="AD71" s="204"/>
      <c r="AE71" s="204"/>
      <c r="AF71" s="204"/>
      <c r="AG71" s="204"/>
      <c r="AH71" s="204"/>
      <c r="AI71" s="204"/>
      <c r="AJ71" s="204"/>
      <c r="AK71" s="204"/>
      <c r="AL71" s="204"/>
      <c r="AM71" s="204"/>
      <c r="AN71" s="204"/>
      <c r="AO71" s="204"/>
      <c r="AP71" s="204"/>
      <c r="AQ71" s="204"/>
      <c r="AR71" s="204"/>
      <c r="AS71" s="204"/>
      <c r="AT71" s="204"/>
      <c r="AU71" s="204"/>
      <c r="AV71" s="204"/>
      <c r="AW71" s="204"/>
      <c r="AX71" s="204"/>
      <c r="AY71" s="204"/>
      <c r="AZ71" s="204"/>
      <c r="BA71" s="204"/>
      <c r="BB71" s="204"/>
      <c r="BC71" s="204"/>
      <c r="BD71" s="204"/>
      <c r="BE71" s="204"/>
      <c r="BF71" s="204"/>
      <c r="BG71" s="204"/>
      <c r="BH71" s="204"/>
      <c r="BI71" s="204"/>
      <c r="BJ71" s="204"/>
      <c r="BK71" s="204"/>
      <c r="BL71" s="204"/>
      <c r="BM71" s="205"/>
    </row>
    <row r="72" ht="10.2" customHeight="1">
      <c r="A72" s="206"/>
      <c r="B72" s="211"/>
      <c r="C72" s="204"/>
      <c r="D72" s="204"/>
      <c r="E72" s="204"/>
      <c r="F72" s="204"/>
      <c r="G72" s="204"/>
      <c r="H72" s="204"/>
      <c r="I72" s="204"/>
      <c r="J72" s="212"/>
      <c r="K72" s="213"/>
      <c r="L72" s="211"/>
      <c r="M72" s="204"/>
      <c r="N72" s="204"/>
      <c r="O72" s="204"/>
      <c r="P72" s="204"/>
      <c r="Q72" s="204"/>
      <c r="R72" s="204"/>
      <c r="S72" s="204"/>
      <c r="T72" s="204"/>
      <c r="U72" s="204"/>
      <c r="V72" s="204"/>
      <c r="W72" s="204"/>
      <c r="X72" s="204"/>
      <c r="Y72" s="204"/>
      <c r="Z72" s="204"/>
      <c r="AA72" s="204"/>
      <c r="AB72" s="204"/>
      <c r="AC72" s="204"/>
      <c r="AD72" s="204"/>
      <c r="AE72" s="204"/>
      <c r="AF72" s="204"/>
      <c r="AG72" s="204"/>
      <c r="AH72" s="204"/>
      <c r="AI72" s="204"/>
      <c r="AJ72" s="204"/>
      <c r="AK72" s="204"/>
      <c r="AL72" s="204"/>
      <c r="AM72" s="204"/>
      <c r="AN72" s="204"/>
      <c r="AO72" s="204"/>
      <c r="AP72" s="204"/>
      <c r="AQ72" s="204"/>
      <c r="AR72" s="204"/>
      <c r="AS72" s="204"/>
      <c r="AT72" s="204"/>
      <c r="AU72" s="204"/>
      <c r="AV72" s="204"/>
      <c r="AW72" s="204"/>
      <c r="AX72" s="204"/>
      <c r="AY72" s="204"/>
      <c r="AZ72" s="204"/>
      <c r="BA72" s="204"/>
      <c r="BB72" s="204"/>
      <c r="BC72" s="204"/>
      <c r="BD72" s="204"/>
      <c r="BE72" s="204"/>
      <c r="BF72" s="204"/>
      <c r="BG72" s="204"/>
      <c r="BH72" s="204"/>
      <c r="BI72" s="204"/>
      <c r="BJ72" s="204"/>
      <c r="BK72" s="204"/>
      <c r="BL72" s="204"/>
      <c r="BM72" s="205"/>
    </row>
    <row r="73" ht="10.2" customHeight="1">
      <c r="A73" s="206"/>
      <c r="B73" s="211"/>
      <c r="C73" s="204"/>
      <c r="D73" s="204"/>
      <c r="E73" s="204"/>
      <c r="F73" s="204"/>
      <c r="G73" s="204"/>
      <c r="H73" s="204"/>
      <c r="I73" s="204"/>
      <c r="J73" s="212"/>
      <c r="K73" s="213"/>
      <c r="L73" s="211"/>
      <c r="M73" s="204"/>
      <c r="N73" s="204"/>
      <c r="O73" s="204"/>
      <c r="P73" s="204"/>
      <c r="Q73" s="204"/>
      <c r="R73" s="204"/>
      <c r="S73" s="204"/>
      <c r="T73" s="204"/>
      <c r="U73" s="204"/>
      <c r="V73" s="204"/>
      <c r="W73" s="204"/>
      <c r="X73" s="204"/>
      <c r="Y73" s="204"/>
      <c r="Z73" s="204"/>
      <c r="AA73" s="204"/>
      <c r="AB73" s="204"/>
      <c r="AC73" s="204"/>
      <c r="AD73" s="204"/>
      <c r="AE73" s="204"/>
      <c r="AF73" s="204"/>
      <c r="AG73" s="204"/>
      <c r="AH73" s="204"/>
      <c r="AI73" s="204"/>
      <c r="AJ73" s="204"/>
      <c r="AK73" s="204"/>
      <c r="AL73" s="204"/>
      <c r="AM73" s="204"/>
      <c r="AN73" s="204"/>
      <c r="AO73" s="204"/>
      <c r="AP73" s="204"/>
      <c r="AQ73" s="204"/>
      <c r="AR73" s="204"/>
      <c r="AS73" s="204"/>
      <c r="AT73" s="204"/>
      <c r="AU73" s="204"/>
      <c r="AV73" s="204"/>
      <c r="AW73" s="204"/>
      <c r="AX73" s="204"/>
      <c r="AY73" s="204"/>
      <c r="AZ73" s="204"/>
      <c r="BA73" s="204"/>
      <c r="BB73" s="204"/>
      <c r="BC73" s="204"/>
      <c r="BD73" s="204"/>
      <c r="BE73" s="204"/>
      <c r="BF73" s="204"/>
      <c r="BG73" s="204"/>
      <c r="BH73" s="204"/>
      <c r="BI73" s="204"/>
      <c r="BJ73" s="204"/>
      <c r="BK73" s="204"/>
      <c r="BL73" s="204"/>
      <c r="BM73" s="205"/>
    </row>
    <row r="74" ht="10.2" customHeight="1">
      <c r="A74" s="206"/>
      <c r="B74" s="211"/>
      <c r="C74" s="204"/>
      <c r="D74" s="204"/>
      <c r="E74" s="204"/>
      <c r="F74" s="204"/>
      <c r="G74" s="204"/>
      <c r="H74" s="204"/>
      <c r="I74" s="204"/>
      <c r="J74" s="212"/>
      <c r="K74" s="213"/>
      <c r="L74" s="211"/>
      <c r="M74" s="204"/>
      <c r="N74" s="204"/>
      <c r="O74" s="204"/>
      <c r="P74" s="204"/>
      <c r="Q74" s="204"/>
      <c r="R74" s="204"/>
      <c r="S74" s="204"/>
      <c r="T74" s="204"/>
      <c r="U74" s="204"/>
      <c r="V74" s="204"/>
      <c r="W74" s="204"/>
      <c r="X74" s="204"/>
      <c r="Y74" s="204"/>
      <c r="Z74" s="204"/>
      <c r="AA74" s="204"/>
      <c r="AB74" s="204"/>
      <c r="AC74" s="204"/>
      <c r="AD74" s="204"/>
      <c r="AE74" s="204"/>
      <c r="AF74" s="204"/>
      <c r="AG74" s="204"/>
      <c r="AH74" s="204"/>
      <c r="AI74" s="204"/>
      <c r="AJ74" s="204"/>
      <c r="AK74" s="204"/>
      <c r="AL74" s="204"/>
      <c r="AM74" s="204"/>
      <c r="AN74" s="204"/>
      <c r="AO74" s="204"/>
      <c r="AP74" s="204"/>
      <c r="AQ74" s="204"/>
      <c r="AR74" s="204"/>
      <c r="AS74" s="204"/>
      <c r="AT74" s="204"/>
      <c r="AU74" s="204"/>
      <c r="AV74" s="204"/>
      <c r="AW74" s="204"/>
      <c r="AX74" s="204"/>
      <c r="AY74" s="204"/>
      <c r="AZ74" s="204"/>
      <c r="BA74" s="204"/>
      <c r="BB74" s="204"/>
      <c r="BC74" s="204"/>
      <c r="BD74" s="204"/>
      <c r="BE74" s="204"/>
      <c r="BF74" s="204"/>
      <c r="BG74" s="204"/>
      <c r="BH74" s="204"/>
      <c r="BI74" s="204"/>
      <c r="BJ74" s="204"/>
      <c r="BK74" s="204"/>
      <c r="BL74" s="204"/>
      <c r="BM74" s="205"/>
    </row>
    <row r="75" ht="10.2" customHeight="1">
      <c r="A75" s="206"/>
      <c r="B75" s="211"/>
      <c r="C75" s="204"/>
      <c r="D75" s="204"/>
      <c r="E75" s="204"/>
      <c r="F75" s="204"/>
      <c r="G75" s="204"/>
      <c r="H75" s="204"/>
      <c r="I75" s="204"/>
      <c r="J75" s="212"/>
      <c r="K75" s="213"/>
      <c r="L75" s="211"/>
      <c r="M75" s="204"/>
      <c r="N75" s="204"/>
      <c r="O75" s="204"/>
      <c r="P75" s="204"/>
      <c r="Q75" s="204"/>
      <c r="R75" s="204"/>
      <c r="S75" s="204"/>
      <c r="T75" s="204"/>
      <c r="U75" s="204"/>
      <c r="V75" s="204"/>
      <c r="W75" s="204"/>
      <c r="X75" s="204"/>
      <c r="Y75" s="204"/>
      <c r="Z75" s="204"/>
      <c r="AA75" s="204"/>
      <c r="AB75" s="204"/>
      <c r="AC75" s="204"/>
      <c r="AD75" s="204"/>
      <c r="AE75" s="204"/>
      <c r="AF75" s="204"/>
      <c r="AG75" s="204"/>
      <c r="AH75" s="204"/>
      <c r="AI75" s="204"/>
      <c r="AJ75" s="204"/>
      <c r="AK75" s="204"/>
      <c r="AL75" s="204"/>
      <c r="AM75" s="204"/>
      <c r="AN75" s="204"/>
      <c r="AO75" s="204"/>
      <c r="AP75" s="204"/>
      <c r="AQ75" s="204"/>
      <c r="AR75" s="204"/>
      <c r="AS75" s="204"/>
      <c r="AT75" s="204"/>
      <c r="AU75" s="204"/>
      <c r="AV75" s="204"/>
      <c r="AW75" s="204"/>
      <c r="AX75" s="204"/>
      <c r="AY75" s="204"/>
      <c r="AZ75" s="204"/>
      <c r="BA75" s="204"/>
      <c r="BB75" s="204"/>
      <c r="BC75" s="204"/>
      <c r="BD75" s="204"/>
      <c r="BE75" s="204"/>
      <c r="BF75" s="204"/>
      <c r="BG75" s="204"/>
      <c r="BH75" s="204"/>
      <c r="BI75" s="204"/>
      <c r="BJ75" s="204"/>
      <c r="BK75" s="204"/>
      <c r="BL75" s="204"/>
      <c r="BM75" s="205"/>
    </row>
    <row r="76" ht="13.2" customHeight="1">
      <c r="A76" s="206"/>
      <c r="B76" s="211"/>
      <c r="C76" s="204"/>
      <c r="D76" t="s" s="86">
        <v>59</v>
      </c>
      <c r="E76" s="223"/>
      <c r="F76" t="s" s="87">
        <v>60</v>
      </c>
      <c r="G76" t="s" s="86">
        <v>59</v>
      </c>
      <c r="H76" s="223"/>
      <c r="I76" s="223"/>
      <c r="J76" t="s" s="88">
        <v>60</v>
      </c>
      <c r="K76" s="225"/>
      <c r="L76" s="211"/>
      <c r="M76" s="204"/>
      <c r="N76" s="204"/>
      <c r="O76" s="204"/>
      <c r="P76" s="204"/>
      <c r="Q76" s="204"/>
      <c r="R76" s="204"/>
      <c r="S76" s="204"/>
      <c r="T76" s="204"/>
      <c r="U76" s="204"/>
      <c r="V76" s="204"/>
      <c r="W76" s="204"/>
      <c r="X76" s="204"/>
      <c r="Y76" s="204"/>
      <c r="Z76" s="204"/>
      <c r="AA76" s="204"/>
      <c r="AB76" s="204"/>
      <c r="AC76" s="204"/>
      <c r="AD76" s="204"/>
      <c r="AE76" s="204"/>
      <c r="AF76" s="204"/>
      <c r="AG76" s="204"/>
      <c r="AH76" s="204"/>
      <c r="AI76" s="204"/>
      <c r="AJ76" s="204"/>
      <c r="AK76" s="204"/>
      <c r="AL76" s="204"/>
      <c r="AM76" s="204"/>
      <c r="AN76" s="204"/>
      <c r="AO76" s="204"/>
      <c r="AP76" s="204"/>
      <c r="AQ76" s="204"/>
      <c r="AR76" s="204"/>
      <c r="AS76" s="204"/>
      <c r="AT76" s="204"/>
      <c r="AU76" s="204"/>
      <c r="AV76" s="204"/>
      <c r="AW76" s="204"/>
      <c r="AX76" s="204"/>
      <c r="AY76" s="204"/>
      <c r="AZ76" s="204"/>
      <c r="BA76" s="204"/>
      <c r="BB76" s="204"/>
      <c r="BC76" s="204"/>
      <c r="BD76" s="204"/>
      <c r="BE76" s="204"/>
      <c r="BF76" s="204"/>
      <c r="BG76" s="204"/>
      <c r="BH76" s="204"/>
      <c r="BI76" s="204"/>
      <c r="BJ76" s="204"/>
      <c r="BK76" s="204"/>
      <c r="BL76" s="204"/>
      <c r="BM76" s="205"/>
    </row>
    <row r="77" ht="14.4" customHeight="1">
      <c r="A77" s="206"/>
      <c r="B77" s="229"/>
      <c r="C77" s="203"/>
      <c r="D77" s="230"/>
      <c r="E77" s="230"/>
      <c r="F77" s="230"/>
      <c r="G77" s="230"/>
      <c r="H77" s="230"/>
      <c r="I77" s="230"/>
      <c r="J77" s="231"/>
      <c r="K77" s="232"/>
      <c r="L77" s="211"/>
      <c r="M77" s="204"/>
      <c r="N77" s="204"/>
      <c r="O77" s="204"/>
      <c r="P77" s="204"/>
      <c r="Q77" s="204"/>
      <c r="R77" s="204"/>
      <c r="S77" s="204"/>
      <c r="T77" s="204"/>
      <c r="U77" s="204"/>
      <c r="V77" s="204"/>
      <c r="W77" s="204"/>
      <c r="X77" s="204"/>
      <c r="Y77" s="204"/>
      <c r="Z77" s="204"/>
      <c r="AA77" s="204"/>
      <c r="AB77" s="204"/>
      <c r="AC77" s="204"/>
      <c r="AD77" s="204"/>
      <c r="AE77" s="204"/>
      <c r="AF77" s="204"/>
      <c r="AG77" s="204"/>
      <c r="AH77" s="204"/>
      <c r="AI77" s="204"/>
      <c r="AJ77" s="204"/>
      <c r="AK77" s="204"/>
      <c r="AL77" s="204"/>
      <c r="AM77" s="204"/>
      <c r="AN77" s="204"/>
      <c r="AO77" s="204"/>
      <c r="AP77" s="204"/>
      <c r="AQ77" s="204"/>
      <c r="AR77" s="204"/>
      <c r="AS77" s="204"/>
      <c r="AT77" s="204"/>
      <c r="AU77" s="204"/>
      <c r="AV77" s="204"/>
      <c r="AW77" s="204"/>
      <c r="AX77" s="204"/>
      <c r="AY77" s="204"/>
      <c r="AZ77" s="204"/>
      <c r="BA77" s="204"/>
      <c r="BB77" s="204"/>
      <c r="BC77" s="204"/>
      <c r="BD77" s="204"/>
      <c r="BE77" s="204"/>
      <c r="BF77" s="204"/>
      <c r="BG77" s="204"/>
      <c r="BH77" s="204"/>
      <c r="BI77" s="204"/>
      <c r="BJ77" s="204"/>
      <c r="BK77" s="204"/>
      <c r="BL77" s="204"/>
      <c r="BM77" s="205"/>
    </row>
    <row r="78" ht="10.2" customHeight="1">
      <c r="A78" s="202"/>
      <c r="B78" s="208"/>
      <c r="C78" s="208"/>
      <c r="D78" s="208"/>
      <c r="E78" s="208"/>
      <c r="F78" s="208"/>
      <c r="G78" s="208"/>
      <c r="H78" s="208"/>
      <c r="I78" s="208"/>
      <c r="J78" s="208"/>
      <c r="K78" s="208"/>
      <c r="L78" s="204"/>
      <c r="M78" s="204"/>
      <c r="N78" s="204"/>
      <c r="O78" s="204"/>
      <c r="P78" s="204"/>
      <c r="Q78" s="204"/>
      <c r="R78" s="204"/>
      <c r="S78" s="204"/>
      <c r="T78" s="204"/>
      <c r="U78" s="204"/>
      <c r="V78" s="204"/>
      <c r="W78" s="204"/>
      <c r="X78" s="204"/>
      <c r="Y78" s="204"/>
      <c r="Z78" s="204"/>
      <c r="AA78" s="204"/>
      <c r="AB78" s="204"/>
      <c r="AC78" s="204"/>
      <c r="AD78" s="204"/>
      <c r="AE78" s="204"/>
      <c r="AF78" s="204"/>
      <c r="AG78" s="204"/>
      <c r="AH78" s="204"/>
      <c r="AI78" s="204"/>
      <c r="AJ78" s="204"/>
      <c r="AK78" s="204"/>
      <c r="AL78" s="204"/>
      <c r="AM78" s="204"/>
      <c r="AN78" s="204"/>
      <c r="AO78" s="204"/>
      <c r="AP78" s="204"/>
      <c r="AQ78" s="204"/>
      <c r="AR78" s="204"/>
      <c r="AS78" s="204"/>
      <c r="AT78" s="204"/>
      <c r="AU78" s="204"/>
      <c r="AV78" s="204"/>
      <c r="AW78" s="204"/>
      <c r="AX78" s="204"/>
      <c r="AY78" s="204"/>
      <c r="AZ78" s="204"/>
      <c r="BA78" s="204"/>
      <c r="BB78" s="204"/>
      <c r="BC78" s="204"/>
      <c r="BD78" s="204"/>
      <c r="BE78" s="204"/>
      <c r="BF78" s="204"/>
      <c r="BG78" s="204"/>
      <c r="BH78" s="204"/>
      <c r="BI78" s="204"/>
      <c r="BJ78" s="204"/>
      <c r="BK78" s="204"/>
      <c r="BL78" s="204"/>
      <c r="BM78" s="205"/>
    </row>
    <row r="79" ht="10.2" customHeight="1">
      <c r="A79" s="202"/>
      <c r="B79" s="204"/>
      <c r="C79" s="204"/>
      <c r="D79" s="204"/>
      <c r="E79" s="204"/>
      <c r="F79" s="204"/>
      <c r="G79" s="204"/>
      <c r="H79" s="204"/>
      <c r="I79" s="204"/>
      <c r="J79" s="204"/>
      <c r="K79" s="204"/>
      <c r="L79" s="204"/>
      <c r="M79" s="204"/>
      <c r="N79" s="204"/>
      <c r="O79" s="204"/>
      <c r="P79" s="204"/>
      <c r="Q79" s="204"/>
      <c r="R79" s="204"/>
      <c r="S79" s="204"/>
      <c r="T79" s="204"/>
      <c r="U79" s="204"/>
      <c r="V79" s="204"/>
      <c r="W79" s="204"/>
      <c r="X79" s="204"/>
      <c r="Y79" s="204"/>
      <c r="Z79" s="204"/>
      <c r="AA79" s="204"/>
      <c r="AB79" s="204"/>
      <c r="AC79" s="204"/>
      <c r="AD79" s="204"/>
      <c r="AE79" s="204"/>
      <c r="AF79" s="204"/>
      <c r="AG79" s="204"/>
      <c r="AH79" s="204"/>
      <c r="AI79" s="204"/>
      <c r="AJ79" s="204"/>
      <c r="AK79" s="204"/>
      <c r="AL79" s="204"/>
      <c r="AM79" s="204"/>
      <c r="AN79" s="204"/>
      <c r="AO79" s="204"/>
      <c r="AP79" s="204"/>
      <c r="AQ79" s="204"/>
      <c r="AR79" s="204"/>
      <c r="AS79" s="204"/>
      <c r="AT79" s="204"/>
      <c r="AU79" s="204"/>
      <c r="AV79" s="204"/>
      <c r="AW79" s="204"/>
      <c r="AX79" s="204"/>
      <c r="AY79" s="204"/>
      <c r="AZ79" s="204"/>
      <c r="BA79" s="204"/>
      <c r="BB79" s="204"/>
      <c r="BC79" s="204"/>
      <c r="BD79" s="204"/>
      <c r="BE79" s="204"/>
      <c r="BF79" s="204"/>
      <c r="BG79" s="204"/>
      <c r="BH79" s="204"/>
      <c r="BI79" s="204"/>
      <c r="BJ79" s="204"/>
      <c r="BK79" s="204"/>
      <c r="BL79" s="204"/>
      <c r="BM79" s="205"/>
    </row>
    <row r="80" ht="10.2" customHeight="1">
      <c r="A80" s="202"/>
      <c r="B80" s="203"/>
      <c r="C80" s="203"/>
      <c r="D80" s="203"/>
      <c r="E80" s="203"/>
      <c r="F80" s="203"/>
      <c r="G80" s="203"/>
      <c r="H80" s="203"/>
      <c r="I80" s="203"/>
      <c r="J80" s="203"/>
      <c r="K80" s="203"/>
      <c r="L80" s="204"/>
      <c r="M80" s="204"/>
      <c r="N80" s="204"/>
      <c r="O80" s="204"/>
      <c r="P80" s="204"/>
      <c r="Q80" s="204"/>
      <c r="R80" s="204"/>
      <c r="S80" s="204"/>
      <c r="T80" s="204"/>
      <c r="U80" s="204"/>
      <c r="V80" s="204"/>
      <c r="W80" s="204"/>
      <c r="X80" s="204"/>
      <c r="Y80" s="204"/>
      <c r="Z80" s="204"/>
      <c r="AA80" s="204"/>
      <c r="AB80" s="204"/>
      <c r="AC80" s="204"/>
      <c r="AD80" s="204"/>
      <c r="AE80" s="204"/>
      <c r="AF80" s="204"/>
      <c r="AG80" s="204"/>
      <c r="AH80" s="204"/>
      <c r="AI80" s="204"/>
      <c r="AJ80" s="204"/>
      <c r="AK80" s="204"/>
      <c r="AL80" s="204"/>
      <c r="AM80" s="204"/>
      <c r="AN80" s="204"/>
      <c r="AO80" s="204"/>
      <c r="AP80" s="204"/>
      <c r="AQ80" s="204"/>
      <c r="AR80" s="204"/>
      <c r="AS80" s="204"/>
      <c r="AT80" s="204"/>
      <c r="AU80" s="204"/>
      <c r="AV80" s="204"/>
      <c r="AW80" s="204"/>
      <c r="AX80" s="204"/>
      <c r="AY80" s="204"/>
      <c r="AZ80" s="204"/>
      <c r="BA80" s="204"/>
      <c r="BB80" s="204"/>
      <c r="BC80" s="204"/>
      <c r="BD80" s="204"/>
      <c r="BE80" s="204"/>
      <c r="BF80" s="204"/>
      <c r="BG80" s="204"/>
      <c r="BH80" s="204"/>
      <c r="BI80" s="204"/>
      <c r="BJ80" s="204"/>
      <c r="BK80" s="204"/>
      <c r="BL80" s="204"/>
      <c r="BM80" s="205"/>
    </row>
    <row r="81" ht="8" customHeight="1">
      <c r="A81" s="206"/>
      <c r="B81" s="207"/>
      <c r="C81" s="208"/>
      <c r="D81" s="208"/>
      <c r="E81" s="208"/>
      <c r="F81" s="208"/>
      <c r="G81" s="208"/>
      <c r="H81" s="208"/>
      <c r="I81" s="208"/>
      <c r="J81" s="209"/>
      <c r="K81" s="210"/>
      <c r="L81" s="211"/>
      <c r="M81" s="204"/>
      <c r="N81" s="204"/>
      <c r="O81" s="204"/>
      <c r="P81" s="204"/>
      <c r="Q81" s="204"/>
      <c r="R81" s="204"/>
      <c r="S81" s="204"/>
      <c r="T81" s="204"/>
      <c r="U81" s="204"/>
      <c r="V81" s="204"/>
      <c r="W81" s="204"/>
      <c r="X81" s="204"/>
      <c r="Y81" s="204"/>
      <c r="Z81" s="204"/>
      <c r="AA81" s="204"/>
      <c r="AB81" s="204"/>
      <c r="AC81" s="204"/>
      <c r="AD81" s="204"/>
      <c r="AE81" s="204"/>
      <c r="AF81" s="204"/>
      <c r="AG81" s="204"/>
      <c r="AH81" s="204"/>
      <c r="AI81" s="204"/>
      <c r="AJ81" s="204"/>
      <c r="AK81" s="204"/>
      <c r="AL81" s="204"/>
      <c r="AM81" s="204"/>
      <c r="AN81" s="204"/>
      <c r="AO81" s="204"/>
      <c r="AP81" s="204"/>
      <c r="AQ81" s="204"/>
      <c r="AR81" s="204"/>
      <c r="AS81" s="204"/>
      <c r="AT81" s="204"/>
      <c r="AU81" s="204"/>
      <c r="AV81" s="204"/>
      <c r="AW81" s="204"/>
      <c r="AX81" s="204"/>
      <c r="AY81" s="204"/>
      <c r="AZ81" s="204"/>
      <c r="BA81" s="204"/>
      <c r="BB81" s="204"/>
      <c r="BC81" s="204"/>
      <c r="BD81" s="204"/>
      <c r="BE81" s="204"/>
      <c r="BF81" s="204"/>
      <c r="BG81" s="204"/>
      <c r="BH81" s="204"/>
      <c r="BI81" s="204"/>
      <c r="BJ81" s="204"/>
      <c r="BK81" s="204"/>
      <c r="BL81" s="204"/>
      <c r="BM81" s="205"/>
    </row>
    <row r="82" ht="24.9" customHeight="1">
      <c r="A82" s="206"/>
      <c r="B82" s="211"/>
      <c r="C82" t="s" s="89">
        <v>63</v>
      </c>
      <c r="D82" s="204"/>
      <c r="E82" s="204"/>
      <c r="F82" s="204"/>
      <c r="G82" s="204"/>
      <c r="H82" s="204"/>
      <c r="I82" s="204"/>
      <c r="J82" s="212"/>
      <c r="K82" s="213"/>
      <c r="L82" s="211"/>
      <c r="M82" s="204"/>
      <c r="N82" s="204"/>
      <c r="O82" s="204"/>
      <c r="P82" s="204"/>
      <c r="Q82" s="204"/>
      <c r="R82" s="204"/>
      <c r="S82" s="204"/>
      <c r="T82" s="204"/>
      <c r="U82" s="204"/>
      <c r="V82" s="204"/>
      <c r="W82" s="204"/>
      <c r="X82" s="204"/>
      <c r="Y82" s="204"/>
      <c r="Z82" s="204"/>
      <c r="AA82" s="204"/>
      <c r="AB82" s="204"/>
      <c r="AC82" s="204"/>
      <c r="AD82" s="204"/>
      <c r="AE82" s="204"/>
      <c r="AF82" s="204"/>
      <c r="AG82" s="204"/>
      <c r="AH82" s="204"/>
      <c r="AI82" s="204"/>
      <c r="AJ82" s="204"/>
      <c r="AK82" s="204"/>
      <c r="AL82" s="204"/>
      <c r="AM82" s="204"/>
      <c r="AN82" s="204"/>
      <c r="AO82" s="204"/>
      <c r="AP82" s="204"/>
      <c r="AQ82" s="204"/>
      <c r="AR82" s="204"/>
      <c r="AS82" s="204"/>
      <c r="AT82" s="204"/>
      <c r="AU82" s="204"/>
      <c r="AV82" s="204"/>
      <c r="AW82" s="204"/>
      <c r="AX82" s="204"/>
      <c r="AY82" s="204"/>
      <c r="AZ82" s="204"/>
      <c r="BA82" s="204"/>
      <c r="BB82" s="204"/>
      <c r="BC82" s="204"/>
      <c r="BD82" s="204"/>
      <c r="BE82" s="204"/>
      <c r="BF82" s="204"/>
      <c r="BG82" s="204"/>
      <c r="BH82" s="204"/>
      <c r="BI82" s="204"/>
      <c r="BJ82" s="204"/>
      <c r="BK82" s="204"/>
      <c r="BL82" s="204"/>
      <c r="BM82" s="205"/>
    </row>
    <row r="83" ht="8" customHeight="1">
      <c r="A83" s="206"/>
      <c r="B83" s="211"/>
      <c r="C83" s="204"/>
      <c r="D83" s="204"/>
      <c r="E83" s="204"/>
      <c r="F83" s="204"/>
      <c r="G83" s="204"/>
      <c r="H83" s="204"/>
      <c r="I83" s="204"/>
      <c r="J83" s="212"/>
      <c r="K83" s="213"/>
      <c r="L83" s="211"/>
      <c r="M83" s="204"/>
      <c r="N83" s="204"/>
      <c r="O83" s="204"/>
      <c r="P83" s="204"/>
      <c r="Q83" s="204"/>
      <c r="R83" s="204"/>
      <c r="S83" s="204"/>
      <c r="T83" s="204"/>
      <c r="U83" s="204"/>
      <c r="V83" s="204"/>
      <c r="W83" s="204"/>
      <c r="X83" s="204"/>
      <c r="Y83" s="204"/>
      <c r="Z83" s="204"/>
      <c r="AA83" s="204"/>
      <c r="AB83" s="204"/>
      <c r="AC83" s="204"/>
      <c r="AD83" s="204"/>
      <c r="AE83" s="204"/>
      <c r="AF83" s="204"/>
      <c r="AG83" s="204"/>
      <c r="AH83" s="204"/>
      <c r="AI83" s="204"/>
      <c r="AJ83" s="204"/>
      <c r="AK83" s="204"/>
      <c r="AL83" s="204"/>
      <c r="AM83" s="204"/>
      <c r="AN83" s="204"/>
      <c r="AO83" s="204"/>
      <c r="AP83" s="204"/>
      <c r="AQ83" s="204"/>
      <c r="AR83" s="204"/>
      <c r="AS83" s="204"/>
      <c r="AT83" s="204"/>
      <c r="AU83" s="204"/>
      <c r="AV83" s="204"/>
      <c r="AW83" s="204"/>
      <c r="AX83" s="204"/>
      <c r="AY83" s="204"/>
      <c r="AZ83" s="204"/>
      <c r="BA83" s="204"/>
      <c r="BB83" s="204"/>
      <c r="BC83" s="204"/>
      <c r="BD83" s="204"/>
      <c r="BE83" s="204"/>
      <c r="BF83" s="204"/>
      <c r="BG83" s="204"/>
      <c r="BH83" s="204"/>
      <c r="BI83" s="204"/>
      <c r="BJ83" s="204"/>
      <c r="BK83" s="204"/>
      <c r="BL83" s="204"/>
      <c r="BM83" s="205"/>
    </row>
    <row r="84" ht="12" customHeight="1">
      <c r="A84" s="206"/>
      <c r="B84" s="211"/>
      <c r="C84" t="s" s="61">
        <v>28</v>
      </c>
      <c r="D84" s="204"/>
      <c r="E84" s="204"/>
      <c r="F84" s="204"/>
      <c r="G84" s="204"/>
      <c r="H84" s="204"/>
      <c r="I84" s="204"/>
      <c r="J84" s="212"/>
      <c r="K84" s="213"/>
      <c r="L84" s="211"/>
      <c r="M84" s="204"/>
      <c r="N84" s="204"/>
      <c r="O84" s="204"/>
      <c r="P84" s="204"/>
      <c r="Q84" s="204"/>
      <c r="R84" s="204"/>
      <c r="S84" s="204"/>
      <c r="T84" s="204"/>
      <c r="U84" s="204"/>
      <c r="V84" s="204"/>
      <c r="W84" s="204"/>
      <c r="X84" s="204"/>
      <c r="Y84" s="204"/>
      <c r="Z84" s="204"/>
      <c r="AA84" s="204"/>
      <c r="AB84" s="204"/>
      <c r="AC84" s="204"/>
      <c r="AD84" s="204"/>
      <c r="AE84" s="204"/>
      <c r="AF84" s="204"/>
      <c r="AG84" s="204"/>
      <c r="AH84" s="204"/>
      <c r="AI84" s="204"/>
      <c r="AJ84" s="204"/>
      <c r="AK84" s="204"/>
      <c r="AL84" s="204"/>
      <c r="AM84" s="204"/>
      <c r="AN84" s="204"/>
      <c r="AO84" s="204"/>
      <c r="AP84" s="204"/>
      <c r="AQ84" s="204"/>
      <c r="AR84" s="204"/>
      <c r="AS84" s="204"/>
      <c r="AT84" s="204"/>
      <c r="AU84" s="204"/>
      <c r="AV84" s="204"/>
      <c r="AW84" s="204"/>
      <c r="AX84" s="204"/>
      <c r="AY84" s="204"/>
      <c r="AZ84" s="204"/>
      <c r="BA84" s="204"/>
      <c r="BB84" s="204"/>
      <c r="BC84" s="204"/>
      <c r="BD84" s="204"/>
      <c r="BE84" s="204"/>
      <c r="BF84" s="204"/>
      <c r="BG84" s="204"/>
      <c r="BH84" s="204"/>
      <c r="BI84" s="204"/>
      <c r="BJ84" s="204"/>
      <c r="BK84" s="204"/>
      <c r="BL84" s="204"/>
      <c r="BM84" s="205"/>
    </row>
    <row r="85" ht="16.5" customHeight="1">
      <c r="A85" s="206"/>
      <c r="B85" s="211"/>
      <c r="C85" s="204"/>
      <c r="D85" s="204"/>
      <c r="E85" t="s" s="215">
        <f>E7</f>
        <v>2046</v>
      </c>
      <c r="F85" s="233"/>
      <c r="G85" s="233"/>
      <c r="H85" s="233"/>
      <c r="I85" s="204"/>
      <c r="J85" s="212"/>
      <c r="K85" s="213"/>
      <c r="L85" s="211"/>
      <c r="M85" s="204"/>
      <c r="N85" s="204"/>
      <c r="O85" s="204"/>
      <c r="P85" s="204"/>
      <c r="Q85" s="204"/>
      <c r="R85" s="204"/>
      <c r="S85" s="204"/>
      <c r="T85" s="204"/>
      <c r="U85" s="204"/>
      <c r="V85" s="204"/>
      <c r="W85" s="204"/>
      <c r="X85" s="204"/>
      <c r="Y85" s="204"/>
      <c r="Z85" s="204"/>
      <c r="AA85" s="204"/>
      <c r="AB85" s="204"/>
      <c r="AC85" s="204"/>
      <c r="AD85" s="204"/>
      <c r="AE85" s="204"/>
      <c r="AF85" s="204"/>
      <c r="AG85" s="204"/>
      <c r="AH85" s="204"/>
      <c r="AI85" s="204"/>
      <c r="AJ85" s="204"/>
      <c r="AK85" s="204"/>
      <c r="AL85" s="204"/>
      <c r="AM85" s="204"/>
      <c r="AN85" s="204"/>
      <c r="AO85" s="204"/>
      <c r="AP85" s="204"/>
      <c r="AQ85" s="204"/>
      <c r="AR85" s="204"/>
      <c r="AS85" s="204"/>
      <c r="AT85" s="204"/>
      <c r="AU85" s="204"/>
      <c r="AV85" s="204"/>
      <c r="AW85" s="204"/>
      <c r="AX85" s="204"/>
      <c r="AY85" s="204"/>
      <c r="AZ85" s="204"/>
      <c r="BA85" s="204"/>
      <c r="BB85" s="204"/>
      <c r="BC85" s="204"/>
      <c r="BD85" s="204"/>
      <c r="BE85" s="204"/>
      <c r="BF85" s="204"/>
      <c r="BG85" s="204"/>
      <c r="BH85" s="204"/>
      <c r="BI85" s="204"/>
      <c r="BJ85" s="204"/>
      <c r="BK85" s="204"/>
      <c r="BL85" s="204"/>
      <c r="BM85" s="205"/>
    </row>
    <row r="86" ht="12" customHeight="1">
      <c r="A86" s="206"/>
      <c r="B86" s="211"/>
      <c r="C86" t="s" s="61">
        <v>2040</v>
      </c>
      <c r="D86" s="204"/>
      <c r="E86" s="204"/>
      <c r="F86" s="204"/>
      <c r="G86" s="204"/>
      <c r="H86" s="204"/>
      <c r="I86" s="204"/>
      <c r="J86" s="212"/>
      <c r="K86" s="213"/>
      <c r="L86" s="211"/>
      <c r="M86" s="204"/>
      <c r="N86" s="204"/>
      <c r="O86" s="204"/>
      <c r="P86" s="204"/>
      <c r="Q86" s="204"/>
      <c r="R86" s="204"/>
      <c r="S86" s="204"/>
      <c r="T86" s="204"/>
      <c r="U86" s="204"/>
      <c r="V86" s="204"/>
      <c r="W86" s="204"/>
      <c r="X86" s="204"/>
      <c r="Y86" s="204"/>
      <c r="Z86" s="204"/>
      <c r="AA86" s="204"/>
      <c r="AB86" s="204"/>
      <c r="AC86" s="204"/>
      <c r="AD86" s="204"/>
      <c r="AE86" s="204"/>
      <c r="AF86" s="204"/>
      <c r="AG86" s="204"/>
      <c r="AH86" s="204"/>
      <c r="AI86" s="204"/>
      <c r="AJ86" s="204"/>
      <c r="AK86" s="204"/>
      <c r="AL86" s="204"/>
      <c r="AM86" s="204"/>
      <c r="AN86" s="204"/>
      <c r="AO86" s="204"/>
      <c r="AP86" s="204"/>
      <c r="AQ86" s="204"/>
      <c r="AR86" s="204"/>
      <c r="AS86" s="204"/>
      <c r="AT86" s="204"/>
      <c r="AU86" s="204"/>
      <c r="AV86" s="204"/>
      <c r="AW86" s="204"/>
      <c r="AX86" s="204"/>
      <c r="AY86" s="204"/>
      <c r="AZ86" s="204"/>
      <c r="BA86" s="204"/>
      <c r="BB86" s="204"/>
      <c r="BC86" s="204"/>
      <c r="BD86" s="204"/>
      <c r="BE86" s="204"/>
      <c r="BF86" s="204"/>
      <c r="BG86" s="204"/>
      <c r="BH86" s="204"/>
      <c r="BI86" s="204"/>
      <c r="BJ86" s="204"/>
      <c r="BK86" s="204"/>
      <c r="BL86" s="204"/>
      <c r="BM86" s="205"/>
    </row>
    <row r="87" ht="16.5" customHeight="1">
      <c r="A87" s="206"/>
      <c r="B87" s="211"/>
      <c r="C87" s="204"/>
      <c r="D87" s="204"/>
      <c r="E87" t="s" s="62">
        <f>E9</f>
        <v>2047</v>
      </c>
      <c r="F87" s="204"/>
      <c r="G87" s="204"/>
      <c r="H87" s="204"/>
      <c r="I87" s="204"/>
      <c r="J87" s="212"/>
      <c r="K87" s="213"/>
      <c r="L87" s="211"/>
      <c r="M87" s="204"/>
      <c r="N87" s="204"/>
      <c r="O87" s="204"/>
      <c r="P87" s="204"/>
      <c r="Q87" s="204"/>
      <c r="R87" s="204"/>
      <c r="S87" s="204"/>
      <c r="T87" s="204"/>
      <c r="U87" s="204"/>
      <c r="V87" s="204"/>
      <c r="W87" s="204"/>
      <c r="X87" s="204"/>
      <c r="Y87" s="204"/>
      <c r="Z87" s="204"/>
      <c r="AA87" s="204"/>
      <c r="AB87" s="204"/>
      <c r="AC87" s="204"/>
      <c r="AD87" s="204"/>
      <c r="AE87" s="204"/>
      <c r="AF87" s="204"/>
      <c r="AG87" s="204"/>
      <c r="AH87" s="204"/>
      <c r="AI87" s="204"/>
      <c r="AJ87" s="204"/>
      <c r="AK87" s="204"/>
      <c r="AL87" s="204"/>
      <c r="AM87" s="204"/>
      <c r="AN87" s="204"/>
      <c r="AO87" s="204"/>
      <c r="AP87" s="204"/>
      <c r="AQ87" s="204"/>
      <c r="AR87" s="204"/>
      <c r="AS87" s="204"/>
      <c r="AT87" s="204"/>
      <c r="AU87" s="204"/>
      <c r="AV87" s="204"/>
      <c r="AW87" s="204"/>
      <c r="AX87" s="204"/>
      <c r="AY87" s="204"/>
      <c r="AZ87" s="204"/>
      <c r="BA87" s="204"/>
      <c r="BB87" s="204"/>
      <c r="BC87" s="204"/>
      <c r="BD87" s="204"/>
      <c r="BE87" s="204"/>
      <c r="BF87" s="204"/>
      <c r="BG87" s="204"/>
      <c r="BH87" s="204"/>
      <c r="BI87" s="204"/>
      <c r="BJ87" s="204"/>
      <c r="BK87" s="204"/>
      <c r="BL87" s="204"/>
      <c r="BM87" s="205"/>
    </row>
    <row r="88" ht="8" customHeight="1">
      <c r="A88" s="206"/>
      <c r="B88" s="211"/>
      <c r="C88" s="204"/>
      <c r="D88" s="204"/>
      <c r="E88" s="204"/>
      <c r="F88" s="204"/>
      <c r="G88" s="204"/>
      <c r="H88" s="204"/>
      <c r="I88" s="204"/>
      <c r="J88" s="212"/>
      <c r="K88" s="213"/>
      <c r="L88" s="211"/>
      <c r="M88" s="204"/>
      <c r="N88" s="204"/>
      <c r="O88" s="204"/>
      <c r="P88" s="204"/>
      <c r="Q88" s="204"/>
      <c r="R88" s="204"/>
      <c r="S88" s="204"/>
      <c r="T88" s="204"/>
      <c r="U88" s="204"/>
      <c r="V88" s="204"/>
      <c r="W88" s="204"/>
      <c r="X88" s="204"/>
      <c r="Y88" s="204"/>
      <c r="Z88" s="204"/>
      <c r="AA88" s="204"/>
      <c r="AB88" s="204"/>
      <c r="AC88" s="204"/>
      <c r="AD88" s="204"/>
      <c r="AE88" s="204"/>
      <c r="AF88" s="204"/>
      <c r="AG88" s="204"/>
      <c r="AH88" s="204"/>
      <c r="AI88" s="204"/>
      <c r="AJ88" s="204"/>
      <c r="AK88" s="204"/>
      <c r="AL88" s="204"/>
      <c r="AM88" s="204"/>
      <c r="AN88" s="204"/>
      <c r="AO88" s="204"/>
      <c r="AP88" s="204"/>
      <c r="AQ88" s="204"/>
      <c r="AR88" s="204"/>
      <c r="AS88" s="204"/>
      <c r="AT88" s="204"/>
      <c r="AU88" s="204"/>
      <c r="AV88" s="204"/>
      <c r="AW88" s="204"/>
      <c r="AX88" s="204"/>
      <c r="AY88" s="204"/>
      <c r="AZ88" s="204"/>
      <c r="BA88" s="204"/>
      <c r="BB88" s="204"/>
      <c r="BC88" s="204"/>
      <c r="BD88" s="204"/>
      <c r="BE88" s="204"/>
      <c r="BF88" s="204"/>
      <c r="BG88" s="204"/>
      <c r="BH88" s="204"/>
      <c r="BI88" s="204"/>
      <c r="BJ88" s="204"/>
      <c r="BK88" s="204"/>
      <c r="BL88" s="204"/>
      <c r="BM88" s="205"/>
    </row>
    <row r="89" ht="12" customHeight="1">
      <c r="A89" s="206"/>
      <c r="B89" s="211"/>
      <c r="C89" t="s" s="61">
        <v>32</v>
      </c>
      <c r="D89" s="204"/>
      <c r="E89" s="204"/>
      <c r="F89" t="s" s="65">
        <f>F12</f>
        <v>2048</v>
      </c>
      <c r="G89" s="204"/>
      <c r="H89" s="204"/>
      <c r="I89" t="s" s="61">
        <v>34</v>
      </c>
      <c r="J89" t="s" s="66">
        <f>IF(J12="","",J12)</f>
        <v>2049</v>
      </c>
      <c r="K89" s="213"/>
      <c r="L89" s="211"/>
      <c r="M89" s="204"/>
      <c r="N89" s="204"/>
      <c r="O89" s="204"/>
      <c r="P89" s="204"/>
      <c r="Q89" s="204"/>
      <c r="R89" s="204"/>
      <c r="S89" s="204"/>
      <c r="T89" s="204"/>
      <c r="U89" s="204"/>
      <c r="V89" s="204"/>
      <c r="W89" s="204"/>
      <c r="X89" s="204"/>
      <c r="Y89" s="204"/>
      <c r="Z89" s="204"/>
      <c r="AA89" s="204"/>
      <c r="AB89" s="204"/>
      <c r="AC89" s="204"/>
      <c r="AD89" s="204"/>
      <c r="AE89" s="204"/>
      <c r="AF89" s="204"/>
      <c r="AG89" s="204"/>
      <c r="AH89" s="204"/>
      <c r="AI89" s="204"/>
      <c r="AJ89" s="204"/>
      <c r="AK89" s="204"/>
      <c r="AL89" s="204"/>
      <c r="AM89" s="204"/>
      <c r="AN89" s="204"/>
      <c r="AO89" s="204"/>
      <c r="AP89" s="204"/>
      <c r="AQ89" s="204"/>
      <c r="AR89" s="204"/>
      <c r="AS89" s="204"/>
      <c r="AT89" s="204"/>
      <c r="AU89" s="204"/>
      <c r="AV89" s="204"/>
      <c r="AW89" s="204"/>
      <c r="AX89" s="204"/>
      <c r="AY89" s="204"/>
      <c r="AZ89" s="204"/>
      <c r="BA89" s="204"/>
      <c r="BB89" s="204"/>
      <c r="BC89" s="204"/>
      <c r="BD89" s="204"/>
      <c r="BE89" s="204"/>
      <c r="BF89" s="204"/>
      <c r="BG89" s="204"/>
      <c r="BH89" s="204"/>
      <c r="BI89" s="204"/>
      <c r="BJ89" s="204"/>
      <c r="BK89" s="204"/>
      <c r="BL89" s="204"/>
      <c r="BM89" s="205"/>
    </row>
    <row r="90" ht="8" customHeight="1">
      <c r="A90" s="206"/>
      <c r="B90" s="211"/>
      <c r="C90" s="204"/>
      <c r="D90" s="204"/>
      <c r="E90" s="204"/>
      <c r="F90" s="204"/>
      <c r="G90" s="204"/>
      <c r="H90" s="204"/>
      <c r="I90" s="204"/>
      <c r="J90" s="212"/>
      <c r="K90" s="213"/>
      <c r="L90" s="211"/>
      <c r="M90" s="204"/>
      <c r="N90" s="204"/>
      <c r="O90" s="204"/>
      <c r="P90" s="204"/>
      <c r="Q90" s="204"/>
      <c r="R90" s="204"/>
      <c r="S90" s="204"/>
      <c r="T90" s="204"/>
      <c r="U90" s="204"/>
      <c r="V90" s="204"/>
      <c r="W90" s="204"/>
      <c r="X90" s="204"/>
      <c r="Y90" s="204"/>
      <c r="Z90" s="204"/>
      <c r="AA90" s="204"/>
      <c r="AB90" s="204"/>
      <c r="AC90" s="204"/>
      <c r="AD90" s="204"/>
      <c r="AE90" s="204"/>
      <c r="AF90" s="204"/>
      <c r="AG90" s="204"/>
      <c r="AH90" s="204"/>
      <c r="AI90" s="204"/>
      <c r="AJ90" s="204"/>
      <c r="AK90" s="204"/>
      <c r="AL90" s="204"/>
      <c r="AM90" s="204"/>
      <c r="AN90" s="204"/>
      <c r="AO90" s="204"/>
      <c r="AP90" s="204"/>
      <c r="AQ90" s="204"/>
      <c r="AR90" s="204"/>
      <c r="AS90" s="204"/>
      <c r="AT90" s="204"/>
      <c r="AU90" s="204"/>
      <c r="AV90" s="204"/>
      <c r="AW90" s="204"/>
      <c r="AX90" s="204"/>
      <c r="AY90" s="204"/>
      <c r="AZ90" s="204"/>
      <c r="BA90" s="204"/>
      <c r="BB90" s="204"/>
      <c r="BC90" s="204"/>
      <c r="BD90" s="204"/>
      <c r="BE90" s="204"/>
      <c r="BF90" s="204"/>
      <c r="BG90" s="204"/>
      <c r="BH90" s="204"/>
      <c r="BI90" s="204"/>
      <c r="BJ90" s="204"/>
      <c r="BK90" s="204"/>
      <c r="BL90" s="204"/>
      <c r="BM90" s="205"/>
    </row>
    <row r="91" ht="15.15" customHeight="1">
      <c r="A91" s="206"/>
      <c r="B91" s="211"/>
      <c r="C91" t="s" s="61">
        <v>36</v>
      </c>
      <c r="D91" s="204"/>
      <c r="E91" s="204"/>
      <c r="F91" t="s" s="65">
        <f>E15</f>
        <v>2050</v>
      </c>
      <c r="G91" s="204"/>
      <c r="H91" s="204"/>
      <c r="I91" t="s" s="61">
        <v>41</v>
      </c>
      <c r="J91" t="s" s="90">
        <f>E21</f>
        <v>2051</v>
      </c>
      <c r="K91" s="213"/>
      <c r="L91" s="211"/>
      <c r="M91" s="204"/>
      <c r="N91" s="204"/>
      <c r="O91" s="204"/>
      <c r="P91" s="204"/>
      <c r="Q91" s="204"/>
      <c r="R91" s="204"/>
      <c r="S91" s="204"/>
      <c r="T91" s="204"/>
      <c r="U91" s="204"/>
      <c r="V91" s="204"/>
      <c r="W91" s="204"/>
      <c r="X91" s="204"/>
      <c r="Y91" s="204"/>
      <c r="Z91" s="204"/>
      <c r="AA91" s="204"/>
      <c r="AB91" s="204"/>
      <c r="AC91" s="204"/>
      <c r="AD91" s="204"/>
      <c r="AE91" s="204"/>
      <c r="AF91" s="204"/>
      <c r="AG91" s="204"/>
      <c r="AH91" s="204"/>
      <c r="AI91" s="204"/>
      <c r="AJ91" s="204"/>
      <c r="AK91" s="204"/>
      <c r="AL91" s="204"/>
      <c r="AM91" s="204"/>
      <c r="AN91" s="204"/>
      <c r="AO91" s="204"/>
      <c r="AP91" s="204"/>
      <c r="AQ91" s="204"/>
      <c r="AR91" s="204"/>
      <c r="AS91" s="204"/>
      <c r="AT91" s="204"/>
      <c r="AU91" s="204"/>
      <c r="AV91" s="204"/>
      <c r="AW91" s="204"/>
      <c r="AX91" s="204"/>
      <c r="AY91" s="204"/>
      <c r="AZ91" s="204"/>
      <c r="BA91" s="204"/>
      <c r="BB91" s="204"/>
      <c r="BC91" s="204"/>
      <c r="BD91" s="204"/>
      <c r="BE91" s="204"/>
      <c r="BF91" s="204"/>
      <c r="BG91" s="204"/>
      <c r="BH91" s="204"/>
      <c r="BI91" s="204"/>
      <c r="BJ91" s="204"/>
      <c r="BK91" s="204"/>
      <c r="BL91" s="204"/>
      <c r="BM91" s="205"/>
    </row>
    <row r="92" ht="15.15" customHeight="1">
      <c r="A92" s="206"/>
      <c r="B92" s="211"/>
      <c r="C92" t="s" s="61">
        <v>39</v>
      </c>
      <c r="D92" s="204"/>
      <c r="E92" s="204"/>
      <c r="F92" t="s" s="65">
        <f>IF(E18="","",E18)</f>
        <v>67</v>
      </c>
      <c r="G92" s="204"/>
      <c r="H92" s="204"/>
      <c r="I92" t="s" s="61">
        <v>42</v>
      </c>
      <c r="J92" t="s" s="90">
        <f>E24</f>
        <v>2051</v>
      </c>
      <c r="K92" s="213"/>
      <c r="L92" s="211"/>
      <c r="M92" s="204"/>
      <c r="N92" s="204"/>
      <c r="O92" s="204"/>
      <c r="P92" s="204"/>
      <c r="Q92" s="204"/>
      <c r="R92" s="204"/>
      <c r="S92" s="204"/>
      <c r="T92" s="204"/>
      <c r="U92" s="204"/>
      <c r="V92" s="204"/>
      <c r="W92" s="204"/>
      <c r="X92" s="204"/>
      <c r="Y92" s="204"/>
      <c r="Z92" s="204"/>
      <c r="AA92" s="204"/>
      <c r="AB92" s="204"/>
      <c r="AC92" s="204"/>
      <c r="AD92" s="204"/>
      <c r="AE92" s="204"/>
      <c r="AF92" s="204"/>
      <c r="AG92" s="204"/>
      <c r="AH92" s="204"/>
      <c r="AI92" s="204"/>
      <c r="AJ92" s="204"/>
      <c r="AK92" s="204"/>
      <c r="AL92" s="204"/>
      <c r="AM92" s="204"/>
      <c r="AN92" s="204"/>
      <c r="AO92" s="204"/>
      <c r="AP92" s="204"/>
      <c r="AQ92" s="204"/>
      <c r="AR92" s="204"/>
      <c r="AS92" s="204"/>
      <c r="AT92" s="204"/>
      <c r="AU92" s="204"/>
      <c r="AV92" s="204"/>
      <c r="AW92" s="204"/>
      <c r="AX92" s="204"/>
      <c r="AY92" s="204"/>
      <c r="AZ92" s="204"/>
      <c r="BA92" s="204"/>
      <c r="BB92" s="204"/>
      <c r="BC92" s="204"/>
      <c r="BD92" s="204"/>
      <c r="BE92" s="204"/>
      <c r="BF92" s="204"/>
      <c r="BG92" s="204"/>
      <c r="BH92" s="204"/>
      <c r="BI92" s="204"/>
      <c r="BJ92" s="204"/>
      <c r="BK92" s="204"/>
      <c r="BL92" s="204"/>
      <c r="BM92" s="205"/>
    </row>
    <row r="93" ht="10.35" customHeight="1">
      <c r="A93" s="206"/>
      <c r="B93" s="211"/>
      <c r="C93" s="204"/>
      <c r="D93" s="204"/>
      <c r="E93" s="204"/>
      <c r="F93" s="204"/>
      <c r="G93" s="204"/>
      <c r="H93" s="204"/>
      <c r="I93" s="204"/>
      <c r="J93" s="212"/>
      <c r="K93" s="213"/>
      <c r="L93" s="211"/>
      <c r="M93" s="204"/>
      <c r="N93" s="204"/>
      <c r="O93" s="204"/>
      <c r="P93" s="204"/>
      <c r="Q93" s="204"/>
      <c r="R93" s="204"/>
      <c r="S93" s="204"/>
      <c r="T93" s="204"/>
      <c r="U93" s="204"/>
      <c r="V93" s="204"/>
      <c r="W93" s="204"/>
      <c r="X93" s="204"/>
      <c r="Y93" s="204"/>
      <c r="Z93" s="204"/>
      <c r="AA93" s="204"/>
      <c r="AB93" s="204"/>
      <c r="AC93" s="204"/>
      <c r="AD93" s="204"/>
      <c r="AE93" s="204"/>
      <c r="AF93" s="204"/>
      <c r="AG93" s="204"/>
      <c r="AH93" s="204"/>
      <c r="AI93" s="204"/>
      <c r="AJ93" s="204"/>
      <c r="AK93" s="204"/>
      <c r="AL93" s="204"/>
      <c r="AM93" s="204"/>
      <c r="AN93" s="204"/>
      <c r="AO93" s="204"/>
      <c r="AP93" s="204"/>
      <c r="AQ93" s="204"/>
      <c r="AR93" s="204"/>
      <c r="AS93" s="204"/>
      <c r="AT93" s="204"/>
      <c r="AU93" s="204"/>
      <c r="AV93" s="204"/>
      <c r="AW93" s="204"/>
      <c r="AX93" s="204"/>
      <c r="AY93" s="204"/>
      <c r="AZ93" s="204"/>
      <c r="BA93" s="204"/>
      <c r="BB93" s="204"/>
      <c r="BC93" s="204"/>
      <c r="BD93" s="204"/>
      <c r="BE93" s="204"/>
      <c r="BF93" s="204"/>
      <c r="BG93" s="204"/>
      <c r="BH93" s="204"/>
      <c r="BI93" s="204"/>
      <c r="BJ93" s="204"/>
      <c r="BK93" s="204"/>
      <c r="BL93" s="204"/>
      <c r="BM93" s="205"/>
    </row>
    <row r="94" ht="29.25" customHeight="1">
      <c r="A94" s="206"/>
      <c r="B94" s="211"/>
      <c r="C94" t="s" s="91">
        <v>68</v>
      </c>
      <c r="D94" s="92"/>
      <c r="E94" s="92"/>
      <c r="F94" s="92"/>
      <c r="G94" s="92"/>
      <c r="H94" s="92"/>
      <c r="I94" s="92"/>
      <c r="J94" t="s" s="93">
        <v>69</v>
      </c>
      <c r="K94" s="94"/>
      <c r="L94" s="211"/>
      <c r="M94" s="204"/>
      <c r="N94" s="204"/>
      <c r="O94" s="204"/>
      <c r="P94" s="204"/>
      <c r="Q94" s="204"/>
      <c r="R94" s="204"/>
      <c r="S94" s="204"/>
      <c r="T94" s="204"/>
      <c r="U94" s="204"/>
      <c r="V94" s="204"/>
      <c r="W94" s="204"/>
      <c r="X94" s="204"/>
      <c r="Y94" s="204"/>
      <c r="Z94" s="204"/>
      <c r="AA94" s="204"/>
      <c r="AB94" s="204"/>
      <c r="AC94" s="204"/>
      <c r="AD94" s="204"/>
      <c r="AE94" s="204"/>
      <c r="AF94" s="204"/>
      <c r="AG94" s="204"/>
      <c r="AH94" s="204"/>
      <c r="AI94" s="204"/>
      <c r="AJ94" s="204"/>
      <c r="AK94" s="204"/>
      <c r="AL94" s="204"/>
      <c r="AM94" s="204"/>
      <c r="AN94" s="204"/>
      <c r="AO94" s="204"/>
      <c r="AP94" s="204"/>
      <c r="AQ94" s="204"/>
      <c r="AR94" s="204"/>
      <c r="AS94" s="204"/>
      <c r="AT94" s="204"/>
      <c r="AU94" s="204"/>
      <c r="AV94" s="204"/>
      <c r="AW94" s="204"/>
      <c r="AX94" s="204"/>
      <c r="AY94" s="204"/>
      <c r="AZ94" s="204"/>
      <c r="BA94" s="204"/>
      <c r="BB94" s="204"/>
      <c r="BC94" s="204"/>
      <c r="BD94" s="204"/>
      <c r="BE94" s="204"/>
      <c r="BF94" s="204"/>
      <c r="BG94" s="204"/>
      <c r="BH94" s="204"/>
      <c r="BI94" s="204"/>
      <c r="BJ94" s="204"/>
      <c r="BK94" s="204"/>
      <c r="BL94" s="204"/>
      <c r="BM94" s="205"/>
    </row>
    <row r="95" ht="10.35" customHeight="1">
      <c r="A95" s="206"/>
      <c r="B95" s="211"/>
      <c r="C95" s="204"/>
      <c r="D95" s="204"/>
      <c r="E95" s="204"/>
      <c r="F95" s="204"/>
      <c r="G95" s="204"/>
      <c r="H95" s="204"/>
      <c r="I95" s="204"/>
      <c r="J95" s="212"/>
      <c r="K95" s="213"/>
      <c r="L95" s="211"/>
      <c r="M95" s="204"/>
      <c r="N95" s="204"/>
      <c r="O95" s="204"/>
      <c r="P95" s="204"/>
      <c r="Q95" s="204"/>
      <c r="R95" s="204"/>
      <c r="S95" s="204"/>
      <c r="T95" s="204"/>
      <c r="U95" s="204"/>
      <c r="V95" s="204"/>
      <c r="W95" s="204"/>
      <c r="X95" s="204"/>
      <c r="Y95" s="204"/>
      <c r="Z95" s="204"/>
      <c r="AA95" s="204"/>
      <c r="AB95" s="204"/>
      <c r="AC95" s="204"/>
      <c r="AD95" s="204"/>
      <c r="AE95" s="204"/>
      <c r="AF95" s="204"/>
      <c r="AG95" s="204"/>
      <c r="AH95" s="204"/>
      <c r="AI95" s="204"/>
      <c r="AJ95" s="204"/>
      <c r="AK95" s="204"/>
      <c r="AL95" s="204"/>
      <c r="AM95" s="204"/>
      <c r="AN95" s="204"/>
      <c r="AO95" s="204"/>
      <c r="AP95" s="204"/>
      <c r="AQ95" s="204"/>
      <c r="AR95" s="204"/>
      <c r="AS95" s="204"/>
      <c r="AT95" s="204"/>
      <c r="AU95" s="204"/>
      <c r="AV95" s="204"/>
      <c r="AW95" s="204"/>
      <c r="AX95" s="204"/>
      <c r="AY95" s="204"/>
      <c r="AZ95" s="204"/>
      <c r="BA95" s="204"/>
      <c r="BB95" s="204"/>
      <c r="BC95" s="204"/>
      <c r="BD95" s="204"/>
      <c r="BE95" s="204"/>
      <c r="BF95" s="204"/>
      <c r="BG95" s="204"/>
      <c r="BH95" s="204"/>
      <c r="BI95" s="204"/>
      <c r="BJ95" s="204"/>
      <c r="BK95" s="204"/>
      <c r="BL95" s="204"/>
      <c r="BM95" s="205"/>
    </row>
    <row r="96" ht="22.8" customHeight="1">
      <c r="A96" s="206"/>
      <c r="B96" s="211"/>
      <c r="C96" t="s" s="95">
        <v>70</v>
      </c>
      <c r="D96" s="204"/>
      <c r="E96" s="204"/>
      <c r="F96" s="204"/>
      <c r="G96" s="204"/>
      <c r="H96" s="204"/>
      <c r="I96" s="204"/>
      <c r="J96" s="96">
        <f>J129</f>
        <v>0</v>
      </c>
      <c r="K96" s="213"/>
      <c r="L96" s="211"/>
      <c r="M96" s="204"/>
      <c r="N96" s="204"/>
      <c r="O96" s="204"/>
      <c r="P96" s="204"/>
      <c r="Q96" s="204"/>
      <c r="R96" s="204"/>
      <c r="S96" s="204"/>
      <c r="T96" s="204"/>
      <c r="U96" s="204"/>
      <c r="V96" s="204"/>
      <c r="W96" s="204"/>
      <c r="X96" s="204"/>
      <c r="Y96" s="204"/>
      <c r="Z96" s="204"/>
      <c r="AA96" s="204"/>
      <c r="AB96" s="204"/>
      <c r="AC96" s="204"/>
      <c r="AD96" s="204"/>
      <c r="AE96" s="204"/>
      <c r="AF96" s="204"/>
      <c r="AG96" s="204"/>
      <c r="AH96" s="204"/>
      <c r="AI96" s="204"/>
      <c r="AJ96" s="204"/>
      <c r="AK96" s="204"/>
      <c r="AL96" s="204"/>
      <c r="AM96" s="204"/>
      <c r="AN96" s="204"/>
      <c r="AO96" s="204"/>
      <c r="AP96" s="204"/>
      <c r="AQ96" s="204"/>
      <c r="AR96" s="204"/>
      <c r="AS96" s="204"/>
      <c r="AT96" s="204"/>
      <c r="AU96" t="s" s="97">
        <v>71</v>
      </c>
      <c r="AV96" s="204"/>
      <c r="AW96" s="204"/>
      <c r="AX96" s="204"/>
      <c r="AY96" s="204"/>
      <c r="AZ96" s="204"/>
      <c r="BA96" s="204"/>
      <c r="BB96" s="204"/>
      <c r="BC96" s="204"/>
      <c r="BD96" s="204"/>
      <c r="BE96" s="204"/>
      <c r="BF96" s="204"/>
      <c r="BG96" s="204"/>
      <c r="BH96" s="204"/>
      <c r="BI96" s="204"/>
      <c r="BJ96" s="204"/>
      <c r="BK96" s="204"/>
      <c r="BL96" s="204"/>
      <c r="BM96" s="205"/>
    </row>
    <row r="97" ht="24.9" customHeight="1">
      <c r="A97" s="206"/>
      <c r="B97" s="211"/>
      <c r="C97" s="204"/>
      <c r="D97" t="s" s="99">
        <v>2052</v>
      </c>
      <c r="E97" s="217"/>
      <c r="F97" s="217"/>
      <c r="G97" s="217"/>
      <c r="H97" s="217"/>
      <c r="I97" s="217"/>
      <c r="J97" s="100">
        <f>J130</f>
        <v>0</v>
      </c>
      <c r="K97" s="213"/>
      <c r="L97" s="211"/>
      <c r="M97" s="204"/>
      <c r="N97" s="204"/>
      <c r="O97" s="204"/>
      <c r="P97" s="204"/>
      <c r="Q97" s="204"/>
      <c r="R97" s="204"/>
      <c r="S97" s="204"/>
      <c r="T97" s="204"/>
      <c r="U97" s="204"/>
      <c r="V97" s="204"/>
      <c r="W97" s="204"/>
      <c r="X97" s="204"/>
      <c r="Y97" s="204"/>
      <c r="Z97" s="204"/>
      <c r="AA97" s="204"/>
      <c r="AB97" s="204"/>
      <c r="AC97" s="204"/>
      <c r="AD97" s="204"/>
      <c r="AE97" s="204"/>
      <c r="AF97" s="204"/>
      <c r="AG97" s="204"/>
      <c r="AH97" s="204"/>
      <c r="AI97" s="204"/>
      <c r="AJ97" s="204"/>
      <c r="AK97" s="204"/>
      <c r="AL97" s="204"/>
      <c r="AM97" s="204"/>
      <c r="AN97" s="204"/>
      <c r="AO97" s="204"/>
      <c r="AP97" s="204"/>
      <c r="AQ97" s="204"/>
      <c r="AR97" s="204"/>
      <c r="AS97" s="204"/>
      <c r="AT97" s="204"/>
      <c r="AU97" s="204"/>
      <c r="AV97" s="204"/>
      <c r="AW97" s="204"/>
      <c r="AX97" s="204"/>
      <c r="AY97" s="204"/>
      <c r="AZ97" s="204"/>
      <c r="BA97" s="204"/>
      <c r="BB97" s="204"/>
      <c r="BC97" s="204"/>
      <c r="BD97" s="204"/>
      <c r="BE97" s="204"/>
      <c r="BF97" s="204"/>
      <c r="BG97" s="204"/>
      <c r="BH97" s="204"/>
      <c r="BI97" s="204"/>
      <c r="BJ97" s="204"/>
      <c r="BK97" s="204"/>
      <c r="BL97" s="204"/>
      <c r="BM97" s="205"/>
    </row>
    <row r="98" ht="19.95" customHeight="1">
      <c r="A98" s="206"/>
      <c r="B98" s="211"/>
      <c r="C98" s="204"/>
      <c r="D98" t="s" s="102">
        <v>73</v>
      </c>
      <c r="E98" s="234"/>
      <c r="F98" s="234"/>
      <c r="G98" s="234"/>
      <c r="H98" s="234"/>
      <c r="I98" s="234"/>
      <c r="J98" s="103">
        <f>J131</f>
        <v>0</v>
      </c>
      <c r="K98" s="213"/>
      <c r="L98" s="211"/>
      <c r="M98" s="204"/>
      <c r="N98" s="204"/>
      <c r="O98" s="204"/>
      <c r="P98" s="204"/>
      <c r="Q98" s="204"/>
      <c r="R98" s="204"/>
      <c r="S98" s="204"/>
      <c r="T98" s="204"/>
      <c r="U98" s="204"/>
      <c r="V98" s="204"/>
      <c r="W98" s="204"/>
      <c r="X98" s="204"/>
      <c r="Y98" s="204"/>
      <c r="Z98" s="204"/>
      <c r="AA98" s="204"/>
      <c r="AB98" s="204"/>
      <c r="AC98" s="204"/>
      <c r="AD98" s="204"/>
      <c r="AE98" s="204"/>
      <c r="AF98" s="204"/>
      <c r="AG98" s="204"/>
      <c r="AH98" s="204"/>
      <c r="AI98" s="204"/>
      <c r="AJ98" s="204"/>
      <c r="AK98" s="204"/>
      <c r="AL98" s="204"/>
      <c r="AM98" s="204"/>
      <c r="AN98" s="204"/>
      <c r="AO98" s="204"/>
      <c r="AP98" s="204"/>
      <c r="AQ98" s="204"/>
      <c r="AR98" s="204"/>
      <c r="AS98" s="204"/>
      <c r="AT98" s="204"/>
      <c r="AU98" s="204"/>
      <c r="AV98" s="204"/>
      <c r="AW98" s="204"/>
      <c r="AX98" s="204"/>
      <c r="AY98" s="204"/>
      <c r="AZ98" s="204"/>
      <c r="BA98" s="204"/>
      <c r="BB98" s="204"/>
      <c r="BC98" s="204"/>
      <c r="BD98" s="204"/>
      <c r="BE98" s="204"/>
      <c r="BF98" s="204"/>
      <c r="BG98" s="204"/>
      <c r="BH98" s="204"/>
      <c r="BI98" s="204"/>
      <c r="BJ98" s="204"/>
      <c r="BK98" s="204"/>
      <c r="BL98" s="204"/>
      <c r="BM98" s="205"/>
    </row>
    <row r="99" ht="19.95" customHeight="1">
      <c r="A99" s="206"/>
      <c r="B99" s="211"/>
      <c r="C99" s="204"/>
      <c r="D99" t="s" s="102">
        <v>75</v>
      </c>
      <c r="E99" s="234"/>
      <c r="F99" s="234"/>
      <c r="G99" s="234"/>
      <c r="H99" s="234"/>
      <c r="I99" s="234"/>
      <c r="J99" s="103">
        <f>J141</f>
        <v>0</v>
      </c>
      <c r="K99" s="213"/>
      <c r="L99" s="211"/>
      <c r="M99" s="204"/>
      <c r="N99" s="204"/>
      <c r="O99" s="204"/>
      <c r="P99" s="204"/>
      <c r="Q99" s="204"/>
      <c r="R99" s="204"/>
      <c r="S99" s="204"/>
      <c r="T99" s="204"/>
      <c r="U99" s="204"/>
      <c r="V99" s="204"/>
      <c r="W99" s="204"/>
      <c r="X99" s="204"/>
      <c r="Y99" s="204"/>
      <c r="Z99" s="204"/>
      <c r="AA99" s="204"/>
      <c r="AB99" s="204"/>
      <c r="AC99" s="204"/>
      <c r="AD99" s="204"/>
      <c r="AE99" s="204"/>
      <c r="AF99" s="204"/>
      <c r="AG99" s="204"/>
      <c r="AH99" s="204"/>
      <c r="AI99" s="204"/>
      <c r="AJ99" s="204"/>
      <c r="AK99" s="204"/>
      <c r="AL99" s="204"/>
      <c r="AM99" s="204"/>
      <c r="AN99" s="204"/>
      <c r="AO99" s="204"/>
      <c r="AP99" s="204"/>
      <c r="AQ99" s="204"/>
      <c r="AR99" s="204"/>
      <c r="AS99" s="204"/>
      <c r="AT99" s="204"/>
      <c r="AU99" s="204"/>
      <c r="AV99" s="204"/>
      <c r="AW99" s="204"/>
      <c r="AX99" s="204"/>
      <c r="AY99" s="204"/>
      <c r="AZ99" s="204"/>
      <c r="BA99" s="204"/>
      <c r="BB99" s="204"/>
      <c r="BC99" s="204"/>
      <c r="BD99" s="204"/>
      <c r="BE99" s="204"/>
      <c r="BF99" s="204"/>
      <c r="BG99" s="204"/>
      <c r="BH99" s="204"/>
      <c r="BI99" s="204"/>
      <c r="BJ99" s="204"/>
      <c r="BK99" s="204"/>
      <c r="BL99" s="204"/>
      <c r="BM99" s="205"/>
    </row>
    <row r="100" ht="19.95" customHeight="1">
      <c r="A100" s="206"/>
      <c r="B100" s="211"/>
      <c r="C100" s="204"/>
      <c r="D100" t="s" s="102">
        <v>2053</v>
      </c>
      <c r="E100" s="234"/>
      <c r="F100" s="234"/>
      <c r="G100" s="234"/>
      <c r="H100" s="234"/>
      <c r="I100" s="234"/>
      <c r="J100" s="103">
        <f>J145</f>
        <v>0</v>
      </c>
      <c r="K100" s="213"/>
      <c r="L100" s="211"/>
      <c r="M100" s="204"/>
      <c r="N100" s="204"/>
      <c r="O100" s="204"/>
      <c r="P100" s="204"/>
      <c r="Q100" s="204"/>
      <c r="R100" s="204"/>
      <c r="S100" s="204"/>
      <c r="T100" s="204"/>
      <c r="U100" s="204"/>
      <c r="V100" s="204"/>
      <c r="W100" s="204"/>
      <c r="X100" s="204"/>
      <c r="Y100" s="204"/>
      <c r="Z100" s="204"/>
      <c r="AA100" s="204"/>
      <c r="AB100" s="204"/>
      <c r="AC100" s="204"/>
      <c r="AD100" s="204"/>
      <c r="AE100" s="204"/>
      <c r="AF100" s="204"/>
      <c r="AG100" s="204"/>
      <c r="AH100" s="204"/>
      <c r="AI100" s="204"/>
      <c r="AJ100" s="204"/>
      <c r="AK100" s="204"/>
      <c r="AL100" s="204"/>
      <c r="AM100" s="204"/>
      <c r="AN100" s="204"/>
      <c r="AO100" s="204"/>
      <c r="AP100" s="204"/>
      <c r="AQ100" s="204"/>
      <c r="AR100" s="204"/>
      <c r="AS100" s="204"/>
      <c r="AT100" s="204"/>
      <c r="AU100" s="204"/>
      <c r="AV100" s="204"/>
      <c r="AW100" s="204"/>
      <c r="AX100" s="204"/>
      <c r="AY100" s="204"/>
      <c r="AZ100" s="204"/>
      <c r="BA100" s="204"/>
      <c r="BB100" s="204"/>
      <c r="BC100" s="204"/>
      <c r="BD100" s="204"/>
      <c r="BE100" s="204"/>
      <c r="BF100" s="204"/>
      <c r="BG100" s="204"/>
      <c r="BH100" s="204"/>
      <c r="BI100" s="204"/>
      <c r="BJ100" s="204"/>
      <c r="BK100" s="204"/>
      <c r="BL100" s="204"/>
      <c r="BM100" s="205"/>
    </row>
    <row r="101" ht="24.9" customHeight="1">
      <c r="A101" s="206"/>
      <c r="B101" s="211"/>
      <c r="C101" s="204"/>
      <c r="D101" t="s" s="104">
        <v>2054</v>
      </c>
      <c r="E101" s="234"/>
      <c r="F101" s="234"/>
      <c r="G101" s="234"/>
      <c r="H101" s="234"/>
      <c r="I101" s="234"/>
      <c r="J101" s="103">
        <f>J150</f>
        <v>0</v>
      </c>
      <c r="K101" s="213"/>
      <c r="L101" s="211"/>
      <c r="M101" s="204"/>
      <c r="N101" s="204"/>
      <c r="O101" s="204"/>
      <c r="P101" s="204"/>
      <c r="Q101" s="204"/>
      <c r="R101" s="204"/>
      <c r="S101" s="204"/>
      <c r="T101" s="204"/>
      <c r="U101" s="204"/>
      <c r="V101" s="204"/>
      <c r="W101" s="204"/>
      <c r="X101" s="204"/>
      <c r="Y101" s="204"/>
      <c r="Z101" s="204"/>
      <c r="AA101" s="204"/>
      <c r="AB101" s="204"/>
      <c r="AC101" s="204"/>
      <c r="AD101" s="204"/>
      <c r="AE101" s="204"/>
      <c r="AF101" s="204"/>
      <c r="AG101" s="204"/>
      <c r="AH101" s="204"/>
      <c r="AI101" s="204"/>
      <c r="AJ101" s="204"/>
      <c r="AK101" s="204"/>
      <c r="AL101" s="204"/>
      <c r="AM101" s="204"/>
      <c r="AN101" s="204"/>
      <c r="AO101" s="204"/>
      <c r="AP101" s="204"/>
      <c r="AQ101" s="204"/>
      <c r="AR101" s="204"/>
      <c r="AS101" s="204"/>
      <c r="AT101" s="204"/>
      <c r="AU101" s="204"/>
      <c r="AV101" s="204"/>
      <c r="AW101" s="204"/>
      <c r="AX101" s="204"/>
      <c r="AY101" s="204"/>
      <c r="AZ101" s="204"/>
      <c r="BA101" s="204"/>
      <c r="BB101" s="204"/>
      <c r="BC101" s="204"/>
      <c r="BD101" s="204"/>
      <c r="BE101" s="204"/>
      <c r="BF101" s="204"/>
      <c r="BG101" s="204"/>
      <c r="BH101" s="204"/>
      <c r="BI101" s="204"/>
      <c r="BJ101" s="204"/>
      <c r="BK101" s="204"/>
      <c r="BL101" s="204"/>
      <c r="BM101" s="205"/>
    </row>
    <row r="102" ht="19.95" customHeight="1">
      <c r="A102" s="206"/>
      <c r="B102" s="211"/>
      <c r="C102" s="204"/>
      <c r="D102" t="s" s="102">
        <v>76</v>
      </c>
      <c r="E102" s="234"/>
      <c r="F102" s="234"/>
      <c r="G102" s="234"/>
      <c r="H102" s="234"/>
      <c r="I102" s="234"/>
      <c r="J102" s="103">
        <f>J151</f>
        <v>0</v>
      </c>
      <c r="K102" s="213"/>
      <c r="L102" s="211"/>
      <c r="M102" s="204"/>
      <c r="N102" s="204"/>
      <c r="O102" s="204"/>
      <c r="P102" s="204"/>
      <c r="Q102" s="204"/>
      <c r="R102" s="204"/>
      <c r="S102" s="204"/>
      <c r="T102" s="204"/>
      <c r="U102" s="204"/>
      <c r="V102" s="204"/>
      <c r="W102" s="204"/>
      <c r="X102" s="204"/>
      <c r="Y102" s="204"/>
      <c r="Z102" s="204"/>
      <c r="AA102" s="204"/>
      <c r="AB102" s="204"/>
      <c r="AC102" s="204"/>
      <c r="AD102" s="204"/>
      <c r="AE102" s="204"/>
      <c r="AF102" s="204"/>
      <c r="AG102" s="204"/>
      <c r="AH102" s="204"/>
      <c r="AI102" s="204"/>
      <c r="AJ102" s="204"/>
      <c r="AK102" s="204"/>
      <c r="AL102" s="204"/>
      <c r="AM102" s="204"/>
      <c r="AN102" s="204"/>
      <c r="AO102" s="204"/>
      <c r="AP102" s="204"/>
      <c r="AQ102" s="204"/>
      <c r="AR102" s="204"/>
      <c r="AS102" s="204"/>
      <c r="AT102" s="204"/>
      <c r="AU102" s="204"/>
      <c r="AV102" s="204"/>
      <c r="AW102" s="204"/>
      <c r="AX102" s="204"/>
      <c r="AY102" s="204"/>
      <c r="AZ102" s="204"/>
      <c r="BA102" s="204"/>
      <c r="BB102" s="204"/>
      <c r="BC102" s="204"/>
      <c r="BD102" s="204"/>
      <c r="BE102" s="204"/>
      <c r="BF102" s="204"/>
      <c r="BG102" s="204"/>
      <c r="BH102" s="204"/>
      <c r="BI102" s="204"/>
      <c r="BJ102" s="204"/>
      <c r="BK102" s="204"/>
      <c r="BL102" s="204"/>
      <c r="BM102" s="205"/>
    </row>
    <row r="103" ht="19.95" customHeight="1">
      <c r="A103" s="206"/>
      <c r="B103" s="211"/>
      <c r="C103" s="204"/>
      <c r="D103" t="s" s="102">
        <v>84</v>
      </c>
      <c r="E103" s="234"/>
      <c r="F103" s="234"/>
      <c r="G103" s="234"/>
      <c r="H103" s="234"/>
      <c r="I103" s="234"/>
      <c r="J103" s="103">
        <f>J153</f>
        <v>0</v>
      </c>
      <c r="K103" s="213"/>
      <c r="L103" s="211"/>
      <c r="M103" s="204"/>
      <c r="N103" s="204"/>
      <c r="O103" s="204"/>
      <c r="P103" s="204"/>
      <c r="Q103" s="204"/>
      <c r="R103" s="204"/>
      <c r="S103" s="204"/>
      <c r="T103" s="204"/>
      <c r="U103" s="204"/>
      <c r="V103" s="204"/>
      <c r="W103" s="204"/>
      <c r="X103" s="204"/>
      <c r="Y103" s="204"/>
      <c r="Z103" s="204"/>
      <c r="AA103" s="204"/>
      <c r="AB103" s="204"/>
      <c r="AC103" s="204"/>
      <c r="AD103" s="204"/>
      <c r="AE103" s="204"/>
      <c r="AF103" s="204"/>
      <c r="AG103" s="204"/>
      <c r="AH103" s="204"/>
      <c r="AI103" s="204"/>
      <c r="AJ103" s="204"/>
      <c r="AK103" s="204"/>
      <c r="AL103" s="204"/>
      <c r="AM103" s="204"/>
      <c r="AN103" s="204"/>
      <c r="AO103" s="204"/>
      <c r="AP103" s="204"/>
      <c r="AQ103" s="204"/>
      <c r="AR103" s="204"/>
      <c r="AS103" s="204"/>
      <c r="AT103" s="204"/>
      <c r="AU103" s="204"/>
      <c r="AV103" s="204"/>
      <c r="AW103" s="204"/>
      <c r="AX103" s="204"/>
      <c r="AY103" s="204"/>
      <c r="AZ103" s="204"/>
      <c r="BA103" s="204"/>
      <c r="BB103" s="204"/>
      <c r="BC103" s="204"/>
      <c r="BD103" s="204"/>
      <c r="BE103" s="204"/>
      <c r="BF103" s="204"/>
      <c r="BG103" s="204"/>
      <c r="BH103" s="204"/>
      <c r="BI103" s="204"/>
      <c r="BJ103" s="204"/>
      <c r="BK103" s="204"/>
      <c r="BL103" s="204"/>
      <c r="BM103" s="205"/>
    </row>
    <row r="104" ht="19.95" customHeight="1">
      <c r="A104" s="206"/>
      <c r="B104" s="211"/>
      <c r="C104" s="204"/>
      <c r="D104" t="s" s="102">
        <v>2055</v>
      </c>
      <c r="E104" s="234"/>
      <c r="F104" s="234"/>
      <c r="G104" s="234"/>
      <c r="H104" s="234"/>
      <c r="I104" s="234"/>
      <c r="J104" s="103">
        <f>J155</f>
        <v>0</v>
      </c>
      <c r="K104" s="213"/>
      <c r="L104" s="211"/>
      <c r="M104" s="204"/>
      <c r="N104" s="204"/>
      <c r="O104" s="204"/>
      <c r="P104" s="204"/>
      <c r="Q104" s="204"/>
      <c r="R104" s="204"/>
      <c r="S104" s="204"/>
      <c r="T104" s="204"/>
      <c r="U104" s="204"/>
      <c r="V104" s="204"/>
      <c r="W104" s="204"/>
      <c r="X104" s="204"/>
      <c r="Y104" s="204"/>
      <c r="Z104" s="204"/>
      <c r="AA104" s="204"/>
      <c r="AB104" s="204"/>
      <c r="AC104" s="204"/>
      <c r="AD104" s="204"/>
      <c r="AE104" s="204"/>
      <c r="AF104" s="204"/>
      <c r="AG104" s="204"/>
      <c r="AH104" s="204"/>
      <c r="AI104" s="204"/>
      <c r="AJ104" s="204"/>
      <c r="AK104" s="204"/>
      <c r="AL104" s="204"/>
      <c r="AM104" s="204"/>
      <c r="AN104" s="204"/>
      <c r="AO104" s="204"/>
      <c r="AP104" s="204"/>
      <c r="AQ104" s="204"/>
      <c r="AR104" s="204"/>
      <c r="AS104" s="204"/>
      <c r="AT104" s="204"/>
      <c r="AU104" s="204"/>
      <c r="AV104" s="204"/>
      <c r="AW104" s="204"/>
      <c r="AX104" s="204"/>
      <c r="AY104" s="204"/>
      <c r="AZ104" s="204"/>
      <c r="BA104" s="204"/>
      <c r="BB104" s="204"/>
      <c r="BC104" s="204"/>
      <c r="BD104" s="204"/>
      <c r="BE104" s="204"/>
      <c r="BF104" s="204"/>
      <c r="BG104" s="204"/>
      <c r="BH104" s="204"/>
      <c r="BI104" s="204"/>
      <c r="BJ104" s="204"/>
      <c r="BK104" s="204"/>
      <c r="BL104" s="204"/>
      <c r="BM104" s="205"/>
    </row>
    <row r="105" ht="19.95" customHeight="1">
      <c r="A105" s="206"/>
      <c r="B105" s="211"/>
      <c r="C105" s="204"/>
      <c r="D105" t="s" s="102">
        <v>2056</v>
      </c>
      <c r="E105" s="234"/>
      <c r="F105" s="234"/>
      <c r="G105" s="234"/>
      <c r="H105" s="234"/>
      <c r="I105" s="234"/>
      <c r="J105" s="103">
        <f>J220</f>
        <v>0</v>
      </c>
      <c r="K105" s="213"/>
      <c r="L105" s="211"/>
      <c r="M105" s="204"/>
      <c r="N105" s="204"/>
      <c r="O105" s="204"/>
      <c r="P105" s="204"/>
      <c r="Q105" s="204"/>
      <c r="R105" s="204"/>
      <c r="S105" s="204"/>
      <c r="T105" s="204"/>
      <c r="U105" s="204"/>
      <c r="V105" s="204"/>
      <c r="W105" s="204"/>
      <c r="X105" s="204"/>
      <c r="Y105" s="204"/>
      <c r="Z105" s="204"/>
      <c r="AA105" s="204"/>
      <c r="AB105" s="204"/>
      <c r="AC105" s="204"/>
      <c r="AD105" s="204"/>
      <c r="AE105" s="204"/>
      <c r="AF105" s="204"/>
      <c r="AG105" s="204"/>
      <c r="AH105" s="204"/>
      <c r="AI105" s="204"/>
      <c r="AJ105" s="204"/>
      <c r="AK105" s="204"/>
      <c r="AL105" s="204"/>
      <c r="AM105" s="204"/>
      <c r="AN105" s="204"/>
      <c r="AO105" s="204"/>
      <c r="AP105" s="204"/>
      <c r="AQ105" s="204"/>
      <c r="AR105" s="204"/>
      <c r="AS105" s="204"/>
      <c r="AT105" s="204"/>
      <c r="AU105" s="204"/>
      <c r="AV105" s="204"/>
      <c r="AW105" s="204"/>
      <c r="AX105" s="204"/>
      <c r="AY105" s="204"/>
      <c r="AZ105" s="204"/>
      <c r="BA105" s="204"/>
      <c r="BB105" s="204"/>
      <c r="BC105" s="204"/>
      <c r="BD105" s="204"/>
      <c r="BE105" s="204"/>
      <c r="BF105" s="204"/>
      <c r="BG105" s="204"/>
      <c r="BH105" s="204"/>
      <c r="BI105" s="204"/>
      <c r="BJ105" s="204"/>
      <c r="BK105" s="204"/>
      <c r="BL105" s="204"/>
      <c r="BM105" s="205"/>
    </row>
    <row r="106" ht="19.95" customHeight="1">
      <c r="A106" s="206"/>
      <c r="B106" s="211"/>
      <c r="C106" s="204"/>
      <c r="D106" t="s" s="102">
        <v>2057</v>
      </c>
      <c r="E106" s="234"/>
      <c r="F106" s="234"/>
      <c r="G106" s="234"/>
      <c r="H106" s="234"/>
      <c r="I106" s="234"/>
      <c r="J106" s="103">
        <f>J254</f>
        <v>0</v>
      </c>
      <c r="K106" s="213"/>
      <c r="L106" s="211"/>
      <c r="M106" s="204"/>
      <c r="N106" s="204"/>
      <c r="O106" s="204"/>
      <c r="P106" s="204"/>
      <c r="Q106" s="204"/>
      <c r="R106" s="204"/>
      <c r="S106" s="204"/>
      <c r="T106" s="204"/>
      <c r="U106" s="204"/>
      <c r="V106" s="204"/>
      <c r="W106" s="204"/>
      <c r="X106" s="204"/>
      <c r="Y106" s="204"/>
      <c r="Z106" s="204"/>
      <c r="AA106" s="204"/>
      <c r="AB106" s="204"/>
      <c r="AC106" s="204"/>
      <c r="AD106" s="204"/>
      <c r="AE106" s="204"/>
      <c r="AF106" s="204"/>
      <c r="AG106" s="204"/>
      <c r="AH106" s="204"/>
      <c r="AI106" s="204"/>
      <c r="AJ106" s="204"/>
      <c r="AK106" s="204"/>
      <c r="AL106" s="204"/>
      <c r="AM106" s="204"/>
      <c r="AN106" s="204"/>
      <c r="AO106" s="204"/>
      <c r="AP106" s="204"/>
      <c r="AQ106" s="204"/>
      <c r="AR106" s="204"/>
      <c r="AS106" s="204"/>
      <c r="AT106" s="204"/>
      <c r="AU106" s="204"/>
      <c r="AV106" s="204"/>
      <c r="AW106" s="204"/>
      <c r="AX106" s="204"/>
      <c r="AY106" s="204"/>
      <c r="AZ106" s="204"/>
      <c r="BA106" s="204"/>
      <c r="BB106" s="204"/>
      <c r="BC106" s="204"/>
      <c r="BD106" s="204"/>
      <c r="BE106" s="204"/>
      <c r="BF106" s="204"/>
      <c r="BG106" s="204"/>
      <c r="BH106" s="204"/>
      <c r="BI106" s="204"/>
      <c r="BJ106" s="204"/>
      <c r="BK106" s="204"/>
      <c r="BL106" s="204"/>
      <c r="BM106" s="205"/>
    </row>
    <row r="107" ht="19.95" customHeight="1">
      <c r="A107" s="206"/>
      <c r="B107" s="211"/>
      <c r="C107" s="204"/>
      <c r="D107" t="s" s="102">
        <v>2058</v>
      </c>
      <c r="E107" s="234"/>
      <c r="F107" s="234"/>
      <c r="G107" s="234"/>
      <c r="H107" s="234"/>
      <c r="I107" s="234"/>
      <c r="J107" s="103">
        <f>J264</f>
        <v>0</v>
      </c>
      <c r="K107" s="213"/>
      <c r="L107" s="211"/>
      <c r="M107" s="204"/>
      <c r="N107" s="204"/>
      <c r="O107" s="204"/>
      <c r="P107" s="204"/>
      <c r="Q107" s="204"/>
      <c r="R107" s="204"/>
      <c r="S107" s="204"/>
      <c r="T107" s="204"/>
      <c r="U107" s="204"/>
      <c r="V107" s="204"/>
      <c r="W107" s="204"/>
      <c r="X107" s="204"/>
      <c r="Y107" s="204"/>
      <c r="Z107" s="204"/>
      <c r="AA107" s="204"/>
      <c r="AB107" s="204"/>
      <c r="AC107" s="204"/>
      <c r="AD107" s="204"/>
      <c r="AE107" s="204"/>
      <c r="AF107" s="204"/>
      <c r="AG107" s="204"/>
      <c r="AH107" s="204"/>
      <c r="AI107" s="204"/>
      <c r="AJ107" s="204"/>
      <c r="AK107" s="204"/>
      <c r="AL107" s="204"/>
      <c r="AM107" s="204"/>
      <c r="AN107" s="204"/>
      <c r="AO107" s="204"/>
      <c r="AP107" s="204"/>
      <c r="AQ107" s="204"/>
      <c r="AR107" s="204"/>
      <c r="AS107" s="204"/>
      <c r="AT107" s="204"/>
      <c r="AU107" s="204"/>
      <c r="AV107" s="204"/>
      <c r="AW107" s="204"/>
      <c r="AX107" s="204"/>
      <c r="AY107" s="204"/>
      <c r="AZ107" s="204"/>
      <c r="BA107" s="204"/>
      <c r="BB107" s="204"/>
      <c r="BC107" s="204"/>
      <c r="BD107" s="204"/>
      <c r="BE107" s="204"/>
      <c r="BF107" s="204"/>
      <c r="BG107" s="204"/>
      <c r="BH107" s="204"/>
      <c r="BI107" s="204"/>
      <c r="BJ107" s="204"/>
      <c r="BK107" s="204"/>
      <c r="BL107" s="204"/>
      <c r="BM107" s="205"/>
    </row>
    <row r="108" ht="19.95" customHeight="1">
      <c r="A108" s="206"/>
      <c r="B108" s="211"/>
      <c r="C108" s="204"/>
      <c r="D108" t="s" s="102">
        <v>2059</v>
      </c>
      <c r="E108" s="234"/>
      <c r="F108" s="234"/>
      <c r="G108" s="234"/>
      <c r="H108" s="234"/>
      <c r="I108" s="234"/>
      <c r="J108" s="103">
        <f>J282</f>
        <v>0</v>
      </c>
      <c r="K108" s="213"/>
      <c r="L108" s="211"/>
      <c r="M108" s="204"/>
      <c r="N108" s="204"/>
      <c r="O108" s="204"/>
      <c r="P108" s="204"/>
      <c r="Q108" s="204"/>
      <c r="R108" s="204"/>
      <c r="S108" s="204"/>
      <c r="T108" s="204"/>
      <c r="U108" s="204"/>
      <c r="V108" s="204"/>
      <c r="W108" s="204"/>
      <c r="X108" s="204"/>
      <c r="Y108" s="204"/>
      <c r="Z108" s="204"/>
      <c r="AA108" s="204"/>
      <c r="AB108" s="204"/>
      <c r="AC108" s="204"/>
      <c r="AD108" s="204"/>
      <c r="AE108" s="204"/>
      <c r="AF108" s="204"/>
      <c r="AG108" s="204"/>
      <c r="AH108" s="204"/>
      <c r="AI108" s="204"/>
      <c r="AJ108" s="204"/>
      <c r="AK108" s="204"/>
      <c r="AL108" s="204"/>
      <c r="AM108" s="204"/>
      <c r="AN108" s="204"/>
      <c r="AO108" s="204"/>
      <c r="AP108" s="204"/>
      <c r="AQ108" s="204"/>
      <c r="AR108" s="204"/>
      <c r="AS108" s="204"/>
      <c r="AT108" s="204"/>
      <c r="AU108" s="204"/>
      <c r="AV108" s="204"/>
      <c r="AW108" s="204"/>
      <c r="AX108" s="204"/>
      <c r="AY108" s="204"/>
      <c r="AZ108" s="204"/>
      <c r="BA108" s="204"/>
      <c r="BB108" s="204"/>
      <c r="BC108" s="204"/>
      <c r="BD108" s="204"/>
      <c r="BE108" s="204"/>
      <c r="BF108" s="204"/>
      <c r="BG108" s="204"/>
      <c r="BH108" s="204"/>
      <c r="BI108" s="204"/>
      <c r="BJ108" s="204"/>
      <c r="BK108" s="204"/>
      <c r="BL108" s="204"/>
      <c r="BM108" s="205"/>
    </row>
    <row r="109" ht="24.9" customHeight="1">
      <c r="A109" s="206"/>
      <c r="B109" s="211"/>
      <c r="C109" s="204"/>
      <c r="D109" t="s" s="104">
        <v>2060</v>
      </c>
      <c r="E109" s="234"/>
      <c r="F109" s="234"/>
      <c r="G109" s="234"/>
      <c r="H109" s="234"/>
      <c r="I109" s="234"/>
      <c r="J109" s="103">
        <f>J285</f>
        <v>0</v>
      </c>
      <c r="K109" s="213"/>
      <c r="L109" s="211"/>
      <c r="M109" s="204"/>
      <c r="N109" s="204"/>
      <c r="O109" s="204"/>
      <c r="P109" s="204"/>
      <c r="Q109" s="204"/>
      <c r="R109" s="204"/>
      <c r="S109" s="204"/>
      <c r="T109" s="204"/>
      <c r="U109" s="204"/>
      <c r="V109" s="204"/>
      <c r="W109" s="204"/>
      <c r="X109" s="204"/>
      <c r="Y109" s="204"/>
      <c r="Z109" s="204"/>
      <c r="AA109" s="204"/>
      <c r="AB109" s="204"/>
      <c r="AC109" s="204"/>
      <c r="AD109" s="204"/>
      <c r="AE109" s="204"/>
      <c r="AF109" s="204"/>
      <c r="AG109" s="204"/>
      <c r="AH109" s="204"/>
      <c r="AI109" s="204"/>
      <c r="AJ109" s="204"/>
      <c r="AK109" s="204"/>
      <c r="AL109" s="204"/>
      <c r="AM109" s="204"/>
      <c r="AN109" s="204"/>
      <c r="AO109" s="204"/>
      <c r="AP109" s="204"/>
      <c r="AQ109" s="204"/>
      <c r="AR109" s="204"/>
      <c r="AS109" s="204"/>
      <c r="AT109" s="204"/>
      <c r="AU109" s="204"/>
      <c r="AV109" s="204"/>
      <c r="AW109" s="204"/>
      <c r="AX109" s="204"/>
      <c r="AY109" s="204"/>
      <c r="AZ109" s="204"/>
      <c r="BA109" s="204"/>
      <c r="BB109" s="204"/>
      <c r="BC109" s="204"/>
      <c r="BD109" s="204"/>
      <c r="BE109" s="204"/>
      <c r="BF109" s="204"/>
      <c r="BG109" s="204"/>
      <c r="BH109" s="204"/>
      <c r="BI109" s="204"/>
      <c r="BJ109" s="204"/>
      <c r="BK109" s="204"/>
      <c r="BL109" s="204"/>
      <c r="BM109" s="205"/>
    </row>
    <row r="110" ht="21.75" customHeight="1">
      <c r="A110" s="206"/>
      <c r="B110" s="211"/>
      <c r="C110" s="204"/>
      <c r="D110" s="220"/>
      <c r="E110" s="220"/>
      <c r="F110" s="220"/>
      <c r="G110" s="220"/>
      <c r="H110" s="220"/>
      <c r="I110" s="220"/>
      <c r="J110" s="221"/>
      <c r="K110" s="213"/>
      <c r="L110" s="211"/>
      <c r="M110" s="204"/>
      <c r="N110" s="204"/>
      <c r="O110" s="204"/>
      <c r="P110" s="204"/>
      <c r="Q110" s="204"/>
      <c r="R110" s="204"/>
      <c r="S110" s="204"/>
      <c r="T110" s="204"/>
      <c r="U110" s="204"/>
      <c r="V110" s="204"/>
      <c r="W110" s="204"/>
      <c r="X110" s="204"/>
      <c r="Y110" s="204"/>
      <c r="Z110" s="204"/>
      <c r="AA110" s="204"/>
      <c r="AB110" s="204"/>
      <c r="AC110" s="204"/>
      <c r="AD110" s="204"/>
      <c r="AE110" s="204"/>
      <c r="AF110" s="204"/>
      <c r="AG110" s="204"/>
      <c r="AH110" s="204"/>
      <c r="AI110" s="204"/>
      <c r="AJ110" s="204"/>
      <c r="AK110" s="204"/>
      <c r="AL110" s="204"/>
      <c r="AM110" s="204"/>
      <c r="AN110" s="204"/>
      <c r="AO110" s="204"/>
      <c r="AP110" s="204"/>
      <c r="AQ110" s="204"/>
      <c r="AR110" s="204"/>
      <c r="AS110" s="204"/>
      <c r="AT110" s="204"/>
      <c r="AU110" s="204"/>
      <c r="AV110" s="204"/>
      <c r="AW110" s="204"/>
      <c r="AX110" s="204"/>
      <c r="AY110" s="204"/>
      <c r="AZ110" s="204"/>
      <c r="BA110" s="204"/>
      <c r="BB110" s="204"/>
      <c r="BC110" s="204"/>
      <c r="BD110" s="204"/>
      <c r="BE110" s="204"/>
      <c r="BF110" s="204"/>
      <c r="BG110" s="204"/>
      <c r="BH110" s="204"/>
      <c r="BI110" s="204"/>
      <c r="BJ110" s="204"/>
      <c r="BK110" s="204"/>
      <c r="BL110" s="204"/>
      <c r="BM110" s="205"/>
    </row>
    <row r="111" ht="8" customHeight="1">
      <c r="A111" s="206"/>
      <c r="B111" s="229"/>
      <c r="C111" s="203"/>
      <c r="D111" s="203"/>
      <c r="E111" s="203"/>
      <c r="F111" s="203"/>
      <c r="G111" s="203"/>
      <c r="H111" s="203"/>
      <c r="I111" s="203"/>
      <c r="J111" s="235"/>
      <c r="K111" s="236"/>
      <c r="L111" s="211"/>
      <c r="M111" s="204"/>
      <c r="N111" s="204"/>
      <c r="O111" s="204"/>
      <c r="P111" s="204"/>
      <c r="Q111" s="204"/>
      <c r="R111" s="204"/>
      <c r="S111" s="204"/>
      <c r="T111" s="204"/>
      <c r="U111" s="204"/>
      <c r="V111" s="204"/>
      <c r="W111" s="204"/>
      <c r="X111" s="204"/>
      <c r="Y111" s="204"/>
      <c r="Z111" s="204"/>
      <c r="AA111" s="204"/>
      <c r="AB111" s="204"/>
      <c r="AC111" s="204"/>
      <c r="AD111" s="204"/>
      <c r="AE111" s="204"/>
      <c r="AF111" s="204"/>
      <c r="AG111" s="204"/>
      <c r="AH111" s="204"/>
      <c r="AI111" s="204"/>
      <c r="AJ111" s="204"/>
      <c r="AK111" s="204"/>
      <c r="AL111" s="204"/>
      <c r="AM111" s="204"/>
      <c r="AN111" s="204"/>
      <c r="AO111" s="204"/>
      <c r="AP111" s="204"/>
      <c r="AQ111" s="204"/>
      <c r="AR111" s="204"/>
      <c r="AS111" s="204"/>
      <c r="AT111" s="204"/>
      <c r="AU111" s="204"/>
      <c r="AV111" s="204"/>
      <c r="AW111" s="204"/>
      <c r="AX111" s="204"/>
      <c r="AY111" s="204"/>
      <c r="AZ111" s="204"/>
      <c r="BA111" s="204"/>
      <c r="BB111" s="204"/>
      <c r="BC111" s="204"/>
      <c r="BD111" s="204"/>
      <c r="BE111" s="204"/>
      <c r="BF111" s="204"/>
      <c r="BG111" s="204"/>
      <c r="BH111" s="204"/>
      <c r="BI111" s="204"/>
      <c r="BJ111" s="204"/>
      <c r="BK111" s="204"/>
      <c r="BL111" s="204"/>
      <c r="BM111" s="205"/>
    </row>
    <row r="112" ht="10.2" customHeight="1">
      <c r="A112" s="202"/>
      <c r="B112" s="208"/>
      <c r="C112" s="208"/>
      <c r="D112" s="208"/>
      <c r="E112" s="208"/>
      <c r="F112" s="208"/>
      <c r="G112" s="208"/>
      <c r="H112" s="208"/>
      <c r="I112" s="208"/>
      <c r="J112" s="208"/>
      <c r="K112" s="208"/>
      <c r="L112" s="204"/>
      <c r="M112" s="204"/>
      <c r="N112" s="204"/>
      <c r="O112" s="204"/>
      <c r="P112" s="204"/>
      <c r="Q112" s="204"/>
      <c r="R112" s="204"/>
      <c r="S112" s="204"/>
      <c r="T112" s="204"/>
      <c r="U112" s="204"/>
      <c r="V112" s="204"/>
      <c r="W112" s="204"/>
      <c r="X112" s="204"/>
      <c r="Y112" s="204"/>
      <c r="Z112" s="204"/>
      <c r="AA112" s="204"/>
      <c r="AB112" s="204"/>
      <c r="AC112" s="204"/>
      <c r="AD112" s="204"/>
      <c r="AE112" s="204"/>
      <c r="AF112" s="204"/>
      <c r="AG112" s="204"/>
      <c r="AH112" s="204"/>
      <c r="AI112" s="204"/>
      <c r="AJ112" s="204"/>
      <c r="AK112" s="204"/>
      <c r="AL112" s="204"/>
      <c r="AM112" s="204"/>
      <c r="AN112" s="204"/>
      <c r="AO112" s="204"/>
      <c r="AP112" s="204"/>
      <c r="AQ112" s="204"/>
      <c r="AR112" s="204"/>
      <c r="AS112" s="204"/>
      <c r="AT112" s="204"/>
      <c r="AU112" s="204"/>
      <c r="AV112" s="204"/>
      <c r="AW112" s="204"/>
      <c r="AX112" s="204"/>
      <c r="AY112" s="204"/>
      <c r="AZ112" s="204"/>
      <c r="BA112" s="204"/>
      <c r="BB112" s="204"/>
      <c r="BC112" s="204"/>
      <c r="BD112" s="204"/>
      <c r="BE112" s="204"/>
      <c r="BF112" s="204"/>
      <c r="BG112" s="204"/>
      <c r="BH112" s="204"/>
      <c r="BI112" s="204"/>
      <c r="BJ112" s="204"/>
      <c r="BK112" s="204"/>
      <c r="BL112" s="204"/>
      <c r="BM112" s="205"/>
    </row>
    <row r="113" ht="10.2" customHeight="1">
      <c r="A113" s="202"/>
      <c r="B113" s="204"/>
      <c r="C113" s="204"/>
      <c r="D113" s="204"/>
      <c r="E113" s="204"/>
      <c r="F113" s="204"/>
      <c r="G113" s="204"/>
      <c r="H113" s="204"/>
      <c r="I113" s="204"/>
      <c r="J113" s="204"/>
      <c r="K113" s="204"/>
      <c r="L113" s="204"/>
      <c r="M113" s="204"/>
      <c r="N113" s="204"/>
      <c r="O113" s="204"/>
      <c r="P113" s="204"/>
      <c r="Q113" s="204"/>
      <c r="R113" s="204"/>
      <c r="S113" s="204"/>
      <c r="T113" s="204"/>
      <c r="U113" s="204"/>
      <c r="V113" s="204"/>
      <c r="W113" s="204"/>
      <c r="X113" s="204"/>
      <c r="Y113" s="204"/>
      <c r="Z113" s="204"/>
      <c r="AA113" s="204"/>
      <c r="AB113" s="204"/>
      <c r="AC113" s="204"/>
      <c r="AD113" s="204"/>
      <c r="AE113" s="204"/>
      <c r="AF113" s="204"/>
      <c r="AG113" s="204"/>
      <c r="AH113" s="204"/>
      <c r="AI113" s="204"/>
      <c r="AJ113" s="204"/>
      <c r="AK113" s="204"/>
      <c r="AL113" s="204"/>
      <c r="AM113" s="204"/>
      <c r="AN113" s="204"/>
      <c r="AO113" s="204"/>
      <c r="AP113" s="204"/>
      <c r="AQ113" s="204"/>
      <c r="AR113" s="204"/>
      <c r="AS113" s="204"/>
      <c r="AT113" s="204"/>
      <c r="AU113" s="204"/>
      <c r="AV113" s="204"/>
      <c r="AW113" s="204"/>
      <c r="AX113" s="204"/>
      <c r="AY113" s="204"/>
      <c r="AZ113" s="204"/>
      <c r="BA113" s="204"/>
      <c r="BB113" s="204"/>
      <c r="BC113" s="204"/>
      <c r="BD113" s="204"/>
      <c r="BE113" s="204"/>
      <c r="BF113" s="204"/>
      <c r="BG113" s="204"/>
      <c r="BH113" s="204"/>
      <c r="BI113" s="204"/>
      <c r="BJ113" s="204"/>
      <c r="BK113" s="204"/>
      <c r="BL113" s="204"/>
      <c r="BM113" s="205"/>
    </row>
    <row r="114" ht="10.2" customHeight="1">
      <c r="A114" s="202"/>
      <c r="B114" s="203"/>
      <c r="C114" s="203"/>
      <c r="D114" s="203"/>
      <c r="E114" s="203"/>
      <c r="F114" s="203"/>
      <c r="G114" s="203"/>
      <c r="H114" s="203"/>
      <c r="I114" s="203"/>
      <c r="J114" s="203"/>
      <c r="K114" s="203"/>
      <c r="L114" s="204"/>
      <c r="M114" s="204"/>
      <c r="N114" s="204"/>
      <c r="O114" s="204"/>
      <c r="P114" s="204"/>
      <c r="Q114" s="204"/>
      <c r="R114" s="204"/>
      <c r="S114" s="204"/>
      <c r="T114" s="204"/>
      <c r="U114" s="204"/>
      <c r="V114" s="204"/>
      <c r="W114" s="204"/>
      <c r="X114" s="204"/>
      <c r="Y114" s="204"/>
      <c r="Z114" s="204"/>
      <c r="AA114" s="204"/>
      <c r="AB114" s="204"/>
      <c r="AC114" s="204"/>
      <c r="AD114" s="204"/>
      <c r="AE114" s="204"/>
      <c r="AF114" s="204"/>
      <c r="AG114" s="204"/>
      <c r="AH114" s="204"/>
      <c r="AI114" s="204"/>
      <c r="AJ114" s="204"/>
      <c r="AK114" s="204"/>
      <c r="AL114" s="204"/>
      <c r="AM114" s="204"/>
      <c r="AN114" s="204"/>
      <c r="AO114" s="204"/>
      <c r="AP114" s="204"/>
      <c r="AQ114" s="204"/>
      <c r="AR114" s="204"/>
      <c r="AS114" s="204"/>
      <c r="AT114" s="204"/>
      <c r="AU114" s="204"/>
      <c r="AV114" s="204"/>
      <c r="AW114" s="204"/>
      <c r="AX114" s="204"/>
      <c r="AY114" s="204"/>
      <c r="AZ114" s="204"/>
      <c r="BA114" s="204"/>
      <c r="BB114" s="204"/>
      <c r="BC114" s="204"/>
      <c r="BD114" s="204"/>
      <c r="BE114" s="204"/>
      <c r="BF114" s="204"/>
      <c r="BG114" s="204"/>
      <c r="BH114" s="204"/>
      <c r="BI114" s="204"/>
      <c r="BJ114" s="204"/>
      <c r="BK114" s="204"/>
      <c r="BL114" s="204"/>
      <c r="BM114" s="205"/>
    </row>
    <row r="115" ht="8" customHeight="1">
      <c r="A115" s="206"/>
      <c r="B115" s="207"/>
      <c r="C115" s="208"/>
      <c r="D115" s="208"/>
      <c r="E115" s="208"/>
      <c r="F115" s="208"/>
      <c r="G115" s="208"/>
      <c r="H115" s="208"/>
      <c r="I115" s="208"/>
      <c r="J115" s="209"/>
      <c r="K115" s="210"/>
      <c r="L115" s="211"/>
      <c r="M115" s="204"/>
      <c r="N115" s="204"/>
      <c r="O115" s="204"/>
      <c r="P115" s="204"/>
      <c r="Q115" s="204"/>
      <c r="R115" s="204"/>
      <c r="S115" s="204"/>
      <c r="T115" s="204"/>
      <c r="U115" s="204"/>
      <c r="V115" s="204"/>
      <c r="W115" s="204"/>
      <c r="X115" s="204"/>
      <c r="Y115" s="204"/>
      <c r="Z115" s="204"/>
      <c r="AA115" s="204"/>
      <c r="AB115" s="204"/>
      <c r="AC115" s="204"/>
      <c r="AD115" s="204"/>
      <c r="AE115" s="204"/>
      <c r="AF115" s="204"/>
      <c r="AG115" s="204"/>
      <c r="AH115" s="204"/>
      <c r="AI115" s="204"/>
      <c r="AJ115" s="204"/>
      <c r="AK115" s="204"/>
      <c r="AL115" s="204"/>
      <c r="AM115" s="204"/>
      <c r="AN115" s="204"/>
      <c r="AO115" s="204"/>
      <c r="AP115" s="204"/>
      <c r="AQ115" s="204"/>
      <c r="AR115" s="204"/>
      <c r="AS115" s="204"/>
      <c r="AT115" s="204"/>
      <c r="AU115" s="204"/>
      <c r="AV115" s="204"/>
      <c r="AW115" s="204"/>
      <c r="AX115" s="204"/>
      <c r="AY115" s="204"/>
      <c r="AZ115" s="204"/>
      <c r="BA115" s="204"/>
      <c r="BB115" s="204"/>
      <c r="BC115" s="204"/>
      <c r="BD115" s="204"/>
      <c r="BE115" s="204"/>
      <c r="BF115" s="204"/>
      <c r="BG115" s="204"/>
      <c r="BH115" s="204"/>
      <c r="BI115" s="204"/>
      <c r="BJ115" s="204"/>
      <c r="BK115" s="204"/>
      <c r="BL115" s="204"/>
      <c r="BM115" s="205"/>
    </row>
    <row r="116" ht="24.9" customHeight="1">
      <c r="A116" s="206"/>
      <c r="B116" s="211"/>
      <c r="C116" t="s" s="89">
        <v>111</v>
      </c>
      <c r="D116" s="204"/>
      <c r="E116" s="204"/>
      <c r="F116" s="204"/>
      <c r="G116" s="204"/>
      <c r="H116" s="204"/>
      <c r="I116" s="204"/>
      <c r="J116" s="212"/>
      <c r="K116" s="213"/>
      <c r="L116" s="211"/>
      <c r="M116" s="204"/>
      <c r="N116" s="204"/>
      <c r="O116" s="204"/>
      <c r="P116" s="204"/>
      <c r="Q116" s="204"/>
      <c r="R116" s="204"/>
      <c r="S116" s="204"/>
      <c r="T116" s="204"/>
      <c r="U116" s="204"/>
      <c r="V116" s="204"/>
      <c r="W116" s="204"/>
      <c r="X116" s="204"/>
      <c r="Y116" s="204"/>
      <c r="Z116" s="204"/>
      <c r="AA116" s="204"/>
      <c r="AB116" s="204"/>
      <c r="AC116" s="204"/>
      <c r="AD116" s="204"/>
      <c r="AE116" s="204"/>
      <c r="AF116" s="204"/>
      <c r="AG116" s="204"/>
      <c r="AH116" s="204"/>
      <c r="AI116" s="204"/>
      <c r="AJ116" s="204"/>
      <c r="AK116" s="204"/>
      <c r="AL116" s="204"/>
      <c r="AM116" s="204"/>
      <c r="AN116" s="204"/>
      <c r="AO116" s="204"/>
      <c r="AP116" s="204"/>
      <c r="AQ116" s="204"/>
      <c r="AR116" s="204"/>
      <c r="AS116" s="204"/>
      <c r="AT116" s="204"/>
      <c r="AU116" s="204"/>
      <c r="AV116" s="204"/>
      <c r="AW116" s="204"/>
      <c r="AX116" s="204"/>
      <c r="AY116" s="204"/>
      <c r="AZ116" s="204"/>
      <c r="BA116" s="204"/>
      <c r="BB116" s="204"/>
      <c r="BC116" s="204"/>
      <c r="BD116" s="204"/>
      <c r="BE116" s="204"/>
      <c r="BF116" s="204"/>
      <c r="BG116" s="204"/>
      <c r="BH116" s="204"/>
      <c r="BI116" s="204"/>
      <c r="BJ116" s="204"/>
      <c r="BK116" s="204"/>
      <c r="BL116" s="204"/>
      <c r="BM116" s="205"/>
    </row>
    <row r="117" ht="8" customHeight="1">
      <c r="A117" s="206"/>
      <c r="B117" s="211"/>
      <c r="C117" s="204"/>
      <c r="D117" s="204"/>
      <c r="E117" s="204"/>
      <c r="F117" s="204"/>
      <c r="G117" s="204"/>
      <c r="H117" s="204"/>
      <c r="I117" s="204"/>
      <c r="J117" s="212"/>
      <c r="K117" s="213"/>
      <c r="L117" s="211"/>
      <c r="M117" s="204"/>
      <c r="N117" s="204"/>
      <c r="O117" s="204"/>
      <c r="P117" s="204"/>
      <c r="Q117" s="204"/>
      <c r="R117" s="204"/>
      <c r="S117" s="204"/>
      <c r="T117" s="204"/>
      <c r="U117" s="204"/>
      <c r="V117" s="204"/>
      <c r="W117" s="204"/>
      <c r="X117" s="204"/>
      <c r="Y117" s="204"/>
      <c r="Z117" s="204"/>
      <c r="AA117" s="204"/>
      <c r="AB117" s="204"/>
      <c r="AC117" s="204"/>
      <c r="AD117" s="204"/>
      <c r="AE117" s="204"/>
      <c r="AF117" s="204"/>
      <c r="AG117" s="204"/>
      <c r="AH117" s="204"/>
      <c r="AI117" s="204"/>
      <c r="AJ117" s="204"/>
      <c r="AK117" s="204"/>
      <c r="AL117" s="204"/>
      <c r="AM117" s="204"/>
      <c r="AN117" s="204"/>
      <c r="AO117" s="204"/>
      <c r="AP117" s="204"/>
      <c r="AQ117" s="204"/>
      <c r="AR117" s="204"/>
      <c r="AS117" s="204"/>
      <c r="AT117" s="204"/>
      <c r="AU117" s="204"/>
      <c r="AV117" s="204"/>
      <c r="AW117" s="204"/>
      <c r="AX117" s="204"/>
      <c r="AY117" s="204"/>
      <c r="AZ117" s="204"/>
      <c r="BA117" s="204"/>
      <c r="BB117" s="204"/>
      <c r="BC117" s="204"/>
      <c r="BD117" s="204"/>
      <c r="BE117" s="204"/>
      <c r="BF117" s="204"/>
      <c r="BG117" s="204"/>
      <c r="BH117" s="204"/>
      <c r="BI117" s="204"/>
      <c r="BJ117" s="204"/>
      <c r="BK117" s="204"/>
      <c r="BL117" s="204"/>
      <c r="BM117" s="205"/>
    </row>
    <row r="118" ht="12" customHeight="1">
      <c r="A118" s="206"/>
      <c r="B118" s="211"/>
      <c r="C118" t="s" s="61">
        <v>28</v>
      </c>
      <c r="D118" s="204"/>
      <c r="E118" s="204"/>
      <c r="F118" s="204"/>
      <c r="G118" s="204"/>
      <c r="H118" s="204"/>
      <c r="I118" s="204"/>
      <c r="J118" s="212"/>
      <c r="K118" s="213"/>
      <c r="L118" s="211"/>
      <c r="M118" s="204"/>
      <c r="N118" s="204"/>
      <c r="O118" s="204"/>
      <c r="P118" s="204"/>
      <c r="Q118" s="204"/>
      <c r="R118" s="204"/>
      <c r="S118" s="204"/>
      <c r="T118" s="204"/>
      <c r="U118" s="204"/>
      <c r="V118" s="204"/>
      <c r="W118" s="204"/>
      <c r="X118" s="204"/>
      <c r="Y118" s="204"/>
      <c r="Z118" s="204"/>
      <c r="AA118" s="204"/>
      <c r="AB118" s="204"/>
      <c r="AC118" s="204"/>
      <c r="AD118" s="204"/>
      <c r="AE118" s="204"/>
      <c r="AF118" s="204"/>
      <c r="AG118" s="204"/>
      <c r="AH118" s="204"/>
      <c r="AI118" s="204"/>
      <c r="AJ118" s="204"/>
      <c r="AK118" s="204"/>
      <c r="AL118" s="204"/>
      <c r="AM118" s="204"/>
      <c r="AN118" s="204"/>
      <c r="AO118" s="204"/>
      <c r="AP118" s="204"/>
      <c r="AQ118" s="204"/>
      <c r="AR118" s="204"/>
      <c r="AS118" s="204"/>
      <c r="AT118" s="204"/>
      <c r="AU118" s="204"/>
      <c r="AV118" s="204"/>
      <c r="AW118" s="204"/>
      <c r="AX118" s="204"/>
      <c r="AY118" s="204"/>
      <c r="AZ118" s="204"/>
      <c r="BA118" s="204"/>
      <c r="BB118" s="204"/>
      <c r="BC118" s="204"/>
      <c r="BD118" s="204"/>
      <c r="BE118" s="204"/>
      <c r="BF118" s="204"/>
      <c r="BG118" s="204"/>
      <c r="BH118" s="204"/>
      <c r="BI118" s="204"/>
      <c r="BJ118" s="204"/>
      <c r="BK118" s="204"/>
      <c r="BL118" s="204"/>
      <c r="BM118" s="205"/>
    </row>
    <row r="119" ht="16.5" customHeight="1">
      <c r="A119" s="206"/>
      <c r="B119" s="211"/>
      <c r="C119" s="204"/>
      <c r="D119" s="204"/>
      <c r="E119" t="s" s="215">
        <f>E7</f>
        <v>2046</v>
      </c>
      <c r="F119" s="233"/>
      <c r="G119" s="233"/>
      <c r="H119" s="233"/>
      <c r="I119" s="204"/>
      <c r="J119" s="212"/>
      <c r="K119" s="213"/>
      <c r="L119" s="211"/>
      <c r="M119" s="204"/>
      <c r="N119" s="204"/>
      <c r="O119" s="204"/>
      <c r="P119" s="204"/>
      <c r="Q119" s="204"/>
      <c r="R119" s="204"/>
      <c r="S119" s="204"/>
      <c r="T119" s="204"/>
      <c r="U119" s="204"/>
      <c r="V119" s="204"/>
      <c r="W119" s="204"/>
      <c r="X119" s="204"/>
      <c r="Y119" s="204"/>
      <c r="Z119" s="204"/>
      <c r="AA119" s="204"/>
      <c r="AB119" s="204"/>
      <c r="AC119" s="204"/>
      <c r="AD119" s="204"/>
      <c r="AE119" s="204"/>
      <c r="AF119" s="204"/>
      <c r="AG119" s="204"/>
      <c r="AH119" s="204"/>
      <c r="AI119" s="204"/>
      <c r="AJ119" s="204"/>
      <c r="AK119" s="204"/>
      <c r="AL119" s="204"/>
      <c r="AM119" s="204"/>
      <c r="AN119" s="204"/>
      <c r="AO119" s="204"/>
      <c r="AP119" s="204"/>
      <c r="AQ119" s="204"/>
      <c r="AR119" s="204"/>
      <c r="AS119" s="204"/>
      <c r="AT119" s="204"/>
      <c r="AU119" s="204"/>
      <c r="AV119" s="204"/>
      <c r="AW119" s="204"/>
      <c r="AX119" s="204"/>
      <c r="AY119" s="204"/>
      <c r="AZ119" s="204"/>
      <c r="BA119" s="204"/>
      <c r="BB119" s="204"/>
      <c r="BC119" s="204"/>
      <c r="BD119" s="204"/>
      <c r="BE119" s="204"/>
      <c r="BF119" s="204"/>
      <c r="BG119" s="204"/>
      <c r="BH119" s="204"/>
      <c r="BI119" s="204"/>
      <c r="BJ119" s="204"/>
      <c r="BK119" s="204"/>
      <c r="BL119" s="204"/>
      <c r="BM119" s="205"/>
    </row>
    <row r="120" ht="12" customHeight="1">
      <c r="A120" s="206"/>
      <c r="B120" s="211"/>
      <c r="C120" t="s" s="61">
        <v>2040</v>
      </c>
      <c r="D120" s="204"/>
      <c r="E120" s="204"/>
      <c r="F120" s="204"/>
      <c r="G120" s="204"/>
      <c r="H120" s="204"/>
      <c r="I120" s="204"/>
      <c r="J120" s="212"/>
      <c r="K120" s="213"/>
      <c r="L120" s="211"/>
      <c r="M120" s="204"/>
      <c r="N120" s="204"/>
      <c r="O120" s="204"/>
      <c r="P120" s="204"/>
      <c r="Q120" s="204"/>
      <c r="R120" s="204"/>
      <c r="S120" s="204"/>
      <c r="T120" s="204"/>
      <c r="U120" s="204"/>
      <c r="V120" s="204"/>
      <c r="W120" s="204"/>
      <c r="X120" s="204"/>
      <c r="Y120" s="204"/>
      <c r="Z120" s="204"/>
      <c r="AA120" s="204"/>
      <c r="AB120" s="204"/>
      <c r="AC120" s="204"/>
      <c r="AD120" s="204"/>
      <c r="AE120" s="204"/>
      <c r="AF120" s="204"/>
      <c r="AG120" s="204"/>
      <c r="AH120" s="204"/>
      <c r="AI120" s="204"/>
      <c r="AJ120" s="204"/>
      <c r="AK120" s="204"/>
      <c r="AL120" s="204"/>
      <c r="AM120" s="204"/>
      <c r="AN120" s="204"/>
      <c r="AO120" s="204"/>
      <c r="AP120" s="204"/>
      <c r="AQ120" s="204"/>
      <c r="AR120" s="204"/>
      <c r="AS120" s="204"/>
      <c r="AT120" s="204"/>
      <c r="AU120" s="204"/>
      <c r="AV120" s="204"/>
      <c r="AW120" s="204"/>
      <c r="AX120" s="204"/>
      <c r="AY120" s="204"/>
      <c r="AZ120" s="204"/>
      <c r="BA120" s="204"/>
      <c r="BB120" s="204"/>
      <c r="BC120" s="204"/>
      <c r="BD120" s="204"/>
      <c r="BE120" s="204"/>
      <c r="BF120" s="204"/>
      <c r="BG120" s="204"/>
      <c r="BH120" s="204"/>
      <c r="BI120" s="204"/>
      <c r="BJ120" s="204"/>
      <c r="BK120" s="204"/>
      <c r="BL120" s="204"/>
      <c r="BM120" s="205"/>
    </row>
    <row r="121" ht="16.5" customHeight="1">
      <c r="A121" s="206"/>
      <c r="B121" s="211"/>
      <c r="C121" s="204"/>
      <c r="D121" s="204"/>
      <c r="E121" t="s" s="62">
        <f>E9</f>
        <v>2047</v>
      </c>
      <c r="F121" s="204"/>
      <c r="G121" s="204"/>
      <c r="H121" s="204"/>
      <c r="I121" s="204"/>
      <c r="J121" s="212"/>
      <c r="K121" s="213"/>
      <c r="L121" s="211"/>
      <c r="M121" s="204"/>
      <c r="N121" s="204"/>
      <c r="O121" s="204"/>
      <c r="P121" s="204"/>
      <c r="Q121" s="204"/>
      <c r="R121" s="204"/>
      <c r="S121" s="204"/>
      <c r="T121" s="204"/>
      <c r="U121" s="204"/>
      <c r="V121" s="204"/>
      <c r="W121" s="204"/>
      <c r="X121" s="204"/>
      <c r="Y121" s="204"/>
      <c r="Z121" s="204"/>
      <c r="AA121" s="204"/>
      <c r="AB121" s="204"/>
      <c r="AC121" s="204"/>
      <c r="AD121" s="204"/>
      <c r="AE121" s="204"/>
      <c r="AF121" s="204"/>
      <c r="AG121" s="204"/>
      <c r="AH121" s="204"/>
      <c r="AI121" s="204"/>
      <c r="AJ121" s="204"/>
      <c r="AK121" s="204"/>
      <c r="AL121" s="204"/>
      <c r="AM121" s="204"/>
      <c r="AN121" s="204"/>
      <c r="AO121" s="204"/>
      <c r="AP121" s="204"/>
      <c r="AQ121" s="204"/>
      <c r="AR121" s="204"/>
      <c r="AS121" s="204"/>
      <c r="AT121" s="204"/>
      <c r="AU121" s="204"/>
      <c r="AV121" s="204"/>
      <c r="AW121" s="204"/>
      <c r="AX121" s="204"/>
      <c r="AY121" s="204"/>
      <c r="AZ121" s="204"/>
      <c r="BA121" s="204"/>
      <c r="BB121" s="204"/>
      <c r="BC121" s="204"/>
      <c r="BD121" s="204"/>
      <c r="BE121" s="204"/>
      <c r="BF121" s="204"/>
      <c r="BG121" s="204"/>
      <c r="BH121" s="204"/>
      <c r="BI121" s="204"/>
      <c r="BJ121" s="204"/>
      <c r="BK121" s="204"/>
      <c r="BL121" s="204"/>
      <c r="BM121" s="205"/>
    </row>
    <row r="122" ht="8" customHeight="1">
      <c r="A122" s="206"/>
      <c r="B122" s="211"/>
      <c r="C122" s="204"/>
      <c r="D122" s="204"/>
      <c r="E122" s="204"/>
      <c r="F122" s="204"/>
      <c r="G122" s="204"/>
      <c r="H122" s="204"/>
      <c r="I122" s="204"/>
      <c r="J122" s="212"/>
      <c r="K122" s="213"/>
      <c r="L122" s="211"/>
      <c r="M122" s="204"/>
      <c r="N122" s="204"/>
      <c r="O122" s="204"/>
      <c r="P122" s="204"/>
      <c r="Q122" s="204"/>
      <c r="R122" s="204"/>
      <c r="S122" s="204"/>
      <c r="T122" s="204"/>
      <c r="U122" s="204"/>
      <c r="V122" s="204"/>
      <c r="W122" s="204"/>
      <c r="X122" s="204"/>
      <c r="Y122" s="204"/>
      <c r="Z122" s="204"/>
      <c r="AA122" s="204"/>
      <c r="AB122" s="204"/>
      <c r="AC122" s="204"/>
      <c r="AD122" s="204"/>
      <c r="AE122" s="204"/>
      <c r="AF122" s="204"/>
      <c r="AG122" s="204"/>
      <c r="AH122" s="204"/>
      <c r="AI122" s="204"/>
      <c r="AJ122" s="204"/>
      <c r="AK122" s="204"/>
      <c r="AL122" s="204"/>
      <c r="AM122" s="204"/>
      <c r="AN122" s="204"/>
      <c r="AO122" s="204"/>
      <c r="AP122" s="204"/>
      <c r="AQ122" s="204"/>
      <c r="AR122" s="204"/>
      <c r="AS122" s="204"/>
      <c r="AT122" s="204"/>
      <c r="AU122" s="204"/>
      <c r="AV122" s="204"/>
      <c r="AW122" s="204"/>
      <c r="AX122" s="204"/>
      <c r="AY122" s="204"/>
      <c r="AZ122" s="204"/>
      <c r="BA122" s="204"/>
      <c r="BB122" s="204"/>
      <c r="BC122" s="204"/>
      <c r="BD122" s="204"/>
      <c r="BE122" s="204"/>
      <c r="BF122" s="204"/>
      <c r="BG122" s="204"/>
      <c r="BH122" s="204"/>
      <c r="BI122" s="204"/>
      <c r="BJ122" s="204"/>
      <c r="BK122" s="204"/>
      <c r="BL122" s="204"/>
      <c r="BM122" s="205"/>
    </row>
    <row r="123" ht="12" customHeight="1">
      <c r="A123" s="206"/>
      <c r="B123" s="211"/>
      <c r="C123" t="s" s="61">
        <v>32</v>
      </c>
      <c r="D123" s="204"/>
      <c r="E123" s="204"/>
      <c r="F123" t="s" s="65">
        <f>F12</f>
        <v>2048</v>
      </c>
      <c r="G123" s="204"/>
      <c r="H123" s="204"/>
      <c r="I123" t="s" s="61">
        <v>34</v>
      </c>
      <c r="J123" t="s" s="66">
        <f>IF(J12="","",J12)</f>
        <v>2049</v>
      </c>
      <c r="K123" s="213"/>
      <c r="L123" s="211"/>
      <c r="M123" s="204"/>
      <c r="N123" s="204"/>
      <c r="O123" s="204"/>
      <c r="P123" s="204"/>
      <c r="Q123" s="204"/>
      <c r="R123" s="204"/>
      <c r="S123" s="204"/>
      <c r="T123" s="204"/>
      <c r="U123" s="204"/>
      <c r="V123" s="204"/>
      <c r="W123" s="204"/>
      <c r="X123" s="204"/>
      <c r="Y123" s="204"/>
      <c r="Z123" s="204"/>
      <c r="AA123" s="204"/>
      <c r="AB123" s="204"/>
      <c r="AC123" s="204"/>
      <c r="AD123" s="204"/>
      <c r="AE123" s="204"/>
      <c r="AF123" s="204"/>
      <c r="AG123" s="204"/>
      <c r="AH123" s="204"/>
      <c r="AI123" s="204"/>
      <c r="AJ123" s="204"/>
      <c r="AK123" s="204"/>
      <c r="AL123" s="204"/>
      <c r="AM123" s="204"/>
      <c r="AN123" s="204"/>
      <c r="AO123" s="204"/>
      <c r="AP123" s="204"/>
      <c r="AQ123" s="204"/>
      <c r="AR123" s="204"/>
      <c r="AS123" s="204"/>
      <c r="AT123" s="204"/>
      <c r="AU123" s="204"/>
      <c r="AV123" s="204"/>
      <c r="AW123" s="204"/>
      <c r="AX123" s="204"/>
      <c r="AY123" s="204"/>
      <c r="AZ123" s="204"/>
      <c r="BA123" s="204"/>
      <c r="BB123" s="204"/>
      <c r="BC123" s="204"/>
      <c r="BD123" s="204"/>
      <c r="BE123" s="204"/>
      <c r="BF123" s="204"/>
      <c r="BG123" s="204"/>
      <c r="BH123" s="204"/>
      <c r="BI123" s="204"/>
      <c r="BJ123" s="204"/>
      <c r="BK123" s="204"/>
      <c r="BL123" s="204"/>
      <c r="BM123" s="205"/>
    </row>
    <row r="124" ht="8" customHeight="1">
      <c r="A124" s="206"/>
      <c r="B124" s="211"/>
      <c r="C124" s="204"/>
      <c r="D124" s="204"/>
      <c r="E124" s="204"/>
      <c r="F124" s="204"/>
      <c r="G124" s="204"/>
      <c r="H124" s="204"/>
      <c r="I124" s="204"/>
      <c r="J124" s="212"/>
      <c r="K124" s="213"/>
      <c r="L124" s="211"/>
      <c r="M124" s="204"/>
      <c r="N124" s="204"/>
      <c r="O124" s="204"/>
      <c r="P124" s="204"/>
      <c r="Q124" s="204"/>
      <c r="R124" s="204"/>
      <c r="S124" s="204"/>
      <c r="T124" s="204"/>
      <c r="U124" s="204"/>
      <c r="V124" s="204"/>
      <c r="W124" s="204"/>
      <c r="X124" s="204"/>
      <c r="Y124" s="204"/>
      <c r="Z124" s="204"/>
      <c r="AA124" s="204"/>
      <c r="AB124" s="204"/>
      <c r="AC124" s="204"/>
      <c r="AD124" s="204"/>
      <c r="AE124" s="204"/>
      <c r="AF124" s="204"/>
      <c r="AG124" s="204"/>
      <c r="AH124" s="204"/>
      <c r="AI124" s="204"/>
      <c r="AJ124" s="204"/>
      <c r="AK124" s="204"/>
      <c r="AL124" s="204"/>
      <c r="AM124" s="204"/>
      <c r="AN124" s="204"/>
      <c r="AO124" s="204"/>
      <c r="AP124" s="204"/>
      <c r="AQ124" s="204"/>
      <c r="AR124" s="204"/>
      <c r="AS124" s="204"/>
      <c r="AT124" s="204"/>
      <c r="AU124" s="204"/>
      <c r="AV124" s="204"/>
      <c r="AW124" s="204"/>
      <c r="AX124" s="204"/>
      <c r="AY124" s="204"/>
      <c r="AZ124" s="204"/>
      <c r="BA124" s="204"/>
      <c r="BB124" s="204"/>
      <c r="BC124" s="204"/>
      <c r="BD124" s="204"/>
      <c r="BE124" s="204"/>
      <c r="BF124" s="204"/>
      <c r="BG124" s="204"/>
      <c r="BH124" s="204"/>
      <c r="BI124" s="204"/>
      <c r="BJ124" s="204"/>
      <c r="BK124" s="204"/>
      <c r="BL124" s="204"/>
      <c r="BM124" s="205"/>
    </row>
    <row r="125" ht="15.15" customHeight="1">
      <c r="A125" s="206"/>
      <c r="B125" s="211"/>
      <c r="C125" t="s" s="61">
        <v>36</v>
      </c>
      <c r="D125" s="204"/>
      <c r="E125" s="204"/>
      <c r="F125" t="s" s="65">
        <f>E15</f>
        <v>2050</v>
      </c>
      <c r="G125" s="204"/>
      <c r="H125" s="204"/>
      <c r="I125" t="s" s="61">
        <v>41</v>
      </c>
      <c r="J125" t="s" s="90">
        <f>E21</f>
        <v>2051</v>
      </c>
      <c r="K125" s="213"/>
      <c r="L125" s="211"/>
      <c r="M125" s="204"/>
      <c r="N125" s="204"/>
      <c r="O125" s="204"/>
      <c r="P125" s="204"/>
      <c r="Q125" s="204"/>
      <c r="R125" s="204"/>
      <c r="S125" s="204"/>
      <c r="T125" s="204"/>
      <c r="U125" s="204"/>
      <c r="V125" s="204"/>
      <c r="W125" s="204"/>
      <c r="X125" s="204"/>
      <c r="Y125" s="204"/>
      <c r="Z125" s="204"/>
      <c r="AA125" s="204"/>
      <c r="AB125" s="204"/>
      <c r="AC125" s="204"/>
      <c r="AD125" s="204"/>
      <c r="AE125" s="204"/>
      <c r="AF125" s="204"/>
      <c r="AG125" s="204"/>
      <c r="AH125" s="204"/>
      <c r="AI125" s="204"/>
      <c r="AJ125" s="204"/>
      <c r="AK125" s="204"/>
      <c r="AL125" s="204"/>
      <c r="AM125" s="204"/>
      <c r="AN125" s="204"/>
      <c r="AO125" s="204"/>
      <c r="AP125" s="204"/>
      <c r="AQ125" s="204"/>
      <c r="AR125" s="204"/>
      <c r="AS125" s="204"/>
      <c r="AT125" s="204"/>
      <c r="AU125" s="204"/>
      <c r="AV125" s="204"/>
      <c r="AW125" s="204"/>
      <c r="AX125" s="204"/>
      <c r="AY125" s="204"/>
      <c r="AZ125" s="204"/>
      <c r="BA125" s="204"/>
      <c r="BB125" s="204"/>
      <c r="BC125" s="204"/>
      <c r="BD125" s="204"/>
      <c r="BE125" s="204"/>
      <c r="BF125" s="204"/>
      <c r="BG125" s="204"/>
      <c r="BH125" s="204"/>
      <c r="BI125" s="204"/>
      <c r="BJ125" s="204"/>
      <c r="BK125" s="204"/>
      <c r="BL125" s="204"/>
      <c r="BM125" s="205"/>
    </row>
    <row r="126" ht="15.15" customHeight="1">
      <c r="A126" s="206"/>
      <c r="B126" s="211"/>
      <c r="C126" t="s" s="61">
        <v>39</v>
      </c>
      <c r="D126" s="204"/>
      <c r="E126" s="204"/>
      <c r="F126" t="s" s="65">
        <f>IF(E18="","",E18)</f>
        <v>67</v>
      </c>
      <c r="G126" s="204"/>
      <c r="H126" s="204"/>
      <c r="I126" t="s" s="61">
        <v>42</v>
      </c>
      <c r="J126" t="s" s="90">
        <f>E24</f>
        <v>2051</v>
      </c>
      <c r="K126" s="213"/>
      <c r="L126" s="211"/>
      <c r="M126" s="204"/>
      <c r="N126" s="204"/>
      <c r="O126" s="204"/>
      <c r="P126" s="204"/>
      <c r="Q126" s="204"/>
      <c r="R126" s="204"/>
      <c r="S126" s="204"/>
      <c r="T126" s="204"/>
      <c r="U126" s="204"/>
      <c r="V126" s="204"/>
      <c r="W126" s="204"/>
      <c r="X126" s="204"/>
      <c r="Y126" s="204"/>
      <c r="Z126" s="204"/>
      <c r="AA126" s="204"/>
      <c r="AB126" s="204"/>
      <c r="AC126" s="204"/>
      <c r="AD126" s="204"/>
      <c r="AE126" s="204"/>
      <c r="AF126" s="204"/>
      <c r="AG126" s="204"/>
      <c r="AH126" s="204"/>
      <c r="AI126" s="204"/>
      <c r="AJ126" s="204"/>
      <c r="AK126" s="204"/>
      <c r="AL126" s="204"/>
      <c r="AM126" s="204"/>
      <c r="AN126" s="204"/>
      <c r="AO126" s="204"/>
      <c r="AP126" s="204"/>
      <c r="AQ126" s="204"/>
      <c r="AR126" s="204"/>
      <c r="AS126" s="204"/>
      <c r="AT126" s="204"/>
      <c r="AU126" s="204"/>
      <c r="AV126" s="204"/>
      <c r="AW126" s="204"/>
      <c r="AX126" s="204"/>
      <c r="AY126" s="204"/>
      <c r="AZ126" s="204"/>
      <c r="BA126" s="204"/>
      <c r="BB126" s="204"/>
      <c r="BC126" s="204"/>
      <c r="BD126" s="204"/>
      <c r="BE126" s="204"/>
      <c r="BF126" s="204"/>
      <c r="BG126" s="204"/>
      <c r="BH126" s="204"/>
      <c r="BI126" s="204"/>
      <c r="BJ126" s="204"/>
      <c r="BK126" s="204"/>
      <c r="BL126" s="204"/>
      <c r="BM126" s="205"/>
    </row>
    <row r="127" ht="10.35" customHeight="1">
      <c r="A127" s="206"/>
      <c r="B127" s="211"/>
      <c r="C127" s="217"/>
      <c r="D127" s="217"/>
      <c r="E127" s="217"/>
      <c r="F127" s="217"/>
      <c r="G127" s="217"/>
      <c r="H127" s="217"/>
      <c r="I127" s="217"/>
      <c r="J127" s="218"/>
      <c r="K127" s="213"/>
      <c r="L127" s="211"/>
      <c r="M127" s="217"/>
      <c r="N127" s="217"/>
      <c r="O127" s="217"/>
      <c r="P127" s="217"/>
      <c r="Q127" s="217"/>
      <c r="R127" s="217"/>
      <c r="S127" s="217"/>
      <c r="T127" s="217"/>
      <c r="U127" s="204"/>
      <c r="V127" s="204"/>
      <c r="W127" s="204"/>
      <c r="X127" s="204"/>
      <c r="Y127" s="204"/>
      <c r="Z127" s="204"/>
      <c r="AA127" s="204"/>
      <c r="AB127" s="204"/>
      <c r="AC127" s="204"/>
      <c r="AD127" s="204"/>
      <c r="AE127" s="204"/>
      <c r="AF127" s="204"/>
      <c r="AG127" s="204"/>
      <c r="AH127" s="204"/>
      <c r="AI127" s="204"/>
      <c r="AJ127" s="204"/>
      <c r="AK127" s="204"/>
      <c r="AL127" s="204"/>
      <c r="AM127" s="204"/>
      <c r="AN127" s="204"/>
      <c r="AO127" s="204"/>
      <c r="AP127" s="204"/>
      <c r="AQ127" s="204"/>
      <c r="AR127" s="204"/>
      <c r="AS127" s="204"/>
      <c r="AT127" s="204"/>
      <c r="AU127" s="204"/>
      <c r="AV127" s="204"/>
      <c r="AW127" s="204"/>
      <c r="AX127" s="204"/>
      <c r="AY127" s="204"/>
      <c r="AZ127" s="204"/>
      <c r="BA127" s="204"/>
      <c r="BB127" s="204"/>
      <c r="BC127" s="204"/>
      <c r="BD127" s="204"/>
      <c r="BE127" s="204"/>
      <c r="BF127" s="204"/>
      <c r="BG127" s="204"/>
      <c r="BH127" s="204"/>
      <c r="BI127" s="204"/>
      <c r="BJ127" s="204"/>
      <c r="BK127" s="204"/>
      <c r="BL127" s="204"/>
      <c r="BM127" s="205"/>
    </row>
    <row r="128" ht="29.25" customHeight="1">
      <c r="A128" s="206"/>
      <c r="B128" s="237"/>
      <c r="C128" t="s" s="106">
        <v>112</v>
      </c>
      <c r="D128" t="s" s="107">
        <v>113</v>
      </c>
      <c r="E128" t="s" s="107">
        <v>114</v>
      </c>
      <c r="F128" t="s" s="107">
        <v>115</v>
      </c>
      <c r="G128" t="s" s="107">
        <v>116</v>
      </c>
      <c r="H128" t="s" s="107">
        <v>117</v>
      </c>
      <c r="I128" t="s" s="107">
        <v>118</v>
      </c>
      <c r="J128" t="s" s="108">
        <v>69</v>
      </c>
      <c r="K128" t="s" s="109">
        <v>119</v>
      </c>
      <c r="L128" s="237"/>
      <c r="M128" s="110"/>
      <c r="N128" t="s" s="111">
        <v>48</v>
      </c>
      <c r="O128" t="s" s="111">
        <v>120</v>
      </c>
      <c r="P128" t="s" s="111">
        <v>121</v>
      </c>
      <c r="Q128" t="s" s="111">
        <v>122</v>
      </c>
      <c r="R128" t="s" s="111">
        <v>123</v>
      </c>
      <c r="S128" t="s" s="111">
        <v>124</v>
      </c>
      <c r="T128" t="s" s="112">
        <v>125</v>
      </c>
      <c r="U128" s="238"/>
      <c r="V128" s="204"/>
      <c r="W128" s="204"/>
      <c r="X128" s="204"/>
      <c r="Y128" s="204"/>
      <c r="Z128" s="204"/>
      <c r="AA128" s="204"/>
      <c r="AB128" s="204"/>
      <c r="AC128" s="204"/>
      <c r="AD128" s="204"/>
      <c r="AE128" s="204"/>
      <c r="AF128" s="204"/>
      <c r="AG128" s="204"/>
      <c r="AH128" s="204"/>
      <c r="AI128" s="204"/>
      <c r="AJ128" s="204"/>
      <c r="AK128" s="204"/>
      <c r="AL128" s="204"/>
      <c r="AM128" s="204"/>
      <c r="AN128" s="204"/>
      <c r="AO128" s="204"/>
      <c r="AP128" s="204"/>
      <c r="AQ128" s="204"/>
      <c r="AR128" s="204"/>
      <c r="AS128" s="204"/>
      <c r="AT128" s="204"/>
      <c r="AU128" s="204"/>
      <c r="AV128" s="204"/>
      <c r="AW128" s="204"/>
      <c r="AX128" s="204"/>
      <c r="AY128" s="204"/>
      <c r="AZ128" s="204"/>
      <c r="BA128" s="204"/>
      <c r="BB128" s="204"/>
      <c r="BC128" s="204"/>
      <c r="BD128" s="204"/>
      <c r="BE128" s="204"/>
      <c r="BF128" s="204"/>
      <c r="BG128" s="204"/>
      <c r="BH128" s="204"/>
      <c r="BI128" s="204"/>
      <c r="BJ128" s="204"/>
      <c r="BK128" s="204"/>
      <c r="BL128" s="204"/>
      <c r="BM128" s="205"/>
    </row>
    <row r="129" ht="22.8" customHeight="1">
      <c r="A129" s="206"/>
      <c r="B129" s="211"/>
      <c r="C129" t="s" s="113">
        <v>126</v>
      </c>
      <c r="D129" s="220"/>
      <c r="E129" s="220"/>
      <c r="F129" s="220"/>
      <c r="G129" s="220"/>
      <c r="H129" s="220"/>
      <c r="I129" s="220"/>
      <c r="J129" s="114">
        <f>BK129</f>
        <v>0</v>
      </c>
      <c r="K129" s="213"/>
      <c r="L129" s="237"/>
      <c r="M129" s="239"/>
      <c r="N129" s="220"/>
      <c r="O129" s="220"/>
      <c r="P129" s="115">
        <f>P130+P150+P285</f>
        <v>0</v>
      </c>
      <c r="Q129" s="220"/>
      <c r="R129" s="115">
        <f>R130+R150+R285</f>
        <v>3.5087859571</v>
      </c>
      <c r="S129" s="220"/>
      <c r="T129" s="116">
        <f>T130+T150+T285</f>
        <v>4.57892</v>
      </c>
      <c r="U129" s="238"/>
      <c r="V129" s="204"/>
      <c r="W129" s="204"/>
      <c r="X129" s="204"/>
      <c r="Y129" s="204"/>
      <c r="Z129" s="204"/>
      <c r="AA129" s="204"/>
      <c r="AB129" s="204"/>
      <c r="AC129" s="204"/>
      <c r="AD129" s="204"/>
      <c r="AE129" s="204"/>
      <c r="AF129" s="204"/>
      <c r="AG129" s="204"/>
      <c r="AH129" s="204"/>
      <c r="AI129" s="204"/>
      <c r="AJ129" s="204"/>
      <c r="AK129" s="204"/>
      <c r="AL129" s="204"/>
      <c r="AM129" s="204"/>
      <c r="AN129" s="204"/>
      <c r="AO129" s="204"/>
      <c r="AP129" s="204"/>
      <c r="AQ129" s="204"/>
      <c r="AR129" s="204"/>
      <c r="AS129" s="204"/>
      <c r="AT129" t="s" s="97">
        <v>127</v>
      </c>
      <c r="AU129" t="s" s="97">
        <v>71</v>
      </c>
      <c r="AV129" s="204"/>
      <c r="AW129" s="204"/>
      <c r="AX129" s="204"/>
      <c r="AY129" s="204"/>
      <c r="AZ129" s="204"/>
      <c r="BA129" s="204"/>
      <c r="BB129" s="204"/>
      <c r="BC129" s="204"/>
      <c r="BD129" s="204"/>
      <c r="BE129" s="204"/>
      <c r="BF129" s="204"/>
      <c r="BG129" s="204"/>
      <c r="BH129" s="204"/>
      <c r="BI129" s="204"/>
      <c r="BJ129" s="204"/>
      <c r="BK129" s="117">
        <f>BK130+BK150+BK285</f>
        <v>0</v>
      </c>
      <c r="BL129" s="204"/>
      <c r="BM129" s="205"/>
    </row>
    <row r="130" ht="25.95" customHeight="1">
      <c r="A130" s="206"/>
      <c r="B130" s="211"/>
      <c r="C130" s="204"/>
      <c r="D130" t="s" s="119">
        <v>127</v>
      </c>
      <c r="E130" t="s" s="120">
        <v>128</v>
      </c>
      <c r="F130" t="s" s="120">
        <v>2061</v>
      </c>
      <c r="G130" s="204"/>
      <c r="H130" s="204"/>
      <c r="I130" s="204"/>
      <c r="J130" s="121">
        <f>BK130</f>
        <v>0</v>
      </c>
      <c r="K130" s="213"/>
      <c r="L130" s="237"/>
      <c r="M130" s="238"/>
      <c r="N130" s="204"/>
      <c r="O130" s="204"/>
      <c r="P130" s="122">
        <f>P131+P141+P145</f>
        <v>0</v>
      </c>
      <c r="Q130" s="204"/>
      <c r="R130" s="122">
        <f>R131+R141+R145</f>
        <v>0.09128849999999999</v>
      </c>
      <c r="S130" s="204"/>
      <c r="T130" s="123">
        <f>T131+T141+T145</f>
        <v>0</v>
      </c>
      <c r="U130" s="238"/>
      <c r="V130" s="204"/>
      <c r="W130" s="204"/>
      <c r="X130" s="204"/>
      <c r="Y130" s="204"/>
      <c r="Z130" s="204"/>
      <c r="AA130" s="204"/>
      <c r="AB130" s="204"/>
      <c r="AC130" s="204"/>
      <c r="AD130" s="204"/>
      <c r="AE130" s="204"/>
      <c r="AF130" s="204"/>
      <c r="AG130" s="204"/>
      <c r="AH130" s="204"/>
      <c r="AI130" s="204"/>
      <c r="AJ130" s="204"/>
      <c r="AK130" s="204"/>
      <c r="AL130" s="204"/>
      <c r="AM130" s="204"/>
      <c r="AN130" s="204"/>
      <c r="AO130" s="204"/>
      <c r="AP130" s="204"/>
      <c r="AQ130" s="204"/>
      <c r="AR130" t="s" s="119">
        <v>130</v>
      </c>
      <c r="AS130" s="204"/>
      <c r="AT130" t="s" s="124">
        <v>127</v>
      </c>
      <c r="AU130" t="s" s="124">
        <v>131</v>
      </c>
      <c r="AV130" s="204"/>
      <c r="AW130" s="204"/>
      <c r="AX130" s="204"/>
      <c r="AY130" t="s" s="119">
        <v>132</v>
      </c>
      <c r="AZ130" s="204"/>
      <c r="BA130" s="204"/>
      <c r="BB130" s="204"/>
      <c r="BC130" s="204"/>
      <c r="BD130" s="204"/>
      <c r="BE130" s="204"/>
      <c r="BF130" s="204"/>
      <c r="BG130" s="204"/>
      <c r="BH130" s="204"/>
      <c r="BI130" s="204"/>
      <c r="BJ130" s="204"/>
      <c r="BK130" s="125">
        <f>BK131+BK141+BK145</f>
        <v>0</v>
      </c>
      <c r="BL130" s="204"/>
      <c r="BM130" s="205"/>
    </row>
    <row r="131" ht="22.8" customHeight="1">
      <c r="A131" s="206"/>
      <c r="B131" s="211"/>
      <c r="C131" s="217"/>
      <c r="D131" t="s" s="126">
        <v>127</v>
      </c>
      <c r="E131" t="s" s="127">
        <v>130</v>
      </c>
      <c r="F131" t="s" s="127">
        <v>133</v>
      </c>
      <c r="G131" s="217"/>
      <c r="H131" s="217"/>
      <c r="I131" s="217"/>
      <c r="J131" s="128">
        <f>BK131</f>
        <v>0</v>
      </c>
      <c r="K131" s="219"/>
      <c r="L131" s="237"/>
      <c r="M131" s="238"/>
      <c r="N131" s="204"/>
      <c r="O131" s="204"/>
      <c r="P131" s="122">
        <f>SUM(P132:P140)</f>
        <v>0</v>
      </c>
      <c r="Q131" s="204"/>
      <c r="R131" s="122">
        <f>SUM(R132:R140)</f>
        <v>0.03094</v>
      </c>
      <c r="S131" s="204"/>
      <c r="T131" s="123">
        <f>SUM(T132:T140)</f>
        <v>0</v>
      </c>
      <c r="U131" s="238"/>
      <c r="V131" s="204"/>
      <c r="W131" s="204"/>
      <c r="X131" s="204"/>
      <c r="Y131" s="204"/>
      <c r="Z131" s="204"/>
      <c r="AA131" s="204"/>
      <c r="AB131" s="204"/>
      <c r="AC131" s="204"/>
      <c r="AD131" s="204"/>
      <c r="AE131" s="204"/>
      <c r="AF131" s="204"/>
      <c r="AG131" s="204"/>
      <c r="AH131" s="204"/>
      <c r="AI131" s="204"/>
      <c r="AJ131" s="204"/>
      <c r="AK131" s="204"/>
      <c r="AL131" s="204"/>
      <c r="AM131" s="204"/>
      <c r="AN131" s="204"/>
      <c r="AO131" s="204"/>
      <c r="AP131" s="204"/>
      <c r="AQ131" s="204"/>
      <c r="AR131" t="s" s="119">
        <v>130</v>
      </c>
      <c r="AS131" s="204"/>
      <c r="AT131" t="s" s="124">
        <v>127</v>
      </c>
      <c r="AU131" t="s" s="124">
        <v>130</v>
      </c>
      <c r="AV131" s="204"/>
      <c r="AW131" s="204"/>
      <c r="AX131" s="204"/>
      <c r="AY131" t="s" s="119">
        <v>132</v>
      </c>
      <c r="AZ131" s="204"/>
      <c r="BA131" s="204"/>
      <c r="BB131" s="204"/>
      <c r="BC131" s="204"/>
      <c r="BD131" s="204"/>
      <c r="BE131" s="204"/>
      <c r="BF131" s="204"/>
      <c r="BG131" s="204"/>
      <c r="BH131" s="204"/>
      <c r="BI131" s="204"/>
      <c r="BJ131" s="204"/>
      <c r="BK131" s="125">
        <f>SUM(BK132:BK140)</f>
        <v>0</v>
      </c>
      <c r="BL131" s="204"/>
      <c r="BM131" s="205"/>
    </row>
    <row r="132" ht="33" customHeight="1">
      <c r="A132" s="206"/>
      <c r="B132" s="237"/>
      <c r="C132" t="s" s="129">
        <v>130</v>
      </c>
      <c r="D132" t="s" s="129">
        <v>134</v>
      </c>
      <c r="E132" t="s" s="130">
        <v>2062</v>
      </c>
      <c r="F132" t="s" s="130">
        <v>2063</v>
      </c>
      <c r="G132" t="s" s="131">
        <v>137</v>
      </c>
      <c r="H132" s="132">
        <v>5</v>
      </c>
      <c r="I132" s="133"/>
      <c r="J132" s="134">
        <f>ROUND(I132*H132,2)</f>
        <v>0</v>
      </c>
      <c r="K132" s="240"/>
      <c r="L132" s="237"/>
      <c r="M132" s="135"/>
      <c r="N132" t="s" s="136">
        <v>49</v>
      </c>
      <c r="O132" s="204"/>
      <c r="P132" s="137">
        <f>O132*H132</f>
        <v>0</v>
      </c>
      <c r="Q132" s="137">
        <v>0</v>
      </c>
      <c r="R132" s="137">
        <f>Q132*H132</f>
        <v>0</v>
      </c>
      <c r="S132" s="137">
        <v>0</v>
      </c>
      <c r="T132" s="138">
        <f>S132*H132</f>
        <v>0</v>
      </c>
      <c r="U132" s="238"/>
      <c r="V132" s="204"/>
      <c r="W132" s="204"/>
      <c r="X132" s="204"/>
      <c r="Y132" s="204"/>
      <c r="Z132" s="204"/>
      <c r="AA132" s="204"/>
      <c r="AB132" s="204"/>
      <c r="AC132" s="204"/>
      <c r="AD132" s="204"/>
      <c r="AE132" s="204"/>
      <c r="AF132" s="204"/>
      <c r="AG132" s="204"/>
      <c r="AH132" s="204"/>
      <c r="AI132" s="204"/>
      <c r="AJ132" s="204"/>
      <c r="AK132" s="204"/>
      <c r="AL132" s="204"/>
      <c r="AM132" s="204"/>
      <c r="AN132" s="204"/>
      <c r="AO132" s="204"/>
      <c r="AP132" s="204"/>
      <c r="AQ132" s="204"/>
      <c r="AR132" t="s" s="139">
        <v>138</v>
      </c>
      <c r="AS132" s="204"/>
      <c r="AT132" t="s" s="139">
        <v>134</v>
      </c>
      <c r="AU132" t="s" s="139">
        <v>24</v>
      </c>
      <c r="AV132" s="204"/>
      <c r="AW132" s="204"/>
      <c r="AX132" s="204"/>
      <c r="AY132" t="s" s="97">
        <v>132</v>
      </c>
      <c r="AZ132" s="204"/>
      <c r="BA132" s="204"/>
      <c r="BB132" s="204"/>
      <c r="BC132" s="204"/>
      <c r="BD132" s="204"/>
      <c r="BE132" s="140">
        <f>IF(N132="základní",J132,0)</f>
        <v>0</v>
      </c>
      <c r="BF132" s="140">
        <f>IF(N132="snížená",J132,0)</f>
        <v>0</v>
      </c>
      <c r="BG132" s="140">
        <f>IF(N132="zákl. přenesená",J132,0)</f>
        <v>0</v>
      </c>
      <c r="BH132" s="140">
        <f>IF(N132="sníž. přenesená",J132,0)</f>
        <v>0</v>
      </c>
      <c r="BI132" s="140">
        <f>IF(N132="nulová",J132,0)</f>
        <v>0</v>
      </c>
      <c r="BJ132" t="s" s="97">
        <v>130</v>
      </c>
      <c r="BK132" s="140">
        <f>ROUND(I132*H132,2)</f>
        <v>0</v>
      </c>
      <c r="BL132" t="s" s="97">
        <v>138</v>
      </c>
      <c r="BM132" t="s" s="141">
        <v>2064</v>
      </c>
    </row>
    <row r="133" ht="33" customHeight="1">
      <c r="A133" s="206"/>
      <c r="B133" s="237"/>
      <c r="C133" t="s" s="129">
        <v>24</v>
      </c>
      <c r="D133" t="s" s="129">
        <v>134</v>
      </c>
      <c r="E133" t="s" s="130">
        <v>2065</v>
      </c>
      <c r="F133" t="s" s="130">
        <v>2066</v>
      </c>
      <c r="G133" t="s" s="131">
        <v>137</v>
      </c>
      <c r="H133" s="132">
        <v>12.5</v>
      </c>
      <c r="I133" s="133"/>
      <c r="J133" s="134">
        <f>ROUND(I133*H133,2)</f>
        <v>0</v>
      </c>
      <c r="K133" s="240"/>
      <c r="L133" s="237"/>
      <c r="M133" s="135"/>
      <c r="N133" t="s" s="136">
        <v>49</v>
      </c>
      <c r="O133" s="204"/>
      <c r="P133" s="137">
        <f>O133*H133</f>
        <v>0</v>
      </c>
      <c r="Q133" s="137">
        <v>0</v>
      </c>
      <c r="R133" s="137">
        <f>Q133*H133</f>
        <v>0</v>
      </c>
      <c r="S133" s="137">
        <v>0</v>
      </c>
      <c r="T133" s="138">
        <f>S133*H133</f>
        <v>0</v>
      </c>
      <c r="U133" s="238"/>
      <c r="V133" s="204"/>
      <c r="W133" s="204"/>
      <c r="X133" s="204"/>
      <c r="Y133" s="204"/>
      <c r="Z133" s="204"/>
      <c r="AA133" s="204"/>
      <c r="AB133" s="204"/>
      <c r="AC133" s="204"/>
      <c r="AD133" s="204"/>
      <c r="AE133" s="204"/>
      <c r="AF133" s="204"/>
      <c r="AG133" s="204"/>
      <c r="AH133" s="204"/>
      <c r="AI133" s="204"/>
      <c r="AJ133" s="204"/>
      <c r="AK133" s="204"/>
      <c r="AL133" s="204"/>
      <c r="AM133" s="204"/>
      <c r="AN133" s="204"/>
      <c r="AO133" s="204"/>
      <c r="AP133" s="204"/>
      <c r="AQ133" s="204"/>
      <c r="AR133" t="s" s="139">
        <v>138</v>
      </c>
      <c r="AS133" s="204"/>
      <c r="AT133" t="s" s="139">
        <v>134</v>
      </c>
      <c r="AU133" t="s" s="139">
        <v>24</v>
      </c>
      <c r="AV133" s="204"/>
      <c r="AW133" s="204"/>
      <c r="AX133" s="204"/>
      <c r="AY133" t="s" s="97">
        <v>132</v>
      </c>
      <c r="AZ133" s="204"/>
      <c r="BA133" s="204"/>
      <c r="BB133" s="204"/>
      <c r="BC133" s="204"/>
      <c r="BD133" s="204"/>
      <c r="BE133" s="140">
        <f>IF(N133="základní",J133,0)</f>
        <v>0</v>
      </c>
      <c r="BF133" s="140">
        <f>IF(N133="snížená",J133,0)</f>
        <v>0</v>
      </c>
      <c r="BG133" s="140">
        <f>IF(N133="zákl. přenesená",J133,0)</f>
        <v>0</v>
      </c>
      <c r="BH133" s="140">
        <f>IF(N133="sníž. přenesená",J133,0)</f>
        <v>0</v>
      </c>
      <c r="BI133" s="140">
        <f>IF(N133="nulová",J133,0)</f>
        <v>0</v>
      </c>
      <c r="BJ133" t="s" s="97">
        <v>130</v>
      </c>
      <c r="BK133" s="140">
        <f>ROUND(I133*H133,2)</f>
        <v>0</v>
      </c>
      <c r="BL133" t="s" s="97">
        <v>138</v>
      </c>
      <c r="BM133" t="s" s="141">
        <v>2067</v>
      </c>
    </row>
    <row r="134" ht="24.15" customHeight="1">
      <c r="A134" s="206"/>
      <c r="B134" s="237"/>
      <c r="C134" t="s" s="129">
        <v>151</v>
      </c>
      <c r="D134" t="s" s="129">
        <v>134</v>
      </c>
      <c r="E134" t="s" s="130">
        <v>2068</v>
      </c>
      <c r="F134" t="s" s="130">
        <v>2069</v>
      </c>
      <c r="G134" t="s" s="131">
        <v>188</v>
      </c>
      <c r="H134" s="132">
        <v>36.4</v>
      </c>
      <c r="I134" s="133"/>
      <c r="J134" s="134">
        <f>ROUND(I134*H134,2)</f>
        <v>0</v>
      </c>
      <c r="K134" s="240"/>
      <c r="L134" s="237"/>
      <c r="M134" s="135"/>
      <c r="N134" t="s" s="136">
        <v>49</v>
      </c>
      <c r="O134" s="204"/>
      <c r="P134" s="137">
        <f>O134*H134</f>
        <v>0</v>
      </c>
      <c r="Q134" s="137">
        <v>0.00085</v>
      </c>
      <c r="R134" s="137">
        <f>Q134*H134</f>
        <v>0.03094</v>
      </c>
      <c r="S134" s="137">
        <v>0</v>
      </c>
      <c r="T134" s="138">
        <f>S134*H134</f>
        <v>0</v>
      </c>
      <c r="U134" s="238"/>
      <c r="V134" s="204"/>
      <c r="W134" s="204"/>
      <c r="X134" s="204"/>
      <c r="Y134" s="204"/>
      <c r="Z134" s="204"/>
      <c r="AA134" s="204"/>
      <c r="AB134" s="204"/>
      <c r="AC134" s="204"/>
      <c r="AD134" s="204"/>
      <c r="AE134" s="204"/>
      <c r="AF134" s="204"/>
      <c r="AG134" s="204"/>
      <c r="AH134" s="204"/>
      <c r="AI134" s="204"/>
      <c r="AJ134" s="204"/>
      <c r="AK134" s="204"/>
      <c r="AL134" s="204"/>
      <c r="AM134" s="204"/>
      <c r="AN134" s="204"/>
      <c r="AO134" s="204"/>
      <c r="AP134" s="204"/>
      <c r="AQ134" s="204"/>
      <c r="AR134" t="s" s="139">
        <v>138</v>
      </c>
      <c r="AS134" s="204"/>
      <c r="AT134" t="s" s="139">
        <v>134</v>
      </c>
      <c r="AU134" t="s" s="139">
        <v>24</v>
      </c>
      <c r="AV134" s="204"/>
      <c r="AW134" s="204"/>
      <c r="AX134" s="204"/>
      <c r="AY134" t="s" s="97">
        <v>132</v>
      </c>
      <c r="AZ134" s="204"/>
      <c r="BA134" s="204"/>
      <c r="BB134" s="204"/>
      <c r="BC134" s="204"/>
      <c r="BD134" s="204"/>
      <c r="BE134" s="140">
        <f>IF(N134="základní",J134,0)</f>
        <v>0</v>
      </c>
      <c r="BF134" s="140">
        <f>IF(N134="snížená",J134,0)</f>
        <v>0</v>
      </c>
      <c r="BG134" s="140">
        <f>IF(N134="zákl. přenesená",J134,0)</f>
        <v>0</v>
      </c>
      <c r="BH134" s="140">
        <f>IF(N134="sníž. přenesená",J134,0)</f>
        <v>0</v>
      </c>
      <c r="BI134" s="140">
        <f>IF(N134="nulová",J134,0)</f>
        <v>0</v>
      </c>
      <c r="BJ134" t="s" s="97">
        <v>130</v>
      </c>
      <c r="BK134" s="140">
        <f>ROUND(I134*H134,2)</f>
        <v>0</v>
      </c>
      <c r="BL134" t="s" s="97">
        <v>138</v>
      </c>
      <c r="BM134" t="s" s="141">
        <v>2070</v>
      </c>
    </row>
    <row r="135" ht="24.15" customHeight="1">
      <c r="A135" s="206"/>
      <c r="B135" s="237"/>
      <c r="C135" t="s" s="129">
        <v>138</v>
      </c>
      <c r="D135" t="s" s="129">
        <v>134</v>
      </c>
      <c r="E135" t="s" s="130">
        <v>2071</v>
      </c>
      <c r="F135" t="s" s="130">
        <v>2072</v>
      </c>
      <c r="G135" t="s" s="131">
        <v>188</v>
      </c>
      <c r="H135" s="132">
        <v>36.4</v>
      </c>
      <c r="I135" s="133"/>
      <c r="J135" s="134">
        <f>ROUND(I135*H135,2)</f>
        <v>0</v>
      </c>
      <c r="K135" s="240"/>
      <c r="L135" s="237"/>
      <c r="M135" s="135"/>
      <c r="N135" t="s" s="136">
        <v>49</v>
      </c>
      <c r="O135" s="204"/>
      <c r="P135" s="137">
        <f>O135*H135</f>
        <v>0</v>
      </c>
      <c r="Q135" s="137">
        <v>0</v>
      </c>
      <c r="R135" s="137">
        <f>Q135*H135</f>
        <v>0</v>
      </c>
      <c r="S135" s="137">
        <v>0</v>
      </c>
      <c r="T135" s="138">
        <f>S135*H135</f>
        <v>0</v>
      </c>
      <c r="U135" s="238"/>
      <c r="V135" s="204"/>
      <c r="W135" s="204"/>
      <c r="X135" s="204"/>
      <c r="Y135" s="204"/>
      <c r="Z135" s="204"/>
      <c r="AA135" s="204"/>
      <c r="AB135" s="204"/>
      <c r="AC135" s="204"/>
      <c r="AD135" s="204"/>
      <c r="AE135" s="204"/>
      <c r="AF135" s="204"/>
      <c r="AG135" s="204"/>
      <c r="AH135" s="204"/>
      <c r="AI135" s="204"/>
      <c r="AJ135" s="204"/>
      <c r="AK135" s="204"/>
      <c r="AL135" s="204"/>
      <c r="AM135" s="204"/>
      <c r="AN135" s="204"/>
      <c r="AO135" s="204"/>
      <c r="AP135" s="204"/>
      <c r="AQ135" s="204"/>
      <c r="AR135" t="s" s="139">
        <v>138</v>
      </c>
      <c r="AS135" s="204"/>
      <c r="AT135" t="s" s="139">
        <v>134</v>
      </c>
      <c r="AU135" t="s" s="139">
        <v>24</v>
      </c>
      <c r="AV135" s="204"/>
      <c r="AW135" s="204"/>
      <c r="AX135" s="204"/>
      <c r="AY135" t="s" s="97">
        <v>132</v>
      </c>
      <c r="AZ135" s="204"/>
      <c r="BA135" s="204"/>
      <c r="BB135" s="204"/>
      <c r="BC135" s="204"/>
      <c r="BD135" s="204"/>
      <c r="BE135" s="140">
        <f>IF(N135="základní",J135,0)</f>
        <v>0</v>
      </c>
      <c r="BF135" s="140">
        <f>IF(N135="snížená",J135,0)</f>
        <v>0</v>
      </c>
      <c r="BG135" s="140">
        <f>IF(N135="zákl. přenesená",J135,0)</f>
        <v>0</v>
      </c>
      <c r="BH135" s="140">
        <f>IF(N135="sníž. přenesená",J135,0)</f>
        <v>0</v>
      </c>
      <c r="BI135" s="140">
        <f>IF(N135="nulová",J135,0)</f>
        <v>0</v>
      </c>
      <c r="BJ135" t="s" s="97">
        <v>130</v>
      </c>
      <c r="BK135" s="140">
        <f>ROUND(I135*H135,2)</f>
        <v>0</v>
      </c>
      <c r="BL135" t="s" s="97">
        <v>138</v>
      </c>
      <c r="BM135" t="s" s="141">
        <v>2073</v>
      </c>
    </row>
    <row r="136" ht="24.15" customHeight="1">
      <c r="A136" s="206"/>
      <c r="B136" s="237"/>
      <c r="C136" t="s" s="129">
        <v>160</v>
      </c>
      <c r="D136" t="s" s="129">
        <v>134</v>
      </c>
      <c r="E136" t="s" s="130">
        <v>2074</v>
      </c>
      <c r="F136" t="s" s="130">
        <v>2075</v>
      </c>
      <c r="G136" t="s" s="131">
        <v>137</v>
      </c>
      <c r="H136" s="132">
        <v>6</v>
      </c>
      <c r="I136" s="133"/>
      <c r="J136" s="134">
        <f>ROUND(I136*H136,2)</f>
        <v>0</v>
      </c>
      <c r="K136" s="240"/>
      <c r="L136" s="237"/>
      <c r="M136" s="135"/>
      <c r="N136" t="s" s="136">
        <v>49</v>
      </c>
      <c r="O136" s="204"/>
      <c r="P136" s="137">
        <f>O136*H136</f>
        <v>0</v>
      </c>
      <c r="Q136" s="137">
        <v>0</v>
      </c>
      <c r="R136" s="137">
        <f>Q136*H136</f>
        <v>0</v>
      </c>
      <c r="S136" s="137">
        <v>0</v>
      </c>
      <c r="T136" s="138">
        <f>S136*H136</f>
        <v>0</v>
      </c>
      <c r="U136" s="238"/>
      <c r="V136" s="204"/>
      <c r="W136" s="204"/>
      <c r="X136" s="204"/>
      <c r="Y136" s="204"/>
      <c r="Z136" s="204"/>
      <c r="AA136" s="204"/>
      <c r="AB136" s="204"/>
      <c r="AC136" s="204"/>
      <c r="AD136" s="204"/>
      <c r="AE136" s="204"/>
      <c r="AF136" s="204"/>
      <c r="AG136" s="204"/>
      <c r="AH136" s="204"/>
      <c r="AI136" s="204"/>
      <c r="AJ136" s="204"/>
      <c r="AK136" s="204"/>
      <c r="AL136" s="204"/>
      <c r="AM136" s="204"/>
      <c r="AN136" s="204"/>
      <c r="AO136" s="204"/>
      <c r="AP136" s="204"/>
      <c r="AQ136" s="204"/>
      <c r="AR136" t="s" s="139">
        <v>138</v>
      </c>
      <c r="AS136" s="204"/>
      <c r="AT136" t="s" s="139">
        <v>134</v>
      </c>
      <c r="AU136" t="s" s="139">
        <v>24</v>
      </c>
      <c r="AV136" s="204"/>
      <c r="AW136" s="204"/>
      <c r="AX136" s="204"/>
      <c r="AY136" t="s" s="97">
        <v>132</v>
      </c>
      <c r="AZ136" s="204"/>
      <c r="BA136" s="204"/>
      <c r="BB136" s="204"/>
      <c r="BC136" s="204"/>
      <c r="BD136" s="204"/>
      <c r="BE136" s="140">
        <f>IF(N136="základní",J136,0)</f>
        <v>0</v>
      </c>
      <c r="BF136" s="140">
        <f>IF(N136="snížená",J136,0)</f>
        <v>0</v>
      </c>
      <c r="BG136" s="140">
        <f>IF(N136="zákl. přenesená",J136,0)</f>
        <v>0</v>
      </c>
      <c r="BH136" s="140">
        <f>IF(N136="sníž. přenesená",J136,0)</f>
        <v>0</v>
      </c>
      <c r="BI136" s="140">
        <f>IF(N136="nulová",J136,0)</f>
        <v>0</v>
      </c>
      <c r="BJ136" t="s" s="97">
        <v>130</v>
      </c>
      <c r="BK136" s="140">
        <f>ROUND(I136*H136,2)</f>
        <v>0</v>
      </c>
      <c r="BL136" t="s" s="97">
        <v>138</v>
      </c>
      <c r="BM136" t="s" s="141">
        <v>2076</v>
      </c>
    </row>
    <row r="137" ht="24.15" customHeight="1">
      <c r="A137" s="206"/>
      <c r="B137" s="237"/>
      <c r="C137" t="s" s="129">
        <v>167</v>
      </c>
      <c r="D137" t="s" s="129">
        <v>134</v>
      </c>
      <c r="E137" t="s" s="130">
        <v>2077</v>
      </c>
      <c r="F137" t="s" s="130">
        <v>2078</v>
      </c>
      <c r="G137" t="s" s="131">
        <v>171</v>
      </c>
      <c r="H137" s="132">
        <v>9</v>
      </c>
      <c r="I137" s="133"/>
      <c r="J137" s="134">
        <f>ROUND(I137*H137,2)</f>
        <v>0</v>
      </c>
      <c r="K137" s="240"/>
      <c r="L137" s="237"/>
      <c r="M137" s="135"/>
      <c r="N137" t="s" s="136">
        <v>49</v>
      </c>
      <c r="O137" s="204"/>
      <c r="P137" s="137">
        <f>O137*H137</f>
        <v>0</v>
      </c>
      <c r="Q137" s="137">
        <v>0</v>
      </c>
      <c r="R137" s="137">
        <f>Q137*H137</f>
        <v>0</v>
      </c>
      <c r="S137" s="137">
        <v>0</v>
      </c>
      <c r="T137" s="138">
        <f>S137*H137</f>
        <v>0</v>
      </c>
      <c r="U137" s="238"/>
      <c r="V137" s="204"/>
      <c r="W137" s="204"/>
      <c r="X137" s="204"/>
      <c r="Y137" s="204"/>
      <c r="Z137" s="204"/>
      <c r="AA137" s="204"/>
      <c r="AB137" s="204"/>
      <c r="AC137" s="204"/>
      <c r="AD137" s="204"/>
      <c r="AE137" s="204"/>
      <c r="AF137" s="204"/>
      <c r="AG137" s="204"/>
      <c r="AH137" s="204"/>
      <c r="AI137" s="204"/>
      <c r="AJ137" s="204"/>
      <c r="AK137" s="204"/>
      <c r="AL137" s="204"/>
      <c r="AM137" s="204"/>
      <c r="AN137" s="204"/>
      <c r="AO137" s="204"/>
      <c r="AP137" s="204"/>
      <c r="AQ137" s="204"/>
      <c r="AR137" t="s" s="139">
        <v>138</v>
      </c>
      <c r="AS137" s="204"/>
      <c r="AT137" t="s" s="139">
        <v>134</v>
      </c>
      <c r="AU137" t="s" s="139">
        <v>24</v>
      </c>
      <c r="AV137" s="204"/>
      <c r="AW137" s="204"/>
      <c r="AX137" s="204"/>
      <c r="AY137" t="s" s="97">
        <v>132</v>
      </c>
      <c r="AZ137" s="204"/>
      <c r="BA137" s="204"/>
      <c r="BB137" s="204"/>
      <c r="BC137" s="204"/>
      <c r="BD137" s="204"/>
      <c r="BE137" s="140">
        <f>IF(N137="základní",J137,0)</f>
        <v>0</v>
      </c>
      <c r="BF137" s="140">
        <f>IF(N137="snížená",J137,0)</f>
        <v>0</v>
      </c>
      <c r="BG137" s="140">
        <f>IF(N137="zákl. přenesená",J137,0)</f>
        <v>0</v>
      </c>
      <c r="BH137" s="140">
        <f>IF(N137="sníž. přenesená",J137,0)</f>
        <v>0</v>
      </c>
      <c r="BI137" s="140">
        <f>IF(N137="nulová",J137,0)</f>
        <v>0</v>
      </c>
      <c r="BJ137" t="s" s="97">
        <v>130</v>
      </c>
      <c r="BK137" s="140">
        <f>ROUND(I137*H137,2)</f>
        <v>0</v>
      </c>
      <c r="BL137" t="s" s="97">
        <v>138</v>
      </c>
      <c r="BM137" t="s" s="141">
        <v>2079</v>
      </c>
    </row>
    <row r="138" ht="24.15" customHeight="1">
      <c r="A138" s="206"/>
      <c r="B138" s="237"/>
      <c r="C138" t="s" s="129">
        <v>177</v>
      </c>
      <c r="D138" t="s" s="129">
        <v>134</v>
      </c>
      <c r="E138" t="s" s="130">
        <v>2080</v>
      </c>
      <c r="F138" t="s" s="130">
        <v>179</v>
      </c>
      <c r="G138" t="s" s="131">
        <v>137</v>
      </c>
      <c r="H138" s="132">
        <v>11.5</v>
      </c>
      <c r="I138" s="133"/>
      <c r="J138" s="134">
        <f>ROUND(I138*H138,2)</f>
        <v>0</v>
      </c>
      <c r="K138" s="240"/>
      <c r="L138" s="237"/>
      <c r="M138" s="135"/>
      <c r="N138" t="s" s="136">
        <v>49</v>
      </c>
      <c r="O138" s="204"/>
      <c r="P138" s="137">
        <f>O138*H138</f>
        <v>0</v>
      </c>
      <c r="Q138" s="137">
        <v>0</v>
      </c>
      <c r="R138" s="137">
        <f>Q138*H138</f>
        <v>0</v>
      </c>
      <c r="S138" s="137">
        <v>0</v>
      </c>
      <c r="T138" s="138">
        <f>S138*H138</f>
        <v>0</v>
      </c>
      <c r="U138" s="238"/>
      <c r="V138" s="204"/>
      <c r="W138" s="204"/>
      <c r="X138" s="204"/>
      <c r="Y138" s="204"/>
      <c r="Z138" s="204"/>
      <c r="AA138" s="204"/>
      <c r="AB138" s="204"/>
      <c r="AC138" s="204"/>
      <c r="AD138" s="204"/>
      <c r="AE138" s="204"/>
      <c r="AF138" s="204"/>
      <c r="AG138" s="204"/>
      <c r="AH138" s="204"/>
      <c r="AI138" s="204"/>
      <c r="AJ138" s="204"/>
      <c r="AK138" s="204"/>
      <c r="AL138" s="204"/>
      <c r="AM138" s="204"/>
      <c r="AN138" s="204"/>
      <c r="AO138" s="204"/>
      <c r="AP138" s="204"/>
      <c r="AQ138" s="204"/>
      <c r="AR138" t="s" s="139">
        <v>138</v>
      </c>
      <c r="AS138" s="204"/>
      <c r="AT138" t="s" s="139">
        <v>134</v>
      </c>
      <c r="AU138" t="s" s="139">
        <v>24</v>
      </c>
      <c r="AV138" s="204"/>
      <c r="AW138" s="204"/>
      <c r="AX138" s="204"/>
      <c r="AY138" t="s" s="97">
        <v>132</v>
      </c>
      <c r="AZ138" s="204"/>
      <c r="BA138" s="204"/>
      <c r="BB138" s="204"/>
      <c r="BC138" s="204"/>
      <c r="BD138" s="204"/>
      <c r="BE138" s="140">
        <f>IF(N138="základní",J138,0)</f>
        <v>0</v>
      </c>
      <c r="BF138" s="140">
        <f>IF(N138="snížená",J138,0)</f>
        <v>0</v>
      </c>
      <c r="BG138" s="140">
        <f>IF(N138="zákl. přenesená",J138,0)</f>
        <v>0</v>
      </c>
      <c r="BH138" s="140">
        <f>IF(N138="sníž. přenesená",J138,0)</f>
        <v>0</v>
      </c>
      <c r="BI138" s="140">
        <f>IF(N138="nulová",J138,0)</f>
        <v>0</v>
      </c>
      <c r="BJ138" t="s" s="97">
        <v>130</v>
      </c>
      <c r="BK138" s="140">
        <f>ROUND(I138*H138,2)</f>
        <v>0</v>
      </c>
      <c r="BL138" t="s" s="97">
        <v>138</v>
      </c>
      <c r="BM138" t="s" s="141">
        <v>2081</v>
      </c>
    </row>
    <row r="139" ht="24.15" customHeight="1">
      <c r="A139" s="206"/>
      <c r="B139" s="237"/>
      <c r="C139" t="s" s="129">
        <v>172</v>
      </c>
      <c r="D139" t="s" s="129">
        <v>134</v>
      </c>
      <c r="E139" t="s" s="130">
        <v>2082</v>
      </c>
      <c r="F139" t="s" s="130">
        <v>2083</v>
      </c>
      <c r="G139" t="s" s="131">
        <v>137</v>
      </c>
      <c r="H139" s="132">
        <v>3.5</v>
      </c>
      <c r="I139" s="133"/>
      <c r="J139" s="134">
        <f>ROUND(I139*H139,2)</f>
        <v>0</v>
      </c>
      <c r="K139" s="240"/>
      <c r="L139" s="237"/>
      <c r="M139" s="135"/>
      <c r="N139" t="s" s="136">
        <v>49</v>
      </c>
      <c r="O139" s="204"/>
      <c r="P139" s="137">
        <f>O139*H139</f>
        <v>0</v>
      </c>
      <c r="Q139" s="137">
        <v>0</v>
      </c>
      <c r="R139" s="137">
        <f>Q139*H139</f>
        <v>0</v>
      </c>
      <c r="S139" s="137">
        <v>0</v>
      </c>
      <c r="T139" s="138">
        <f>S139*H139</f>
        <v>0</v>
      </c>
      <c r="U139" s="238"/>
      <c r="V139" s="204"/>
      <c r="W139" s="204"/>
      <c r="X139" s="204"/>
      <c r="Y139" s="204"/>
      <c r="Z139" s="204"/>
      <c r="AA139" s="204"/>
      <c r="AB139" s="204"/>
      <c r="AC139" s="204"/>
      <c r="AD139" s="204"/>
      <c r="AE139" s="204"/>
      <c r="AF139" s="204"/>
      <c r="AG139" s="204"/>
      <c r="AH139" s="204"/>
      <c r="AI139" s="204"/>
      <c r="AJ139" s="204"/>
      <c r="AK139" s="204"/>
      <c r="AL139" s="204"/>
      <c r="AM139" s="204"/>
      <c r="AN139" s="204"/>
      <c r="AO139" s="204"/>
      <c r="AP139" s="204"/>
      <c r="AQ139" s="204"/>
      <c r="AR139" t="s" s="139">
        <v>138</v>
      </c>
      <c r="AS139" s="204"/>
      <c r="AT139" t="s" s="139">
        <v>134</v>
      </c>
      <c r="AU139" t="s" s="139">
        <v>24</v>
      </c>
      <c r="AV139" s="204"/>
      <c r="AW139" s="204"/>
      <c r="AX139" s="204"/>
      <c r="AY139" t="s" s="97">
        <v>132</v>
      </c>
      <c r="AZ139" s="204"/>
      <c r="BA139" s="204"/>
      <c r="BB139" s="204"/>
      <c r="BC139" s="204"/>
      <c r="BD139" s="204"/>
      <c r="BE139" s="140">
        <f>IF(N139="základní",J139,0)</f>
        <v>0</v>
      </c>
      <c r="BF139" s="140">
        <f>IF(N139="snížená",J139,0)</f>
        <v>0</v>
      </c>
      <c r="BG139" s="140">
        <f>IF(N139="zákl. přenesená",J139,0)</f>
        <v>0</v>
      </c>
      <c r="BH139" s="140">
        <f>IF(N139="sníž. přenesená",J139,0)</f>
        <v>0</v>
      </c>
      <c r="BI139" s="140">
        <f>IF(N139="nulová",J139,0)</f>
        <v>0</v>
      </c>
      <c r="BJ139" t="s" s="97">
        <v>130</v>
      </c>
      <c r="BK139" s="140">
        <f>ROUND(I139*H139,2)</f>
        <v>0</v>
      </c>
      <c r="BL139" t="s" s="97">
        <v>138</v>
      </c>
      <c r="BM139" t="s" s="141">
        <v>2084</v>
      </c>
    </row>
    <row r="140" ht="16.5" customHeight="1">
      <c r="A140" s="206"/>
      <c r="B140" s="237"/>
      <c r="C140" t="s" s="163">
        <v>185</v>
      </c>
      <c r="D140" t="s" s="163">
        <v>168</v>
      </c>
      <c r="E140" t="s" s="164">
        <v>2085</v>
      </c>
      <c r="F140" t="s" s="164">
        <v>2086</v>
      </c>
      <c r="G140" t="s" s="165">
        <v>171</v>
      </c>
      <c r="H140" s="166">
        <v>5.6</v>
      </c>
      <c r="I140" s="167"/>
      <c r="J140" s="168">
        <f>ROUND(I140*H140,2)</f>
        <v>0</v>
      </c>
      <c r="K140" s="169"/>
      <c r="L140" s="170"/>
      <c r="M140" s="171"/>
      <c r="N140" t="s" s="172">
        <v>49</v>
      </c>
      <c r="O140" s="204"/>
      <c r="P140" s="137">
        <f>O140*H140</f>
        <v>0</v>
      </c>
      <c r="Q140" s="137">
        <v>0</v>
      </c>
      <c r="R140" s="137">
        <f>Q140*H140</f>
        <v>0</v>
      </c>
      <c r="S140" s="137">
        <v>0</v>
      </c>
      <c r="T140" s="138">
        <f>S140*H140</f>
        <v>0</v>
      </c>
      <c r="U140" s="238"/>
      <c r="V140" s="204"/>
      <c r="W140" s="204"/>
      <c r="X140" s="204"/>
      <c r="Y140" s="204"/>
      <c r="Z140" s="204"/>
      <c r="AA140" s="204"/>
      <c r="AB140" s="204"/>
      <c r="AC140" s="204"/>
      <c r="AD140" s="204"/>
      <c r="AE140" s="204"/>
      <c r="AF140" s="204"/>
      <c r="AG140" s="204"/>
      <c r="AH140" s="204"/>
      <c r="AI140" s="204"/>
      <c r="AJ140" s="204"/>
      <c r="AK140" s="204"/>
      <c r="AL140" s="204"/>
      <c r="AM140" s="204"/>
      <c r="AN140" s="204"/>
      <c r="AO140" s="204"/>
      <c r="AP140" s="204"/>
      <c r="AQ140" s="204"/>
      <c r="AR140" t="s" s="139">
        <v>172</v>
      </c>
      <c r="AS140" s="204"/>
      <c r="AT140" t="s" s="139">
        <v>168</v>
      </c>
      <c r="AU140" t="s" s="139">
        <v>24</v>
      </c>
      <c r="AV140" s="204"/>
      <c r="AW140" s="204"/>
      <c r="AX140" s="204"/>
      <c r="AY140" t="s" s="97">
        <v>132</v>
      </c>
      <c r="AZ140" s="204"/>
      <c r="BA140" s="204"/>
      <c r="BB140" s="204"/>
      <c r="BC140" s="204"/>
      <c r="BD140" s="204"/>
      <c r="BE140" s="140">
        <f>IF(N140="základní",J140,0)</f>
        <v>0</v>
      </c>
      <c r="BF140" s="140">
        <f>IF(N140="snížená",J140,0)</f>
        <v>0</v>
      </c>
      <c r="BG140" s="140">
        <f>IF(N140="zákl. přenesená",J140,0)</f>
        <v>0</v>
      </c>
      <c r="BH140" s="140">
        <f>IF(N140="sníž. přenesená",J140,0)</f>
        <v>0</v>
      </c>
      <c r="BI140" s="140">
        <f>IF(N140="nulová",J140,0)</f>
        <v>0</v>
      </c>
      <c r="BJ140" t="s" s="97">
        <v>130</v>
      </c>
      <c r="BK140" s="140">
        <f>ROUND(I140*H140,2)</f>
        <v>0</v>
      </c>
      <c r="BL140" t="s" s="97">
        <v>138</v>
      </c>
      <c r="BM140" t="s" s="141">
        <v>2087</v>
      </c>
    </row>
    <row r="141" ht="22.8" customHeight="1">
      <c r="A141" s="206"/>
      <c r="B141" s="211"/>
      <c r="C141" s="234"/>
      <c r="D141" t="s" s="183">
        <v>127</v>
      </c>
      <c r="E141" t="s" s="102">
        <v>151</v>
      </c>
      <c r="F141" t="s" s="102">
        <v>231</v>
      </c>
      <c r="G141" s="234"/>
      <c r="H141" s="234"/>
      <c r="I141" s="234"/>
      <c r="J141" s="184">
        <f>BK141</f>
        <v>0</v>
      </c>
      <c r="K141" s="240"/>
      <c r="L141" s="237"/>
      <c r="M141" s="238"/>
      <c r="N141" s="204"/>
      <c r="O141" s="204"/>
      <c r="P141" s="122">
        <f>SUM(P142:P144)</f>
        <v>0</v>
      </c>
      <c r="Q141" s="204"/>
      <c r="R141" s="122">
        <f>SUM(R142:R144)</f>
        <v>0</v>
      </c>
      <c r="S141" s="204"/>
      <c r="T141" s="123">
        <f>SUM(T142:T144)</f>
        <v>0</v>
      </c>
      <c r="U141" s="238"/>
      <c r="V141" s="204"/>
      <c r="W141" s="204"/>
      <c r="X141" s="204"/>
      <c r="Y141" s="204"/>
      <c r="Z141" s="204"/>
      <c r="AA141" s="204"/>
      <c r="AB141" s="204"/>
      <c r="AC141" s="204"/>
      <c r="AD141" s="204"/>
      <c r="AE141" s="204"/>
      <c r="AF141" s="204"/>
      <c r="AG141" s="204"/>
      <c r="AH141" s="204"/>
      <c r="AI141" s="204"/>
      <c r="AJ141" s="204"/>
      <c r="AK141" s="204"/>
      <c r="AL141" s="204"/>
      <c r="AM141" s="204"/>
      <c r="AN141" s="204"/>
      <c r="AO141" s="204"/>
      <c r="AP141" s="204"/>
      <c r="AQ141" s="204"/>
      <c r="AR141" t="s" s="119">
        <v>130</v>
      </c>
      <c r="AS141" s="204"/>
      <c r="AT141" t="s" s="124">
        <v>127</v>
      </c>
      <c r="AU141" t="s" s="124">
        <v>130</v>
      </c>
      <c r="AV141" s="204"/>
      <c r="AW141" s="204"/>
      <c r="AX141" s="204"/>
      <c r="AY141" t="s" s="119">
        <v>132</v>
      </c>
      <c r="AZ141" s="204"/>
      <c r="BA141" s="204"/>
      <c r="BB141" s="204"/>
      <c r="BC141" s="204"/>
      <c r="BD141" s="204"/>
      <c r="BE141" s="204"/>
      <c r="BF141" s="204"/>
      <c r="BG141" s="204"/>
      <c r="BH141" s="204"/>
      <c r="BI141" s="204"/>
      <c r="BJ141" s="204"/>
      <c r="BK141" s="125">
        <f>SUM(BK142:BK144)</f>
        <v>0</v>
      </c>
      <c r="BL141" s="204"/>
      <c r="BM141" s="205"/>
    </row>
    <row r="142" ht="24.15" customHeight="1">
      <c r="A142" s="206"/>
      <c r="B142" s="237"/>
      <c r="C142" t="s" s="129">
        <v>888</v>
      </c>
      <c r="D142" t="s" s="129">
        <v>134</v>
      </c>
      <c r="E142" t="s" s="130">
        <v>2088</v>
      </c>
      <c r="F142" t="s" s="130">
        <v>2089</v>
      </c>
      <c r="G142" t="s" s="131">
        <v>278</v>
      </c>
      <c r="H142" s="132">
        <v>1</v>
      </c>
      <c r="I142" s="133"/>
      <c r="J142" s="134">
        <f>ROUND(I142*H142,2)</f>
        <v>0</v>
      </c>
      <c r="K142" s="240"/>
      <c r="L142" s="237"/>
      <c r="M142" s="135"/>
      <c r="N142" t="s" s="136">
        <v>49</v>
      </c>
      <c r="O142" s="204"/>
      <c r="P142" s="137">
        <f>O142*H142</f>
        <v>0</v>
      </c>
      <c r="Q142" s="137">
        <v>0</v>
      </c>
      <c r="R142" s="137">
        <f>Q142*H142</f>
        <v>0</v>
      </c>
      <c r="S142" s="137">
        <v>0</v>
      </c>
      <c r="T142" s="138">
        <f>S142*H142</f>
        <v>0</v>
      </c>
      <c r="U142" s="238"/>
      <c r="V142" s="204"/>
      <c r="W142" s="204"/>
      <c r="X142" s="204"/>
      <c r="Y142" s="204"/>
      <c r="Z142" s="204"/>
      <c r="AA142" s="204"/>
      <c r="AB142" s="204"/>
      <c r="AC142" s="204"/>
      <c r="AD142" s="204"/>
      <c r="AE142" s="204"/>
      <c r="AF142" s="204"/>
      <c r="AG142" s="204"/>
      <c r="AH142" s="204"/>
      <c r="AI142" s="204"/>
      <c r="AJ142" s="204"/>
      <c r="AK142" s="204"/>
      <c r="AL142" s="204"/>
      <c r="AM142" s="204"/>
      <c r="AN142" s="204"/>
      <c r="AO142" s="204"/>
      <c r="AP142" s="204"/>
      <c r="AQ142" s="204"/>
      <c r="AR142" t="s" s="139">
        <v>138</v>
      </c>
      <c r="AS142" s="204"/>
      <c r="AT142" t="s" s="139">
        <v>134</v>
      </c>
      <c r="AU142" t="s" s="139">
        <v>24</v>
      </c>
      <c r="AV142" s="204"/>
      <c r="AW142" s="204"/>
      <c r="AX142" s="204"/>
      <c r="AY142" t="s" s="97">
        <v>132</v>
      </c>
      <c r="AZ142" s="204"/>
      <c r="BA142" s="204"/>
      <c r="BB142" s="204"/>
      <c r="BC142" s="204"/>
      <c r="BD142" s="204"/>
      <c r="BE142" s="140">
        <f>IF(N142="základní",J142,0)</f>
        <v>0</v>
      </c>
      <c r="BF142" s="140">
        <f>IF(N142="snížená",J142,0)</f>
        <v>0</v>
      </c>
      <c r="BG142" s="140">
        <f>IF(N142="zákl. přenesená",J142,0)</f>
        <v>0</v>
      </c>
      <c r="BH142" s="140">
        <f>IF(N142="sníž. přenesená",J142,0)</f>
        <v>0</v>
      </c>
      <c r="BI142" s="140">
        <f>IF(N142="nulová",J142,0)</f>
        <v>0</v>
      </c>
      <c r="BJ142" t="s" s="97">
        <v>130</v>
      </c>
      <c r="BK142" s="140">
        <f>ROUND(I142*H142,2)</f>
        <v>0</v>
      </c>
      <c r="BL142" t="s" s="97">
        <v>138</v>
      </c>
      <c r="BM142" t="s" s="141">
        <v>2090</v>
      </c>
    </row>
    <row r="143" ht="21.75" customHeight="1">
      <c r="A143" s="206"/>
      <c r="B143" s="237"/>
      <c r="C143" t="s" s="163">
        <v>196</v>
      </c>
      <c r="D143" t="s" s="163">
        <v>168</v>
      </c>
      <c r="E143" t="s" s="164">
        <v>2091</v>
      </c>
      <c r="F143" t="s" s="164">
        <v>2092</v>
      </c>
      <c r="G143" t="s" s="165">
        <v>1399</v>
      </c>
      <c r="H143" s="166">
        <v>1</v>
      </c>
      <c r="I143" s="167"/>
      <c r="J143" s="168">
        <f>ROUND(I143*H143,2)</f>
        <v>0</v>
      </c>
      <c r="K143" s="169"/>
      <c r="L143" s="170"/>
      <c r="M143" s="171"/>
      <c r="N143" t="s" s="172">
        <v>49</v>
      </c>
      <c r="O143" s="204"/>
      <c r="P143" s="137">
        <f>O143*H143</f>
        <v>0</v>
      </c>
      <c r="Q143" s="137">
        <v>0</v>
      </c>
      <c r="R143" s="137">
        <f>Q143*H143</f>
        <v>0</v>
      </c>
      <c r="S143" s="137">
        <v>0</v>
      </c>
      <c r="T143" s="138">
        <f>S143*H143</f>
        <v>0</v>
      </c>
      <c r="U143" s="238"/>
      <c r="V143" s="204"/>
      <c r="W143" s="204"/>
      <c r="X143" s="204"/>
      <c r="Y143" s="204"/>
      <c r="Z143" s="204"/>
      <c r="AA143" s="204"/>
      <c r="AB143" s="204"/>
      <c r="AC143" s="204"/>
      <c r="AD143" s="204"/>
      <c r="AE143" s="204"/>
      <c r="AF143" s="204"/>
      <c r="AG143" s="204"/>
      <c r="AH143" s="204"/>
      <c r="AI143" s="204"/>
      <c r="AJ143" s="204"/>
      <c r="AK143" s="204"/>
      <c r="AL143" s="204"/>
      <c r="AM143" s="204"/>
      <c r="AN143" s="204"/>
      <c r="AO143" s="204"/>
      <c r="AP143" s="204"/>
      <c r="AQ143" s="204"/>
      <c r="AR143" t="s" s="139">
        <v>172</v>
      </c>
      <c r="AS143" s="204"/>
      <c r="AT143" t="s" s="139">
        <v>168</v>
      </c>
      <c r="AU143" t="s" s="139">
        <v>24</v>
      </c>
      <c r="AV143" s="204"/>
      <c r="AW143" s="204"/>
      <c r="AX143" s="204"/>
      <c r="AY143" t="s" s="97">
        <v>132</v>
      </c>
      <c r="AZ143" s="204"/>
      <c r="BA143" s="204"/>
      <c r="BB143" s="204"/>
      <c r="BC143" s="204"/>
      <c r="BD143" s="204"/>
      <c r="BE143" s="140">
        <f>IF(N143="základní",J143,0)</f>
        <v>0</v>
      </c>
      <c r="BF143" s="140">
        <f>IF(N143="snížená",J143,0)</f>
        <v>0</v>
      </c>
      <c r="BG143" s="140">
        <f>IF(N143="zákl. přenesená",J143,0)</f>
        <v>0</v>
      </c>
      <c r="BH143" s="140">
        <f>IF(N143="sníž. přenesená",J143,0)</f>
        <v>0</v>
      </c>
      <c r="BI143" s="140">
        <f>IF(N143="nulová",J143,0)</f>
        <v>0</v>
      </c>
      <c r="BJ143" t="s" s="97">
        <v>130</v>
      </c>
      <c r="BK143" s="140">
        <f>ROUND(I143*H143,2)</f>
        <v>0</v>
      </c>
      <c r="BL143" t="s" s="97">
        <v>138</v>
      </c>
      <c r="BM143" t="s" s="141">
        <v>2093</v>
      </c>
    </row>
    <row r="144" ht="21.75" customHeight="1">
      <c r="A144" s="206"/>
      <c r="B144" s="237"/>
      <c r="C144" t="s" s="163">
        <v>202</v>
      </c>
      <c r="D144" t="s" s="163">
        <v>168</v>
      </c>
      <c r="E144" t="s" s="164">
        <v>2094</v>
      </c>
      <c r="F144" t="s" s="164">
        <v>2095</v>
      </c>
      <c r="G144" t="s" s="165">
        <v>1399</v>
      </c>
      <c r="H144" s="166">
        <v>1</v>
      </c>
      <c r="I144" s="167"/>
      <c r="J144" s="168">
        <f>ROUND(I144*H144,2)</f>
        <v>0</v>
      </c>
      <c r="K144" s="169"/>
      <c r="L144" s="170"/>
      <c r="M144" s="171"/>
      <c r="N144" t="s" s="172">
        <v>49</v>
      </c>
      <c r="O144" s="204"/>
      <c r="P144" s="137">
        <f>O144*H144</f>
        <v>0</v>
      </c>
      <c r="Q144" s="137">
        <v>0</v>
      </c>
      <c r="R144" s="137">
        <f>Q144*H144</f>
        <v>0</v>
      </c>
      <c r="S144" s="137">
        <v>0</v>
      </c>
      <c r="T144" s="138">
        <f>S144*H144</f>
        <v>0</v>
      </c>
      <c r="U144" s="238"/>
      <c r="V144" s="204"/>
      <c r="W144" s="204"/>
      <c r="X144" s="204"/>
      <c r="Y144" s="204"/>
      <c r="Z144" s="204"/>
      <c r="AA144" s="204"/>
      <c r="AB144" s="204"/>
      <c r="AC144" s="204"/>
      <c r="AD144" s="204"/>
      <c r="AE144" s="204"/>
      <c r="AF144" s="204"/>
      <c r="AG144" s="204"/>
      <c r="AH144" s="204"/>
      <c r="AI144" s="204"/>
      <c r="AJ144" s="204"/>
      <c r="AK144" s="204"/>
      <c r="AL144" s="204"/>
      <c r="AM144" s="204"/>
      <c r="AN144" s="204"/>
      <c r="AO144" s="204"/>
      <c r="AP144" s="204"/>
      <c r="AQ144" s="204"/>
      <c r="AR144" t="s" s="139">
        <v>172</v>
      </c>
      <c r="AS144" s="204"/>
      <c r="AT144" t="s" s="139">
        <v>168</v>
      </c>
      <c r="AU144" t="s" s="139">
        <v>24</v>
      </c>
      <c r="AV144" s="204"/>
      <c r="AW144" s="204"/>
      <c r="AX144" s="204"/>
      <c r="AY144" t="s" s="97">
        <v>132</v>
      </c>
      <c r="AZ144" s="204"/>
      <c r="BA144" s="204"/>
      <c r="BB144" s="204"/>
      <c r="BC144" s="204"/>
      <c r="BD144" s="204"/>
      <c r="BE144" s="140">
        <f>IF(N144="základní",J144,0)</f>
        <v>0</v>
      </c>
      <c r="BF144" s="140">
        <f>IF(N144="snížená",J144,0)</f>
        <v>0</v>
      </c>
      <c r="BG144" s="140">
        <f>IF(N144="zákl. přenesená",J144,0)</f>
        <v>0</v>
      </c>
      <c r="BH144" s="140">
        <f>IF(N144="sníž. přenesená",J144,0)</f>
        <v>0</v>
      </c>
      <c r="BI144" s="140">
        <f>IF(N144="nulová",J144,0)</f>
        <v>0</v>
      </c>
      <c r="BJ144" t="s" s="97">
        <v>130</v>
      </c>
      <c r="BK144" s="140">
        <f>ROUND(I144*H144,2)</f>
        <v>0</v>
      </c>
      <c r="BL144" t="s" s="97">
        <v>138</v>
      </c>
      <c r="BM144" t="s" s="141">
        <v>2096</v>
      </c>
    </row>
    <row r="145" ht="22.8" customHeight="1">
      <c r="A145" s="206"/>
      <c r="B145" s="211"/>
      <c r="C145" s="234"/>
      <c r="D145" t="s" s="183">
        <v>127</v>
      </c>
      <c r="E145" t="s" s="102">
        <v>172</v>
      </c>
      <c r="F145" t="s" s="102">
        <v>2097</v>
      </c>
      <c r="G145" s="234"/>
      <c r="H145" s="234"/>
      <c r="I145" s="234"/>
      <c r="J145" s="184">
        <f>BK145</f>
        <v>0</v>
      </c>
      <c r="K145" s="240"/>
      <c r="L145" s="237"/>
      <c r="M145" s="238"/>
      <c r="N145" s="204"/>
      <c r="O145" s="204"/>
      <c r="P145" s="122">
        <f>SUM(P146:P149)</f>
        <v>0</v>
      </c>
      <c r="Q145" s="204"/>
      <c r="R145" s="122">
        <f>SUM(R146:R149)</f>
        <v>0.0603485</v>
      </c>
      <c r="S145" s="204"/>
      <c r="T145" s="123">
        <f>SUM(T146:T149)</f>
        <v>0</v>
      </c>
      <c r="U145" s="238"/>
      <c r="V145" s="204"/>
      <c r="W145" s="204"/>
      <c r="X145" s="204"/>
      <c r="Y145" s="204"/>
      <c r="Z145" s="204"/>
      <c r="AA145" s="204"/>
      <c r="AB145" s="204"/>
      <c r="AC145" s="204"/>
      <c r="AD145" s="204"/>
      <c r="AE145" s="204"/>
      <c r="AF145" s="204"/>
      <c r="AG145" s="204"/>
      <c r="AH145" s="204"/>
      <c r="AI145" s="204"/>
      <c r="AJ145" s="204"/>
      <c r="AK145" s="204"/>
      <c r="AL145" s="204"/>
      <c r="AM145" s="204"/>
      <c r="AN145" s="204"/>
      <c r="AO145" s="204"/>
      <c r="AP145" s="204"/>
      <c r="AQ145" s="204"/>
      <c r="AR145" t="s" s="119">
        <v>130</v>
      </c>
      <c r="AS145" s="204"/>
      <c r="AT145" t="s" s="124">
        <v>127</v>
      </c>
      <c r="AU145" t="s" s="124">
        <v>130</v>
      </c>
      <c r="AV145" s="204"/>
      <c r="AW145" s="204"/>
      <c r="AX145" s="204"/>
      <c r="AY145" t="s" s="119">
        <v>132</v>
      </c>
      <c r="AZ145" s="204"/>
      <c r="BA145" s="204"/>
      <c r="BB145" s="204"/>
      <c r="BC145" s="204"/>
      <c r="BD145" s="204"/>
      <c r="BE145" s="204"/>
      <c r="BF145" s="204"/>
      <c r="BG145" s="204"/>
      <c r="BH145" s="204"/>
      <c r="BI145" s="204"/>
      <c r="BJ145" s="204"/>
      <c r="BK145" s="125">
        <f>SUM(BK146:BK149)</f>
        <v>0</v>
      </c>
      <c r="BL145" s="204"/>
      <c r="BM145" s="205"/>
    </row>
    <row r="146" ht="24.15" customHeight="1">
      <c r="A146" s="206"/>
      <c r="B146" s="237"/>
      <c r="C146" t="s" s="129">
        <v>206</v>
      </c>
      <c r="D146" t="s" s="129">
        <v>134</v>
      </c>
      <c r="E146" t="s" s="130">
        <v>2098</v>
      </c>
      <c r="F146" t="s" s="130">
        <v>2099</v>
      </c>
      <c r="G146" t="s" s="131">
        <v>343</v>
      </c>
      <c r="H146" s="132">
        <v>11</v>
      </c>
      <c r="I146" s="133"/>
      <c r="J146" s="134">
        <f>ROUND(I146*H146,2)</f>
        <v>0</v>
      </c>
      <c r="K146" s="240"/>
      <c r="L146" s="237"/>
      <c r="M146" s="135"/>
      <c r="N146" t="s" s="136">
        <v>49</v>
      </c>
      <c r="O146" s="204"/>
      <c r="P146" s="137">
        <f>O146*H146</f>
        <v>0</v>
      </c>
      <c r="Q146" s="137">
        <v>1e-05</v>
      </c>
      <c r="R146" s="137">
        <f>Q146*H146</f>
        <v>0.00011</v>
      </c>
      <c r="S146" s="137">
        <v>0</v>
      </c>
      <c r="T146" s="138">
        <f>S146*H146</f>
        <v>0</v>
      </c>
      <c r="U146" s="238"/>
      <c r="V146" s="204"/>
      <c r="W146" s="204"/>
      <c r="X146" s="204"/>
      <c r="Y146" s="204"/>
      <c r="Z146" s="204"/>
      <c r="AA146" s="204"/>
      <c r="AB146" s="204"/>
      <c r="AC146" s="204"/>
      <c r="AD146" s="204"/>
      <c r="AE146" s="204"/>
      <c r="AF146" s="204"/>
      <c r="AG146" s="204"/>
      <c r="AH146" s="204"/>
      <c r="AI146" s="204"/>
      <c r="AJ146" s="204"/>
      <c r="AK146" s="204"/>
      <c r="AL146" s="204"/>
      <c r="AM146" s="204"/>
      <c r="AN146" s="204"/>
      <c r="AO146" s="204"/>
      <c r="AP146" s="204"/>
      <c r="AQ146" s="204"/>
      <c r="AR146" t="s" s="139">
        <v>138</v>
      </c>
      <c r="AS146" s="204"/>
      <c r="AT146" t="s" s="139">
        <v>134</v>
      </c>
      <c r="AU146" t="s" s="139">
        <v>24</v>
      </c>
      <c r="AV146" s="204"/>
      <c r="AW146" s="204"/>
      <c r="AX146" s="204"/>
      <c r="AY146" t="s" s="97">
        <v>132</v>
      </c>
      <c r="AZ146" s="204"/>
      <c r="BA146" s="204"/>
      <c r="BB146" s="204"/>
      <c r="BC146" s="204"/>
      <c r="BD146" s="204"/>
      <c r="BE146" s="140">
        <f>IF(N146="základní",J146,0)</f>
        <v>0</v>
      </c>
      <c r="BF146" s="140">
        <f>IF(N146="snížená",J146,0)</f>
        <v>0</v>
      </c>
      <c r="BG146" s="140">
        <f>IF(N146="zákl. přenesená",J146,0)</f>
        <v>0</v>
      </c>
      <c r="BH146" s="140">
        <f>IF(N146="sníž. přenesená",J146,0)</f>
        <v>0</v>
      </c>
      <c r="BI146" s="140">
        <f>IF(N146="nulová",J146,0)</f>
        <v>0</v>
      </c>
      <c r="BJ146" t="s" s="97">
        <v>130</v>
      </c>
      <c r="BK146" s="140">
        <f>ROUND(I146*H146,2)</f>
        <v>0</v>
      </c>
      <c r="BL146" t="s" s="97">
        <v>138</v>
      </c>
      <c r="BM146" t="s" s="141">
        <v>2100</v>
      </c>
    </row>
    <row r="147" ht="21.75" customHeight="1">
      <c r="A147" s="206"/>
      <c r="B147" s="237"/>
      <c r="C147" t="s" s="163">
        <v>212</v>
      </c>
      <c r="D147" t="s" s="163">
        <v>168</v>
      </c>
      <c r="E147" t="s" s="164">
        <v>2101</v>
      </c>
      <c r="F147" t="s" s="164">
        <v>2102</v>
      </c>
      <c r="G147" t="s" s="165">
        <v>343</v>
      </c>
      <c r="H147" s="166">
        <v>11</v>
      </c>
      <c r="I147" s="167"/>
      <c r="J147" s="168">
        <f>ROUND(I147*H147,2)</f>
        <v>0</v>
      </c>
      <c r="K147" s="169"/>
      <c r="L147" s="170"/>
      <c r="M147" s="171"/>
      <c r="N147" t="s" s="172">
        <v>49</v>
      </c>
      <c r="O147" s="204"/>
      <c r="P147" s="137">
        <f>O147*H147</f>
        <v>0</v>
      </c>
      <c r="Q147" s="137">
        <v>0.0017</v>
      </c>
      <c r="R147" s="137">
        <f>Q147*H147</f>
        <v>0.0187</v>
      </c>
      <c r="S147" s="137">
        <v>0</v>
      </c>
      <c r="T147" s="138">
        <f>S147*H147</f>
        <v>0</v>
      </c>
      <c r="U147" s="238"/>
      <c r="V147" s="204"/>
      <c r="W147" s="204"/>
      <c r="X147" s="204"/>
      <c r="Y147" s="204"/>
      <c r="Z147" s="204"/>
      <c r="AA147" s="204"/>
      <c r="AB147" s="204"/>
      <c r="AC147" s="204"/>
      <c r="AD147" s="204"/>
      <c r="AE147" s="204"/>
      <c r="AF147" s="204"/>
      <c r="AG147" s="204"/>
      <c r="AH147" s="204"/>
      <c r="AI147" s="204"/>
      <c r="AJ147" s="204"/>
      <c r="AK147" s="204"/>
      <c r="AL147" s="204"/>
      <c r="AM147" s="204"/>
      <c r="AN147" s="204"/>
      <c r="AO147" s="204"/>
      <c r="AP147" s="204"/>
      <c r="AQ147" s="204"/>
      <c r="AR147" t="s" s="139">
        <v>172</v>
      </c>
      <c r="AS147" s="204"/>
      <c r="AT147" t="s" s="139">
        <v>168</v>
      </c>
      <c r="AU147" t="s" s="139">
        <v>24</v>
      </c>
      <c r="AV147" s="204"/>
      <c r="AW147" s="204"/>
      <c r="AX147" s="204"/>
      <c r="AY147" t="s" s="97">
        <v>132</v>
      </c>
      <c r="AZ147" s="204"/>
      <c r="BA147" s="204"/>
      <c r="BB147" s="204"/>
      <c r="BC147" s="204"/>
      <c r="BD147" s="204"/>
      <c r="BE147" s="140">
        <f>IF(N147="základní",J147,0)</f>
        <v>0</v>
      </c>
      <c r="BF147" s="140">
        <f>IF(N147="snížená",J147,0)</f>
        <v>0</v>
      </c>
      <c r="BG147" s="140">
        <f>IF(N147="zákl. přenesená",J147,0)</f>
        <v>0</v>
      </c>
      <c r="BH147" s="140">
        <f>IF(N147="sníž. přenesená",J147,0)</f>
        <v>0</v>
      </c>
      <c r="BI147" s="140">
        <f>IF(N147="nulová",J147,0)</f>
        <v>0</v>
      </c>
      <c r="BJ147" t="s" s="97">
        <v>130</v>
      </c>
      <c r="BK147" s="140">
        <f>ROUND(I147*H147,2)</f>
        <v>0</v>
      </c>
      <c r="BL147" t="s" s="97">
        <v>138</v>
      </c>
      <c r="BM147" t="s" s="141">
        <v>2103</v>
      </c>
    </row>
    <row r="148" ht="24.15" customHeight="1">
      <c r="A148" s="206"/>
      <c r="B148" s="237"/>
      <c r="C148" t="s" s="129">
        <v>952</v>
      </c>
      <c r="D148" t="s" s="129">
        <v>134</v>
      </c>
      <c r="E148" t="s" s="130">
        <v>2104</v>
      </c>
      <c r="F148" t="s" s="130">
        <v>2105</v>
      </c>
      <c r="G148" t="s" s="131">
        <v>278</v>
      </c>
      <c r="H148" s="132">
        <v>1</v>
      </c>
      <c r="I148" s="133"/>
      <c r="J148" s="134">
        <f>ROUND(I148*H148,2)</f>
        <v>0</v>
      </c>
      <c r="K148" s="240"/>
      <c r="L148" s="237"/>
      <c r="M148" s="135"/>
      <c r="N148" t="s" s="136">
        <v>49</v>
      </c>
      <c r="O148" s="204"/>
      <c r="P148" s="137">
        <f>O148*H148</f>
        <v>0</v>
      </c>
      <c r="Q148" s="137">
        <v>0.04073</v>
      </c>
      <c r="R148" s="137">
        <f>Q148*H148</f>
        <v>0.04073</v>
      </c>
      <c r="S148" s="137">
        <v>0</v>
      </c>
      <c r="T148" s="138">
        <f>S148*H148</f>
        <v>0</v>
      </c>
      <c r="U148" s="238"/>
      <c r="V148" s="204"/>
      <c r="W148" s="204"/>
      <c r="X148" s="204"/>
      <c r="Y148" s="204"/>
      <c r="Z148" s="204"/>
      <c r="AA148" s="204"/>
      <c r="AB148" s="204"/>
      <c r="AC148" s="204"/>
      <c r="AD148" s="204"/>
      <c r="AE148" s="204"/>
      <c r="AF148" s="204"/>
      <c r="AG148" s="204"/>
      <c r="AH148" s="204"/>
      <c r="AI148" s="204"/>
      <c r="AJ148" s="204"/>
      <c r="AK148" s="204"/>
      <c r="AL148" s="204"/>
      <c r="AM148" s="204"/>
      <c r="AN148" s="204"/>
      <c r="AO148" s="204"/>
      <c r="AP148" s="204"/>
      <c r="AQ148" s="204"/>
      <c r="AR148" t="s" s="139">
        <v>138</v>
      </c>
      <c r="AS148" s="204"/>
      <c r="AT148" t="s" s="139">
        <v>134</v>
      </c>
      <c r="AU148" t="s" s="139">
        <v>24</v>
      </c>
      <c r="AV148" s="204"/>
      <c r="AW148" s="204"/>
      <c r="AX148" s="204"/>
      <c r="AY148" t="s" s="97">
        <v>132</v>
      </c>
      <c r="AZ148" s="204"/>
      <c r="BA148" s="204"/>
      <c r="BB148" s="204"/>
      <c r="BC148" s="204"/>
      <c r="BD148" s="204"/>
      <c r="BE148" s="140">
        <f>IF(N148="základní",J148,0)</f>
        <v>0</v>
      </c>
      <c r="BF148" s="140">
        <f>IF(N148="snížená",J148,0)</f>
        <v>0</v>
      </c>
      <c r="BG148" s="140">
        <f>IF(N148="zákl. přenesená",J148,0)</f>
        <v>0</v>
      </c>
      <c r="BH148" s="140">
        <f>IF(N148="sníž. přenesená",J148,0)</f>
        <v>0</v>
      </c>
      <c r="BI148" s="140">
        <f>IF(N148="nulová",J148,0)</f>
        <v>0</v>
      </c>
      <c r="BJ148" t="s" s="97">
        <v>130</v>
      </c>
      <c r="BK148" s="140">
        <f>ROUND(I148*H148,2)</f>
        <v>0</v>
      </c>
      <c r="BL148" t="s" s="97">
        <v>138</v>
      </c>
      <c r="BM148" t="s" s="141">
        <v>2106</v>
      </c>
    </row>
    <row r="149" ht="24.15" customHeight="1">
      <c r="A149" s="206"/>
      <c r="B149" s="237"/>
      <c r="C149" t="s" s="129">
        <v>284</v>
      </c>
      <c r="D149" t="s" s="129">
        <v>134</v>
      </c>
      <c r="E149" t="s" s="130">
        <v>2107</v>
      </c>
      <c r="F149" t="s" s="130">
        <v>2108</v>
      </c>
      <c r="G149" t="s" s="131">
        <v>343</v>
      </c>
      <c r="H149" s="132">
        <v>11</v>
      </c>
      <c r="I149" s="133"/>
      <c r="J149" s="134">
        <f>ROUND(I149*H149,2)</f>
        <v>0</v>
      </c>
      <c r="K149" s="240"/>
      <c r="L149" s="237"/>
      <c r="M149" s="135"/>
      <c r="N149" t="s" s="136">
        <v>49</v>
      </c>
      <c r="O149" s="204"/>
      <c r="P149" s="137">
        <f>O149*H149</f>
        <v>0</v>
      </c>
      <c r="Q149" s="137">
        <v>7.35e-05</v>
      </c>
      <c r="R149" s="137">
        <f>Q149*H149</f>
        <v>0.0008085</v>
      </c>
      <c r="S149" s="137">
        <v>0</v>
      </c>
      <c r="T149" s="138">
        <f>S149*H149</f>
        <v>0</v>
      </c>
      <c r="U149" s="238"/>
      <c r="V149" s="204"/>
      <c r="W149" s="204"/>
      <c r="X149" s="204"/>
      <c r="Y149" s="204"/>
      <c r="Z149" s="204"/>
      <c r="AA149" s="204"/>
      <c r="AB149" s="204"/>
      <c r="AC149" s="204"/>
      <c r="AD149" s="204"/>
      <c r="AE149" s="204"/>
      <c r="AF149" s="204"/>
      <c r="AG149" s="204"/>
      <c r="AH149" s="204"/>
      <c r="AI149" s="204"/>
      <c r="AJ149" s="204"/>
      <c r="AK149" s="204"/>
      <c r="AL149" s="204"/>
      <c r="AM149" s="204"/>
      <c r="AN149" s="204"/>
      <c r="AO149" s="204"/>
      <c r="AP149" s="204"/>
      <c r="AQ149" s="204"/>
      <c r="AR149" t="s" s="139">
        <v>138</v>
      </c>
      <c r="AS149" s="204"/>
      <c r="AT149" t="s" s="139">
        <v>134</v>
      </c>
      <c r="AU149" t="s" s="139">
        <v>24</v>
      </c>
      <c r="AV149" s="204"/>
      <c r="AW149" s="204"/>
      <c r="AX149" s="204"/>
      <c r="AY149" t="s" s="97">
        <v>132</v>
      </c>
      <c r="AZ149" s="204"/>
      <c r="BA149" s="204"/>
      <c r="BB149" s="204"/>
      <c r="BC149" s="204"/>
      <c r="BD149" s="204"/>
      <c r="BE149" s="140">
        <f>IF(N149="základní",J149,0)</f>
        <v>0</v>
      </c>
      <c r="BF149" s="140">
        <f>IF(N149="snížená",J149,0)</f>
        <v>0</v>
      </c>
      <c r="BG149" s="140">
        <f>IF(N149="zákl. přenesená",J149,0)</f>
        <v>0</v>
      </c>
      <c r="BH149" s="140">
        <f>IF(N149="sníž. přenesená",J149,0)</f>
        <v>0</v>
      </c>
      <c r="BI149" s="140">
        <f>IF(N149="nulová",J149,0)</f>
        <v>0</v>
      </c>
      <c r="BJ149" t="s" s="97">
        <v>130</v>
      </c>
      <c r="BK149" s="140">
        <f>ROUND(I149*H149,2)</f>
        <v>0</v>
      </c>
      <c r="BL149" t="s" s="97">
        <v>138</v>
      </c>
      <c r="BM149" t="s" s="141">
        <v>2109</v>
      </c>
    </row>
    <row r="150" ht="25.95" customHeight="1">
      <c r="A150" s="206"/>
      <c r="B150" s="211"/>
      <c r="C150" s="220"/>
      <c r="D150" t="s" s="189">
        <v>127</v>
      </c>
      <c r="E150" t="s" s="190">
        <v>1089</v>
      </c>
      <c r="F150" t="s" s="190">
        <v>2110</v>
      </c>
      <c r="G150" s="220"/>
      <c r="H150" s="220"/>
      <c r="I150" s="220"/>
      <c r="J150" s="191">
        <f>BK150</f>
        <v>0</v>
      </c>
      <c r="K150" s="222"/>
      <c r="L150" s="237"/>
      <c r="M150" s="238"/>
      <c r="N150" s="204"/>
      <c r="O150" s="204"/>
      <c r="P150" s="122">
        <f>P151+P153+P155+P220+P254+P264+P282</f>
        <v>0</v>
      </c>
      <c r="Q150" s="204"/>
      <c r="R150" s="122">
        <f>R151+R153+R155+R220+R254+R264+R282</f>
        <v>3.4174974571</v>
      </c>
      <c r="S150" s="204"/>
      <c r="T150" s="123">
        <f>T151+T153+T155+T220+T254+T264+T282</f>
        <v>4.57892</v>
      </c>
      <c r="U150" s="238"/>
      <c r="V150" s="204"/>
      <c r="W150" s="204"/>
      <c r="X150" s="204"/>
      <c r="Y150" s="204"/>
      <c r="Z150" s="204"/>
      <c r="AA150" s="204"/>
      <c r="AB150" s="204"/>
      <c r="AC150" s="204"/>
      <c r="AD150" s="204"/>
      <c r="AE150" s="204"/>
      <c r="AF150" s="204"/>
      <c r="AG150" s="204"/>
      <c r="AH150" s="204"/>
      <c r="AI150" s="204"/>
      <c r="AJ150" s="204"/>
      <c r="AK150" s="204"/>
      <c r="AL150" s="204"/>
      <c r="AM150" s="204"/>
      <c r="AN150" s="204"/>
      <c r="AO150" s="204"/>
      <c r="AP150" s="204"/>
      <c r="AQ150" s="204"/>
      <c r="AR150" t="s" s="119">
        <v>130</v>
      </c>
      <c r="AS150" s="204"/>
      <c r="AT150" t="s" s="124">
        <v>127</v>
      </c>
      <c r="AU150" t="s" s="124">
        <v>131</v>
      </c>
      <c r="AV150" s="204"/>
      <c r="AW150" s="204"/>
      <c r="AX150" s="204"/>
      <c r="AY150" t="s" s="119">
        <v>132</v>
      </c>
      <c r="AZ150" s="204"/>
      <c r="BA150" s="204"/>
      <c r="BB150" s="204"/>
      <c r="BC150" s="204"/>
      <c r="BD150" s="204"/>
      <c r="BE150" s="204"/>
      <c r="BF150" s="204"/>
      <c r="BG150" s="204"/>
      <c r="BH150" s="204"/>
      <c r="BI150" s="204"/>
      <c r="BJ150" s="204"/>
      <c r="BK150" s="125">
        <f>BK151+BK153+BK155+BK220+BK254+BK264+BK282</f>
        <v>0</v>
      </c>
      <c r="BL150" s="204"/>
      <c r="BM150" s="205"/>
    </row>
    <row r="151" ht="22.8" customHeight="1">
      <c r="A151" s="206"/>
      <c r="B151" s="211"/>
      <c r="C151" s="217"/>
      <c r="D151" t="s" s="126">
        <v>127</v>
      </c>
      <c r="E151" t="s" s="127">
        <v>138</v>
      </c>
      <c r="F151" t="s" s="127">
        <v>361</v>
      </c>
      <c r="G151" s="217"/>
      <c r="H151" s="217"/>
      <c r="I151" s="217"/>
      <c r="J151" s="128">
        <f>BK151</f>
        <v>0</v>
      </c>
      <c r="K151" s="219"/>
      <c r="L151" s="237"/>
      <c r="M151" s="238"/>
      <c r="N151" s="204"/>
      <c r="O151" s="204"/>
      <c r="P151" s="122">
        <f>P152</f>
        <v>0</v>
      </c>
      <c r="Q151" s="204"/>
      <c r="R151" s="122">
        <f>R152</f>
        <v>1.89077</v>
      </c>
      <c r="S151" s="204"/>
      <c r="T151" s="123">
        <f>T152</f>
        <v>0</v>
      </c>
      <c r="U151" s="238"/>
      <c r="V151" s="204"/>
      <c r="W151" s="204"/>
      <c r="X151" s="204"/>
      <c r="Y151" s="204"/>
      <c r="Z151" s="204"/>
      <c r="AA151" s="204"/>
      <c r="AB151" s="204"/>
      <c r="AC151" s="204"/>
      <c r="AD151" s="204"/>
      <c r="AE151" s="204"/>
      <c r="AF151" s="204"/>
      <c r="AG151" s="204"/>
      <c r="AH151" s="204"/>
      <c r="AI151" s="204"/>
      <c r="AJ151" s="204"/>
      <c r="AK151" s="204"/>
      <c r="AL151" s="204"/>
      <c r="AM151" s="204"/>
      <c r="AN151" s="204"/>
      <c r="AO151" s="204"/>
      <c r="AP151" s="204"/>
      <c r="AQ151" s="204"/>
      <c r="AR151" t="s" s="119">
        <v>130</v>
      </c>
      <c r="AS151" s="204"/>
      <c r="AT151" t="s" s="124">
        <v>127</v>
      </c>
      <c r="AU151" t="s" s="124">
        <v>130</v>
      </c>
      <c r="AV151" s="204"/>
      <c r="AW151" s="204"/>
      <c r="AX151" s="204"/>
      <c r="AY151" t="s" s="119">
        <v>132</v>
      </c>
      <c r="AZ151" s="204"/>
      <c r="BA151" s="204"/>
      <c r="BB151" s="204"/>
      <c r="BC151" s="204"/>
      <c r="BD151" s="204"/>
      <c r="BE151" s="204"/>
      <c r="BF151" s="204"/>
      <c r="BG151" s="204"/>
      <c r="BH151" s="204"/>
      <c r="BI151" s="204"/>
      <c r="BJ151" s="204"/>
      <c r="BK151" s="125">
        <f>BK152</f>
        <v>0</v>
      </c>
      <c r="BL151" s="204"/>
      <c r="BM151" s="205"/>
    </row>
    <row r="152" ht="16.5" customHeight="1">
      <c r="A152" s="206"/>
      <c r="B152" s="237"/>
      <c r="C152" t="s" s="129">
        <v>288</v>
      </c>
      <c r="D152" t="s" s="129">
        <v>134</v>
      </c>
      <c r="E152" t="s" s="130">
        <v>156</v>
      </c>
      <c r="F152" t="s" s="130">
        <v>157</v>
      </c>
      <c r="G152" t="s" s="131">
        <v>137</v>
      </c>
      <c r="H152" s="132">
        <v>1</v>
      </c>
      <c r="I152" s="133"/>
      <c r="J152" s="134">
        <f>ROUND(I152*H152,2)</f>
        <v>0</v>
      </c>
      <c r="K152" s="240"/>
      <c r="L152" s="237"/>
      <c r="M152" s="135"/>
      <c r="N152" t="s" s="136">
        <v>49</v>
      </c>
      <c r="O152" s="204"/>
      <c r="P152" s="137">
        <f>O152*H152</f>
        <v>0</v>
      </c>
      <c r="Q152" s="137">
        <v>1.89077</v>
      </c>
      <c r="R152" s="137">
        <f>Q152*H152</f>
        <v>1.89077</v>
      </c>
      <c r="S152" s="137">
        <v>0</v>
      </c>
      <c r="T152" s="138">
        <f>S152*H152</f>
        <v>0</v>
      </c>
      <c r="U152" s="238"/>
      <c r="V152" s="204"/>
      <c r="W152" s="204"/>
      <c r="X152" s="204"/>
      <c r="Y152" s="204"/>
      <c r="Z152" s="204"/>
      <c r="AA152" s="204"/>
      <c r="AB152" s="204"/>
      <c r="AC152" s="204"/>
      <c r="AD152" s="204"/>
      <c r="AE152" s="204"/>
      <c r="AF152" s="204"/>
      <c r="AG152" s="204"/>
      <c r="AH152" s="204"/>
      <c r="AI152" s="204"/>
      <c r="AJ152" s="204"/>
      <c r="AK152" s="204"/>
      <c r="AL152" s="204"/>
      <c r="AM152" s="204"/>
      <c r="AN152" s="204"/>
      <c r="AO152" s="204"/>
      <c r="AP152" s="204"/>
      <c r="AQ152" s="204"/>
      <c r="AR152" t="s" s="139">
        <v>138</v>
      </c>
      <c r="AS152" s="204"/>
      <c r="AT152" t="s" s="139">
        <v>134</v>
      </c>
      <c r="AU152" t="s" s="139">
        <v>24</v>
      </c>
      <c r="AV152" s="204"/>
      <c r="AW152" s="204"/>
      <c r="AX152" s="204"/>
      <c r="AY152" t="s" s="97">
        <v>132</v>
      </c>
      <c r="AZ152" s="204"/>
      <c r="BA152" s="204"/>
      <c r="BB152" s="204"/>
      <c r="BC152" s="204"/>
      <c r="BD152" s="204"/>
      <c r="BE152" s="140">
        <f>IF(N152="základní",J152,0)</f>
        <v>0</v>
      </c>
      <c r="BF152" s="140">
        <f>IF(N152="snížená",J152,0)</f>
        <v>0</v>
      </c>
      <c r="BG152" s="140">
        <f>IF(N152="zákl. přenesená",J152,0)</f>
        <v>0</v>
      </c>
      <c r="BH152" s="140">
        <f>IF(N152="sníž. přenesená",J152,0)</f>
        <v>0</v>
      </c>
      <c r="BI152" s="140">
        <f>IF(N152="nulová",J152,0)</f>
        <v>0</v>
      </c>
      <c r="BJ152" t="s" s="97">
        <v>130</v>
      </c>
      <c r="BK152" s="140">
        <f>ROUND(I152*H152,2)</f>
        <v>0</v>
      </c>
      <c r="BL152" t="s" s="97">
        <v>138</v>
      </c>
      <c r="BM152" t="s" s="141">
        <v>2111</v>
      </c>
    </row>
    <row r="153" ht="22.8" customHeight="1">
      <c r="A153" s="206"/>
      <c r="B153" s="211"/>
      <c r="C153" s="234"/>
      <c r="D153" t="s" s="183">
        <v>127</v>
      </c>
      <c r="E153" t="s" s="102">
        <v>785</v>
      </c>
      <c r="F153" t="s" s="102">
        <v>786</v>
      </c>
      <c r="G153" s="234"/>
      <c r="H153" s="234"/>
      <c r="I153" s="234"/>
      <c r="J153" s="184">
        <f>BK153</f>
        <v>0</v>
      </c>
      <c r="K153" s="240"/>
      <c r="L153" s="237"/>
      <c r="M153" s="238"/>
      <c r="N153" s="204"/>
      <c r="O153" s="204"/>
      <c r="P153" s="122">
        <f>P154</f>
        <v>0</v>
      </c>
      <c r="Q153" s="204"/>
      <c r="R153" s="122">
        <f>R154</f>
        <v>0</v>
      </c>
      <c r="S153" s="204"/>
      <c r="T153" s="123">
        <f>T154</f>
        <v>0</v>
      </c>
      <c r="U153" s="238"/>
      <c r="V153" s="204"/>
      <c r="W153" s="204"/>
      <c r="X153" s="204"/>
      <c r="Y153" s="204"/>
      <c r="Z153" s="204"/>
      <c r="AA153" s="204"/>
      <c r="AB153" s="204"/>
      <c r="AC153" s="204"/>
      <c r="AD153" s="204"/>
      <c r="AE153" s="204"/>
      <c r="AF153" s="204"/>
      <c r="AG153" s="204"/>
      <c r="AH153" s="204"/>
      <c r="AI153" s="204"/>
      <c r="AJ153" s="204"/>
      <c r="AK153" s="204"/>
      <c r="AL153" s="204"/>
      <c r="AM153" s="204"/>
      <c r="AN153" s="204"/>
      <c r="AO153" s="204"/>
      <c r="AP153" s="204"/>
      <c r="AQ153" s="204"/>
      <c r="AR153" t="s" s="119">
        <v>130</v>
      </c>
      <c r="AS153" s="204"/>
      <c r="AT153" t="s" s="124">
        <v>127</v>
      </c>
      <c r="AU153" t="s" s="124">
        <v>130</v>
      </c>
      <c r="AV153" s="204"/>
      <c r="AW153" s="204"/>
      <c r="AX153" s="204"/>
      <c r="AY153" t="s" s="119">
        <v>132</v>
      </c>
      <c r="AZ153" s="204"/>
      <c r="BA153" s="204"/>
      <c r="BB153" s="204"/>
      <c r="BC153" s="204"/>
      <c r="BD153" s="204"/>
      <c r="BE153" s="204"/>
      <c r="BF153" s="204"/>
      <c r="BG153" s="204"/>
      <c r="BH153" s="204"/>
      <c r="BI153" s="204"/>
      <c r="BJ153" s="204"/>
      <c r="BK153" s="125">
        <f>BK154</f>
        <v>0</v>
      </c>
      <c r="BL153" s="204"/>
      <c r="BM153" s="205"/>
    </row>
    <row r="154" ht="24.15" customHeight="1">
      <c r="A154" s="206"/>
      <c r="B154" s="237"/>
      <c r="C154" t="s" s="129">
        <v>957</v>
      </c>
      <c r="D154" t="s" s="129">
        <v>134</v>
      </c>
      <c r="E154" t="s" s="130">
        <v>2112</v>
      </c>
      <c r="F154" t="s" s="130">
        <v>2113</v>
      </c>
      <c r="G154" t="s" s="131">
        <v>171</v>
      </c>
      <c r="H154" s="132">
        <v>1.982</v>
      </c>
      <c r="I154" s="133"/>
      <c r="J154" s="134">
        <f>ROUND(I154*H154,2)</f>
        <v>0</v>
      </c>
      <c r="K154" s="240"/>
      <c r="L154" s="237"/>
      <c r="M154" s="135"/>
      <c r="N154" t="s" s="136">
        <v>49</v>
      </c>
      <c r="O154" s="204"/>
      <c r="P154" s="137">
        <f>O154*H154</f>
        <v>0</v>
      </c>
      <c r="Q154" s="137">
        <v>0</v>
      </c>
      <c r="R154" s="137">
        <f>Q154*H154</f>
        <v>0</v>
      </c>
      <c r="S154" s="137">
        <v>0</v>
      </c>
      <c r="T154" s="138">
        <f>S154*H154</f>
        <v>0</v>
      </c>
      <c r="U154" s="238"/>
      <c r="V154" s="204"/>
      <c r="W154" s="204"/>
      <c r="X154" s="204"/>
      <c r="Y154" s="204"/>
      <c r="Z154" s="204"/>
      <c r="AA154" s="204"/>
      <c r="AB154" s="204"/>
      <c r="AC154" s="204"/>
      <c r="AD154" s="204"/>
      <c r="AE154" s="204"/>
      <c r="AF154" s="204"/>
      <c r="AG154" s="204"/>
      <c r="AH154" s="204"/>
      <c r="AI154" s="204"/>
      <c r="AJ154" s="204"/>
      <c r="AK154" s="204"/>
      <c r="AL154" s="204"/>
      <c r="AM154" s="204"/>
      <c r="AN154" s="204"/>
      <c r="AO154" s="204"/>
      <c r="AP154" s="204"/>
      <c r="AQ154" s="204"/>
      <c r="AR154" t="s" s="139">
        <v>138</v>
      </c>
      <c r="AS154" s="204"/>
      <c r="AT154" t="s" s="139">
        <v>134</v>
      </c>
      <c r="AU154" t="s" s="139">
        <v>24</v>
      </c>
      <c r="AV154" s="204"/>
      <c r="AW154" s="204"/>
      <c r="AX154" s="204"/>
      <c r="AY154" t="s" s="97">
        <v>132</v>
      </c>
      <c r="AZ154" s="204"/>
      <c r="BA154" s="204"/>
      <c r="BB154" s="204"/>
      <c r="BC154" s="204"/>
      <c r="BD154" s="204"/>
      <c r="BE154" s="140">
        <f>IF(N154="základní",J154,0)</f>
        <v>0</v>
      </c>
      <c r="BF154" s="140">
        <f>IF(N154="snížená",J154,0)</f>
        <v>0</v>
      </c>
      <c r="BG154" s="140">
        <f>IF(N154="zákl. přenesená",J154,0)</f>
        <v>0</v>
      </c>
      <c r="BH154" s="140">
        <f>IF(N154="sníž. přenesená",J154,0)</f>
        <v>0</v>
      </c>
      <c r="BI154" s="140">
        <f>IF(N154="nulová",J154,0)</f>
        <v>0</v>
      </c>
      <c r="BJ154" t="s" s="97">
        <v>130</v>
      </c>
      <c r="BK154" s="140">
        <f>ROUND(I154*H154,2)</f>
        <v>0</v>
      </c>
      <c r="BL154" t="s" s="97">
        <v>138</v>
      </c>
      <c r="BM154" t="s" s="141">
        <v>2114</v>
      </c>
    </row>
    <row r="155" ht="22.8" customHeight="1">
      <c r="A155" s="206"/>
      <c r="B155" s="211"/>
      <c r="C155" s="234"/>
      <c r="D155" t="s" s="183">
        <v>127</v>
      </c>
      <c r="E155" t="s" s="102">
        <v>2115</v>
      </c>
      <c r="F155" t="s" s="102">
        <v>2116</v>
      </c>
      <c r="G155" s="234"/>
      <c r="H155" s="234"/>
      <c r="I155" s="234"/>
      <c r="J155" s="184">
        <f>BK155</f>
        <v>0</v>
      </c>
      <c r="K155" s="240"/>
      <c r="L155" s="237"/>
      <c r="M155" s="238"/>
      <c r="N155" s="204"/>
      <c r="O155" s="204"/>
      <c r="P155" s="122">
        <f>SUM(P156:P219)</f>
        <v>0</v>
      </c>
      <c r="Q155" s="204"/>
      <c r="R155" s="122">
        <f>SUM(R156:R219)</f>
        <v>0.68532028</v>
      </c>
      <c r="S155" s="204"/>
      <c r="T155" s="123">
        <f>SUM(T156:T219)</f>
        <v>4.15204</v>
      </c>
      <c r="U155" s="238"/>
      <c r="V155" s="204"/>
      <c r="W155" s="204"/>
      <c r="X155" s="204"/>
      <c r="Y155" s="204"/>
      <c r="Z155" s="204"/>
      <c r="AA155" s="204"/>
      <c r="AB155" s="204"/>
      <c r="AC155" s="204"/>
      <c r="AD155" s="204"/>
      <c r="AE155" s="204"/>
      <c r="AF155" s="204"/>
      <c r="AG155" s="204"/>
      <c r="AH155" s="204"/>
      <c r="AI155" s="204"/>
      <c r="AJ155" s="204"/>
      <c r="AK155" s="204"/>
      <c r="AL155" s="204"/>
      <c r="AM155" s="204"/>
      <c r="AN155" s="204"/>
      <c r="AO155" s="204"/>
      <c r="AP155" s="204"/>
      <c r="AQ155" s="204"/>
      <c r="AR155" t="s" s="119">
        <v>24</v>
      </c>
      <c r="AS155" s="204"/>
      <c r="AT155" t="s" s="124">
        <v>127</v>
      </c>
      <c r="AU155" t="s" s="124">
        <v>130</v>
      </c>
      <c r="AV155" s="204"/>
      <c r="AW155" s="204"/>
      <c r="AX155" s="204"/>
      <c r="AY155" t="s" s="119">
        <v>132</v>
      </c>
      <c r="AZ155" s="204"/>
      <c r="BA155" s="204"/>
      <c r="BB155" s="204"/>
      <c r="BC155" s="204"/>
      <c r="BD155" s="204"/>
      <c r="BE155" s="204"/>
      <c r="BF155" s="204"/>
      <c r="BG155" s="204"/>
      <c r="BH155" s="204"/>
      <c r="BI155" s="204"/>
      <c r="BJ155" s="204"/>
      <c r="BK155" s="125">
        <f>SUM(BK156:BK219)</f>
        <v>0</v>
      </c>
      <c r="BL155" s="204"/>
      <c r="BM155" s="205"/>
    </row>
    <row r="156" ht="16.5" customHeight="1">
      <c r="A156" s="206"/>
      <c r="B156" s="237"/>
      <c r="C156" t="s" s="129">
        <v>318</v>
      </c>
      <c r="D156" t="s" s="129">
        <v>134</v>
      </c>
      <c r="E156" t="s" s="130">
        <v>2117</v>
      </c>
      <c r="F156" t="s" s="130">
        <v>2118</v>
      </c>
      <c r="G156" t="s" s="131">
        <v>343</v>
      </c>
      <c r="H156" s="132">
        <v>70</v>
      </c>
      <c r="I156" s="133"/>
      <c r="J156" s="134">
        <f>ROUND(I156*H156,2)</f>
        <v>0</v>
      </c>
      <c r="K156" s="240"/>
      <c r="L156" s="237"/>
      <c r="M156" s="135"/>
      <c r="N156" t="s" s="136">
        <v>49</v>
      </c>
      <c r="O156" s="204"/>
      <c r="P156" s="137">
        <f>O156*H156</f>
        <v>0</v>
      </c>
      <c r="Q156" s="137">
        <v>0</v>
      </c>
      <c r="R156" s="137">
        <f>Q156*H156</f>
        <v>0</v>
      </c>
      <c r="S156" s="137">
        <v>0.0267</v>
      </c>
      <c r="T156" s="138">
        <f>S156*H156</f>
        <v>1.869</v>
      </c>
      <c r="U156" s="238"/>
      <c r="V156" s="204"/>
      <c r="W156" s="204"/>
      <c r="X156" s="204"/>
      <c r="Y156" s="204"/>
      <c r="Z156" s="204"/>
      <c r="AA156" s="204"/>
      <c r="AB156" s="204"/>
      <c r="AC156" s="204"/>
      <c r="AD156" s="204"/>
      <c r="AE156" s="204"/>
      <c r="AF156" s="204"/>
      <c r="AG156" s="204"/>
      <c r="AH156" s="204"/>
      <c r="AI156" s="204"/>
      <c r="AJ156" s="204"/>
      <c r="AK156" s="204"/>
      <c r="AL156" s="204"/>
      <c r="AM156" s="204"/>
      <c r="AN156" s="204"/>
      <c r="AO156" s="204"/>
      <c r="AP156" s="204"/>
      <c r="AQ156" s="204"/>
      <c r="AR156" t="s" s="139">
        <v>222</v>
      </c>
      <c r="AS156" s="204"/>
      <c r="AT156" t="s" s="139">
        <v>134</v>
      </c>
      <c r="AU156" t="s" s="139">
        <v>24</v>
      </c>
      <c r="AV156" s="204"/>
      <c r="AW156" s="204"/>
      <c r="AX156" s="204"/>
      <c r="AY156" t="s" s="97">
        <v>132</v>
      </c>
      <c r="AZ156" s="204"/>
      <c r="BA156" s="204"/>
      <c r="BB156" s="204"/>
      <c r="BC156" s="204"/>
      <c r="BD156" s="204"/>
      <c r="BE156" s="140">
        <f>IF(N156="základní",J156,0)</f>
        <v>0</v>
      </c>
      <c r="BF156" s="140">
        <f>IF(N156="snížená",J156,0)</f>
        <v>0</v>
      </c>
      <c r="BG156" s="140">
        <f>IF(N156="zákl. přenesená",J156,0)</f>
        <v>0</v>
      </c>
      <c r="BH156" s="140">
        <f>IF(N156="sníž. přenesená",J156,0)</f>
        <v>0</v>
      </c>
      <c r="BI156" s="140">
        <f>IF(N156="nulová",J156,0)</f>
        <v>0</v>
      </c>
      <c r="BJ156" t="s" s="97">
        <v>130</v>
      </c>
      <c r="BK156" s="140">
        <f>ROUND(I156*H156,2)</f>
        <v>0</v>
      </c>
      <c r="BL156" t="s" s="97">
        <v>222</v>
      </c>
      <c r="BM156" t="s" s="141">
        <v>2119</v>
      </c>
    </row>
    <row r="157" ht="16.5" customHeight="1">
      <c r="A157" s="206"/>
      <c r="B157" s="237"/>
      <c r="C157" t="s" s="129">
        <v>322</v>
      </c>
      <c r="D157" t="s" s="129">
        <v>134</v>
      </c>
      <c r="E157" t="s" s="130">
        <v>2120</v>
      </c>
      <c r="F157" t="s" s="130">
        <v>2121</v>
      </c>
      <c r="G157" t="s" s="131">
        <v>278</v>
      </c>
      <c r="H157" s="132">
        <v>14</v>
      </c>
      <c r="I157" s="133"/>
      <c r="J157" s="134">
        <f>ROUND(I157*H157,2)</f>
        <v>0</v>
      </c>
      <c r="K157" s="240"/>
      <c r="L157" s="237"/>
      <c r="M157" s="135"/>
      <c r="N157" t="s" s="136">
        <v>49</v>
      </c>
      <c r="O157" s="204"/>
      <c r="P157" s="137">
        <f>O157*H157</f>
        <v>0</v>
      </c>
      <c r="Q157" s="137">
        <v>0.011274</v>
      </c>
      <c r="R157" s="137">
        <f>Q157*H157</f>
        <v>0.157836</v>
      </c>
      <c r="S157" s="137">
        <v>0.01127</v>
      </c>
      <c r="T157" s="138">
        <f>S157*H157</f>
        <v>0.15778</v>
      </c>
      <c r="U157" s="238"/>
      <c r="V157" s="204"/>
      <c r="W157" s="204"/>
      <c r="X157" s="204"/>
      <c r="Y157" s="204"/>
      <c r="Z157" s="204"/>
      <c r="AA157" s="204"/>
      <c r="AB157" s="204"/>
      <c r="AC157" s="204"/>
      <c r="AD157" s="204"/>
      <c r="AE157" s="204"/>
      <c r="AF157" s="204"/>
      <c r="AG157" s="204"/>
      <c r="AH157" s="204"/>
      <c r="AI157" s="204"/>
      <c r="AJ157" s="204"/>
      <c r="AK157" s="204"/>
      <c r="AL157" s="204"/>
      <c r="AM157" s="204"/>
      <c r="AN157" s="204"/>
      <c r="AO157" s="204"/>
      <c r="AP157" s="204"/>
      <c r="AQ157" s="204"/>
      <c r="AR157" t="s" s="139">
        <v>222</v>
      </c>
      <c r="AS157" s="204"/>
      <c r="AT157" t="s" s="139">
        <v>134</v>
      </c>
      <c r="AU157" t="s" s="139">
        <v>24</v>
      </c>
      <c r="AV157" s="204"/>
      <c r="AW157" s="204"/>
      <c r="AX157" s="204"/>
      <c r="AY157" t="s" s="97">
        <v>132</v>
      </c>
      <c r="AZ157" s="204"/>
      <c r="BA157" s="204"/>
      <c r="BB157" s="204"/>
      <c r="BC157" s="204"/>
      <c r="BD157" s="204"/>
      <c r="BE157" s="140">
        <f>IF(N157="základní",J157,0)</f>
        <v>0</v>
      </c>
      <c r="BF157" s="140">
        <f>IF(N157="snížená",J157,0)</f>
        <v>0</v>
      </c>
      <c r="BG157" s="140">
        <f>IF(N157="zákl. přenesená",J157,0)</f>
        <v>0</v>
      </c>
      <c r="BH157" s="140">
        <f>IF(N157="sníž. přenesená",J157,0)</f>
        <v>0</v>
      </c>
      <c r="BI157" s="140">
        <f>IF(N157="nulová",J157,0)</f>
        <v>0</v>
      </c>
      <c r="BJ157" t="s" s="97">
        <v>130</v>
      </c>
      <c r="BK157" s="140">
        <f>ROUND(I157*H157,2)</f>
        <v>0</v>
      </c>
      <c r="BL157" t="s" s="97">
        <v>222</v>
      </c>
      <c r="BM157" t="s" s="141">
        <v>2122</v>
      </c>
    </row>
    <row r="158" ht="16.5" customHeight="1">
      <c r="A158" s="206"/>
      <c r="B158" s="237"/>
      <c r="C158" t="s" s="129">
        <v>328</v>
      </c>
      <c r="D158" t="s" s="129">
        <v>134</v>
      </c>
      <c r="E158" t="s" s="130">
        <v>2123</v>
      </c>
      <c r="F158" t="s" s="130">
        <v>2124</v>
      </c>
      <c r="G158" t="s" s="131">
        <v>278</v>
      </c>
      <c r="H158" s="132">
        <v>6</v>
      </c>
      <c r="I158" s="133"/>
      <c r="J158" s="134">
        <f>ROUND(I158*H158,2)</f>
        <v>0</v>
      </c>
      <c r="K158" s="240"/>
      <c r="L158" s="237"/>
      <c r="M158" s="135"/>
      <c r="N158" t="s" s="136">
        <v>49</v>
      </c>
      <c r="O158" s="204"/>
      <c r="P158" s="137">
        <f>O158*H158</f>
        <v>0</v>
      </c>
      <c r="Q158" s="137">
        <v>0.019024</v>
      </c>
      <c r="R158" s="137">
        <f>Q158*H158</f>
        <v>0.114144</v>
      </c>
      <c r="S158" s="137">
        <v>0.01902</v>
      </c>
      <c r="T158" s="138">
        <f>S158*H158</f>
        <v>0.11412</v>
      </c>
      <c r="U158" s="238"/>
      <c r="V158" s="204"/>
      <c r="W158" s="204"/>
      <c r="X158" s="204"/>
      <c r="Y158" s="204"/>
      <c r="Z158" s="204"/>
      <c r="AA158" s="204"/>
      <c r="AB158" s="204"/>
      <c r="AC158" s="204"/>
      <c r="AD158" s="204"/>
      <c r="AE158" s="204"/>
      <c r="AF158" s="204"/>
      <c r="AG158" s="204"/>
      <c r="AH158" s="204"/>
      <c r="AI158" s="204"/>
      <c r="AJ158" s="204"/>
      <c r="AK158" s="204"/>
      <c r="AL158" s="204"/>
      <c r="AM158" s="204"/>
      <c r="AN158" s="204"/>
      <c r="AO158" s="204"/>
      <c r="AP158" s="204"/>
      <c r="AQ158" s="204"/>
      <c r="AR158" t="s" s="139">
        <v>222</v>
      </c>
      <c r="AS158" s="204"/>
      <c r="AT158" t="s" s="139">
        <v>134</v>
      </c>
      <c r="AU158" t="s" s="139">
        <v>24</v>
      </c>
      <c r="AV158" s="204"/>
      <c r="AW158" s="204"/>
      <c r="AX158" s="204"/>
      <c r="AY158" t="s" s="97">
        <v>132</v>
      </c>
      <c r="AZ158" s="204"/>
      <c r="BA158" s="204"/>
      <c r="BB158" s="204"/>
      <c r="BC158" s="204"/>
      <c r="BD158" s="204"/>
      <c r="BE158" s="140">
        <f>IF(N158="základní",J158,0)</f>
        <v>0</v>
      </c>
      <c r="BF158" s="140">
        <f>IF(N158="snížená",J158,0)</f>
        <v>0</v>
      </c>
      <c r="BG158" s="140">
        <f>IF(N158="zákl. přenesená",J158,0)</f>
        <v>0</v>
      </c>
      <c r="BH158" s="140">
        <f>IF(N158="sníž. přenesená",J158,0)</f>
        <v>0</v>
      </c>
      <c r="BI158" s="140">
        <f>IF(N158="nulová",J158,0)</f>
        <v>0</v>
      </c>
      <c r="BJ158" t="s" s="97">
        <v>130</v>
      </c>
      <c r="BK158" s="140">
        <f>ROUND(I158*H158,2)</f>
        <v>0</v>
      </c>
      <c r="BL158" t="s" s="97">
        <v>222</v>
      </c>
      <c r="BM158" t="s" s="141">
        <v>2125</v>
      </c>
    </row>
    <row r="159" ht="16.5" customHeight="1">
      <c r="A159" s="206"/>
      <c r="B159" s="237"/>
      <c r="C159" t="s" s="129">
        <v>923</v>
      </c>
      <c r="D159" t="s" s="129">
        <v>134</v>
      </c>
      <c r="E159" t="s" s="130">
        <v>2126</v>
      </c>
      <c r="F159" t="s" s="130">
        <v>2127</v>
      </c>
      <c r="G159" t="s" s="131">
        <v>343</v>
      </c>
      <c r="H159" s="132">
        <v>102</v>
      </c>
      <c r="I159" s="133"/>
      <c r="J159" s="134">
        <f>ROUND(I159*H159,2)</f>
        <v>0</v>
      </c>
      <c r="K159" s="240"/>
      <c r="L159" s="237"/>
      <c r="M159" s="135"/>
      <c r="N159" t="s" s="136">
        <v>49</v>
      </c>
      <c r="O159" s="204"/>
      <c r="P159" s="137">
        <f>O159*H159</f>
        <v>0</v>
      </c>
      <c r="Q159" s="137">
        <v>0</v>
      </c>
      <c r="R159" s="137">
        <f>Q159*H159</f>
        <v>0</v>
      </c>
      <c r="S159" s="137">
        <v>0.01492</v>
      </c>
      <c r="T159" s="138">
        <f>S159*H159</f>
        <v>1.52184</v>
      </c>
      <c r="U159" s="238"/>
      <c r="V159" s="204"/>
      <c r="W159" s="204"/>
      <c r="X159" s="204"/>
      <c r="Y159" s="204"/>
      <c r="Z159" s="204"/>
      <c r="AA159" s="204"/>
      <c r="AB159" s="204"/>
      <c r="AC159" s="204"/>
      <c r="AD159" s="204"/>
      <c r="AE159" s="204"/>
      <c r="AF159" s="204"/>
      <c r="AG159" s="204"/>
      <c r="AH159" s="204"/>
      <c r="AI159" s="204"/>
      <c r="AJ159" s="204"/>
      <c r="AK159" s="204"/>
      <c r="AL159" s="204"/>
      <c r="AM159" s="204"/>
      <c r="AN159" s="204"/>
      <c r="AO159" s="204"/>
      <c r="AP159" s="204"/>
      <c r="AQ159" s="204"/>
      <c r="AR159" t="s" s="139">
        <v>222</v>
      </c>
      <c r="AS159" s="204"/>
      <c r="AT159" t="s" s="139">
        <v>134</v>
      </c>
      <c r="AU159" t="s" s="139">
        <v>24</v>
      </c>
      <c r="AV159" s="204"/>
      <c r="AW159" s="204"/>
      <c r="AX159" s="204"/>
      <c r="AY159" t="s" s="97">
        <v>132</v>
      </c>
      <c r="AZ159" s="204"/>
      <c r="BA159" s="204"/>
      <c r="BB159" s="204"/>
      <c r="BC159" s="204"/>
      <c r="BD159" s="204"/>
      <c r="BE159" s="140">
        <f>IF(N159="základní",J159,0)</f>
        <v>0</v>
      </c>
      <c r="BF159" s="140">
        <f>IF(N159="snížená",J159,0)</f>
        <v>0</v>
      </c>
      <c r="BG159" s="140">
        <f>IF(N159="zákl. přenesená",J159,0)</f>
        <v>0</v>
      </c>
      <c r="BH159" s="140">
        <f>IF(N159="sníž. přenesená",J159,0)</f>
        <v>0</v>
      </c>
      <c r="BI159" s="140">
        <f>IF(N159="nulová",J159,0)</f>
        <v>0</v>
      </c>
      <c r="BJ159" t="s" s="97">
        <v>130</v>
      </c>
      <c r="BK159" s="140">
        <f>ROUND(I159*H159,2)</f>
        <v>0</v>
      </c>
      <c r="BL159" t="s" s="97">
        <v>222</v>
      </c>
      <c r="BM159" t="s" s="141">
        <v>2128</v>
      </c>
    </row>
    <row r="160" ht="16.5" customHeight="1">
      <c r="A160" s="206"/>
      <c r="B160" s="237"/>
      <c r="C160" t="s" s="129">
        <v>346</v>
      </c>
      <c r="D160" t="s" s="129">
        <v>134</v>
      </c>
      <c r="E160" t="s" s="130">
        <v>2129</v>
      </c>
      <c r="F160" t="s" s="130">
        <v>2130</v>
      </c>
      <c r="G160" t="s" s="131">
        <v>278</v>
      </c>
      <c r="H160" s="132">
        <v>16</v>
      </c>
      <c r="I160" s="133"/>
      <c r="J160" s="134">
        <f>ROUND(I160*H160,2)</f>
        <v>0</v>
      </c>
      <c r="K160" s="240"/>
      <c r="L160" s="237"/>
      <c r="M160" s="135"/>
      <c r="N160" t="s" s="136">
        <v>49</v>
      </c>
      <c r="O160" s="204"/>
      <c r="P160" s="137">
        <f>O160*H160</f>
        <v>0</v>
      </c>
      <c r="Q160" s="137">
        <v>0.00201933</v>
      </c>
      <c r="R160" s="137">
        <f>Q160*H160</f>
        <v>0.03230928</v>
      </c>
      <c r="S160" s="137">
        <v>0</v>
      </c>
      <c r="T160" s="138">
        <f>S160*H160</f>
        <v>0</v>
      </c>
      <c r="U160" s="238"/>
      <c r="V160" s="204"/>
      <c r="W160" s="204"/>
      <c r="X160" s="204"/>
      <c r="Y160" s="204"/>
      <c r="Z160" s="204"/>
      <c r="AA160" s="204"/>
      <c r="AB160" s="204"/>
      <c r="AC160" s="204"/>
      <c r="AD160" s="204"/>
      <c r="AE160" s="204"/>
      <c r="AF160" s="204"/>
      <c r="AG160" s="204"/>
      <c r="AH160" s="204"/>
      <c r="AI160" s="204"/>
      <c r="AJ160" s="204"/>
      <c r="AK160" s="204"/>
      <c r="AL160" s="204"/>
      <c r="AM160" s="204"/>
      <c r="AN160" s="204"/>
      <c r="AO160" s="204"/>
      <c r="AP160" s="204"/>
      <c r="AQ160" s="204"/>
      <c r="AR160" t="s" s="139">
        <v>222</v>
      </c>
      <c r="AS160" s="204"/>
      <c r="AT160" t="s" s="139">
        <v>134</v>
      </c>
      <c r="AU160" t="s" s="139">
        <v>24</v>
      </c>
      <c r="AV160" s="204"/>
      <c r="AW160" s="204"/>
      <c r="AX160" s="204"/>
      <c r="AY160" t="s" s="97">
        <v>132</v>
      </c>
      <c r="AZ160" s="204"/>
      <c r="BA160" s="204"/>
      <c r="BB160" s="204"/>
      <c r="BC160" s="204"/>
      <c r="BD160" s="204"/>
      <c r="BE160" s="140">
        <f>IF(N160="základní",J160,0)</f>
        <v>0</v>
      </c>
      <c r="BF160" s="140">
        <f>IF(N160="snížená",J160,0)</f>
        <v>0</v>
      </c>
      <c r="BG160" s="140">
        <f>IF(N160="zákl. přenesená",J160,0)</f>
        <v>0</v>
      </c>
      <c r="BH160" s="140">
        <f>IF(N160="sníž. přenesená",J160,0)</f>
        <v>0</v>
      </c>
      <c r="BI160" s="140">
        <f>IF(N160="nulová",J160,0)</f>
        <v>0</v>
      </c>
      <c r="BJ160" t="s" s="97">
        <v>130</v>
      </c>
      <c r="BK160" s="140">
        <f>ROUND(I160*H160,2)</f>
        <v>0</v>
      </c>
      <c r="BL160" t="s" s="97">
        <v>222</v>
      </c>
      <c r="BM160" t="s" s="141">
        <v>2131</v>
      </c>
    </row>
    <row r="161" ht="16.5" customHeight="1">
      <c r="A161" s="206"/>
      <c r="B161" s="237"/>
      <c r="C161" t="s" s="129">
        <v>351</v>
      </c>
      <c r="D161" t="s" s="129">
        <v>134</v>
      </c>
      <c r="E161" t="s" s="130">
        <v>2132</v>
      </c>
      <c r="F161" t="s" s="130">
        <v>2133</v>
      </c>
      <c r="G161" t="s" s="131">
        <v>278</v>
      </c>
      <c r="H161" s="132">
        <v>16</v>
      </c>
      <c r="I161" s="133"/>
      <c r="J161" s="134">
        <f>ROUND(I161*H161,2)</f>
        <v>0</v>
      </c>
      <c r="K161" s="240"/>
      <c r="L161" s="237"/>
      <c r="M161" s="135"/>
      <c r="N161" t="s" s="136">
        <v>49</v>
      </c>
      <c r="O161" s="204"/>
      <c r="P161" s="137">
        <f>O161*H161</f>
        <v>0</v>
      </c>
      <c r="Q161" s="137">
        <v>0</v>
      </c>
      <c r="R161" s="137">
        <f>Q161*H161</f>
        <v>0</v>
      </c>
      <c r="S161" s="137">
        <v>0</v>
      </c>
      <c r="T161" s="138">
        <f>S161*H161</f>
        <v>0</v>
      </c>
      <c r="U161" s="238"/>
      <c r="V161" s="204"/>
      <c r="W161" s="204"/>
      <c r="X161" s="204"/>
      <c r="Y161" s="204"/>
      <c r="Z161" s="204"/>
      <c r="AA161" s="204"/>
      <c r="AB161" s="204"/>
      <c r="AC161" s="204"/>
      <c r="AD161" s="204"/>
      <c r="AE161" s="204"/>
      <c r="AF161" s="204"/>
      <c r="AG161" s="204"/>
      <c r="AH161" s="204"/>
      <c r="AI161" s="204"/>
      <c r="AJ161" s="204"/>
      <c r="AK161" s="204"/>
      <c r="AL161" s="204"/>
      <c r="AM161" s="204"/>
      <c r="AN161" s="204"/>
      <c r="AO161" s="204"/>
      <c r="AP161" s="204"/>
      <c r="AQ161" s="204"/>
      <c r="AR161" t="s" s="139">
        <v>222</v>
      </c>
      <c r="AS161" s="204"/>
      <c r="AT161" t="s" s="139">
        <v>134</v>
      </c>
      <c r="AU161" t="s" s="139">
        <v>24</v>
      </c>
      <c r="AV161" s="204"/>
      <c r="AW161" s="204"/>
      <c r="AX161" s="204"/>
      <c r="AY161" t="s" s="97">
        <v>132</v>
      </c>
      <c r="AZ161" s="204"/>
      <c r="BA161" s="204"/>
      <c r="BB161" s="204"/>
      <c r="BC161" s="204"/>
      <c r="BD161" s="204"/>
      <c r="BE161" s="140">
        <f>IF(N161="základní",J161,0)</f>
        <v>0</v>
      </c>
      <c r="BF161" s="140">
        <f>IF(N161="snížená",J161,0)</f>
        <v>0</v>
      </c>
      <c r="BG161" s="140">
        <f>IF(N161="zákl. přenesená",J161,0)</f>
        <v>0</v>
      </c>
      <c r="BH161" s="140">
        <f>IF(N161="sníž. přenesená",J161,0)</f>
        <v>0</v>
      </c>
      <c r="BI161" s="140">
        <f>IF(N161="nulová",J161,0)</f>
        <v>0</v>
      </c>
      <c r="BJ161" t="s" s="97">
        <v>130</v>
      </c>
      <c r="BK161" s="140">
        <f>ROUND(I161*H161,2)</f>
        <v>0</v>
      </c>
      <c r="BL161" t="s" s="97">
        <v>222</v>
      </c>
      <c r="BM161" t="s" s="141">
        <v>2134</v>
      </c>
    </row>
    <row r="162" ht="16.5" customHeight="1">
      <c r="A162" s="206"/>
      <c r="B162" s="237"/>
      <c r="C162" t="s" s="129">
        <v>356</v>
      </c>
      <c r="D162" t="s" s="129">
        <v>134</v>
      </c>
      <c r="E162" t="s" s="130">
        <v>2135</v>
      </c>
      <c r="F162" t="s" s="130">
        <v>2136</v>
      </c>
      <c r="G162" t="s" s="131">
        <v>343</v>
      </c>
      <c r="H162" s="132">
        <v>92</v>
      </c>
      <c r="I162" s="133"/>
      <c r="J162" s="134">
        <f>ROUND(I162*H162,2)</f>
        <v>0</v>
      </c>
      <c r="K162" s="240"/>
      <c r="L162" s="237"/>
      <c r="M162" s="135"/>
      <c r="N162" t="s" s="136">
        <v>49</v>
      </c>
      <c r="O162" s="204"/>
      <c r="P162" s="137">
        <f>O162*H162</f>
        <v>0</v>
      </c>
      <c r="Q162" s="137">
        <v>0</v>
      </c>
      <c r="R162" s="137">
        <f>Q162*H162</f>
        <v>0</v>
      </c>
      <c r="S162" s="137">
        <v>0.0021</v>
      </c>
      <c r="T162" s="138">
        <f>S162*H162</f>
        <v>0.1932</v>
      </c>
      <c r="U162" s="238"/>
      <c r="V162" s="204"/>
      <c r="W162" s="204"/>
      <c r="X162" s="204"/>
      <c r="Y162" s="204"/>
      <c r="Z162" s="204"/>
      <c r="AA162" s="204"/>
      <c r="AB162" s="204"/>
      <c r="AC162" s="204"/>
      <c r="AD162" s="204"/>
      <c r="AE162" s="204"/>
      <c r="AF162" s="204"/>
      <c r="AG162" s="204"/>
      <c r="AH162" s="204"/>
      <c r="AI162" s="204"/>
      <c r="AJ162" s="204"/>
      <c r="AK162" s="204"/>
      <c r="AL162" s="204"/>
      <c r="AM162" s="204"/>
      <c r="AN162" s="204"/>
      <c r="AO162" s="204"/>
      <c r="AP162" s="204"/>
      <c r="AQ162" s="204"/>
      <c r="AR162" t="s" s="139">
        <v>222</v>
      </c>
      <c r="AS162" s="204"/>
      <c r="AT162" t="s" s="139">
        <v>134</v>
      </c>
      <c r="AU162" t="s" s="139">
        <v>24</v>
      </c>
      <c r="AV162" s="204"/>
      <c r="AW162" s="204"/>
      <c r="AX162" s="204"/>
      <c r="AY162" t="s" s="97">
        <v>132</v>
      </c>
      <c r="AZ162" s="204"/>
      <c r="BA162" s="204"/>
      <c r="BB162" s="204"/>
      <c r="BC162" s="204"/>
      <c r="BD162" s="204"/>
      <c r="BE162" s="140">
        <f>IF(N162="základní",J162,0)</f>
        <v>0</v>
      </c>
      <c r="BF162" s="140">
        <f>IF(N162="snížená",J162,0)</f>
        <v>0</v>
      </c>
      <c r="BG162" s="140">
        <f>IF(N162="zákl. přenesená",J162,0)</f>
        <v>0</v>
      </c>
      <c r="BH162" s="140">
        <f>IF(N162="sníž. přenesená",J162,0)</f>
        <v>0</v>
      </c>
      <c r="BI162" s="140">
        <f>IF(N162="nulová",J162,0)</f>
        <v>0</v>
      </c>
      <c r="BJ162" t="s" s="97">
        <v>130</v>
      </c>
      <c r="BK162" s="140">
        <f>ROUND(I162*H162,2)</f>
        <v>0</v>
      </c>
      <c r="BL162" t="s" s="97">
        <v>222</v>
      </c>
      <c r="BM162" t="s" s="141">
        <v>2137</v>
      </c>
    </row>
    <row r="163" ht="16.5" customHeight="1">
      <c r="A163" s="206"/>
      <c r="B163" s="237"/>
      <c r="C163" t="s" s="129">
        <v>368</v>
      </c>
      <c r="D163" t="s" s="129">
        <v>134</v>
      </c>
      <c r="E163" t="s" s="130">
        <v>2138</v>
      </c>
      <c r="F163" t="s" s="130">
        <v>2139</v>
      </c>
      <c r="G163" t="s" s="131">
        <v>343</v>
      </c>
      <c r="H163" s="132">
        <v>49</v>
      </c>
      <c r="I163" s="133"/>
      <c r="J163" s="134">
        <f>ROUND(I163*H163,2)</f>
        <v>0</v>
      </c>
      <c r="K163" s="240"/>
      <c r="L163" s="237"/>
      <c r="M163" s="135"/>
      <c r="N163" t="s" s="136">
        <v>49</v>
      </c>
      <c r="O163" s="204"/>
      <c r="P163" s="137">
        <f>O163*H163</f>
        <v>0</v>
      </c>
      <c r="Q163" s="137">
        <v>0.0005868</v>
      </c>
      <c r="R163" s="137">
        <f>Q163*H163</f>
        <v>0.0287532</v>
      </c>
      <c r="S163" s="137">
        <v>0</v>
      </c>
      <c r="T163" s="138">
        <f>S163*H163</f>
        <v>0</v>
      </c>
      <c r="U163" s="238"/>
      <c r="V163" s="204"/>
      <c r="W163" s="204"/>
      <c r="X163" s="204"/>
      <c r="Y163" s="204"/>
      <c r="Z163" s="204"/>
      <c r="AA163" s="204"/>
      <c r="AB163" s="204"/>
      <c r="AC163" s="204"/>
      <c r="AD163" s="204"/>
      <c r="AE163" s="204"/>
      <c r="AF163" s="204"/>
      <c r="AG163" s="204"/>
      <c r="AH163" s="204"/>
      <c r="AI163" s="204"/>
      <c r="AJ163" s="204"/>
      <c r="AK163" s="204"/>
      <c r="AL163" s="204"/>
      <c r="AM163" s="204"/>
      <c r="AN163" s="204"/>
      <c r="AO163" s="204"/>
      <c r="AP163" s="204"/>
      <c r="AQ163" s="204"/>
      <c r="AR163" t="s" s="139">
        <v>222</v>
      </c>
      <c r="AS163" s="204"/>
      <c r="AT163" t="s" s="139">
        <v>134</v>
      </c>
      <c r="AU163" t="s" s="139">
        <v>24</v>
      </c>
      <c r="AV163" s="204"/>
      <c r="AW163" s="204"/>
      <c r="AX163" s="204"/>
      <c r="AY163" t="s" s="97">
        <v>132</v>
      </c>
      <c r="AZ163" s="204"/>
      <c r="BA163" s="204"/>
      <c r="BB163" s="204"/>
      <c r="BC163" s="204"/>
      <c r="BD163" s="204"/>
      <c r="BE163" s="140">
        <f>IF(N163="základní",J163,0)</f>
        <v>0</v>
      </c>
      <c r="BF163" s="140">
        <f>IF(N163="snížená",J163,0)</f>
        <v>0</v>
      </c>
      <c r="BG163" s="140">
        <f>IF(N163="zákl. přenesená",J163,0)</f>
        <v>0</v>
      </c>
      <c r="BH163" s="140">
        <f>IF(N163="sníž. přenesená",J163,0)</f>
        <v>0</v>
      </c>
      <c r="BI163" s="140">
        <f>IF(N163="nulová",J163,0)</f>
        <v>0</v>
      </c>
      <c r="BJ163" t="s" s="97">
        <v>130</v>
      </c>
      <c r="BK163" s="140">
        <f>ROUND(I163*H163,2)</f>
        <v>0</v>
      </c>
      <c r="BL163" t="s" s="97">
        <v>222</v>
      </c>
      <c r="BM163" t="s" s="141">
        <v>2140</v>
      </c>
    </row>
    <row r="164" ht="16.5" customHeight="1">
      <c r="A164" s="206"/>
      <c r="B164" s="237"/>
      <c r="C164" t="s" s="129">
        <v>374</v>
      </c>
      <c r="D164" t="s" s="129">
        <v>134</v>
      </c>
      <c r="E164" t="s" s="130">
        <v>2141</v>
      </c>
      <c r="F164" t="s" s="130">
        <v>2142</v>
      </c>
      <c r="G164" t="s" s="131">
        <v>343</v>
      </c>
      <c r="H164" s="132">
        <v>53</v>
      </c>
      <c r="I164" s="133"/>
      <c r="J164" s="134">
        <f>ROUND(I164*H164,2)</f>
        <v>0</v>
      </c>
      <c r="K164" s="240"/>
      <c r="L164" s="237"/>
      <c r="M164" s="135"/>
      <c r="N164" t="s" s="136">
        <v>49</v>
      </c>
      <c r="O164" s="204"/>
      <c r="P164" s="137">
        <f>O164*H164</f>
        <v>0</v>
      </c>
      <c r="Q164" s="137">
        <v>0.0020099</v>
      </c>
      <c r="R164" s="137">
        <f>Q164*H164</f>
        <v>0.1065247</v>
      </c>
      <c r="S164" s="137">
        <v>0</v>
      </c>
      <c r="T164" s="138">
        <f>S164*H164</f>
        <v>0</v>
      </c>
      <c r="U164" s="238"/>
      <c r="V164" s="204"/>
      <c r="W164" s="204"/>
      <c r="X164" s="204"/>
      <c r="Y164" s="204"/>
      <c r="Z164" s="204"/>
      <c r="AA164" s="204"/>
      <c r="AB164" s="204"/>
      <c r="AC164" s="204"/>
      <c r="AD164" s="204"/>
      <c r="AE164" s="204"/>
      <c r="AF164" s="204"/>
      <c r="AG164" s="204"/>
      <c r="AH164" s="204"/>
      <c r="AI164" s="204"/>
      <c r="AJ164" s="204"/>
      <c r="AK164" s="204"/>
      <c r="AL164" s="204"/>
      <c r="AM164" s="204"/>
      <c r="AN164" s="204"/>
      <c r="AO164" s="204"/>
      <c r="AP164" s="204"/>
      <c r="AQ164" s="204"/>
      <c r="AR164" t="s" s="139">
        <v>222</v>
      </c>
      <c r="AS164" s="204"/>
      <c r="AT164" t="s" s="139">
        <v>134</v>
      </c>
      <c r="AU164" t="s" s="139">
        <v>24</v>
      </c>
      <c r="AV164" s="204"/>
      <c r="AW164" s="204"/>
      <c r="AX164" s="204"/>
      <c r="AY164" t="s" s="97">
        <v>132</v>
      </c>
      <c r="AZ164" s="204"/>
      <c r="BA164" s="204"/>
      <c r="BB164" s="204"/>
      <c r="BC164" s="204"/>
      <c r="BD164" s="204"/>
      <c r="BE164" s="140">
        <f>IF(N164="základní",J164,0)</f>
        <v>0</v>
      </c>
      <c r="BF164" s="140">
        <f>IF(N164="snížená",J164,0)</f>
        <v>0</v>
      </c>
      <c r="BG164" s="140">
        <f>IF(N164="zákl. přenesená",J164,0)</f>
        <v>0</v>
      </c>
      <c r="BH164" s="140">
        <f>IF(N164="sníž. přenesená",J164,0)</f>
        <v>0</v>
      </c>
      <c r="BI164" s="140">
        <f>IF(N164="nulová",J164,0)</f>
        <v>0</v>
      </c>
      <c r="BJ164" t="s" s="97">
        <v>130</v>
      </c>
      <c r="BK164" s="140">
        <f>ROUND(I164*H164,2)</f>
        <v>0</v>
      </c>
      <c r="BL164" t="s" s="97">
        <v>222</v>
      </c>
      <c r="BM164" t="s" s="141">
        <v>2143</v>
      </c>
    </row>
    <row r="165" ht="16.5" customHeight="1">
      <c r="A165" s="206"/>
      <c r="B165" s="237"/>
      <c r="C165" t="s" s="129">
        <v>932</v>
      </c>
      <c r="D165" t="s" s="129">
        <v>134</v>
      </c>
      <c r="E165" t="s" s="130">
        <v>2144</v>
      </c>
      <c r="F165" t="s" s="130">
        <v>2145</v>
      </c>
      <c r="G165" t="s" s="131">
        <v>343</v>
      </c>
      <c r="H165" s="132">
        <v>2</v>
      </c>
      <c r="I165" s="133"/>
      <c r="J165" s="134">
        <f>ROUND(I165*H165,2)</f>
        <v>0</v>
      </c>
      <c r="K165" s="240"/>
      <c r="L165" s="237"/>
      <c r="M165" s="135"/>
      <c r="N165" t="s" s="136">
        <v>49</v>
      </c>
      <c r="O165" s="204"/>
      <c r="P165" s="137">
        <f>O165*H165</f>
        <v>0</v>
      </c>
      <c r="Q165" s="137">
        <v>0.0004</v>
      </c>
      <c r="R165" s="137">
        <f>Q165*H165</f>
        <v>0.0008</v>
      </c>
      <c r="S165" s="137">
        <v>0</v>
      </c>
      <c r="T165" s="138">
        <f>S165*H165</f>
        <v>0</v>
      </c>
      <c r="U165" s="238"/>
      <c r="V165" s="204"/>
      <c r="W165" s="204"/>
      <c r="X165" s="204"/>
      <c r="Y165" s="204"/>
      <c r="Z165" s="204"/>
      <c r="AA165" s="204"/>
      <c r="AB165" s="204"/>
      <c r="AC165" s="204"/>
      <c r="AD165" s="204"/>
      <c r="AE165" s="204"/>
      <c r="AF165" s="204"/>
      <c r="AG165" s="204"/>
      <c r="AH165" s="204"/>
      <c r="AI165" s="204"/>
      <c r="AJ165" s="204"/>
      <c r="AK165" s="204"/>
      <c r="AL165" s="204"/>
      <c r="AM165" s="204"/>
      <c r="AN165" s="204"/>
      <c r="AO165" s="204"/>
      <c r="AP165" s="204"/>
      <c r="AQ165" s="204"/>
      <c r="AR165" t="s" s="139">
        <v>222</v>
      </c>
      <c r="AS165" s="204"/>
      <c r="AT165" t="s" s="139">
        <v>134</v>
      </c>
      <c r="AU165" t="s" s="139">
        <v>24</v>
      </c>
      <c r="AV165" s="204"/>
      <c r="AW165" s="204"/>
      <c r="AX165" s="204"/>
      <c r="AY165" t="s" s="97">
        <v>132</v>
      </c>
      <c r="AZ165" s="204"/>
      <c r="BA165" s="204"/>
      <c r="BB165" s="204"/>
      <c r="BC165" s="204"/>
      <c r="BD165" s="204"/>
      <c r="BE165" s="140">
        <f>IF(N165="základní",J165,0)</f>
        <v>0</v>
      </c>
      <c r="BF165" s="140">
        <f>IF(N165="snížená",J165,0)</f>
        <v>0</v>
      </c>
      <c r="BG165" s="140">
        <f>IF(N165="zákl. přenesená",J165,0)</f>
        <v>0</v>
      </c>
      <c r="BH165" s="140">
        <f>IF(N165="sníž. přenesená",J165,0)</f>
        <v>0</v>
      </c>
      <c r="BI165" s="140">
        <f>IF(N165="nulová",J165,0)</f>
        <v>0</v>
      </c>
      <c r="BJ165" t="s" s="97">
        <v>130</v>
      </c>
      <c r="BK165" s="140">
        <f>ROUND(I165*H165,2)</f>
        <v>0</v>
      </c>
      <c r="BL165" t="s" s="97">
        <v>222</v>
      </c>
      <c r="BM165" t="s" s="141">
        <v>2146</v>
      </c>
    </row>
    <row r="166" ht="16.5" customHeight="1">
      <c r="A166" s="206"/>
      <c r="B166" s="237"/>
      <c r="C166" t="s" s="129">
        <v>380</v>
      </c>
      <c r="D166" t="s" s="129">
        <v>134</v>
      </c>
      <c r="E166" t="s" s="130">
        <v>2147</v>
      </c>
      <c r="F166" t="s" s="130">
        <v>2148</v>
      </c>
      <c r="G166" t="s" s="131">
        <v>343</v>
      </c>
      <c r="H166" s="132">
        <v>18</v>
      </c>
      <c r="I166" s="133"/>
      <c r="J166" s="134">
        <f>ROUND(I166*H166,2)</f>
        <v>0</v>
      </c>
      <c r="K166" s="240"/>
      <c r="L166" s="237"/>
      <c r="M166" s="135"/>
      <c r="N166" t="s" s="136">
        <v>49</v>
      </c>
      <c r="O166" s="204"/>
      <c r="P166" s="137">
        <f>O166*H166</f>
        <v>0</v>
      </c>
      <c r="Q166" s="137">
        <v>0.0004119</v>
      </c>
      <c r="R166" s="137">
        <f>Q166*H166</f>
        <v>0.0074142</v>
      </c>
      <c r="S166" s="137">
        <v>0</v>
      </c>
      <c r="T166" s="138">
        <f>S166*H166</f>
        <v>0</v>
      </c>
      <c r="U166" s="238"/>
      <c r="V166" s="204"/>
      <c r="W166" s="204"/>
      <c r="X166" s="204"/>
      <c r="Y166" s="204"/>
      <c r="Z166" s="204"/>
      <c r="AA166" s="204"/>
      <c r="AB166" s="204"/>
      <c r="AC166" s="204"/>
      <c r="AD166" s="204"/>
      <c r="AE166" s="204"/>
      <c r="AF166" s="204"/>
      <c r="AG166" s="204"/>
      <c r="AH166" s="204"/>
      <c r="AI166" s="204"/>
      <c r="AJ166" s="204"/>
      <c r="AK166" s="204"/>
      <c r="AL166" s="204"/>
      <c r="AM166" s="204"/>
      <c r="AN166" s="204"/>
      <c r="AO166" s="204"/>
      <c r="AP166" s="204"/>
      <c r="AQ166" s="204"/>
      <c r="AR166" t="s" s="139">
        <v>222</v>
      </c>
      <c r="AS166" s="204"/>
      <c r="AT166" t="s" s="139">
        <v>134</v>
      </c>
      <c r="AU166" t="s" s="139">
        <v>24</v>
      </c>
      <c r="AV166" s="204"/>
      <c r="AW166" s="204"/>
      <c r="AX166" s="204"/>
      <c r="AY166" t="s" s="97">
        <v>132</v>
      </c>
      <c r="AZ166" s="204"/>
      <c r="BA166" s="204"/>
      <c r="BB166" s="204"/>
      <c r="BC166" s="204"/>
      <c r="BD166" s="204"/>
      <c r="BE166" s="140">
        <f>IF(N166="základní",J166,0)</f>
        <v>0</v>
      </c>
      <c r="BF166" s="140">
        <f>IF(N166="snížená",J166,0)</f>
        <v>0</v>
      </c>
      <c r="BG166" s="140">
        <f>IF(N166="zákl. přenesená",J166,0)</f>
        <v>0</v>
      </c>
      <c r="BH166" s="140">
        <f>IF(N166="sníž. přenesená",J166,0)</f>
        <v>0</v>
      </c>
      <c r="BI166" s="140">
        <f>IF(N166="nulová",J166,0)</f>
        <v>0</v>
      </c>
      <c r="BJ166" t="s" s="97">
        <v>130</v>
      </c>
      <c r="BK166" s="140">
        <f>ROUND(I166*H166,2)</f>
        <v>0</v>
      </c>
      <c r="BL166" t="s" s="97">
        <v>222</v>
      </c>
      <c r="BM166" t="s" s="141">
        <v>2149</v>
      </c>
    </row>
    <row r="167" ht="16.5" customHeight="1">
      <c r="A167" s="206"/>
      <c r="B167" s="237"/>
      <c r="C167" t="s" s="129">
        <v>387</v>
      </c>
      <c r="D167" t="s" s="129">
        <v>134</v>
      </c>
      <c r="E167" t="s" s="130">
        <v>2150</v>
      </c>
      <c r="F167" t="s" s="130">
        <v>2151</v>
      </c>
      <c r="G167" t="s" s="131">
        <v>343</v>
      </c>
      <c r="H167" s="132">
        <v>35</v>
      </c>
      <c r="I167" s="133"/>
      <c r="J167" s="134">
        <f>ROUND(I167*H167,2)</f>
        <v>0</v>
      </c>
      <c r="K167" s="240"/>
      <c r="L167" s="237"/>
      <c r="M167" s="135"/>
      <c r="N167" t="s" s="136">
        <v>49</v>
      </c>
      <c r="O167" s="204"/>
      <c r="P167" s="137">
        <f>O167*H167</f>
        <v>0</v>
      </c>
      <c r="Q167" s="137">
        <v>0.0004765</v>
      </c>
      <c r="R167" s="137">
        <f>Q167*H167</f>
        <v>0.0166775</v>
      </c>
      <c r="S167" s="137">
        <v>0</v>
      </c>
      <c r="T167" s="138">
        <f>S167*H167</f>
        <v>0</v>
      </c>
      <c r="U167" s="238"/>
      <c r="V167" s="204"/>
      <c r="W167" s="204"/>
      <c r="X167" s="204"/>
      <c r="Y167" s="204"/>
      <c r="Z167" s="204"/>
      <c r="AA167" s="204"/>
      <c r="AB167" s="204"/>
      <c r="AC167" s="204"/>
      <c r="AD167" s="204"/>
      <c r="AE167" s="204"/>
      <c r="AF167" s="204"/>
      <c r="AG167" s="204"/>
      <c r="AH167" s="204"/>
      <c r="AI167" s="204"/>
      <c r="AJ167" s="204"/>
      <c r="AK167" s="204"/>
      <c r="AL167" s="204"/>
      <c r="AM167" s="204"/>
      <c r="AN167" s="204"/>
      <c r="AO167" s="204"/>
      <c r="AP167" s="204"/>
      <c r="AQ167" s="204"/>
      <c r="AR167" t="s" s="139">
        <v>222</v>
      </c>
      <c r="AS167" s="204"/>
      <c r="AT167" t="s" s="139">
        <v>134</v>
      </c>
      <c r="AU167" t="s" s="139">
        <v>24</v>
      </c>
      <c r="AV167" s="204"/>
      <c r="AW167" s="204"/>
      <c r="AX167" s="204"/>
      <c r="AY167" t="s" s="97">
        <v>132</v>
      </c>
      <c r="AZ167" s="204"/>
      <c r="BA167" s="204"/>
      <c r="BB167" s="204"/>
      <c r="BC167" s="204"/>
      <c r="BD167" s="204"/>
      <c r="BE167" s="140">
        <f>IF(N167="základní",J167,0)</f>
        <v>0</v>
      </c>
      <c r="BF167" s="140">
        <f>IF(N167="snížená",J167,0)</f>
        <v>0</v>
      </c>
      <c r="BG167" s="140">
        <f>IF(N167="zákl. přenesená",J167,0)</f>
        <v>0</v>
      </c>
      <c r="BH167" s="140">
        <f>IF(N167="sníž. přenesená",J167,0)</f>
        <v>0</v>
      </c>
      <c r="BI167" s="140">
        <f>IF(N167="nulová",J167,0)</f>
        <v>0</v>
      </c>
      <c r="BJ167" t="s" s="97">
        <v>130</v>
      </c>
      <c r="BK167" s="140">
        <f>ROUND(I167*H167,2)</f>
        <v>0</v>
      </c>
      <c r="BL167" t="s" s="97">
        <v>222</v>
      </c>
      <c r="BM167" t="s" s="141">
        <v>2152</v>
      </c>
    </row>
    <row r="168" ht="16.5" customHeight="1">
      <c r="A168" s="206"/>
      <c r="B168" s="237"/>
      <c r="C168" t="s" s="129">
        <v>394</v>
      </c>
      <c r="D168" t="s" s="129">
        <v>134</v>
      </c>
      <c r="E168" t="s" s="130">
        <v>2153</v>
      </c>
      <c r="F168" t="s" s="130">
        <v>2154</v>
      </c>
      <c r="G168" t="s" s="131">
        <v>343</v>
      </c>
      <c r="H168" s="132">
        <v>14</v>
      </c>
      <c r="I168" s="133"/>
      <c r="J168" s="134">
        <f>ROUND(I168*H168,2)</f>
        <v>0</v>
      </c>
      <c r="K168" s="240"/>
      <c r="L168" s="237"/>
      <c r="M168" s="135"/>
      <c r="N168" t="s" s="136">
        <v>49</v>
      </c>
      <c r="O168" s="204"/>
      <c r="P168" s="137">
        <f>O168*H168</f>
        <v>0</v>
      </c>
      <c r="Q168" s="137">
        <v>0.0007092</v>
      </c>
      <c r="R168" s="137">
        <f>Q168*H168</f>
        <v>0.0099288</v>
      </c>
      <c r="S168" s="137">
        <v>0</v>
      </c>
      <c r="T168" s="138">
        <f>S168*H168</f>
        <v>0</v>
      </c>
      <c r="U168" s="238"/>
      <c r="V168" s="204"/>
      <c r="W168" s="204"/>
      <c r="X168" s="204"/>
      <c r="Y168" s="204"/>
      <c r="Z168" s="204"/>
      <c r="AA168" s="204"/>
      <c r="AB168" s="204"/>
      <c r="AC168" s="204"/>
      <c r="AD168" s="204"/>
      <c r="AE168" s="204"/>
      <c r="AF168" s="204"/>
      <c r="AG168" s="204"/>
      <c r="AH168" s="204"/>
      <c r="AI168" s="204"/>
      <c r="AJ168" s="204"/>
      <c r="AK168" s="204"/>
      <c r="AL168" s="204"/>
      <c r="AM168" s="204"/>
      <c r="AN168" s="204"/>
      <c r="AO168" s="204"/>
      <c r="AP168" s="204"/>
      <c r="AQ168" s="204"/>
      <c r="AR168" t="s" s="139">
        <v>222</v>
      </c>
      <c r="AS168" s="204"/>
      <c r="AT168" t="s" s="139">
        <v>134</v>
      </c>
      <c r="AU168" t="s" s="139">
        <v>24</v>
      </c>
      <c r="AV168" s="204"/>
      <c r="AW168" s="204"/>
      <c r="AX168" s="204"/>
      <c r="AY168" t="s" s="97">
        <v>132</v>
      </c>
      <c r="AZ168" s="204"/>
      <c r="BA168" s="204"/>
      <c r="BB168" s="204"/>
      <c r="BC168" s="204"/>
      <c r="BD168" s="204"/>
      <c r="BE168" s="140">
        <f>IF(N168="základní",J168,0)</f>
        <v>0</v>
      </c>
      <c r="BF168" s="140">
        <f>IF(N168="snížená",J168,0)</f>
        <v>0</v>
      </c>
      <c r="BG168" s="140">
        <f>IF(N168="zákl. přenesená",J168,0)</f>
        <v>0</v>
      </c>
      <c r="BH168" s="140">
        <f>IF(N168="sníž. přenesená",J168,0)</f>
        <v>0</v>
      </c>
      <c r="BI168" s="140">
        <f>IF(N168="nulová",J168,0)</f>
        <v>0</v>
      </c>
      <c r="BJ168" t="s" s="97">
        <v>130</v>
      </c>
      <c r="BK168" s="140">
        <f>ROUND(I168*H168,2)</f>
        <v>0</v>
      </c>
      <c r="BL168" t="s" s="97">
        <v>222</v>
      </c>
      <c r="BM168" t="s" s="141">
        <v>2155</v>
      </c>
    </row>
    <row r="169" ht="16.5" customHeight="1">
      <c r="A169" s="206"/>
      <c r="B169" s="237"/>
      <c r="C169" t="s" s="129">
        <v>398</v>
      </c>
      <c r="D169" t="s" s="129">
        <v>134</v>
      </c>
      <c r="E169" t="s" s="130">
        <v>2156</v>
      </c>
      <c r="F169" t="s" s="130">
        <v>2157</v>
      </c>
      <c r="G169" t="s" s="131">
        <v>343</v>
      </c>
      <c r="H169" s="132">
        <v>23</v>
      </c>
      <c r="I169" s="133"/>
      <c r="J169" s="134">
        <f>ROUND(I169*H169,2)</f>
        <v>0</v>
      </c>
      <c r="K169" s="240"/>
      <c r="L169" s="237"/>
      <c r="M169" s="135"/>
      <c r="N169" t="s" s="136">
        <v>49</v>
      </c>
      <c r="O169" s="204"/>
      <c r="P169" s="137">
        <f>O169*H169</f>
        <v>0</v>
      </c>
      <c r="Q169" s="137">
        <v>0.0022362</v>
      </c>
      <c r="R169" s="137">
        <f>Q169*H169</f>
        <v>0.0514326</v>
      </c>
      <c r="S169" s="137">
        <v>0</v>
      </c>
      <c r="T169" s="138">
        <f>S169*H169</f>
        <v>0</v>
      </c>
      <c r="U169" s="238"/>
      <c r="V169" s="204"/>
      <c r="W169" s="204"/>
      <c r="X169" s="204"/>
      <c r="Y169" s="204"/>
      <c r="Z169" s="204"/>
      <c r="AA169" s="204"/>
      <c r="AB169" s="204"/>
      <c r="AC169" s="204"/>
      <c r="AD169" s="204"/>
      <c r="AE169" s="204"/>
      <c r="AF169" s="204"/>
      <c r="AG169" s="204"/>
      <c r="AH169" s="204"/>
      <c r="AI169" s="204"/>
      <c r="AJ169" s="204"/>
      <c r="AK169" s="204"/>
      <c r="AL169" s="204"/>
      <c r="AM169" s="204"/>
      <c r="AN169" s="204"/>
      <c r="AO169" s="204"/>
      <c r="AP169" s="204"/>
      <c r="AQ169" s="204"/>
      <c r="AR169" t="s" s="139">
        <v>222</v>
      </c>
      <c r="AS169" s="204"/>
      <c r="AT169" t="s" s="139">
        <v>134</v>
      </c>
      <c r="AU169" t="s" s="139">
        <v>24</v>
      </c>
      <c r="AV169" s="204"/>
      <c r="AW169" s="204"/>
      <c r="AX169" s="204"/>
      <c r="AY169" t="s" s="97">
        <v>132</v>
      </c>
      <c r="AZ169" s="204"/>
      <c r="BA169" s="204"/>
      <c r="BB169" s="204"/>
      <c r="BC169" s="204"/>
      <c r="BD169" s="204"/>
      <c r="BE169" s="140">
        <f>IF(N169="základní",J169,0)</f>
        <v>0</v>
      </c>
      <c r="BF169" s="140">
        <f>IF(N169="snížená",J169,0)</f>
        <v>0</v>
      </c>
      <c r="BG169" s="140">
        <f>IF(N169="zákl. přenesená",J169,0)</f>
        <v>0</v>
      </c>
      <c r="BH169" s="140">
        <f>IF(N169="sníž. přenesená",J169,0)</f>
        <v>0</v>
      </c>
      <c r="BI169" s="140">
        <f>IF(N169="nulová",J169,0)</f>
        <v>0</v>
      </c>
      <c r="BJ169" t="s" s="97">
        <v>130</v>
      </c>
      <c r="BK169" s="140">
        <f>ROUND(I169*H169,2)</f>
        <v>0</v>
      </c>
      <c r="BL169" t="s" s="97">
        <v>222</v>
      </c>
      <c r="BM169" t="s" s="141">
        <v>2158</v>
      </c>
    </row>
    <row r="170" ht="21.75" customHeight="1">
      <c r="A170" s="206"/>
      <c r="B170" s="237"/>
      <c r="C170" t="s" s="129">
        <v>403</v>
      </c>
      <c r="D170" t="s" s="129">
        <v>134</v>
      </c>
      <c r="E170" t="s" s="130">
        <v>2159</v>
      </c>
      <c r="F170" t="s" s="130">
        <v>2160</v>
      </c>
      <c r="G170" t="s" s="131">
        <v>343</v>
      </c>
      <c r="H170" s="132">
        <v>64</v>
      </c>
      <c r="I170" s="133"/>
      <c r="J170" s="134">
        <f>ROUND(I170*H170,2)</f>
        <v>0</v>
      </c>
      <c r="K170" s="240"/>
      <c r="L170" s="237"/>
      <c r="M170" s="135"/>
      <c r="N170" t="s" s="136">
        <v>49</v>
      </c>
      <c r="O170" s="204"/>
      <c r="P170" s="137">
        <f>O170*H170</f>
        <v>0</v>
      </c>
      <c r="Q170" s="137">
        <v>0.00206</v>
      </c>
      <c r="R170" s="137">
        <f>Q170*H170</f>
        <v>0.13184</v>
      </c>
      <c r="S170" s="137">
        <v>0</v>
      </c>
      <c r="T170" s="138">
        <f>S170*H170</f>
        <v>0</v>
      </c>
      <c r="U170" s="238"/>
      <c r="V170" s="204"/>
      <c r="W170" s="204"/>
      <c r="X170" s="204"/>
      <c r="Y170" s="204"/>
      <c r="Z170" s="204"/>
      <c r="AA170" s="204"/>
      <c r="AB170" s="204"/>
      <c r="AC170" s="204"/>
      <c r="AD170" s="204"/>
      <c r="AE170" s="204"/>
      <c r="AF170" s="204"/>
      <c r="AG170" s="204"/>
      <c r="AH170" s="204"/>
      <c r="AI170" s="204"/>
      <c r="AJ170" s="204"/>
      <c r="AK170" s="204"/>
      <c r="AL170" s="204"/>
      <c r="AM170" s="204"/>
      <c r="AN170" s="204"/>
      <c r="AO170" s="204"/>
      <c r="AP170" s="204"/>
      <c r="AQ170" s="204"/>
      <c r="AR170" t="s" s="139">
        <v>222</v>
      </c>
      <c r="AS170" s="204"/>
      <c r="AT170" t="s" s="139">
        <v>134</v>
      </c>
      <c r="AU170" t="s" s="139">
        <v>24</v>
      </c>
      <c r="AV170" s="204"/>
      <c r="AW170" s="204"/>
      <c r="AX170" s="204"/>
      <c r="AY170" t="s" s="97">
        <v>132</v>
      </c>
      <c r="AZ170" s="204"/>
      <c r="BA170" s="204"/>
      <c r="BB170" s="204"/>
      <c r="BC170" s="204"/>
      <c r="BD170" s="204"/>
      <c r="BE170" s="140">
        <f>IF(N170="základní",J170,0)</f>
        <v>0</v>
      </c>
      <c r="BF170" s="140">
        <f>IF(N170="snížená",J170,0)</f>
        <v>0</v>
      </c>
      <c r="BG170" s="140">
        <f>IF(N170="zákl. přenesená",J170,0)</f>
        <v>0</v>
      </c>
      <c r="BH170" s="140">
        <f>IF(N170="sníž. přenesená",J170,0)</f>
        <v>0</v>
      </c>
      <c r="BI170" s="140">
        <f>IF(N170="nulová",J170,0)</f>
        <v>0</v>
      </c>
      <c r="BJ170" t="s" s="97">
        <v>130</v>
      </c>
      <c r="BK170" s="140">
        <f>ROUND(I170*H170,2)</f>
        <v>0</v>
      </c>
      <c r="BL170" t="s" s="97">
        <v>222</v>
      </c>
      <c r="BM170" t="s" s="141">
        <v>2161</v>
      </c>
    </row>
    <row r="171" ht="21.75" customHeight="1">
      <c r="A171" s="206"/>
      <c r="B171" s="237"/>
      <c r="C171" t="s" s="129">
        <v>409</v>
      </c>
      <c r="D171" t="s" s="129">
        <v>134</v>
      </c>
      <c r="E171" t="s" s="130">
        <v>2162</v>
      </c>
      <c r="F171" t="s" s="130">
        <v>2163</v>
      </c>
      <c r="G171" t="s" s="131">
        <v>343</v>
      </c>
      <c r="H171" s="132">
        <v>6</v>
      </c>
      <c r="I171" s="133"/>
      <c r="J171" s="134">
        <f>ROUND(I171*H171,2)</f>
        <v>0</v>
      </c>
      <c r="K171" s="240"/>
      <c r="L171" s="237"/>
      <c r="M171" s="135"/>
      <c r="N171" t="s" s="136">
        <v>49</v>
      </c>
      <c r="O171" s="204"/>
      <c r="P171" s="137">
        <f>O171*H171</f>
        <v>0</v>
      </c>
      <c r="Q171" s="137">
        <v>0.00155</v>
      </c>
      <c r="R171" s="137">
        <f>Q171*H171</f>
        <v>0.009299999999999999</v>
      </c>
      <c r="S171" s="137">
        <v>0</v>
      </c>
      <c r="T171" s="138">
        <f>S171*H171</f>
        <v>0</v>
      </c>
      <c r="U171" s="238"/>
      <c r="V171" s="204"/>
      <c r="W171" s="204"/>
      <c r="X171" s="204"/>
      <c r="Y171" s="204"/>
      <c r="Z171" s="204"/>
      <c r="AA171" s="204"/>
      <c r="AB171" s="204"/>
      <c r="AC171" s="204"/>
      <c r="AD171" s="204"/>
      <c r="AE171" s="204"/>
      <c r="AF171" s="204"/>
      <c r="AG171" s="204"/>
      <c r="AH171" s="204"/>
      <c r="AI171" s="204"/>
      <c r="AJ171" s="204"/>
      <c r="AK171" s="204"/>
      <c r="AL171" s="204"/>
      <c r="AM171" s="204"/>
      <c r="AN171" s="204"/>
      <c r="AO171" s="204"/>
      <c r="AP171" s="204"/>
      <c r="AQ171" s="204"/>
      <c r="AR171" t="s" s="139">
        <v>222</v>
      </c>
      <c r="AS171" s="204"/>
      <c r="AT171" t="s" s="139">
        <v>134</v>
      </c>
      <c r="AU171" t="s" s="139">
        <v>24</v>
      </c>
      <c r="AV171" s="204"/>
      <c r="AW171" s="204"/>
      <c r="AX171" s="204"/>
      <c r="AY171" t="s" s="97">
        <v>132</v>
      </c>
      <c r="AZ171" s="204"/>
      <c r="BA171" s="204"/>
      <c r="BB171" s="204"/>
      <c r="BC171" s="204"/>
      <c r="BD171" s="204"/>
      <c r="BE171" s="140">
        <f>IF(N171="základní",J171,0)</f>
        <v>0</v>
      </c>
      <c r="BF171" s="140">
        <f>IF(N171="snížená",J171,0)</f>
        <v>0</v>
      </c>
      <c r="BG171" s="140">
        <f>IF(N171="zákl. přenesená",J171,0)</f>
        <v>0</v>
      </c>
      <c r="BH171" s="140">
        <f>IF(N171="sníž. přenesená",J171,0)</f>
        <v>0</v>
      </c>
      <c r="BI171" s="140">
        <f>IF(N171="nulová",J171,0)</f>
        <v>0</v>
      </c>
      <c r="BJ171" t="s" s="97">
        <v>130</v>
      </c>
      <c r="BK171" s="140">
        <f>ROUND(I171*H171,2)</f>
        <v>0</v>
      </c>
      <c r="BL171" t="s" s="97">
        <v>222</v>
      </c>
      <c r="BM171" t="s" s="141">
        <v>2164</v>
      </c>
    </row>
    <row r="172" ht="16.5" customHeight="1">
      <c r="A172" s="206"/>
      <c r="B172" s="237"/>
      <c r="C172" t="s" s="129">
        <v>414</v>
      </c>
      <c r="D172" t="s" s="129">
        <v>134</v>
      </c>
      <c r="E172" t="s" s="130">
        <v>2165</v>
      </c>
      <c r="F172" t="s" s="130">
        <v>2166</v>
      </c>
      <c r="G172" t="s" s="131">
        <v>278</v>
      </c>
      <c r="H172" s="132">
        <v>7</v>
      </c>
      <c r="I172" s="133"/>
      <c r="J172" s="134">
        <f>ROUND(I172*H172,2)</f>
        <v>0</v>
      </c>
      <c r="K172" s="240"/>
      <c r="L172" s="237"/>
      <c r="M172" s="135"/>
      <c r="N172" t="s" s="136">
        <v>49</v>
      </c>
      <c r="O172" s="204"/>
      <c r="P172" s="137">
        <f>O172*H172</f>
        <v>0</v>
      </c>
      <c r="Q172" s="137">
        <v>0</v>
      </c>
      <c r="R172" s="137">
        <f>Q172*H172</f>
        <v>0</v>
      </c>
      <c r="S172" s="137">
        <v>0</v>
      </c>
      <c r="T172" s="138">
        <f>S172*H172</f>
        <v>0</v>
      </c>
      <c r="U172" s="238"/>
      <c r="V172" s="204"/>
      <c r="W172" s="204"/>
      <c r="X172" s="204"/>
      <c r="Y172" s="204"/>
      <c r="Z172" s="204"/>
      <c r="AA172" s="204"/>
      <c r="AB172" s="204"/>
      <c r="AC172" s="204"/>
      <c r="AD172" s="204"/>
      <c r="AE172" s="204"/>
      <c r="AF172" s="204"/>
      <c r="AG172" s="204"/>
      <c r="AH172" s="204"/>
      <c r="AI172" s="204"/>
      <c r="AJ172" s="204"/>
      <c r="AK172" s="204"/>
      <c r="AL172" s="204"/>
      <c r="AM172" s="204"/>
      <c r="AN172" s="204"/>
      <c r="AO172" s="204"/>
      <c r="AP172" s="204"/>
      <c r="AQ172" s="204"/>
      <c r="AR172" t="s" s="139">
        <v>222</v>
      </c>
      <c r="AS172" s="204"/>
      <c r="AT172" t="s" s="139">
        <v>134</v>
      </c>
      <c r="AU172" t="s" s="139">
        <v>24</v>
      </c>
      <c r="AV172" s="204"/>
      <c r="AW172" s="204"/>
      <c r="AX172" s="204"/>
      <c r="AY172" t="s" s="97">
        <v>132</v>
      </c>
      <c r="AZ172" s="204"/>
      <c r="BA172" s="204"/>
      <c r="BB172" s="204"/>
      <c r="BC172" s="204"/>
      <c r="BD172" s="204"/>
      <c r="BE172" s="140">
        <f>IF(N172="základní",J172,0)</f>
        <v>0</v>
      </c>
      <c r="BF172" s="140">
        <f>IF(N172="snížená",J172,0)</f>
        <v>0</v>
      </c>
      <c r="BG172" s="140">
        <f>IF(N172="zákl. přenesená",J172,0)</f>
        <v>0</v>
      </c>
      <c r="BH172" s="140">
        <f>IF(N172="sníž. přenesená",J172,0)</f>
        <v>0</v>
      </c>
      <c r="BI172" s="140">
        <f>IF(N172="nulová",J172,0)</f>
        <v>0</v>
      </c>
      <c r="BJ172" t="s" s="97">
        <v>130</v>
      </c>
      <c r="BK172" s="140">
        <f>ROUND(I172*H172,2)</f>
        <v>0</v>
      </c>
      <c r="BL172" t="s" s="97">
        <v>222</v>
      </c>
      <c r="BM172" t="s" s="141">
        <v>2167</v>
      </c>
    </row>
    <row r="173" ht="16.5" customHeight="1">
      <c r="A173" s="206"/>
      <c r="B173" s="237"/>
      <c r="C173" t="s" s="129">
        <v>419</v>
      </c>
      <c r="D173" t="s" s="129">
        <v>134</v>
      </c>
      <c r="E173" t="s" s="130">
        <v>2168</v>
      </c>
      <c r="F173" t="s" s="130">
        <v>2169</v>
      </c>
      <c r="G173" t="s" s="131">
        <v>278</v>
      </c>
      <c r="H173" s="132">
        <v>37</v>
      </c>
      <c r="I173" s="133"/>
      <c r="J173" s="134">
        <f>ROUND(I173*H173,2)</f>
        <v>0</v>
      </c>
      <c r="K173" s="240"/>
      <c r="L173" s="237"/>
      <c r="M173" s="135"/>
      <c r="N173" t="s" s="136">
        <v>49</v>
      </c>
      <c r="O173" s="204"/>
      <c r="P173" s="137">
        <f>O173*H173</f>
        <v>0</v>
      </c>
      <c r="Q173" s="137">
        <v>0</v>
      </c>
      <c r="R173" s="137">
        <f>Q173*H173</f>
        <v>0</v>
      </c>
      <c r="S173" s="137">
        <v>0</v>
      </c>
      <c r="T173" s="138">
        <f>S173*H173</f>
        <v>0</v>
      </c>
      <c r="U173" s="238"/>
      <c r="V173" s="204"/>
      <c r="W173" s="204"/>
      <c r="X173" s="204"/>
      <c r="Y173" s="204"/>
      <c r="Z173" s="204"/>
      <c r="AA173" s="204"/>
      <c r="AB173" s="204"/>
      <c r="AC173" s="204"/>
      <c r="AD173" s="204"/>
      <c r="AE173" s="204"/>
      <c r="AF173" s="204"/>
      <c r="AG173" s="204"/>
      <c r="AH173" s="204"/>
      <c r="AI173" s="204"/>
      <c r="AJ173" s="204"/>
      <c r="AK173" s="204"/>
      <c r="AL173" s="204"/>
      <c r="AM173" s="204"/>
      <c r="AN173" s="204"/>
      <c r="AO173" s="204"/>
      <c r="AP173" s="204"/>
      <c r="AQ173" s="204"/>
      <c r="AR173" t="s" s="139">
        <v>222</v>
      </c>
      <c r="AS173" s="204"/>
      <c r="AT173" t="s" s="139">
        <v>134</v>
      </c>
      <c r="AU173" t="s" s="139">
        <v>24</v>
      </c>
      <c r="AV173" s="204"/>
      <c r="AW173" s="204"/>
      <c r="AX173" s="204"/>
      <c r="AY173" t="s" s="97">
        <v>132</v>
      </c>
      <c r="AZ173" s="204"/>
      <c r="BA173" s="204"/>
      <c r="BB173" s="204"/>
      <c r="BC173" s="204"/>
      <c r="BD173" s="204"/>
      <c r="BE173" s="140">
        <f>IF(N173="základní",J173,0)</f>
        <v>0</v>
      </c>
      <c r="BF173" s="140">
        <f>IF(N173="snížená",J173,0)</f>
        <v>0</v>
      </c>
      <c r="BG173" s="140">
        <f>IF(N173="zákl. přenesená",J173,0)</f>
        <v>0</v>
      </c>
      <c r="BH173" s="140">
        <f>IF(N173="sníž. přenesená",J173,0)</f>
        <v>0</v>
      </c>
      <c r="BI173" s="140">
        <f>IF(N173="nulová",J173,0)</f>
        <v>0</v>
      </c>
      <c r="BJ173" t="s" s="97">
        <v>130</v>
      </c>
      <c r="BK173" s="140">
        <f>ROUND(I173*H173,2)</f>
        <v>0</v>
      </c>
      <c r="BL173" t="s" s="97">
        <v>222</v>
      </c>
      <c r="BM173" t="s" s="141">
        <v>2170</v>
      </c>
    </row>
    <row r="174" ht="16.5" customHeight="1">
      <c r="A174" s="206"/>
      <c r="B174" s="237"/>
      <c r="C174" t="s" s="129">
        <v>424</v>
      </c>
      <c r="D174" t="s" s="129">
        <v>134</v>
      </c>
      <c r="E174" t="s" s="130">
        <v>2171</v>
      </c>
      <c r="F174" t="s" s="130">
        <v>2172</v>
      </c>
      <c r="G174" t="s" s="131">
        <v>278</v>
      </c>
      <c r="H174" s="132">
        <v>3</v>
      </c>
      <c r="I174" s="133"/>
      <c r="J174" s="134">
        <f>ROUND(I174*H174,2)</f>
        <v>0</v>
      </c>
      <c r="K174" s="240"/>
      <c r="L174" s="237"/>
      <c r="M174" s="135"/>
      <c r="N174" t="s" s="136">
        <v>49</v>
      </c>
      <c r="O174" s="204"/>
      <c r="P174" s="137">
        <f>O174*H174</f>
        <v>0</v>
      </c>
      <c r="Q174" s="137">
        <v>0</v>
      </c>
      <c r="R174" s="137">
        <f>Q174*H174</f>
        <v>0</v>
      </c>
      <c r="S174" s="137">
        <v>0</v>
      </c>
      <c r="T174" s="138">
        <f>S174*H174</f>
        <v>0</v>
      </c>
      <c r="U174" s="238"/>
      <c r="V174" s="204"/>
      <c r="W174" s="204"/>
      <c r="X174" s="204"/>
      <c r="Y174" s="204"/>
      <c r="Z174" s="204"/>
      <c r="AA174" s="204"/>
      <c r="AB174" s="204"/>
      <c r="AC174" s="204"/>
      <c r="AD174" s="204"/>
      <c r="AE174" s="204"/>
      <c r="AF174" s="204"/>
      <c r="AG174" s="204"/>
      <c r="AH174" s="204"/>
      <c r="AI174" s="204"/>
      <c r="AJ174" s="204"/>
      <c r="AK174" s="204"/>
      <c r="AL174" s="204"/>
      <c r="AM174" s="204"/>
      <c r="AN174" s="204"/>
      <c r="AO174" s="204"/>
      <c r="AP174" s="204"/>
      <c r="AQ174" s="204"/>
      <c r="AR174" t="s" s="139">
        <v>222</v>
      </c>
      <c r="AS174" s="204"/>
      <c r="AT174" t="s" s="139">
        <v>134</v>
      </c>
      <c r="AU174" t="s" s="139">
        <v>24</v>
      </c>
      <c r="AV174" s="204"/>
      <c r="AW174" s="204"/>
      <c r="AX174" s="204"/>
      <c r="AY174" t="s" s="97">
        <v>132</v>
      </c>
      <c r="AZ174" s="204"/>
      <c r="BA174" s="204"/>
      <c r="BB174" s="204"/>
      <c r="BC174" s="204"/>
      <c r="BD174" s="204"/>
      <c r="BE174" s="140">
        <f>IF(N174="základní",J174,0)</f>
        <v>0</v>
      </c>
      <c r="BF174" s="140">
        <f>IF(N174="snížená",J174,0)</f>
        <v>0</v>
      </c>
      <c r="BG174" s="140">
        <f>IF(N174="zákl. přenesená",J174,0)</f>
        <v>0</v>
      </c>
      <c r="BH174" s="140">
        <f>IF(N174="sníž. přenesená",J174,0)</f>
        <v>0</v>
      </c>
      <c r="BI174" s="140">
        <f>IF(N174="nulová",J174,0)</f>
        <v>0</v>
      </c>
      <c r="BJ174" t="s" s="97">
        <v>130</v>
      </c>
      <c r="BK174" s="140">
        <f>ROUND(I174*H174,2)</f>
        <v>0</v>
      </c>
      <c r="BL174" t="s" s="97">
        <v>222</v>
      </c>
      <c r="BM174" t="s" s="141">
        <v>2173</v>
      </c>
    </row>
    <row r="175" ht="21.75" customHeight="1">
      <c r="A175" s="206"/>
      <c r="B175" s="237"/>
      <c r="C175" t="s" s="129">
        <v>429</v>
      </c>
      <c r="D175" t="s" s="129">
        <v>134</v>
      </c>
      <c r="E175" t="s" s="130">
        <v>2174</v>
      </c>
      <c r="F175" t="s" s="130">
        <v>2175</v>
      </c>
      <c r="G175" t="s" s="131">
        <v>278</v>
      </c>
      <c r="H175" s="132">
        <v>24</v>
      </c>
      <c r="I175" s="133"/>
      <c r="J175" s="134">
        <f>ROUND(I175*H175,2)</f>
        <v>0</v>
      </c>
      <c r="K175" s="240"/>
      <c r="L175" s="237"/>
      <c r="M175" s="135"/>
      <c r="N175" t="s" s="136">
        <v>49</v>
      </c>
      <c r="O175" s="204"/>
      <c r="P175" s="137">
        <f>O175*H175</f>
        <v>0</v>
      </c>
      <c r="Q175" s="137">
        <v>0</v>
      </c>
      <c r="R175" s="137">
        <f>Q175*H175</f>
        <v>0</v>
      </c>
      <c r="S175" s="137">
        <v>0</v>
      </c>
      <c r="T175" s="138">
        <f>S175*H175</f>
        <v>0</v>
      </c>
      <c r="U175" s="238"/>
      <c r="V175" s="204"/>
      <c r="W175" s="204"/>
      <c r="X175" s="204"/>
      <c r="Y175" s="204"/>
      <c r="Z175" s="204"/>
      <c r="AA175" s="204"/>
      <c r="AB175" s="204"/>
      <c r="AC175" s="204"/>
      <c r="AD175" s="204"/>
      <c r="AE175" s="204"/>
      <c r="AF175" s="204"/>
      <c r="AG175" s="204"/>
      <c r="AH175" s="204"/>
      <c r="AI175" s="204"/>
      <c r="AJ175" s="204"/>
      <c r="AK175" s="204"/>
      <c r="AL175" s="204"/>
      <c r="AM175" s="204"/>
      <c r="AN175" s="204"/>
      <c r="AO175" s="204"/>
      <c r="AP175" s="204"/>
      <c r="AQ175" s="204"/>
      <c r="AR175" t="s" s="139">
        <v>222</v>
      </c>
      <c r="AS175" s="204"/>
      <c r="AT175" t="s" s="139">
        <v>134</v>
      </c>
      <c r="AU175" t="s" s="139">
        <v>24</v>
      </c>
      <c r="AV175" s="204"/>
      <c r="AW175" s="204"/>
      <c r="AX175" s="204"/>
      <c r="AY175" t="s" s="97">
        <v>132</v>
      </c>
      <c r="AZ175" s="204"/>
      <c r="BA175" s="204"/>
      <c r="BB175" s="204"/>
      <c r="BC175" s="204"/>
      <c r="BD175" s="204"/>
      <c r="BE175" s="140">
        <f>IF(N175="základní",J175,0)</f>
        <v>0</v>
      </c>
      <c r="BF175" s="140">
        <f>IF(N175="snížená",J175,0)</f>
        <v>0</v>
      </c>
      <c r="BG175" s="140">
        <f>IF(N175="zákl. přenesená",J175,0)</f>
        <v>0</v>
      </c>
      <c r="BH175" s="140">
        <f>IF(N175="sníž. přenesená",J175,0)</f>
        <v>0</v>
      </c>
      <c r="BI175" s="140">
        <f>IF(N175="nulová",J175,0)</f>
        <v>0</v>
      </c>
      <c r="BJ175" t="s" s="97">
        <v>130</v>
      </c>
      <c r="BK175" s="140">
        <f>ROUND(I175*H175,2)</f>
        <v>0</v>
      </c>
      <c r="BL175" t="s" s="97">
        <v>222</v>
      </c>
      <c r="BM175" t="s" s="141">
        <v>2176</v>
      </c>
    </row>
    <row r="176" ht="24.15" customHeight="1">
      <c r="A176" s="206"/>
      <c r="B176" s="237"/>
      <c r="C176" t="s" s="129">
        <v>435</v>
      </c>
      <c r="D176" t="s" s="129">
        <v>134</v>
      </c>
      <c r="E176" t="s" s="130">
        <v>2177</v>
      </c>
      <c r="F176" t="s" s="130">
        <v>2178</v>
      </c>
      <c r="G176" t="s" s="131">
        <v>278</v>
      </c>
      <c r="H176" s="132">
        <v>10</v>
      </c>
      <c r="I176" s="133"/>
      <c r="J176" s="134">
        <f>ROUND(I176*H176,2)</f>
        <v>0</v>
      </c>
      <c r="K176" s="240"/>
      <c r="L176" s="237"/>
      <c r="M176" s="135"/>
      <c r="N176" t="s" s="136">
        <v>49</v>
      </c>
      <c r="O176" s="204"/>
      <c r="P176" s="137">
        <f>O176*H176</f>
        <v>0</v>
      </c>
      <c r="Q176" s="137">
        <v>0</v>
      </c>
      <c r="R176" s="137">
        <f>Q176*H176</f>
        <v>0</v>
      </c>
      <c r="S176" s="137">
        <v>0.02961</v>
      </c>
      <c r="T176" s="138">
        <f>S176*H176</f>
        <v>0.2961</v>
      </c>
      <c r="U176" s="238"/>
      <c r="V176" s="204"/>
      <c r="W176" s="204"/>
      <c r="X176" s="204"/>
      <c r="Y176" s="204"/>
      <c r="Z176" s="204"/>
      <c r="AA176" s="204"/>
      <c r="AB176" s="204"/>
      <c r="AC176" s="204"/>
      <c r="AD176" s="204"/>
      <c r="AE176" s="204"/>
      <c r="AF176" s="204"/>
      <c r="AG176" s="204"/>
      <c r="AH176" s="204"/>
      <c r="AI176" s="204"/>
      <c r="AJ176" s="204"/>
      <c r="AK176" s="204"/>
      <c r="AL176" s="204"/>
      <c r="AM176" s="204"/>
      <c r="AN176" s="204"/>
      <c r="AO176" s="204"/>
      <c r="AP176" s="204"/>
      <c r="AQ176" s="204"/>
      <c r="AR176" t="s" s="139">
        <v>222</v>
      </c>
      <c r="AS176" s="204"/>
      <c r="AT176" t="s" s="139">
        <v>134</v>
      </c>
      <c r="AU176" t="s" s="139">
        <v>24</v>
      </c>
      <c r="AV176" s="204"/>
      <c r="AW176" s="204"/>
      <c r="AX176" s="204"/>
      <c r="AY176" t="s" s="97">
        <v>132</v>
      </c>
      <c r="AZ176" s="204"/>
      <c r="BA176" s="204"/>
      <c r="BB176" s="204"/>
      <c r="BC176" s="204"/>
      <c r="BD176" s="204"/>
      <c r="BE176" s="140">
        <f>IF(N176="základní",J176,0)</f>
        <v>0</v>
      </c>
      <c r="BF176" s="140">
        <f>IF(N176="snížená",J176,0)</f>
        <v>0</v>
      </c>
      <c r="BG176" s="140">
        <f>IF(N176="zákl. přenesená",J176,0)</f>
        <v>0</v>
      </c>
      <c r="BH176" s="140">
        <f>IF(N176="sníž. přenesená",J176,0)</f>
        <v>0</v>
      </c>
      <c r="BI176" s="140">
        <f>IF(N176="nulová",J176,0)</f>
        <v>0</v>
      </c>
      <c r="BJ176" t="s" s="97">
        <v>130</v>
      </c>
      <c r="BK176" s="140">
        <f>ROUND(I176*H176,2)</f>
        <v>0</v>
      </c>
      <c r="BL176" t="s" s="97">
        <v>222</v>
      </c>
      <c r="BM176" t="s" s="141">
        <v>2179</v>
      </c>
    </row>
    <row r="177" ht="24.15" customHeight="1">
      <c r="A177" s="206"/>
      <c r="B177" s="237"/>
      <c r="C177" t="s" s="129">
        <v>439</v>
      </c>
      <c r="D177" t="s" s="129">
        <v>134</v>
      </c>
      <c r="E177" t="s" s="130">
        <v>2180</v>
      </c>
      <c r="F177" t="s" s="130">
        <v>2181</v>
      </c>
      <c r="G177" t="s" s="131">
        <v>278</v>
      </c>
      <c r="H177" s="132">
        <v>4</v>
      </c>
      <c r="I177" s="133"/>
      <c r="J177" s="134">
        <f>ROUND(I177*H177,2)</f>
        <v>0</v>
      </c>
      <c r="K177" s="240"/>
      <c r="L177" s="237"/>
      <c r="M177" s="135"/>
      <c r="N177" t="s" s="136">
        <v>49</v>
      </c>
      <c r="O177" s="204"/>
      <c r="P177" s="137">
        <f>O177*H177</f>
        <v>0</v>
      </c>
      <c r="Q177" s="137">
        <v>0.00148</v>
      </c>
      <c r="R177" s="137">
        <f>Q177*H177</f>
        <v>0.00592</v>
      </c>
      <c r="S177" s="137">
        <v>0</v>
      </c>
      <c r="T177" s="138">
        <f>S177*H177</f>
        <v>0</v>
      </c>
      <c r="U177" s="238"/>
      <c r="V177" s="204"/>
      <c r="W177" s="204"/>
      <c r="X177" s="204"/>
      <c r="Y177" s="204"/>
      <c r="Z177" s="204"/>
      <c r="AA177" s="204"/>
      <c r="AB177" s="204"/>
      <c r="AC177" s="204"/>
      <c r="AD177" s="204"/>
      <c r="AE177" s="204"/>
      <c r="AF177" s="204"/>
      <c r="AG177" s="204"/>
      <c r="AH177" s="204"/>
      <c r="AI177" s="204"/>
      <c r="AJ177" s="204"/>
      <c r="AK177" s="204"/>
      <c r="AL177" s="204"/>
      <c r="AM177" s="204"/>
      <c r="AN177" s="204"/>
      <c r="AO177" s="204"/>
      <c r="AP177" s="204"/>
      <c r="AQ177" s="204"/>
      <c r="AR177" t="s" s="139">
        <v>222</v>
      </c>
      <c r="AS177" s="204"/>
      <c r="AT177" t="s" s="139">
        <v>134</v>
      </c>
      <c r="AU177" t="s" s="139">
        <v>24</v>
      </c>
      <c r="AV177" s="204"/>
      <c r="AW177" s="204"/>
      <c r="AX177" s="204"/>
      <c r="AY177" t="s" s="97">
        <v>132</v>
      </c>
      <c r="AZ177" s="204"/>
      <c r="BA177" s="204"/>
      <c r="BB177" s="204"/>
      <c r="BC177" s="204"/>
      <c r="BD177" s="204"/>
      <c r="BE177" s="140">
        <f>IF(N177="základní",J177,0)</f>
        <v>0</v>
      </c>
      <c r="BF177" s="140">
        <f>IF(N177="snížená",J177,0)</f>
        <v>0</v>
      </c>
      <c r="BG177" s="140">
        <f>IF(N177="zákl. přenesená",J177,0)</f>
        <v>0</v>
      </c>
      <c r="BH177" s="140">
        <f>IF(N177="sníž. přenesená",J177,0)</f>
        <v>0</v>
      </c>
      <c r="BI177" s="140">
        <f>IF(N177="nulová",J177,0)</f>
        <v>0</v>
      </c>
      <c r="BJ177" t="s" s="97">
        <v>130</v>
      </c>
      <c r="BK177" s="140">
        <f>ROUND(I177*H177,2)</f>
        <v>0</v>
      </c>
      <c r="BL177" t="s" s="97">
        <v>222</v>
      </c>
      <c r="BM177" t="s" s="141">
        <v>2182</v>
      </c>
    </row>
    <row r="178" ht="24.15" customHeight="1">
      <c r="A178" s="206"/>
      <c r="B178" s="237"/>
      <c r="C178" t="s" s="129">
        <v>443</v>
      </c>
      <c r="D178" t="s" s="129">
        <v>134</v>
      </c>
      <c r="E178" t="s" s="130">
        <v>2183</v>
      </c>
      <c r="F178" t="s" s="130">
        <v>2184</v>
      </c>
      <c r="G178" t="s" s="131">
        <v>278</v>
      </c>
      <c r="H178" s="132">
        <v>15</v>
      </c>
      <c r="I178" s="133"/>
      <c r="J178" s="134">
        <f>ROUND(I178*H178,2)</f>
        <v>0</v>
      </c>
      <c r="K178" s="240"/>
      <c r="L178" s="237"/>
      <c r="M178" s="135"/>
      <c r="N178" t="s" s="136">
        <v>49</v>
      </c>
      <c r="O178" s="204"/>
      <c r="P178" s="137">
        <f>O178*H178</f>
        <v>0</v>
      </c>
      <c r="Q178" s="137">
        <v>0.00057</v>
      </c>
      <c r="R178" s="137">
        <f>Q178*H178</f>
        <v>0.00855</v>
      </c>
      <c r="S178" s="137">
        <v>0</v>
      </c>
      <c r="T178" s="138">
        <f>S178*H178</f>
        <v>0</v>
      </c>
      <c r="U178" s="238"/>
      <c r="V178" s="204"/>
      <c r="W178" s="204"/>
      <c r="X178" s="204"/>
      <c r="Y178" s="204"/>
      <c r="Z178" s="204"/>
      <c r="AA178" s="204"/>
      <c r="AB178" s="204"/>
      <c r="AC178" s="204"/>
      <c r="AD178" s="204"/>
      <c r="AE178" s="204"/>
      <c r="AF178" s="204"/>
      <c r="AG178" s="204"/>
      <c r="AH178" s="204"/>
      <c r="AI178" s="204"/>
      <c r="AJ178" s="204"/>
      <c r="AK178" s="204"/>
      <c r="AL178" s="204"/>
      <c r="AM178" s="204"/>
      <c r="AN178" s="204"/>
      <c r="AO178" s="204"/>
      <c r="AP178" s="204"/>
      <c r="AQ178" s="204"/>
      <c r="AR178" t="s" s="139">
        <v>222</v>
      </c>
      <c r="AS178" s="204"/>
      <c r="AT178" t="s" s="139">
        <v>134</v>
      </c>
      <c r="AU178" t="s" s="139">
        <v>24</v>
      </c>
      <c r="AV178" s="204"/>
      <c r="AW178" s="204"/>
      <c r="AX178" s="204"/>
      <c r="AY178" t="s" s="97">
        <v>132</v>
      </c>
      <c r="AZ178" s="204"/>
      <c r="BA178" s="204"/>
      <c r="BB178" s="204"/>
      <c r="BC178" s="204"/>
      <c r="BD178" s="204"/>
      <c r="BE178" s="140">
        <f>IF(N178="základní",J178,0)</f>
        <v>0</v>
      </c>
      <c r="BF178" s="140">
        <f>IF(N178="snížená",J178,0)</f>
        <v>0</v>
      </c>
      <c r="BG178" s="140">
        <f>IF(N178="zákl. přenesená",J178,0)</f>
        <v>0</v>
      </c>
      <c r="BH178" s="140">
        <f>IF(N178="sníž. přenesená",J178,0)</f>
        <v>0</v>
      </c>
      <c r="BI178" s="140">
        <f>IF(N178="nulová",J178,0)</f>
        <v>0</v>
      </c>
      <c r="BJ178" t="s" s="97">
        <v>130</v>
      </c>
      <c r="BK178" s="140">
        <f>ROUND(I178*H178,2)</f>
        <v>0</v>
      </c>
      <c r="BL178" t="s" s="97">
        <v>222</v>
      </c>
      <c r="BM178" t="s" s="141">
        <v>2185</v>
      </c>
    </row>
    <row r="179" ht="24.15" customHeight="1">
      <c r="A179" s="206"/>
      <c r="B179" s="237"/>
      <c r="C179" t="s" s="129">
        <v>946</v>
      </c>
      <c r="D179" t="s" s="129">
        <v>134</v>
      </c>
      <c r="E179" t="s" s="130">
        <v>2186</v>
      </c>
      <c r="F179" t="s" s="130">
        <v>2187</v>
      </c>
      <c r="G179" t="s" s="131">
        <v>278</v>
      </c>
      <c r="H179" s="132">
        <v>7</v>
      </c>
      <c r="I179" s="133"/>
      <c r="J179" s="134">
        <f>ROUND(I179*H179,2)</f>
        <v>0</v>
      </c>
      <c r="K179" s="240"/>
      <c r="L179" s="237"/>
      <c r="M179" s="135"/>
      <c r="N179" t="s" s="136">
        <v>49</v>
      </c>
      <c r="O179" s="204"/>
      <c r="P179" s="137">
        <f>O179*H179</f>
        <v>0</v>
      </c>
      <c r="Q179" s="137">
        <v>0.00034</v>
      </c>
      <c r="R179" s="137">
        <f>Q179*H179</f>
        <v>0.00238</v>
      </c>
      <c r="S179" s="137">
        <v>0</v>
      </c>
      <c r="T179" s="138">
        <f>S179*H179</f>
        <v>0</v>
      </c>
      <c r="U179" s="238"/>
      <c r="V179" s="204"/>
      <c r="W179" s="204"/>
      <c r="X179" s="204"/>
      <c r="Y179" s="204"/>
      <c r="Z179" s="204"/>
      <c r="AA179" s="204"/>
      <c r="AB179" s="204"/>
      <c r="AC179" s="204"/>
      <c r="AD179" s="204"/>
      <c r="AE179" s="204"/>
      <c r="AF179" s="204"/>
      <c r="AG179" s="204"/>
      <c r="AH179" s="204"/>
      <c r="AI179" s="204"/>
      <c r="AJ179" s="204"/>
      <c r="AK179" s="204"/>
      <c r="AL179" s="204"/>
      <c r="AM179" s="204"/>
      <c r="AN179" s="204"/>
      <c r="AO179" s="204"/>
      <c r="AP179" s="204"/>
      <c r="AQ179" s="204"/>
      <c r="AR179" t="s" s="139">
        <v>222</v>
      </c>
      <c r="AS179" s="204"/>
      <c r="AT179" t="s" s="139">
        <v>134</v>
      </c>
      <c r="AU179" t="s" s="139">
        <v>24</v>
      </c>
      <c r="AV179" s="204"/>
      <c r="AW179" s="204"/>
      <c r="AX179" s="204"/>
      <c r="AY179" t="s" s="97">
        <v>132</v>
      </c>
      <c r="AZ179" s="204"/>
      <c r="BA179" s="204"/>
      <c r="BB179" s="204"/>
      <c r="BC179" s="204"/>
      <c r="BD179" s="204"/>
      <c r="BE179" s="140">
        <f>IF(N179="základní",J179,0)</f>
        <v>0</v>
      </c>
      <c r="BF179" s="140">
        <f>IF(N179="snížená",J179,0)</f>
        <v>0</v>
      </c>
      <c r="BG179" s="140">
        <f>IF(N179="zákl. přenesená",J179,0)</f>
        <v>0</v>
      </c>
      <c r="BH179" s="140">
        <f>IF(N179="sníž. přenesená",J179,0)</f>
        <v>0</v>
      </c>
      <c r="BI179" s="140">
        <f>IF(N179="nulová",J179,0)</f>
        <v>0</v>
      </c>
      <c r="BJ179" t="s" s="97">
        <v>130</v>
      </c>
      <c r="BK179" s="140">
        <f>ROUND(I179*H179,2)</f>
        <v>0</v>
      </c>
      <c r="BL179" t="s" s="97">
        <v>222</v>
      </c>
      <c r="BM179" t="s" s="141">
        <v>2188</v>
      </c>
    </row>
    <row r="180" ht="24.15" customHeight="1">
      <c r="A180" s="206"/>
      <c r="B180" s="237"/>
      <c r="C180" t="s" s="163">
        <v>1060</v>
      </c>
      <c r="D180" t="s" s="163">
        <v>168</v>
      </c>
      <c r="E180" t="s" s="164">
        <v>2189</v>
      </c>
      <c r="F180" t="s" s="164">
        <v>2190</v>
      </c>
      <c r="G180" t="s" s="165">
        <v>1399</v>
      </c>
      <c r="H180" s="166">
        <v>1</v>
      </c>
      <c r="I180" s="167"/>
      <c r="J180" s="168">
        <f>ROUND(I180*H180,2)</f>
        <v>0</v>
      </c>
      <c r="K180" s="169"/>
      <c r="L180" s="170"/>
      <c r="M180" s="171"/>
      <c r="N180" t="s" s="172">
        <v>49</v>
      </c>
      <c r="O180" s="204"/>
      <c r="P180" s="137">
        <f>O180*H180</f>
        <v>0</v>
      </c>
      <c r="Q180" s="137">
        <v>0</v>
      </c>
      <c r="R180" s="137">
        <f>Q180*H180</f>
        <v>0</v>
      </c>
      <c r="S180" s="137">
        <v>0</v>
      </c>
      <c r="T180" s="138">
        <f>S180*H180</f>
        <v>0</v>
      </c>
      <c r="U180" s="238"/>
      <c r="V180" s="204"/>
      <c r="W180" s="204"/>
      <c r="X180" s="204"/>
      <c r="Y180" s="204"/>
      <c r="Z180" s="204"/>
      <c r="AA180" s="204"/>
      <c r="AB180" s="204"/>
      <c r="AC180" s="204"/>
      <c r="AD180" s="204"/>
      <c r="AE180" s="204"/>
      <c r="AF180" s="204"/>
      <c r="AG180" s="204"/>
      <c r="AH180" s="204"/>
      <c r="AI180" s="204"/>
      <c r="AJ180" s="204"/>
      <c r="AK180" s="204"/>
      <c r="AL180" s="204"/>
      <c r="AM180" s="204"/>
      <c r="AN180" s="204"/>
      <c r="AO180" s="204"/>
      <c r="AP180" s="204"/>
      <c r="AQ180" s="204"/>
      <c r="AR180" t="s" s="139">
        <v>313</v>
      </c>
      <c r="AS180" s="204"/>
      <c r="AT180" t="s" s="139">
        <v>168</v>
      </c>
      <c r="AU180" t="s" s="139">
        <v>24</v>
      </c>
      <c r="AV180" s="204"/>
      <c r="AW180" s="204"/>
      <c r="AX180" s="204"/>
      <c r="AY180" t="s" s="97">
        <v>132</v>
      </c>
      <c r="AZ180" s="204"/>
      <c r="BA180" s="204"/>
      <c r="BB180" s="204"/>
      <c r="BC180" s="204"/>
      <c r="BD180" s="204"/>
      <c r="BE180" s="140">
        <f>IF(N180="základní",J180,0)</f>
        <v>0</v>
      </c>
      <c r="BF180" s="140">
        <f>IF(N180="snížená",J180,0)</f>
        <v>0</v>
      </c>
      <c r="BG180" s="140">
        <f>IF(N180="zákl. přenesená",J180,0)</f>
        <v>0</v>
      </c>
      <c r="BH180" s="140">
        <f>IF(N180="sníž. přenesená",J180,0)</f>
        <v>0</v>
      </c>
      <c r="BI180" s="140">
        <f>IF(N180="nulová",J180,0)</f>
        <v>0</v>
      </c>
      <c r="BJ180" t="s" s="97">
        <v>130</v>
      </c>
      <c r="BK180" s="140">
        <f>ROUND(I180*H180,2)</f>
        <v>0</v>
      </c>
      <c r="BL180" t="s" s="97">
        <v>222</v>
      </c>
      <c r="BM180" t="s" s="141">
        <v>2191</v>
      </c>
    </row>
    <row r="181" ht="24.15" customHeight="1">
      <c r="A181" s="206"/>
      <c r="B181" s="237"/>
      <c r="C181" t="s" s="163">
        <v>1065</v>
      </c>
      <c r="D181" t="s" s="163">
        <v>168</v>
      </c>
      <c r="E181" t="s" s="164">
        <v>2192</v>
      </c>
      <c r="F181" t="s" s="164">
        <v>2193</v>
      </c>
      <c r="G181" t="s" s="165">
        <v>1399</v>
      </c>
      <c r="H181" s="166">
        <v>1</v>
      </c>
      <c r="I181" s="167"/>
      <c r="J181" s="168">
        <f>ROUND(I181*H181,2)</f>
        <v>0</v>
      </c>
      <c r="K181" s="169"/>
      <c r="L181" s="170"/>
      <c r="M181" s="171"/>
      <c r="N181" t="s" s="172">
        <v>49</v>
      </c>
      <c r="O181" s="204"/>
      <c r="P181" s="137">
        <f>O181*H181</f>
        <v>0</v>
      </c>
      <c r="Q181" s="137">
        <v>0</v>
      </c>
      <c r="R181" s="137">
        <f>Q181*H181</f>
        <v>0</v>
      </c>
      <c r="S181" s="137">
        <v>0</v>
      </c>
      <c r="T181" s="138">
        <f>S181*H181</f>
        <v>0</v>
      </c>
      <c r="U181" s="238"/>
      <c r="V181" s="204"/>
      <c r="W181" s="204"/>
      <c r="X181" s="204"/>
      <c r="Y181" s="204"/>
      <c r="Z181" s="204"/>
      <c r="AA181" s="204"/>
      <c r="AB181" s="204"/>
      <c r="AC181" s="204"/>
      <c r="AD181" s="204"/>
      <c r="AE181" s="204"/>
      <c r="AF181" s="204"/>
      <c r="AG181" s="204"/>
      <c r="AH181" s="204"/>
      <c r="AI181" s="204"/>
      <c r="AJ181" s="204"/>
      <c r="AK181" s="204"/>
      <c r="AL181" s="204"/>
      <c r="AM181" s="204"/>
      <c r="AN181" s="204"/>
      <c r="AO181" s="204"/>
      <c r="AP181" s="204"/>
      <c r="AQ181" s="204"/>
      <c r="AR181" t="s" s="139">
        <v>313</v>
      </c>
      <c r="AS181" s="204"/>
      <c r="AT181" t="s" s="139">
        <v>168</v>
      </c>
      <c r="AU181" t="s" s="139">
        <v>24</v>
      </c>
      <c r="AV181" s="204"/>
      <c r="AW181" s="204"/>
      <c r="AX181" s="204"/>
      <c r="AY181" t="s" s="97">
        <v>132</v>
      </c>
      <c r="AZ181" s="204"/>
      <c r="BA181" s="204"/>
      <c r="BB181" s="204"/>
      <c r="BC181" s="204"/>
      <c r="BD181" s="204"/>
      <c r="BE181" s="140">
        <f>IF(N181="základní",J181,0)</f>
        <v>0</v>
      </c>
      <c r="BF181" s="140">
        <f>IF(N181="snížená",J181,0)</f>
        <v>0</v>
      </c>
      <c r="BG181" s="140">
        <f>IF(N181="zákl. přenesená",J181,0)</f>
        <v>0</v>
      </c>
      <c r="BH181" s="140">
        <f>IF(N181="sníž. přenesená",J181,0)</f>
        <v>0</v>
      </c>
      <c r="BI181" s="140">
        <f>IF(N181="nulová",J181,0)</f>
        <v>0</v>
      </c>
      <c r="BJ181" t="s" s="97">
        <v>130</v>
      </c>
      <c r="BK181" s="140">
        <f>ROUND(I181*H181,2)</f>
        <v>0</v>
      </c>
      <c r="BL181" t="s" s="97">
        <v>222</v>
      </c>
      <c r="BM181" t="s" s="141">
        <v>2194</v>
      </c>
    </row>
    <row r="182" ht="21.75" customHeight="1">
      <c r="A182" s="206"/>
      <c r="B182" s="237"/>
      <c r="C182" t="s" s="163">
        <v>1072</v>
      </c>
      <c r="D182" t="s" s="163">
        <v>168</v>
      </c>
      <c r="E182" t="s" s="164">
        <v>2195</v>
      </c>
      <c r="F182" t="s" s="164">
        <v>2196</v>
      </c>
      <c r="G182" t="s" s="165">
        <v>1399</v>
      </c>
      <c r="H182" s="166">
        <v>1</v>
      </c>
      <c r="I182" s="167"/>
      <c r="J182" s="168">
        <f>ROUND(I182*H182,2)</f>
        <v>0</v>
      </c>
      <c r="K182" s="169"/>
      <c r="L182" s="170"/>
      <c r="M182" s="171"/>
      <c r="N182" t="s" s="172">
        <v>49</v>
      </c>
      <c r="O182" s="204"/>
      <c r="P182" s="137">
        <f>O182*H182</f>
        <v>0</v>
      </c>
      <c r="Q182" s="137">
        <v>0</v>
      </c>
      <c r="R182" s="137">
        <f>Q182*H182</f>
        <v>0</v>
      </c>
      <c r="S182" s="137">
        <v>0</v>
      </c>
      <c r="T182" s="138">
        <f>S182*H182</f>
        <v>0</v>
      </c>
      <c r="U182" s="238"/>
      <c r="V182" s="204"/>
      <c r="W182" s="204"/>
      <c r="X182" s="204"/>
      <c r="Y182" s="204"/>
      <c r="Z182" s="204"/>
      <c r="AA182" s="204"/>
      <c r="AB182" s="204"/>
      <c r="AC182" s="204"/>
      <c r="AD182" s="204"/>
      <c r="AE182" s="204"/>
      <c r="AF182" s="204"/>
      <c r="AG182" s="204"/>
      <c r="AH182" s="204"/>
      <c r="AI182" s="204"/>
      <c r="AJ182" s="204"/>
      <c r="AK182" s="204"/>
      <c r="AL182" s="204"/>
      <c r="AM182" s="204"/>
      <c r="AN182" s="204"/>
      <c r="AO182" s="204"/>
      <c r="AP182" s="204"/>
      <c r="AQ182" s="204"/>
      <c r="AR182" t="s" s="139">
        <v>313</v>
      </c>
      <c r="AS182" s="204"/>
      <c r="AT182" t="s" s="139">
        <v>168</v>
      </c>
      <c r="AU182" t="s" s="139">
        <v>24</v>
      </c>
      <c r="AV182" s="204"/>
      <c r="AW182" s="204"/>
      <c r="AX182" s="204"/>
      <c r="AY182" t="s" s="97">
        <v>132</v>
      </c>
      <c r="AZ182" s="204"/>
      <c r="BA182" s="204"/>
      <c r="BB182" s="204"/>
      <c r="BC182" s="204"/>
      <c r="BD182" s="204"/>
      <c r="BE182" s="140">
        <f>IF(N182="základní",J182,0)</f>
        <v>0</v>
      </c>
      <c r="BF182" s="140">
        <f>IF(N182="snížená",J182,0)</f>
        <v>0</v>
      </c>
      <c r="BG182" s="140">
        <f>IF(N182="zákl. přenesená",J182,0)</f>
        <v>0</v>
      </c>
      <c r="BH182" s="140">
        <f>IF(N182="sníž. přenesená",J182,0)</f>
        <v>0</v>
      </c>
      <c r="BI182" s="140">
        <f>IF(N182="nulová",J182,0)</f>
        <v>0</v>
      </c>
      <c r="BJ182" t="s" s="97">
        <v>130</v>
      </c>
      <c r="BK182" s="140">
        <f>ROUND(I182*H182,2)</f>
        <v>0</v>
      </c>
      <c r="BL182" t="s" s="97">
        <v>222</v>
      </c>
      <c r="BM182" t="s" s="141">
        <v>2197</v>
      </c>
    </row>
    <row r="183" ht="24.15" customHeight="1">
      <c r="A183" s="206"/>
      <c r="B183" s="237"/>
      <c r="C183" t="s" s="163">
        <v>1076</v>
      </c>
      <c r="D183" t="s" s="163">
        <v>168</v>
      </c>
      <c r="E183" t="s" s="164">
        <v>2198</v>
      </c>
      <c r="F183" t="s" s="164">
        <v>2199</v>
      </c>
      <c r="G183" t="s" s="165">
        <v>1399</v>
      </c>
      <c r="H183" s="166">
        <v>1</v>
      </c>
      <c r="I183" s="167"/>
      <c r="J183" s="168">
        <f>ROUND(I183*H183,2)</f>
        <v>0</v>
      </c>
      <c r="K183" s="169"/>
      <c r="L183" s="170"/>
      <c r="M183" s="171"/>
      <c r="N183" t="s" s="172">
        <v>49</v>
      </c>
      <c r="O183" s="204"/>
      <c r="P183" s="137">
        <f>O183*H183</f>
        <v>0</v>
      </c>
      <c r="Q183" s="137">
        <v>0</v>
      </c>
      <c r="R183" s="137">
        <f>Q183*H183</f>
        <v>0</v>
      </c>
      <c r="S183" s="137">
        <v>0</v>
      </c>
      <c r="T183" s="138">
        <f>S183*H183</f>
        <v>0</v>
      </c>
      <c r="U183" s="238"/>
      <c r="V183" s="204"/>
      <c r="W183" s="204"/>
      <c r="X183" s="204"/>
      <c r="Y183" s="204"/>
      <c r="Z183" s="204"/>
      <c r="AA183" s="204"/>
      <c r="AB183" s="204"/>
      <c r="AC183" s="204"/>
      <c r="AD183" s="204"/>
      <c r="AE183" s="204"/>
      <c r="AF183" s="204"/>
      <c r="AG183" s="204"/>
      <c r="AH183" s="204"/>
      <c r="AI183" s="204"/>
      <c r="AJ183" s="204"/>
      <c r="AK183" s="204"/>
      <c r="AL183" s="204"/>
      <c r="AM183" s="204"/>
      <c r="AN183" s="204"/>
      <c r="AO183" s="204"/>
      <c r="AP183" s="204"/>
      <c r="AQ183" s="204"/>
      <c r="AR183" t="s" s="139">
        <v>313</v>
      </c>
      <c r="AS183" s="204"/>
      <c r="AT183" t="s" s="139">
        <v>168</v>
      </c>
      <c r="AU183" t="s" s="139">
        <v>24</v>
      </c>
      <c r="AV183" s="204"/>
      <c r="AW183" s="204"/>
      <c r="AX183" s="204"/>
      <c r="AY183" t="s" s="97">
        <v>132</v>
      </c>
      <c r="AZ183" s="204"/>
      <c r="BA183" s="204"/>
      <c r="BB183" s="204"/>
      <c r="BC183" s="204"/>
      <c r="BD183" s="204"/>
      <c r="BE183" s="140">
        <f>IF(N183="základní",J183,0)</f>
        <v>0</v>
      </c>
      <c r="BF183" s="140">
        <f>IF(N183="snížená",J183,0)</f>
        <v>0</v>
      </c>
      <c r="BG183" s="140">
        <f>IF(N183="zákl. přenesená",J183,0)</f>
        <v>0</v>
      </c>
      <c r="BH183" s="140">
        <f>IF(N183="sníž. přenesená",J183,0)</f>
        <v>0</v>
      </c>
      <c r="BI183" s="140">
        <f>IF(N183="nulová",J183,0)</f>
        <v>0</v>
      </c>
      <c r="BJ183" t="s" s="97">
        <v>130</v>
      </c>
      <c r="BK183" s="140">
        <f>ROUND(I183*H183,2)</f>
        <v>0</v>
      </c>
      <c r="BL183" t="s" s="97">
        <v>222</v>
      </c>
      <c r="BM183" t="s" s="141">
        <v>2200</v>
      </c>
    </row>
    <row r="184" ht="24.15" customHeight="1">
      <c r="A184" s="206"/>
      <c r="B184" s="237"/>
      <c r="C184" t="s" s="163">
        <v>1080</v>
      </c>
      <c r="D184" t="s" s="163">
        <v>168</v>
      </c>
      <c r="E184" t="s" s="164">
        <v>2192</v>
      </c>
      <c r="F184" t="s" s="164">
        <v>2193</v>
      </c>
      <c r="G184" t="s" s="165">
        <v>1399</v>
      </c>
      <c r="H184" s="166">
        <v>1</v>
      </c>
      <c r="I184" s="167"/>
      <c r="J184" s="168">
        <f>ROUND(I184*H184,2)</f>
        <v>0</v>
      </c>
      <c r="K184" s="169"/>
      <c r="L184" s="170"/>
      <c r="M184" s="171"/>
      <c r="N184" t="s" s="172">
        <v>49</v>
      </c>
      <c r="O184" s="204"/>
      <c r="P184" s="137">
        <f>O184*H184</f>
        <v>0</v>
      </c>
      <c r="Q184" s="137">
        <v>0</v>
      </c>
      <c r="R184" s="137">
        <f>Q184*H184</f>
        <v>0</v>
      </c>
      <c r="S184" s="137">
        <v>0</v>
      </c>
      <c r="T184" s="138">
        <f>S184*H184</f>
        <v>0</v>
      </c>
      <c r="U184" s="238"/>
      <c r="V184" s="204"/>
      <c r="W184" s="204"/>
      <c r="X184" s="204"/>
      <c r="Y184" s="204"/>
      <c r="Z184" s="204"/>
      <c r="AA184" s="204"/>
      <c r="AB184" s="204"/>
      <c r="AC184" s="204"/>
      <c r="AD184" s="204"/>
      <c r="AE184" s="204"/>
      <c r="AF184" s="204"/>
      <c r="AG184" s="204"/>
      <c r="AH184" s="204"/>
      <c r="AI184" s="204"/>
      <c r="AJ184" s="204"/>
      <c r="AK184" s="204"/>
      <c r="AL184" s="204"/>
      <c r="AM184" s="204"/>
      <c r="AN184" s="204"/>
      <c r="AO184" s="204"/>
      <c r="AP184" s="204"/>
      <c r="AQ184" s="204"/>
      <c r="AR184" t="s" s="139">
        <v>313</v>
      </c>
      <c r="AS184" s="204"/>
      <c r="AT184" t="s" s="139">
        <v>168</v>
      </c>
      <c r="AU184" t="s" s="139">
        <v>24</v>
      </c>
      <c r="AV184" s="204"/>
      <c r="AW184" s="204"/>
      <c r="AX184" s="204"/>
      <c r="AY184" t="s" s="97">
        <v>132</v>
      </c>
      <c r="AZ184" s="204"/>
      <c r="BA184" s="204"/>
      <c r="BB184" s="204"/>
      <c r="BC184" s="204"/>
      <c r="BD184" s="204"/>
      <c r="BE184" s="140">
        <f>IF(N184="základní",J184,0)</f>
        <v>0</v>
      </c>
      <c r="BF184" s="140">
        <f>IF(N184="snížená",J184,0)</f>
        <v>0</v>
      </c>
      <c r="BG184" s="140">
        <f>IF(N184="zákl. přenesená",J184,0)</f>
        <v>0</v>
      </c>
      <c r="BH184" s="140">
        <f>IF(N184="sníž. přenesená",J184,0)</f>
        <v>0</v>
      </c>
      <c r="BI184" s="140">
        <f>IF(N184="nulová",J184,0)</f>
        <v>0</v>
      </c>
      <c r="BJ184" t="s" s="97">
        <v>130</v>
      </c>
      <c r="BK184" s="140">
        <f>ROUND(I184*H184,2)</f>
        <v>0</v>
      </c>
      <c r="BL184" t="s" s="97">
        <v>222</v>
      </c>
      <c r="BM184" t="s" s="141">
        <v>2201</v>
      </c>
    </row>
    <row r="185" ht="21.75" customHeight="1">
      <c r="A185" s="206"/>
      <c r="B185" s="237"/>
      <c r="C185" t="s" s="163">
        <v>1085</v>
      </c>
      <c r="D185" t="s" s="163">
        <v>168</v>
      </c>
      <c r="E185" t="s" s="164">
        <v>2202</v>
      </c>
      <c r="F185" t="s" s="164">
        <v>2203</v>
      </c>
      <c r="G185" t="s" s="165">
        <v>1399</v>
      </c>
      <c r="H185" s="166">
        <v>1</v>
      </c>
      <c r="I185" s="167"/>
      <c r="J185" s="168">
        <f>ROUND(I185*H185,2)</f>
        <v>0</v>
      </c>
      <c r="K185" s="169"/>
      <c r="L185" s="170"/>
      <c r="M185" s="171"/>
      <c r="N185" t="s" s="172">
        <v>49</v>
      </c>
      <c r="O185" s="204"/>
      <c r="P185" s="137">
        <f>O185*H185</f>
        <v>0</v>
      </c>
      <c r="Q185" s="137">
        <v>0</v>
      </c>
      <c r="R185" s="137">
        <f>Q185*H185</f>
        <v>0</v>
      </c>
      <c r="S185" s="137">
        <v>0</v>
      </c>
      <c r="T185" s="138">
        <f>S185*H185</f>
        <v>0</v>
      </c>
      <c r="U185" s="238"/>
      <c r="V185" s="204"/>
      <c r="W185" s="204"/>
      <c r="X185" s="204"/>
      <c r="Y185" s="204"/>
      <c r="Z185" s="204"/>
      <c r="AA185" s="204"/>
      <c r="AB185" s="204"/>
      <c r="AC185" s="204"/>
      <c r="AD185" s="204"/>
      <c r="AE185" s="204"/>
      <c r="AF185" s="204"/>
      <c r="AG185" s="204"/>
      <c r="AH185" s="204"/>
      <c r="AI185" s="204"/>
      <c r="AJ185" s="204"/>
      <c r="AK185" s="204"/>
      <c r="AL185" s="204"/>
      <c r="AM185" s="204"/>
      <c r="AN185" s="204"/>
      <c r="AO185" s="204"/>
      <c r="AP185" s="204"/>
      <c r="AQ185" s="204"/>
      <c r="AR185" t="s" s="139">
        <v>313</v>
      </c>
      <c r="AS185" s="204"/>
      <c r="AT185" t="s" s="139">
        <v>168</v>
      </c>
      <c r="AU185" t="s" s="139">
        <v>24</v>
      </c>
      <c r="AV185" s="204"/>
      <c r="AW185" s="204"/>
      <c r="AX185" s="204"/>
      <c r="AY185" t="s" s="97">
        <v>132</v>
      </c>
      <c r="AZ185" s="204"/>
      <c r="BA185" s="204"/>
      <c r="BB185" s="204"/>
      <c r="BC185" s="204"/>
      <c r="BD185" s="204"/>
      <c r="BE185" s="140">
        <f>IF(N185="základní",J185,0)</f>
        <v>0</v>
      </c>
      <c r="BF185" s="140">
        <f>IF(N185="snížená",J185,0)</f>
        <v>0</v>
      </c>
      <c r="BG185" s="140">
        <f>IF(N185="zákl. přenesená",J185,0)</f>
        <v>0</v>
      </c>
      <c r="BH185" s="140">
        <f>IF(N185="sníž. přenesená",J185,0)</f>
        <v>0</v>
      </c>
      <c r="BI185" s="140">
        <f>IF(N185="nulová",J185,0)</f>
        <v>0</v>
      </c>
      <c r="BJ185" t="s" s="97">
        <v>130</v>
      </c>
      <c r="BK185" s="140">
        <f>ROUND(I185*H185,2)</f>
        <v>0</v>
      </c>
      <c r="BL185" t="s" s="97">
        <v>222</v>
      </c>
      <c r="BM185" t="s" s="141">
        <v>2204</v>
      </c>
    </row>
    <row r="186" ht="21.75" customHeight="1">
      <c r="A186" s="206"/>
      <c r="B186" s="237"/>
      <c r="C186" t="s" s="163">
        <v>1093</v>
      </c>
      <c r="D186" t="s" s="163">
        <v>168</v>
      </c>
      <c r="E186" t="s" s="164">
        <v>2205</v>
      </c>
      <c r="F186" t="s" s="164">
        <v>2206</v>
      </c>
      <c r="G186" t="s" s="165">
        <v>1399</v>
      </c>
      <c r="H186" s="166">
        <v>2</v>
      </c>
      <c r="I186" s="167"/>
      <c r="J186" s="168">
        <f>ROUND(I186*H186,2)</f>
        <v>0</v>
      </c>
      <c r="K186" s="169"/>
      <c r="L186" s="170"/>
      <c r="M186" s="171"/>
      <c r="N186" t="s" s="172">
        <v>49</v>
      </c>
      <c r="O186" s="204"/>
      <c r="P186" s="137">
        <f>O186*H186</f>
        <v>0</v>
      </c>
      <c r="Q186" s="137">
        <v>0</v>
      </c>
      <c r="R186" s="137">
        <f>Q186*H186</f>
        <v>0</v>
      </c>
      <c r="S186" s="137">
        <v>0</v>
      </c>
      <c r="T186" s="138">
        <f>S186*H186</f>
        <v>0</v>
      </c>
      <c r="U186" s="238"/>
      <c r="V186" s="204"/>
      <c r="W186" s="204"/>
      <c r="X186" s="204"/>
      <c r="Y186" s="204"/>
      <c r="Z186" s="204"/>
      <c r="AA186" s="204"/>
      <c r="AB186" s="204"/>
      <c r="AC186" s="204"/>
      <c r="AD186" s="204"/>
      <c r="AE186" s="204"/>
      <c r="AF186" s="204"/>
      <c r="AG186" s="204"/>
      <c r="AH186" s="204"/>
      <c r="AI186" s="204"/>
      <c r="AJ186" s="204"/>
      <c r="AK186" s="204"/>
      <c r="AL186" s="204"/>
      <c r="AM186" s="204"/>
      <c r="AN186" s="204"/>
      <c r="AO186" s="204"/>
      <c r="AP186" s="204"/>
      <c r="AQ186" s="204"/>
      <c r="AR186" t="s" s="139">
        <v>313</v>
      </c>
      <c r="AS186" s="204"/>
      <c r="AT186" t="s" s="139">
        <v>168</v>
      </c>
      <c r="AU186" t="s" s="139">
        <v>24</v>
      </c>
      <c r="AV186" s="204"/>
      <c r="AW186" s="204"/>
      <c r="AX186" s="204"/>
      <c r="AY186" t="s" s="97">
        <v>132</v>
      </c>
      <c r="AZ186" s="204"/>
      <c r="BA186" s="204"/>
      <c r="BB186" s="204"/>
      <c r="BC186" s="204"/>
      <c r="BD186" s="204"/>
      <c r="BE186" s="140">
        <f>IF(N186="základní",J186,0)</f>
        <v>0</v>
      </c>
      <c r="BF186" s="140">
        <f>IF(N186="snížená",J186,0)</f>
        <v>0</v>
      </c>
      <c r="BG186" s="140">
        <f>IF(N186="zákl. přenesená",J186,0)</f>
        <v>0</v>
      </c>
      <c r="BH186" s="140">
        <f>IF(N186="sníž. přenesená",J186,0)</f>
        <v>0</v>
      </c>
      <c r="BI186" s="140">
        <f>IF(N186="nulová",J186,0)</f>
        <v>0</v>
      </c>
      <c r="BJ186" t="s" s="97">
        <v>130</v>
      </c>
      <c r="BK186" s="140">
        <f>ROUND(I186*H186,2)</f>
        <v>0</v>
      </c>
      <c r="BL186" t="s" s="97">
        <v>222</v>
      </c>
      <c r="BM186" t="s" s="141">
        <v>2207</v>
      </c>
    </row>
    <row r="187" ht="24.15" customHeight="1">
      <c r="A187" s="206"/>
      <c r="B187" s="237"/>
      <c r="C187" t="s" s="163">
        <v>1098</v>
      </c>
      <c r="D187" t="s" s="163">
        <v>168</v>
      </c>
      <c r="E187" t="s" s="164">
        <v>2208</v>
      </c>
      <c r="F187" t="s" s="164">
        <v>2209</v>
      </c>
      <c r="G187" t="s" s="165">
        <v>1399</v>
      </c>
      <c r="H187" s="166">
        <v>5</v>
      </c>
      <c r="I187" s="167"/>
      <c r="J187" s="168">
        <f>ROUND(I187*H187,2)</f>
        <v>0</v>
      </c>
      <c r="K187" s="169"/>
      <c r="L187" s="170"/>
      <c r="M187" s="171"/>
      <c r="N187" t="s" s="172">
        <v>49</v>
      </c>
      <c r="O187" s="204"/>
      <c r="P187" s="137">
        <f>O187*H187</f>
        <v>0</v>
      </c>
      <c r="Q187" s="137">
        <v>0</v>
      </c>
      <c r="R187" s="137">
        <f>Q187*H187</f>
        <v>0</v>
      </c>
      <c r="S187" s="137">
        <v>0</v>
      </c>
      <c r="T187" s="138">
        <f>S187*H187</f>
        <v>0</v>
      </c>
      <c r="U187" s="238"/>
      <c r="V187" s="204"/>
      <c r="W187" s="204"/>
      <c r="X187" s="204"/>
      <c r="Y187" s="204"/>
      <c r="Z187" s="204"/>
      <c r="AA187" s="204"/>
      <c r="AB187" s="204"/>
      <c r="AC187" s="204"/>
      <c r="AD187" s="204"/>
      <c r="AE187" s="204"/>
      <c r="AF187" s="204"/>
      <c r="AG187" s="204"/>
      <c r="AH187" s="204"/>
      <c r="AI187" s="204"/>
      <c r="AJ187" s="204"/>
      <c r="AK187" s="204"/>
      <c r="AL187" s="204"/>
      <c r="AM187" s="204"/>
      <c r="AN187" s="204"/>
      <c r="AO187" s="204"/>
      <c r="AP187" s="204"/>
      <c r="AQ187" s="204"/>
      <c r="AR187" t="s" s="139">
        <v>313</v>
      </c>
      <c r="AS187" s="204"/>
      <c r="AT187" t="s" s="139">
        <v>168</v>
      </c>
      <c r="AU187" t="s" s="139">
        <v>24</v>
      </c>
      <c r="AV187" s="204"/>
      <c r="AW187" s="204"/>
      <c r="AX187" s="204"/>
      <c r="AY187" t="s" s="97">
        <v>132</v>
      </c>
      <c r="AZ187" s="204"/>
      <c r="BA187" s="204"/>
      <c r="BB187" s="204"/>
      <c r="BC187" s="204"/>
      <c r="BD187" s="204"/>
      <c r="BE187" s="140">
        <f>IF(N187="základní",J187,0)</f>
        <v>0</v>
      </c>
      <c r="BF187" s="140">
        <f>IF(N187="snížená",J187,0)</f>
        <v>0</v>
      </c>
      <c r="BG187" s="140">
        <f>IF(N187="zákl. přenesená",J187,0)</f>
        <v>0</v>
      </c>
      <c r="BH187" s="140">
        <f>IF(N187="sníž. přenesená",J187,0)</f>
        <v>0</v>
      </c>
      <c r="BI187" s="140">
        <f>IF(N187="nulová",J187,0)</f>
        <v>0</v>
      </c>
      <c r="BJ187" t="s" s="97">
        <v>130</v>
      </c>
      <c r="BK187" s="140">
        <f>ROUND(I187*H187,2)</f>
        <v>0</v>
      </c>
      <c r="BL187" t="s" s="97">
        <v>222</v>
      </c>
      <c r="BM187" t="s" s="141">
        <v>2210</v>
      </c>
    </row>
    <row r="188" ht="24.15" customHeight="1">
      <c r="A188" s="206"/>
      <c r="B188" s="237"/>
      <c r="C188" t="s" s="163">
        <v>1103</v>
      </c>
      <c r="D188" t="s" s="163">
        <v>168</v>
      </c>
      <c r="E188" t="s" s="164">
        <v>2192</v>
      </c>
      <c r="F188" t="s" s="164">
        <v>2193</v>
      </c>
      <c r="G188" t="s" s="165">
        <v>1399</v>
      </c>
      <c r="H188" s="166">
        <v>5</v>
      </c>
      <c r="I188" s="167"/>
      <c r="J188" s="168">
        <f>ROUND(I188*H188,2)</f>
        <v>0</v>
      </c>
      <c r="K188" s="169"/>
      <c r="L188" s="170"/>
      <c r="M188" s="171"/>
      <c r="N188" t="s" s="172">
        <v>49</v>
      </c>
      <c r="O188" s="204"/>
      <c r="P188" s="137">
        <f>O188*H188</f>
        <v>0</v>
      </c>
      <c r="Q188" s="137">
        <v>0</v>
      </c>
      <c r="R188" s="137">
        <f>Q188*H188</f>
        <v>0</v>
      </c>
      <c r="S188" s="137">
        <v>0</v>
      </c>
      <c r="T188" s="138">
        <f>S188*H188</f>
        <v>0</v>
      </c>
      <c r="U188" s="238"/>
      <c r="V188" s="204"/>
      <c r="W188" s="204"/>
      <c r="X188" s="204"/>
      <c r="Y188" s="204"/>
      <c r="Z188" s="204"/>
      <c r="AA188" s="204"/>
      <c r="AB188" s="204"/>
      <c r="AC188" s="204"/>
      <c r="AD188" s="204"/>
      <c r="AE188" s="204"/>
      <c r="AF188" s="204"/>
      <c r="AG188" s="204"/>
      <c r="AH188" s="204"/>
      <c r="AI188" s="204"/>
      <c r="AJ188" s="204"/>
      <c r="AK188" s="204"/>
      <c r="AL188" s="204"/>
      <c r="AM188" s="204"/>
      <c r="AN188" s="204"/>
      <c r="AO188" s="204"/>
      <c r="AP188" s="204"/>
      <c r="AQ188" s="204"/>
      <c r="AR188" t="s" s="139">
        <v>313</v>
      </c>
      <c r="AS188" s="204"/>
      <c r="AT188" t="s" s="139">
        <v>168</v>
      </c>
      <c r="AU188" t="s" s="139">
        <v>24</v>
      </c>
      <c r="AV188" s="204"/>
      <c r="AW188" s="204"/>
      <c r="AX188" s="204"/>
      <c r="AY188" t="s" s="97">
        <v>132</v>
      </c>
      <c r="AZ188" s="204"/>
      <c r="BA188" s="204"/>
      <c r="BB188" s="204"/>
      <c r="BC188" s="204"/>
      <c r="BD188" s="204"/>
      <c r="BE188" s="140">
        <f>IF(N188="základní",J188,0)</f>
        <v>0</v>
      </c>
      <c r="BF188" s="140">
        <f>IF(N188="snížená",J188,0)</f>
        <v>0</v>
      </c>
      <c r="BG188" s="140">
        <f>IF(N188="zákl. přenesená",J188,0)</f>
        <v>0</v>
      </c>
      <c r="BH188" s="140">
        <f>IF(N188="sníž. přenesená",J188,0)</f>
        <v>0</v>
      </c>
      <c r="BI188" s="140">
        <f>IF(N188="nulová",J188,0)</f>
        <v>0</v>
      </c>
      <c r="BJ188" t="s" s="97">
        <v>130</v>
      </c>
      <c r="BK188" s="140">
        <f>ROUND(I188*H188,2)</f>
        <v>0</v>
      </c>
      <c r="BL188" t="s" s="97">
        <v>222</v>
      </c>
      <c r="BM188" t="s" s="141">
        <v>2211</v>
      </c>
    </row>
    <row r="189" ht="21.75" customHeight="1">
      <c r="A189" s="206"/>
      <c r="B189" s="237"/>
      <c r="C189" t="s" s="163">
        <v>1110</v>
      </c>
      <c r="D189" t="s" s="163">
        <v>168</v>
      </c>
      <c r="E189" t="s" s="164">
        <v>2202</v>
      </c>
      <c r="F189" t="s" s="164">
        <v>2203</v>
      </c>
      <c r="G189" t="s" s="165">
        <v>1399</v>
      </c>
      <c r="H189" s="166">
        <v>5</v>
      </c>
      <c r="I189" s="167"/>
      <c r="J189" s="168">
        <f>ROUND(I189*H189,2)</f>
        <v>0</v>
      </c>
      <c r="K189" s="169"/>
      <c r="L189" s="170"/>
      <c r="M189" s="171"/>
      <c r="N189" t="s" s="172">
        <v>49</v>
      </c>
      <c r="O189" s="204"/>
      <c r="P189" s="137">
        <f>O189*H189</f>
        <v>0</v>
      </c>
      <c r="Q189" s="137">
        <v>0</v>
      </c>
      <c r="R189" s="137">
        <f>Q189*H189</f>
        <v>0</v>
      </c>
      <c r="S189" s="137">
        <v>0</v>
      </c>
      <c r="T189" s="138">
        <f>S189*H189</f>
        <v>0</v>
      </c>
      <c r="U189" s="238"/>
      <c r="V189" s="204"/>
      <c r="W189" s="204"/>
      <c r="X189" s="204"/>
      <c r="Y189" s="204"/>
      <c r="Z189" s="204"/>
      <c r="AA189" s="204"/>
      <c r="AB189" s="204"/>
      <c r="AC189" s="204"/>
      <c r="AD189" s="204"/>
      <c r="AE189" s="204"/>
      <c r="AF189" s="204"/>
      <c r="AG189" s="204"/>
      <c r="AH189" s="204"/>
      <c r="AI189" s="204"/>
      <c r="AJ189" s="204"/>
      <c r="AK189" s="204"/>
      <c r="AL189" s="204"/>
      <c r="AM189" s="204"/>
      <c r="AN189" s="204"/>
      <c r="AO189" s="204"/>
      <c r="AP189" s="204"/>
      <c r="AQ189" s="204"/>
      <c r="AR189" t="s" s="139">
        <v>313</v>
      </c>
      <c r="AS189" s="204"/>
      <c r="AT189" t="s" s="139">
        <v>168</v>
      </c>
      <c r="AU189" t="s" s="139">
        <v>24</v>
      </c>
      <c r="AV189" s="204"/>
      <c r="AW189" s="204"/>
      <c r="AX189" s="204"/>
      <c r="AY189" t="s" s="97">
        <v>132</v>
      </c>
      <c r="AZ189" s="204"/>
      <c r="BA189" s="204"/>
      <c r="BB189" s="204"/>
      <c r="BC189" s="204"/>
      <c r="BD189" s="204"/>
      <c r="BE189" s="140">
        <f>IF(N189="základní",J189,0)</f>
        <v>0</v>
      </c>
      <c r="BF189" s="140">
        <f>IF(N189="snížená",J189,0)</f>
        <v>0</v>
      </c>
      <c r="BG189" s="140">
        <f>IF(N189="zákl. přenesená",J189,0)</f>
        <v>0</v>
      </c>
      <c r="BH189" s="140">
        <f>IF(N189="sníž. přenesená",J189,0)</f>
        <v>0</v>
      </c>
      <c r="BI189" s="140">
        <f>IF(N189="nulová",J189,0)</f>
        <v>0</v>
      </c>
      <c r="BJ189" t="s" s="97">
        <v>130</v>
      </c>
      <c r="BK189" s="140">
        <f>ROUND(I189*H189,2)</f>
        <v>0</v>
      </c>
      <c r="BL189" t="s" s="97">
        <v>222</v>
      </c>
      <c r="BM189" t="s" s="141">
        <v>2212</v>
      </c>
    </row>
    <row r="190" ht="21.75" customHeight="1">
      <c r="A190" s="206"/>
      <c r="B190" s="237"/>
      <c r="C190" t="s" s="163">
        <v>1116</v>
      </c>
      <c r="D190" t="s" s="163">
        <v>168</v>
      </c>
      <c r="E190" t="s" s="164">
        <v>2213</v>
      </c>
      <c r="F190" t="s" s="164">
        <v>2214</v>
      </c>
      <c r="G190" t="s" s="165">
        <v>1399</v>
      </c>
      <c r="H190" s="166">
        <v>5</v>
      </c>
      <c r="I190" s="167"/>
      <c r="J190" s="168">
        <f>ROUND(I190*H190,2)</f>
        <v>0</v>
      </c>
      <c r="K190" s="169"/>
      <c r="L190" s="170"/>
      <c r="M190" s="171"/>
      <c r="N190" t="s" s="172">
        <v>49</v>
      </c>
      <c r="O190" s="204"/>
      <c r="P190" s="137">
        <f>O190*H190</f>
        <v>0</v>
      </c>
      <c r="Q190" s="137">
        <v>0</v>
      </c>
      <c r="R190" s="137">
        <f>Q190*H190</f>
        <v>0</v>
      </c>
      <c r="S190" s="137">
        <v>0</v>
      </c>
      <c r="T190" s="138">
        <f>S190*H190</f>
        <v>0</v>
      </c>
      <c r="U190" s="238"/>
      <c r="V190" s="204"/>
      <c r="W190" s="204"/>
      <c r="X190" s="204"/>
      <c r="Y190" s="204"/>
      <c r="Z190" s="204"/>
      <c r="AA190" s="204"/>
      <c r="AB190" s="204"/>
      <c r="AC190" s="204"/>
      <c r="AD190" s="204"/>
      <c r="AE190" s="204"/>
      <c r="AF190" s="204"/>
      <c r="AG190" s="204"/>
      <c r="AH190" s="204"/>
      <c r="AI190" s="204"/>
      <c r="AJ190" s="204"/>
      <c r="AK190" s="204"/>
      <c r="AL190" s="204"/>
      <c r="AM190" s="204"/>
      <c r="AN190" s="204"/>
      <c r="AO190" s="204"/>
      <c r="AP190" s="204"/>
      <c r="AQ190" s="204"/>
      <c r="AR190" t="s" s="139">
        <v>313</v>
      </c>
      <c r="AS190" s="204"/>
      <c r="AT190" t="s" s="139">
        <v>168</v>
      </c>
      <c r="AU190" t="s" s="139">
        <v>24</v>
      </c>
      <c r="AV190" s="204"/>
      <c r="AW190" s="204"/>
      <c r="AX190" s="204"/>
      <c r="AY190" t="s" s="97">
        <v>132</v>
      </c>
      <c r="AZ190" s="204"/>
      <c r="BA190" s="204"/>
      <c r="BB190" s="204"/>
      <c r="BC190" s="204"/>
      <c r="BD190" s="204"/>
      <c r="BE190" s="140">
        <f>IF(N190="základní",J190,0)</f>
        <v>0</v>
      </c>
      <c r="BF190" s="140">
        <f>IF(N190="snížená",J190,0)</f>
        <v>0</v>
      </c>
      <c r="BG190" s="140">
        <f>IF(N190="zákl. přenesená",J190,0)</f>
        <v>0</v>
      </c>
      <c r="BH190" s="140">
        <f>IF(N190="sníž. přenesená",J190,0)</f>
        <v>0</v>
      </c>
      <c r="BI190" s="140">
        <f>IF(N190="nulová",J190,0)</f>
        <v>0</v>
      </c>
      <c r="BJ190" t="s" s="97">
        <v>130</v>
      </c>
      <c r="BK190" s="140">
        <f>ROUND(I190*H190,2)</f>
        <v>0</v>
      </c>
      <c r="BL190" t="s" s="97">
        <v>222</v>
      </c>
      <c r="BM190" t="s" s="141">
        <v>2215</v>
      </c>
    </row>
    <row r="191" ht="24.15" customHeight="1">
      <c r="A191" s="206"/>
      <c r="B191" s="237"/>
      <c r="C191" t="s" s="163">
        <v>1123</v>
      </c>
      <c r="D191" t="s" s="163">
        <v>168</v>
      </c>
      <c r="E191" t="s" s="164">
        <v>2216</v>
      </c>
      <c r="F191" t="s" s="164">
        <v>2217</v>
      </c>
      <c r="G191" t="s" s="165">
        <v>1399</v>
      </c>
      <c r="H191" s="166">
        <v>1</v>
      </c>
      <c r="I191" s="167"/>
      <c r="J191" s="168">
        <f>ROUND(I191*H191,2)</f>
        <v>0</v>
      </c>
      <c r="K191" s="169"/>
      <c r="L191" s="170"/>
      <c r="M191" s="171"/>
      <c r="N191" t="s" s="172">
        <v>49</v>
      </c>
      <c r="O191" s="204"/>
      <c r="P191" s="137">
        <f>O191*H191</f>
        <v>0</v>
      </c>
      <c r="Q191" s="137">
        <v>0</v>
      </c>
      <c r="R191" s="137">
        <f>Q191*H191</f>
        <v>0</v>
      </c>
      <c r="S191" s="137">
        <v>0</v>
      </c>
      <c r="T191" s="138">
        <f>S191*H191</f>
        <v>0</v>
      </c>
      <c r="U191" s="238"/>
      <c r="V191" s="204"/>
      <c r="W191" s="204"/>
      <c r="X191" s="204"/>
      <c r="Y191" s="204"/>
      <c r="Z191" s="204"/>
      <c r="AA191" s="204"/>
      <c r="AB191" s="204"/>
      <c r="AC191" s="204"/>
      <c r="AD191" s="204"/>
      <c r="AE191" s="204"/>
      <c r="AF191" s="204"/>
      <c r="AG191" s="204"/>
      <c r="AH191" s="204"/>
      <c r="AI191" s="204"/>
      <c r="AJ191" s="204"/>
      <c r="AK191" s="204"/>
      <c r="AL191" s="204"/>
      <c r="AM191" s="204"/>
      <c r="AN191" s="204"/>
      <c r="AO191" s="204"/>
      <c r="AP191" s="204"/>
      <c r="AQ191" s="204"/>
      <c r="AR191" t="s" s="139">
        <v>313</v>
      </c>
      <c r="AS191" s="204"/>
      <c r="AT191" t="s" s="139">
        <v>168</v>
      </c>
      <c r="AU191" t="s" s="139">
        <v>24</v>
      </c>
      <c r="AV191" s="204"/>
      <c r="AW191" s="204"/>
      <c r="AX191" s="204"/>
      <c r="AY191" t="s" s="97">
        <v>132</v>
      </c>
      <c r="AZ191" s="204"/>
      <c r="BA191" s="204"/>
      <c r="BB191" s="204"/>
      <c r="BC191" s="204"/>
      <c r="BD191" s="204"/>
      <c r="BE191" s="140">
        <f>IF(N191="základní",J191,0)</f>
        <v>0</v>
      </c>
      <c r="BF191" s="140">
        <f>IF(N191="snížená",J191,0)</f>
        <v>0</v>
      </c>
      <c r="BG191" s="140">
        <f>IF(N191="zákl. přenesená",J191,0)</f>
        <v>0</v>
      </c>
      <c r="BH191" s="140">
        <f>IF(N191="sníž. přenesená",J191,0)</f>
        <v>0</v>
      </c>
      <c r="BI191" s="140">
        <f>IF(N191="nulová",J191,0)</f>
        <v>0</v>
      </c>
      <c r="BJ191" t="s" s="97">
        <v>130</v>
      </c>
      <c r="BK191" s="140">
        <f>ROUND(I191*H191,2)</f>
        <v>0</v>
      </c>
      <c r="BL191" t="s" s="97">
        <v>222</v>
      </c>
      <c r="BM191" t="s" s="141">
        <v>2218</v>
      </c>
    </row>
    <row r="192" ht="24.15" customHeight="1">
      <c r="A192" s="206"/>
      <c r="B192" s="237"/>
      <c r="C192" t="s" s="163">
        <v>1127</v>
      </c>
      <c r="D192" t="s" s="163">
        <v>168</v>
      </c>
      <c r="E192" t="s" s="164">
        <v>2192</v>
      </c>
      <c r="F192" t="s" s="164">
        <v>2193</v>
      </c>
      <c r="G192" t="s" s="165">
        <v>1399</v>
      </c>
      <c r="H192" s="166">
        <v>1</v>
      </c>
      <c r="I192" s="167"/>
      <c r="J192" s="168">
        <f>ROUND(I192*H192,2)</f>
        <v>0</v>
      </c>
      <c r="K192" s="169"/>
      <c r="L192" s="170"/>
      <c r="M192" s="171"/>
      <c r="N192" t="s" s="172">
        <v>49</v>
      </c>
      <c r="O192" s="204"/>
      <c r="P192" s="137">
        <f>O192*H192</f>
        <v>0</v>
      </c>
      <c r="Q192" s="137">
        <v>0</v>
      </c>
      <c r="R192" s="137">
        <f>Q192*H192</f>
        <v>0</v>
      </c>
      <c r="S192" s="137">
        <v>0</v>
      </c>
      <c r="T192" s="138">
        <f>S192*H192</f>
        <v>0</v>
      </c>
      <c r="U192" s="238"/>
      <c r="V192" s="204"/>
      <c r="W192" s="204"/>
      <c r="X192" s="204"/>
      <c r="Y192" s="204"/>
      <c r="Z192" s="204"/>
      <c r="AA192" s="204"/>
      <c r="AB192" s="204"/>
      <c r="AC192" s="204"/>
      <c r="AD192" s="204"/>
      <c r="AE192" s="204"/>
      <c r="AF192" s="204"/>
      <c r="AG192" s="204"/>
      <c r="AH192" s="204"/>
      <c r="AI192" s="204"/>
      <c r="AJ192" s="204"/>
      <c r="AK192" s="204"/>
      <c r="AL192" s="204"/>
      <c r="AM192" s="204"/>
      <c r="AN192" s="204"/>
      <c r="AO192" s="204"/>
      <c r="AP192" s="204"/>
      <c r="AQ192" s="204"/>
      <c r="AR192" t="s" s="139">
        <v>313</v>
      </c>
      <c r="AS192" s="204"/>
      <c r="AT192" t="s" s="139">
        <v>168</v>
      </c>
      <c r="AU192" t="s" s="139">
        <v>24</v>
      </c>
      <c r="AV192" s="204"/>
      <c r="AW192" s="204"/>
      <c r="AX192" s="204"/>
      <c r="AY192" t="s" s="97">
        <v>132</v>
      </c>
      <c r="AZ192" s="204"/>
      <c r="BA192" s="204"/>
      <c r="BB192" s="204"/>
      <c r="BC192" s="204"/>
      <c r="BD192" s="204"/>
      <c r="BE192" s="140">
        <f>IF(N192="základní",J192,0)</f>
        <v>0</v>
      </c>
      <c r="BF192" s="140">
        <f>IF(N192="snížená",J192,0)</f>
        <v>0</v>
      </c>
      <c r="BG192" s="140">
        <f>IF(N192="zákl. přenesená",J192,0)</f>
        <v>0</v>
      </c>
      <c r="BH192" s="140">
        <f>IF(N192="sníž. přenesená",J192,0)</f>
        <v>0</v>
      </c>
      <c r="BI192" s="140">
        <f>IF(N192="nulová",J192,0)</f>
        <v>0</v>
      </c>
      <c r="BJ192" t="s" s="97">
        <v>130</v>
      </c>
      <c r="BK192" s="140">
        <f>ROUND(I192*H192,2)</f>
        <v>0</v>
      </c>
      <c r="BL192" t="s" s="97">
        <v>222</v>
      </c>
      <c r="BM192" t="s" s="141">
        <v>2219</v>
      </c>
    </row>
    <row r="193" ht="21.75" customHeight="1">
      <c r="A193" s="206"/>
      <c r="B193" s="237"/>
      <c r="C193" t="s" s="163">
        <v>1133</v>
      </c>
      <c r="D193" t="s" s="163">
        <v>168</v>
      </c>
      <c r="E193" t="s" s="164">
        <v>2202</v>
      </c>
      <c r="F193" t="s" s="164">
        <v>2203</v>
      </c>
      <c r="G193" t="s" s="165">
        <v>1399</v>
      </c>
      <c r="H193" s="166">
        <v>1</v>
      </c>
      <c r="I193" s="167"/>
      <c r="J193" s="168">
        <f>ROUND(I193*H193,2)</f>
        <v>0</v>
      </c>
      <c r="K193" s="169"/>
      <c r="L193" s="170"/>
      <c r="M193" s="171"/>
      <c r="N193" t="s" s="172">
        <v>49</v>
      </c>
      <c r="O193" s="204"/>
      <c r="P193" s="137">
        <f>O193*H193</f>
        <v>0</v>
      </c>
      <c r="Q193" s="137">
        <v>0</v>
      </c>
      <c r="R193" s="137">
        <f>Q193*H193</f>
        <v>0</v>
      </c>
      <c r="S193" s="137">
        <v>0</v>
      </c>
      <c r="T193" s="138">
        <f>S193*H193</f>
        <v>0</v>
      </c>
      <c r="U193" s="238"/>
      <c r="V193" s="204"/>
      <c r="W193" s="204"/>
      <c r="X193" s="204"/>
      <c r="Y193" s="204"/>
      <c r="Z193" s="204"/>
      <c r="AA193" s="204"/>
      <c r="AB193" s="204"/>
      <c r="AC193" s="204"/>
      <c r="AD193" s="204"/>
      <c r="AE193" s="204"/>
      <c r="AF193" s="204"/>
      <c r="AG193" s="204"/>
      <c r="AH193" s="204"/>
      <c r="AI193" s="204"/>
      <c r="AJ193" s="204"/>
      <c r="AK193" s="204"/>
      <c r="AL193" s="204"/>
      <c r="AM193" s="204"/>
      <c r="AN193" s="204"/>
      <c r="AO193" s="204"/>
      <c r="AP193" s="204"/>
      <c r="AQ193" s="204"/>
      <c r="AR193" t="s" s="139">
        <v>313</v>
      </c>
      <c r="AS193" s="204"/>
      <c r="AT193" t="s" s="139">
        <v>168</v>
      </c>
      <c r="AU193" t="s" s="139">
        <v>24</v>
      </c>
      <c r="AV193" s="204"/>
      <c r="AW193" s="204"/>
      <c r="AX193" s="204"/>
      <c r="AY193" t="s" s="97">
        <v>132</v>
      </c>
      <c r="AZ193" s="204"/>
      <c r="BA193" s="204"/>
      <c r="BB193" s="204"/>
      <c r="BC193" s="204"/>
      <c r="BD193" s="204"/>
      <c r="BE193" s="140">
        <f>IF(N193="základní",J193,0)</f>
        <v>0</v>
      </c>
      <c r="BF193" s="140">
        <f>IF(N193="snížená",J193,0)</f>
        <v>0</v>
      </c>
      <c r="BG193" s="140">
        <f>IF(N193="zákl. přenesená",J193,0)</f>
        <v>0</v>
      </c>
      <c r="BH193" s="140">
        <f>IF(N193="sníž. přenesená",J193,0)</f>
        <v>0</v>
      </c>
      <c r="BI193" s="140">
        <f>IF(N193="nulová",J193,0)</f>
        <v>0</v>
      </c>
      <c r="BJ193" t="s" s="97">
        <v>130</v>
      </c>
      <c r="BK193" s="140">
        <f>ROUND(I193*H193,2)</f>
        <v>0</v>
      </c>
      <c r="BL193" t="s" s="97">
        <v>222</v>
      </c>
      <c r="BM193" t="s" s="141">
        <v>2220</v>
      </c>
    </row>
    <row r="194" ht="21.75" customHeight="1">
      <c r="A194" s="206"/>
      <c r="B194" s="237"/>
      <c r="C194" t="s" s="163">
        <v>1138</v>
      </c>
      <c r="D194" t="s" s="163">
        <v>168</v>
      </c>
      <c r="E194" t="s" s="164">
        <v>2221</v>
      </c>
      <c r="F194" t="s" s="164">
        <v>2222</v>
      </c>
      <c r="G194" t="s" s="165">
        <v>1399</v>
      </c>
      <c r="H194" s="166">
        <v>2</v>
      </c>
      <c r="I194" s="167"/>
      <c r="J194" s="168">
        <f>ROUND(I194*H194,2)</f>
        <v>0</v>
      </c>
      <c r="K194" s="169"/>
      <c r="L194" s="170"/>
      <c r="M194" s="171"/>
      <c r="N194" t="s" s="172">
        <v>49</v>
      </c>
      <c r="O194" s="204"/>
      <c r="P194" s="137">
        <f>O194*H194</f>
        <v>0</v>
      </c>
      <c r="Q194" s="137">
        <v>0</v>
      </c>
      <c r="R194" s="137">
        <f>Q194*H194</f>
        <v>0</v>
      </c>
      <c r="S194" s="137">
        <v>0</v>
      </c>
      <c r="T194" s="138">
        <f>S194*H194</f>
        <v>0</v>
      </c>
      <c r="U194" s="238"/>
      <c r="V194" s="204"/>
      <c r="W194" s="204"/>
      <c r="X194" s="204"/>
      <c r="Y194" s="204"/>
      <c r="Z194" s="204"/>
      <c r="AA194" s="204"/>
      <c r="AB194" s="204"/>
      <c r="AC194" s="204"/>
      <c r="AD194" s="204"/>
      <c r="AE194" s="204"/>
      <c r="AF194" s="204"/>
      <c r="AG194" s="204"/>
      <c r="AH194" s="204"/>
      <c r="AI194" s="204"/>
      <c r="AJ194" s="204"/>
      <c r="AK194" s="204"/>
      <c r="AL194" s="204"/>
      <c r="AM194" s="204"/>
      <c r="AN194" s="204"/>
      <c r="AO194" s="204"/>
      <c r="AP194" s="204"/>
      <c r="AQ194" s="204"/>
      <c r="AR194" t="s" s="139">
        <v>313</v>
      </c>
      <c r="AS194" s="204"/>
      <c r="AT194" t="s" s="139">
        <v>168</v>
      </c>
      <c r="AU194" t="s" s="139">
        <v>24</v>
      </c>
      <c r="AV194" s="204"/>
      <c r="AW194" s="204"/>
      <c r="AX194" s="204"/>
      <c r="AY194" t="s" s="97">
        <v>132</v>
      </c>
      <c r="AZ194" s="204"/>
      <c r="BA194" s="204"/>
      <c r="BB194" s="204"/>
      <c r="BC194" s="204"/>
      <c r="BD194" s="204"/>
      <c r="BE194" s="140">
        <f>IF(N194="základní",J194,0)</f>
        <v>0</v>
      </c>
      <c r="BF194" s="140">
        <f>IF(N194="snížená",J194,0)</f>
        <v>0</v>
      </c>
      <c r="BG194" s="140">
        <f>IF(N194="zákl. přenesená",J194,0)</f>
        <v>0</v>
      </c>
      <c r="BH194" s="140">
        <f>IF(N194="sníž. přenesená",J194,0)</f>
        <v>0</v>
      </c>
      <c r="BI194" s="140">
        <f>IF(N194="nulová",J194,0)</f>
        <v>0</v>
      </c>
      <c r="BJ194" t="s" s="97">
        <v>130</v>
      </c>
      <c r="BK194" s="140">
        <f>ROUND(I194*H194,2)</f>
        <v>0</v>
      </c>
      <c r="BL194" t="s" s="97">
        <v>222</v>
      </c>
      <c r="BM194" t="s" s="141">
        <v>2223</v>
      </c>
    </row>
    <row r="195" ht="24.15" customHeight="1">
      <c r="A195" s="206"/>
      <c r="B195" s="237"/>
      <c r="C195" t="s" s="163">
        <v>1143</v>
      </c>
      <c r="D195" t="s" s="163">
        <v>168</v>
      </c>
      <c r="E195" t="s" s="164">
        <v>2224</v>
      </c>
      <c r="F195" t="s" s="164">
        <v>2225</v>
      </c>
      <c r="G195" t="s" s="165">
        <v>1399</v>
      </c>
      <c r="H195" s="166">
        <v>2</v>
      </c>
      <c r="I195" s="167"/>
      <c r="J195" s="168">
        <f>ROUND(I195*H195,2)</f>
        <v>0</v>
      </c>
      <c r="K195" s="169"/>
      <c r="L195" s="170"/>
      <c r="M195" s="171"/>
      <c r="N195" t="s" s="172">
        <v>49</v>
      </c>
      <c r="O195" s="204"/>
      <c r="P195" s="137">
        <f>O195*H195</f>
        <v>0</v>
      </c>
      <c r="Q195" s="137">
        <v>0</v>
      </c>
      <c r="R195" s="137">
        <f>Q195*H195</f>
        <v>0</v>
      </c>
      <c r="S195" s="137">
        <v>0</v>
      </c>
      <c r="T195" s="138">
        <f>S195*H195</f>
        <v>0</v>
      </c>
      <c r="U195" s="238"/>
      <c r="V195" s="204"/>
      <c r="W195" s="204"/>
      <c r="X195" s="204"/>
      <c r="Y195" s="204"/>
      <c r="Z195" s="204"/>
      <c r="AA195" s="204"/>
      <c r="AB195" s="204"/>
      <c r="AC195" s="204"/>
      <c r="AD195" s="204"/>
      <c r="AE195" s="204"/>
      <c r="AF195" s="204"/>
      <c r="AG195" s="204"/>
      <c r="AH195" s="204"/>
      <c r="AI195" s="204"/>
      <c r="AJ195" s="204"/>
      <c r="AK195" s="204"/>
      <c r="AL195" s="204"/>
      <c r="AM195" s="204"/>
      <c r="AN195" s="204"/>
      <c r="AO195" s="204"/>
      <c r="AP195" s="204"/>
      <c r="AQ195" s="204"/>
      <c r="AR195" t="s" s="139">
        <v>313</v>
      </c>
      <c r="AS195" s="204"/>
      <c r="AT195" t="s" s="139">
        <v>168</v>
      </c>
      <c r="AU195" t="s" s="139">
        <v>24</v>
      </c>
      <c r="AV195" s="204"/>
      <c r="AW195" s="204"/>
      <c r="AX195" s="204"/>
      <c r="AY195" t="s" s="97">
        <v>132</v>
      </c>
      <c r="AZ195" s="204"/>
      <c r="BA195" s="204"/>
      <c r="BB195" s="204"/>
      <c r="BC195" s="204"/>
      <c r="BD195" s="204"/>
      <c r="BE195" s="140">
        <f>IF(N195="základní",J195,0)</f>
        <v>0</v>
      </c>
      <c r="BF195" s="140">
        <f>IF(N195="snížená",J195,0)</f>
        <v>0</v>
      </c>
      <c r="BG195" s="140">
        <f>IF(N195="zákl. přenesená",J195,0)</f>
        <v>0</v>
      </c>
      <c r="BH195" s="140">
        <f>IF(N195="sníž. přenesená",J195,0)</f>
        <v>0</v>
      </c>
      <c r="BI195" s="140">
        <f>IF(N195="nulová",J195,0)</f>
        <v>0</v>
      </c>
      <c r="BJ195" t="s" s="97">
        <v>130</v>
      </c>
      <c r="BK195" s="140">
        <f>ROUND(I195*H195,2)</f>
        <v>0</v>
      </c>
      <c r="BL195" t="s" s="97">
        <v>222</v>
      </c>
      <c r="BM195" t="s" s="141">
        <v>2226</v>
      </c>
    </row>
    <row r="196" ht="24.15" customHeight="1">
      <c r="A196" s="206"/>
      <c r="B196" s="237"/>
      <c r="C196" t="s" s="163">
        <v>1149</v>
      </c>
      <c r="D196" t="s" s="163">
        <v>168</v>
      </c>
      <c r="E196" t="s" s="164">
        <v>2192</v>
      </c>
      <c r="F196" t="s" s="164">
        <v>2193</v>
      </c>
      <c r="G196" t="s" s="165">
        <v>1399</v>
      </c>
      <c r="H196" s="166">
        <v>2</v>
      </c>
      <c r="I196" s="167"/>
      <c r="J196" s="168">
        <f>ROUND(I196*H196,2)</f>
        <v>0</v>
      </c>
      <c r="K196" s="169"/>
      <c r="L196" s="170"/>
      <c r="M196" s="171"/>
      <c r="N196" t="s" s="172">
        <v>49</v>
      </c>
      <c r="O196" s="204"/>
      <c r="P196" s="137">
        <f>O196*H196</f>
        <v>0</v>
      </c>
      <c r="Q196" s="137">
        <v>0</v>
      </c>
      <c r="R196" s="137">
        <f>Q196*H196</f>
        <v>0</v>
      </c>
      <c r="S196" s="137">
        <v>0</v>
      </c>
      <c r="T196" s="138">
        <f>S196*H196</f>
        <v>0</v>
      </c>
      <c r="U196" s="238"/>
      <c r="V196" s="204"/>
      <c r="W196" s="204"/>
      <c r="X196" s="204"/>
      <c r="Y196" s="204"/>
      <c r="Z196" s="204"/>
      <c r="AA196" s="204"/>
      <c r="AB196" s="204"/>
      <c r="AC196" s="204"/>
      <c r="AD196" s="204"/>
      <c r="AE196" s="204"/>
      <c r="AF196" s="204"/>
      <c r="AG196" s="204"/>
      <c r="AH196" s="204"/>
      <c r="AI196" s="204"/>
      <c r="AJ196" s="204"/>
      <c r="AK196" s="204"/>
      <c r="AL196" s="204"/>
      <c r="AM196" s="204"/>
      <c r="AN196" s="204"/>
      <c r="AO196" s="204"/>
      <c r="AP196" s="204"/>
      <c r="AQ196" s="204"/>
      <c r="AR196" t="s" s="139">
        <v>313</v>
      </c>
      <c r="AS196" s="204"/>
      <c r="AT196" t="s" s="139">
        <v>168</v>
      </c>
      <c r="AU196" t="s" s="139">
        <v>24</v>
      </c>
      <c r="AV196" s="204"/>
      <c r="AW196" s="204"/>
      <c r="AX196" s="204"/>
      <c r="AY196" t="s" s="97">
        <v>132</v>
      </c>
      <c r="AZ196" s="204"/>
      <c r="BA196" s="204"/>
      <c r="BB196" s="204"/>
      <c r="BC196" s="204"/>
      <c r="BD196" s="204"/>
      <c r="BE196" s="140">
        <f>IF(N196="základní",J196,0)</f>
        <v>0</v>
      </c>
      <c r="BF196" s="140">
        <f>IF(N196="snížená",J196,0)</f>
        <v>0</v>
      </c>
      <c r="BG196" s="140">
        <f>IF(N196="zákl. přenesená",J196,0)</f>
        <v>0</v>
      </c>
      <c r="BH196" s="140">
        <f>IF(N196="sníž. přenesená",J196,0)</f>
        <v>0</v>
      </c>
      <c r="BI196" s="140">
        <f>IF(N196="nulová",J196,0)</f>
        <v>0</v>
      </c>
      <c r="BJ196" t="s" s="97">
        <v>130</v>
      </c>
      <c r="BK196" s="140">
        <f>ROUND(I196*H196,2)</f>
        <v>0</v>
      </c>
      <c r="BL196" t="s" s="97">
        <v>222</v>
      </c>
      <c r="BM196" t="s" s="141">
        <v>2227</v>
      </c>
    </row>
    <row r="197" ht="21.75" customHeight="1">
      <c r="A197" s="206"/>
      <c r="B197" s="237"/>
      <c r="C197" t="s" s="163">
        <v>1153</v>
      </c>
      <c r="D197" t="s" s="163">
        <v>168</v>
      </c>
      <c r="E197" t="s" s="164">
        <v>2202</v>
      </c>
      <c r="F197" t="s" s="164">
        <v>2203</v>
      </c>
      <c r="G197" t="s" s="165">
        <v>1399</v>
      </c>
      <c r="H197" s="166">
        <v>2</v>
      </c>
      <c r="I197" s="167"/>
      <c r="J197" s="168">
        <f>ROUND(I197*H197,2)</f>
        <v>0</v>
      </c>
      <c r="K197" s="169"/>
      <c r="L197" s="170"/>
      <c r="M197" s="171"/>
      <c r="N197" t="s" s="172">
        <v>49</v>
      </c>
      <c r="O197" s="204"/>
      <c r="P197" s="137">
        <f>O197*H197</f>
        <v>0</v>
      </c>
      <c r="Q197" s="137">
        <v>0</v>
      </c>
      <c r="R197" s="137">
        <f>Q197*H197</f>
        <v>0</v>
      </c>
      <c r="S197" s="137">
        <v>0</v>
      </c>
      <c r="T197" s="138">
        <f>S197*H197</f>
        <v>0</v>
      </c>
      <c r="U197" s="238"/>
      <c r="V197" s="204"/>
      <c r="W197" s="204"/>
      <c r="X197" s="204"/>
      <c r="Y197" s="204"/>
      <c r="Z197" s="204"/>
      <c r="AA197" s="204"/>
      <c r="AB197" s="204"/>
      <c r="AC197" s="204"/>
      <c r="AD197" s="204"/>
      <c r="AE197" s="204"/>
      <c r="AF197" s="204"/>
      <c r="AG197" s="204"/>
      <c r="AH197" s="204"/>
      <c r="AI197" s="204"/>
      <c r="AJ197" s="204"/>
      <c r="AK197" s="204"/>
      <c r="AL197" s="204"/>
      <c r="AM197" s="204"/>
      <c r="AN197" s="204"/>
      <c r="AO197" s="204"/>
      <c r="AP197" s="204"/>
      <c r="AQ197" s="204"/>
      <c r="AR197" t="s" s="139">
        <v>313</v>
      </c>
      <c r="AS197" s="204"/>
      <c r="AT197" t="s" s="139">
        <v>168</v>
      </c>
      <c r="AU197" t="s" s="139">
        <v>24</v>
      </c>
      <c r="AV197" s="204"/>
      <c r="AW197" s="204"/>
      <c r="AX197" s="204"/>
      <c r="AY197" t="s" s="97">
        <v>132</v>
      </c>
      <c r="AZ197" s="204"/>
      <c r="BA197" s="204"/>
      <c r="BB197" s="204"/>
      <c r="BC197" s="204"/>
      <c r="BD197" s="204"/>
      <c r="BE197" s="140">
        <f>IF(N197="základní",J197,0)</f>
        <v>0</v>
      </c>
      <c r="BF197" s="140">
        <f>IF(N197="snížená",J197,0)</f>
        <v>0</v>
      </c>
      <c r="BG197" s="140">
        <f>IF(N197="zákl. přenesená",J197,0)</f>
        <v>0</v>
      </c>
      <c r="BH197" s="140">
        <f>IF(N197="sníž. přenesená",J197,0)</f>
        <v>0</v>
      </c>
      <c r="BI197" s="140">
        <f>IF(N197="nulová",J197,0)</f>
        <v>0</v>
      </c>
      <c r="BJ197" t="s" s="97">
        <v>130</v>
      </c>
      <c r="BK197" s="140">
        <f>ROUND(I197*H197,2)</f>
        <v>0</v>
      </c>
      <c r="BL197" t="s" s="97">
        <v>222</v>
      </c>
      <c r="BM197" t="s" s="141">
        <v>2228</v>
      </c>
    </row>
    <row r="198" ht="21.75" customHeight="1">
      <c r="A198" s="206"/>
      <c r="B198" s="237"/>
      <c r="C198" t="s" s="163">
        <v>1158</v>
      </c>
      <c r="D198" t="s" s="163">
        <v>168</v>
      </c>
      <c r="E198" t="s" s="164">
        <v>2229</v>
      </c>
      <c r="F198" t="s" s="164">
        <v>2230</v>
      </c>
      <c r="G198" t="s" s="165">
        <v>1399</v>
      </c>
      <c r="H198" s="166">
        <v>4</v>
      </c>
      <c r="I198" s="167"/>
      <c r="J198" s="168">
        <f>ROUND(I198*H198,2)</f>
        <v>0</v>
      </c>
      <c r="K198" s="169"/>
      <c r="L198" s="170"/>
      <c r="M198" s="171"/>
      <c r="N198" t="s" s="172">
        <v>49</v>
      </c>
      <c r="O198" s="204"/>
      <c r="P198" s="137">
        <f>O198*H198</f>
        <v>0</v>
      </c>
      <c r="Q198" s="137">
        <v>0</v>
      </c>
      <c r="R198" s="137">
        <f>Q198*H198</f>
        <v>0</v>
      </c>
      <c r="S198" s="137">
        <v>0</v>
      </c>
      <c r="T198" s="138">
        <f>S198*H198</f>
        <v>0</v>
      </c>
      <c r="U198" s="238"/>
      <c r="V198" s="204"/>
      <c r="W198" s="204"/>
      <c r="X198" s="204"/>
      <c r="Y198" s="204"/>
      <c r="Z198" s="204"/>
      <c r="AA198" s="204"/>
      <c r="AB198" s="204"/>
      <c r="AC198" s="204"/>
      <c r="AD198" s="204"/>
      <c r="AE198" s="204"/>
      <c r="AF198" s="204"/>
      <c r="AG198" s="204"/>
      <c r="AH198" s="204"/>
      <c r="AI198" s="204"/>
      <c r="AJ198" s="204"/>
      <c r="AK198" s="204"/>
      <c r="AL198" s="204"/>
      <c r="AM198" s="204"/>
      <c r="AN198" s="204"/>
      <c r="AO198" s="204"/>
      <c r="AP198" s="204"/>
      <c r="AQ198" s="204"/>
      <c r="AR198" t="s" s="139">
        <v>313</v>
      </c>
      <c r="AS198" s="204"/>
      <c r="AT198" t="s" s="139">
        <v>168</v>
      </c>
      <c r="AU198" t="s" s="139">
        <v>24</v>
      </c>
      <c r="AV198" s="204"/>
      <c r="AW198" s="204"/>
      <c r="AX198" s="204"/>
      <c r="AY198" t="s" s="97">
        <v>132</v>
      </c>
      <c r="AZ198" s="204"/>
      <c r="BA198" s="204"/>
      <c r="BB198" s="204"/>
      <c r="BC198" s="204"/>
      <c r="BD198" s="204"/>
      <c r="BE198" s="140">
        <f>IF(N198="základní",J198,0)</f>
        <v>0</v>
      </c>
      <c r="BF198" s="140">
        <f>IF(N198="snížená",J198,0)</f>
        <v>0</v>
      </c>
      <c r="BG198" s="140">
        <f>IF(N198="zákl. přenesená",J198,0)</f>
        <v>0</v>
      </c>
      <c r="BH198" s="140">
        <f>IF(N198="sníž. přenesená",J198,0)</f>
        <v>0</v>
      </c>
      <c r="BI198" s="140">
        <f>IF(N198="nulová",J198,0)</f>
        <v>0</v>
      </c>
      <c r="BJ198" t="s" s="97">
        <v>130</v>
      </c>
      <c r="BK198" s="140">
        <f>ROUND(I198*H198,2)</f>
        <v>0</v>
      </c>
      <c r="BL198" t="s" s="97">
        <v>222</v>
      </c>
      <c r="BM198" t="s" s="141">
        <v>2231</v>
      </c>
    </row>
    <row r="199" ht="24.15" customHeight="1">
      <c r="A199" s="206"/>
      <c r="B199" s="237"/>
      <c r="C199" t="s" s="163">
        <v>1162</v>
      </c>
      <c r="D199" t="s" s="163">
        <v>168</v>
      </c>
      <c r="E199" t="s" s="164">
        <v>2232</v>
      </c>
      <c r="F199" t="s" s="164">
        <v>2233</v>
      </c>
      <c r="G199" t="s" s="165">
        <v>1399</v>
      </c>
      <c r="H199" s="166">
        <v>1</v>
      </c>
      <c r="I199" s="167"/>
      <c r="J199" s="168">
        <f>ROUND(I199*H199,2)</f>
        <v>0</v>
      </c>
      <c r="K199" s="169"/>
      <c r="L199" s="170"/>
      <c r="M199" s="171"/>
      <c r="N199" t="s" s="172">
        <v>49</v>
      </c>
      <c r="O199" s="204"/>
      <c r="P199" s="137">
        <f>O199*H199</f>
        <v>0</v>
      </c>
      <c r="Q199" s="137">
        <v>0</v>
      </c>
      <c r="R199" s="137">
        <f>Q199*H199</f>
        <v>0</v>
      </c>
      <c r="S199" s="137">
        <v>0</v>
      </c>
      <c r="T199" s="138">
        <f>S199*H199</f>
        <v>0</v>
      </c>
      <c r="U199" s="238"/>
      <c r="V199" s="204"/>
      <c r="W199" s="204"/>
      <c r="X199" s="204"/>
      <c r="Y199" s="204"/>
      <c r="Z199" s="204"/>
      <c r="AA199" s="204"/>
      <c r="AB199" s="204"/>
      <c r="AC199" s="204"/>
      <c r="AD199" s="204"/>
      <c r="AE199" s="204"/>
      <c r="AF199" s="204"/>
      <c r="AG199" s="204"/>
      <c r="AH199" s="204"/>
      <c r="AI199" s="204"/>
      <c r="AJ199" s="204"/>
      <c r="AK199" s="204"/>
      <c r="AL199" s="204"/>
      <c r="AM199" s="204"/>
      <c r="AN199" s="204"/>
      <c r="AO199" s="204"/>
      <c r="AP199" s="204"/>
      <c r="AQ199" s="204"/>
      <c r="AR199" t="s" s="139">
        <v>313</v>
      </c>
      <c r="AS199" s="204"/>
      <c r="AT199" t="s" s="139">
        <v>168</v>
      </c>
      <c r="AU199" t="s" s="139">
        <v>24</v>
      </c>
      <c r="AV199" s="204"/>
      <c r="AW199" s="204"/>
      <c r="AX199" s="204"/>
      <c r="AY199" t="s" s="97">
        <v>132</v>
      </c>
      <c r="AZ199" s="204"/>
      <c r="BA199" s="204"/>
      <c r="BB199" s="204"/>
      <c r="BC199" s="204"/>
      <c r="BD199" s="204"/>
      <c r="BE199" s="140">
        <f>IF(N199="základní",J199,0)</f>
        <v>0</v>
      </c>
      <c r="BF199" s="140">
        <f>IF(N199="snížená",J199,0)</f>
        <v>0</v>
      </c>
      <c r="BG199" s="140">
        <f>IF(N199="zákl. přenesená",J199,0)</f>
        <v>0</v>
      </c>
      <c r="BH199" s="140">
        <f>IF(N199="sníž. přenesená",J199,0)</f>
        <v>0</v>
      </c>
      <c r="BI199" s="140">
        <f>IF(N199="nulová",J199,0)</f>
        <v>0</v>
      </c>
      <c r="BJ199" t="s" s="97">
        <v>130</v>
      </c>
      <c r="BK199" s="140">
        <f>ROUND(I199*H199,2)</f>
        <v>0</v>
      </c>
      <c r="BL199" t="s" s="97">
        <v>222</v>
      </c>
      <c r="BM199" t="s" s="141">
        <v>2234</v>
      </c>
    </row>
    <row r="200" ht="21.75" customHeight="1">
      <c r="A200" s="206"/>
      <c r="B200" s="237"/>
      <c r="C200" t="s" s="163">
        <v>1166</v>
      </c>
      <c r="D200" t="s" s="163">
        <v>168</v>
      </c>
      <c r="E200" t="s" s="164">
        <v>2235</v>
      </c>
      <c r="F200" t="s" s="164">
        <v>2236</v>
      </c>
      <c r="G200" t="s" s="165">
        <v>1399</v>
      </c>
      <c r="H200" s="166">
        <v>2</v>
      </c>
      <c r="I200" s="167"/>
      <c r="J200" s="168">
        <f>ROUND(I200*H200,2)</f>
        <v>0</v>
      </c>
      <c r="K200" s="169"/>
      <c r="L200" s="170"/>
      <c r="M200" s="171"/>
      <c r="N200" t="s" s="172">
        <v>49</v>
      </c>
      <c r="O200" s="204"/>
      <c r="P200" s="137">
        <f>O200*H200</f>
        <v>0</v>
      </c>
      <c r="Q200" s="137">
        <v>0</v>
      </c>
      <c r="R200" s="137">
        <f>Q200*H200</f>
        <v>0</v>
      </c>
      <c r="S200" s="137">
        <v>0</v>
      </c>
      <c r="T200" s="138">
        <f>S200*H200</f>
        <v>0</v>
      </c>
      <c r="U200" s="238"/>
      <c r="V200" s="204"/>
      <c r="W200" s="204"/>
      <c r="X200" s="204"/>
      <c r="Y200" s="204"/>
      <c r="Z200" s="204"/>
      <c r="AA200" s="204"/>
      <c r="AB200" s="204"/>
      <c r="AC200" s="204"/>
      <c r="AD200" s="204"/>
      <c r="AE200" s="204"/>
      <c r="AF200" s="204"/>
      <c r="AG200" s="204"/>
      <c r="AH200" s="204"/>
      <c r="AI200" s="204"/>
      <c r="AJ200" s="204"/>
      <c r="AK200" s="204"/>
      <c r="AL200" s="204"/>
      <c r="AM200" s="204"/>
      <c r="AN200" s="204"/>
      <c r="AO200" s="204"/>
      <c r="AP200" s="204"/>
      <c r="AQ200" s="204"/>
      <c r="AR200" t="s" s="139">
        <v>313</v>
      </c>
      <c r="AS200" s="204"/>
      <c r="AT200" t="s" s="139">
        <v>168</v>
      </c>
      <c r="AU200" t="s" s="139">
        <v>24</v>
      </c>
      <c r="AV200" s="204"/>
      <c r="AW200" s="204"/>
      <c r="AX200" s="204"/>
      <c r="AY200" t="s" s="97">
        <v>132</v>
      </c>
      <c r="AZ200" s="204"/>
      <c r="BA200" s="204"/>
      <c r="BB200" s="204"/>
      <c r="BC200" s="204"/>
      <c r="BD200" s="204"/>
      <c r="BE200" s="140">
        <f>IF(N200="základní",J200,0)</f>
        <v>0</v>
      </c>
      <c r="BF200" s="140">
        <f>IF(N200="snížená",J200,0)</f>
        <v>0</v>
      </c>
      <c r="BG200" s="140">
        <f>IF(N200="zákl. přenesená",J200,0)</f>
        <v>0</v>
      </c>
      <c r="BH200" s="140">
        <f>IF(N200="sníž. přenesená",J200,0)</f>
        <v>0</v>
      </c>
      <c r="BI200" s="140">
        <f>IF(N200="nulová",J200,0)</f>
        <v>0</v>
      </c>
      <c r="BJ200" t="s" s="97">
        <v>130</v>
      </c>
      <c r="BK200" s="140">
        <f>ROUND(I200*H200,2)</f>
        <v>0</v>
      </c>
      <c r="BL200" t="s" s="97">
        <v>222</v>
      </c>
      <c r="BM200" t="s" s="141">
        <v>2237</v>
      </c>
    </row>
    <row r="201" ht="21.75" customHeight="1">
      <c r="A201" s="206"/>
      <c r="B201" s="237"/>
      <c r="C201" t="s" s="163">
        <v>1172</v>
      </c>
      <c r="D201" t="s" s="163">
        <v>168</v>
      </c>
      <c r="E201" t="s" s="164">
        <v>2238</v>
      </c>
      <c r="F201" t="s" s="164">
        <v>2239</v>
      </c>
      <c r="G201" t="s" s="165">
        <v>1399</v>
      </c>
      <c r="H201" s="166">
        <v>1</v>
      </c>
      <c r="I201" s="167"/>
      <c r="J201" s="168">
        <f>ROUND(I201*H201,2)</f>
        <v>0</v>
      </c>
      <c r="K201" s="169"/>
      <c r="L201" s="170"/>
      <c r="M201" s="171"/>
      <c r="N201" t="s" s="172">
        <v>49</v>
      </c>
      <c r="O201" s="204"/>
      <c r="P201" s="137">
        <f>O201*H201</f>
        <v>0</v>
      </c>
      <c r="Q201" s="137">
        <v>0</v>
      </c>
      <c r="R201" s="137">
        <f>Q201*H201</f>
        <v>0</v>
      </c>
      <c r="S201" s="137">
        <v>0</v>
      </c>
      <c r="T201" s="138">
        <f>S201*H201</f>
        <v>0</v>
      </c>
      <c r="U201" s="238"/>
      <c r="V201" s="204"/>
      <c r="W201" s="204"/>
      <c r="X201" s="204"/>
      <c r="Y201" s="204"/>
      <c r="Z201" s="204"/>
      <c r="AA201" s="204"/>
      <c r="AB201" s="204"/>
      <c r="AC201" s="204"/>
      <c r="AD201" s="204"/>
      <c r="AE201" s="204"/>
      <c r="AF201" s="204"/>
      <c r="AG201" s="204"/>
      <c r="AH201" s="204"/>
      <c r="AI201" s="204"/>
      <c r="AJ201" s="204"/>
      <c r="AK201" s="204"/>
      <c r="AL201" s="204"/>
      <c r="AM201" s="204"/>
      <c r="AN201" s="204"/>
      <c r="AO201" s="204"/>
      <c r="AP201" s="204"/>
      <c r="AQ201" s="204"/>
      <c r="AR201" t="s" s="139">
        <v>313</v>
      </c>
      <c r="AS201" s="204"/>
      <c r="AT201" t="s" s="139">
        <v>168</v>
      </c>
      <c r="AU201" t="s" s="139">
        <v>24</v>
      </c>
      <c r="AV201" s="204"/>
      <c r="AW201" s="204"/>
      <c r="AX201" s="204"/>
      <c r="AY201" t="s" s="97">
        <v>132</v>
      </c>
      <c r="AZ201" s="204"/>
      <c r="BA201" s="204"/>
      <c r="BB201" s="204"/>
      <c r="BC201" s="204"/>
      <c r="BD201" s="204"/>
      <c r="BE201" s="140">
        <f>IF(N201="základní",J201,0)</f>
        <v>0</v>
      </c>
      <c r="BF201" s="140">
        <f>IF(N201="snížená",J201,0)</f>
        <v>0</v>
      </c>
      <c r="BG201" s="140">
        <f>IF(N201="zákl. přenesená",J201,0)</f>
        <v>0</v>
      </c>
      <c r="BH201" s="140">
        <f>IF(N201="sníž. přenesená",J201,0)</f>
        <v>0</v>
      </c>
      <c r="BI201" s="140">
        <f>IF(N201="nulová",J201,0)</f>
        <v>0</v>
      </c>
      <c r="BJ201" t="s" s="97">
        <v>130</v>
      </c>
      <c r="BK201" s="140">
        <f>ROUND(I201*H201,2)</f>
        <v>0</v>
      </c>
      <c r="BL201" t="s" s="97">
        <v>222</v>
      </c>
      <c r="BM201" t="s" s="141">
        <v>2240</v>
      </c>
    </row>
    <row r="202" ht="21.75" customHeight="1">
      <c r="A202" s="206"/>
      <c r="B202" s="237"/>
      <c r="C202" t="s" s="163">
        <v>1176</v>
      </c>
      <c r="D202" t="s" s="163">
        <v>168</v>
      </c>
      <c r="E202" t="s" s="164">
        <v>2202</v>
      </c>
      <c r="F202" t="s" s="164">
        <v>2203</v>
      </c>
      <c r="G202" t="s" s="165">
        <v>1399</v>
      </c>
      <c r="H202" s="166">
        <v>1</v>
      </c>
      <c r="I202" s="167"/>
      <c r="J202" s="168">
        <f>ROUND(I202*H202,2)</f>
        <v>0</v>
      </c>
      <c r="K202" s="169"/>
      <c r="L202" s="170"/>
      <c r="M202" s="171"/>
      <c r="N202" t="s" s="172">
        <v>49</v>
      </c>
      <c r="O202" s="204"/>
      <c r="P202" s="137">
        <f>O202*H202</f>
        <v>0</v>
      </c>
      <c r="Q202" s="137">
        <v>0</v>
      </c>
      <c r="R202" s="137">
        <f>Q202*H202</f>
        <v>0</v>
      </c>
      <c r="S202" s="137">
        <v>0</v>
      </c>
      <c r="T202" s="138">
        <f>S202*H202</f>
        <v>0</v>
      </c>
      <c r="U202" s="238"/>
      <c r="V202" s="204"/>
      <c r="W202" s="204"/>
      <c r="X202" s="204"/>
      <c r="Y202" s="204"/>
      <c r="Z202" s="204"/>
      <c r="AA202" s="204"/>
      <c r="AB202" s="204"/>
      <c r="AC202" s="204"/>
      <c r="AD202" s="204"/>
      <c r="AE202" s="204"/>
      <c r="AF202" s="204"/>
      <c r="AG202" s="204"/>
      <c r="AH202" s="204"/>
      <c r="AI202" s="204"/>
      <c r="AJ202" s="204"/>
      <c r="AK202" s="204"/>
      <c r="AL202" s="204"/>
      <c r="AM202" s="204"/>
      <c r="AN202" s="204"/>
      <c r="AO202" s="204"/>
      <c r="AP202" s="204"/>
      <c r="AQ202" s="204"/>
      <c r="AR202" t="s" s="139">
        <v>313</v>
      </c>
      <c r="AS202" s="204"/>
      <c r="AT202" t="s" s="139">
        <v>168</v>
      </c>
      <c r="AU202" t="s" s="139">
        <v>24</v>
      </c>
      <c r="AV202" s="204"/>
      <c r="AW202" s="204"/>
      <c r="AX202" s="204"/>
      <c r="AY202" t="s" s="97">
        <v>132</v>
      </c>
      <c r="AZ202" s="204"/>
      <c r="BA202" s="204"/>
      <c r="BB202" s="204"/>
      <c r="BC202" s="204"/>
      <c r="BD202" s="204"/>
      <c r="BE202" s="140">
        <f>IF(N202="základní",J202,0)</f>
        <v>0</v>
      </c>
      <c r="BF202" s="140">
        <f>IF(N202="snížená",J202,0)</f>
        <v>0</v>
      </c>
      <c r="BG202" s="140">
        <f>IF(N202="zákl. přenesená",J202,0)</f>
        <v>0</v>
      </c>
      <c r="BH202" s="140">
        <f>IF(N202="sníž. přenesená",J202,0)</f>
        <v>0</v>
      </c>
      <c r="BI202" s="140">
        <f>IF(N202="nulová",J202,0)</f>
        <v>0</v>
      </c>
      <c r="BJ202" t="s" s="97">
        <v>130</v>
      </c>
      <c r="BK202" s="140">
        <f>ROUND(I202*H202,2)</f>
        <v>0</v>
      </c>
      <c r="BL202" t="s" s="97">
        <v>222</v>
      </c>
      <c r="BM202" t="s" s="141">
        <v>2241</v>
      </c>
    </row>
    <row r="203" ht="24.15" customHeight="1">
      <c r="A203" s="206"/>
      <c r="B203" s="237"/>
      <c r="C203" t="s" s="163">
        <v>1180</v>
      </c>
      <c r="D203" t="s" s="163">
        <v>168</v>
      </c>
      <c r="E203" t="s" s="164">
        <v>2192</v>
      </c>
      <c r="F203" t="s" s="164">
        <v>2193</v>
      </c>
      <c r="G203" t="s" s="165">
        <v>1399</v>
      </c>
      <c r="H203" s="166">
        <v>1</v>
      </c>
      <c r="I203" s="167"/>
      <c r="J203" s="168">
        <f>ROUND(I203*H203,2)</f>
        <v>0</v>
      </c>
      <c r="K203" s="169"/>
      <c r="L203" s="170"/>
      <c r="M203" s="171"/>
      <c r="N203" t="s" s="172">
        <v>49</v>
      </c>
      <c r="O203" s="204"/>
      <c r="P203" s="137">
        <f>O203*H203</f>
        <v>0</v>
      </c>
      <c r="Q203" s="137">
        <v>0</v>
      </c>
      <c r="R203" s="137">
        <f>Q203*H203</f>
        <v>0</v>
      </c>
      <c r="S203" s="137">
        <v>0</v>
      </c>
      <c r="T203" s="138">
        <f>S203*H203</f>
        <v>0</v>
      </c>
      <c r="U203" s="238"/>
      <c r="V203" s="204"/>
      <c r="W203" s="204"/>
      <c r="X203" s="204"/>
      <c r="Y203" s="204"/>
      <c r="Z203" s="204"/>
      <c r="AA203" s="204"/>
      <c r="AB203" s="204"/>
      <c r="AC203" s="204"/>
      <c r="AD203" s="204"/>
      <c r="AE203" s="204"/>
      <c r="AF203" s="204"/>
      <c r="AG203" s="204"/>
      <c r="AH203" s="204"/>
      <c r="AI203" s="204"/>
      <c r="AJ203" s="204"/>
      <c r="AK203" s="204"/>
      <c r="AL203" s="204"/>
      <c r="AM203" s="204"/>
      <c r="AN203" s="204"/>
      <c r="AO203" s="204"/>
      <c r="AP203" s="204"/>
      <c r="AQ203" s="204"/>
      <c r="AR203" t="s" s="139">
        <v>313</v>
      </c>
      <c r="AS203" s="204"/>
      <c r="AT203" t="s" s="139">
        <v>168</v>
      </c>
      <c r="AU203" t="s" s="139">
        <v>24</v>
      </c>
      <c r="AV203" s="204"/>
      <c r="AW203" s="204"/>
      <c r="AX203" s="204"/>
      <c r="AY203" t="s" s="97">
        <v>132</v>
      </c>
      <c r="AZ203" s="204"/>
      <c r="BA203" s="204"/>
      <c r="BB203" s="204"/>
      <c r="BC203" s="204"/>
      <c r="BD203" s="204"/>
      <c r="BE203" s="140">
        <f>IF(N203="základní",J203,0)</f>
        <v>0</v>
      </c>
      <c r="BF203" s="140">
        <f>IF(N203="snížená",J203,0)</f>
        <v>0</v>
      </c>
      <c r="BG203" s="140">
        <f>IF(N203="zákl. přenesená",J203,0)</f>
        <v>0</v>
      </c>
      <c r="BH203" s="140">
        <f>IF(N203="sníž. přenesená",J203,0)</f>
        <v>0</v>
      </c>
      <c r="BI203" s="140">
        <f>IF(N203="nulová",J203,0)</f>
        <v>0</v>
      </c>
      <c r="BJ203" t="s" s="97">
        <v>130</v>
      </c>
      <c r="BK203" s="140">
        <f>ROUND(I203*H203,2)</f>
        <v>0</v>
      </c>
      <c r="BL203" t="s" s="97">
        <v>222</v>
      </c>
      <c r="BM203" t="s" s="141">
        <v>2242</v>
      </c>
    </row>
    <row r="204" ht="24.15" customHeight="1">
      <c r="A204" s="206"/>
      <c r="B204" s="237"/>
      <c r="C204" t="s" s="163">
        <v>1186</v>
      </c>
      <c r="D204" t="s" s="163">
        <v>168</v>
      </c>
      <c r="E204" t="s" s="164">
        <v>2243</v>
      </c>
      <c r="F204" t="s" s="164">
        <v>2244</v>
      </c>
      <c r="G204" t="s" s="165">
        <v>1399</v>
      </c>
      <c r="H204" s="166">
        <v>2</v>
      </c>
      <c r="I204" s="167"/>
      <c r="J204" s="168">
        <f>ROUND(I204*H204,2)</f>
        <v>0</v>
      </c>
      <c r="K204" s="169"/>
      <c r="L204" s="170"/>
      <c r="M204" s="171"/>
      <c r="N204" t="s" s="172">
        <v>49</v>
      </c>
      <c r="O204" s="204"/>
      <c r="P204" s="137">
        <f>O204*H204</f>
        <v>0</v>
      </c>
      <c r="Q204" s="137">
        <v>0</v>
      </c>
      <c r="R204" s="137">
        <f>Q204*H204</f>
        <v>0</v>
      </c>
      <c r="S204" s="137">
        <v>0</v>
      </c>
      <c r="T204" s="138">
        <f>S204*H204</f>
        <v>0</v>
      </c>
      <c r="U204" s="238"/>
      <c r="V204" s="204"/>
      <c r="W204" s="204"/>
      <c r="X204" s="204"/>
      <c r="Y204" s="204"/>
      <c r="Z204" s="204"/>
      <c r="AA204" s="204"/>
      <c r="AB204" s="204"/>
      <c r="AC204" s="204"/>
      <c r="AD204" s="204"/>
      <c r="AE204" s="204"/>
      <c r="AF204" s="204"/>
      <c r="AG204" s="204"/>
      <c r="AH204" s="204"/>
      <c r="AI204" s="204"/>
      <c r="AJ204" s="204"/>
      <c r="AK204" s="204"/>
      <c r="AL204" s="204"/>
      <c r="AM204" s="204"/>
      <c r="AN204" s="204"/>
      <c r="AO204" s="204"/>
      <c r="AP204" s="204"/>
      <c r="AQ204" s="204"/>
      <c r="AR204" t="s" s="139">
        <v>313</v>
      </c>
      <c r="AS204" s="204"/>
      <c r="AT204" t="s" s="139">
        <v>168</v>
      </c>
      <c r="AU204" t="s" s="139">
        <v>24</v>
      </c>
      <c r="AV204" s="204"/>
      <c r="AW204" s="204"/>
      <c r="AX204" s="204"/>
      <c r="AY204" t="s" s="97">
        <v>132</v>
      </c>
      <c r="AZ204" s="204"/>
      <c r="BA204" s="204"/>
      <c r="BB204" s="204"/>
      <c r="BC204" s="204"/>
      <c r="BD204" s="204"/>
      <c r="BE204" s="140">
        <f>IF(N204="základní",J204,0)</f>
        <v>0</v>
      </c>
      <c r="BF204" s="140">
        <f>IF(N204="snížená",J204,0)</f>
        <v>0</v>
      </c>
      <c r="BG204" s="140">
        <f>IF(N204="zákl. přenesená",J204,0)</f>
        <v>0</v>
      </c>
      <c r="BH204" s="140">
        <f>IF(N204="sníž. přenesená",J204,0)</f>
        <v>0</v>
      </c>
      <c r="BI204" s="140">
        <f>IF(N204="nulová",J204,0)</f>
        <v>0</v>
      </c>
      <c r="BJ204" t="s" s="97">
        <v>130</v>
      </c>
      <c r="BK204" s="140">
        <f>ROUND(I204*H204,2)</f>
        <v>0</v>
      </c>
      <c r="BL204" t="s" s="97">
        <v>222</v>
      </c>
      <c r="BM204" t="s" s="141">
        <v>2245</v>
      </c>
    </row>
    <row r="205" ht="21.75" customHeight="1">
      <c r="A205" s="206"/>
      <c r="B205" s="237"/>
      <c r="C205" t="s" s="163">
        <v>1192</v>
      </c>
      <c r="D205" t="s" s="163">
        <v>168</v>
      </c>
      <c r="E205" t="s" s="164">
        <v>2246</v>
      </c>
      <c r="F205" t="s" s="164">
        <v>2247</v>
      </c>
      <c r="G205" t="s" s="165">
        <v>1399</v>
      </c>
      <c r="H205" s="166">
        <v>2</v>
      </c>
      <c r="I205" s="167"/>
      <c r="J205" s="168">
        <f>ROUND(I205*H205,2)</f>
        <v>0</v>
      </c>
      <c r="K205" s="169"/>
      <c r="L205" s="170"/>
      <c r="M205" s="171"/>
      <c r="N205" t="s" s="172">
        <v>49</v>
      </c>
      <c r="O205" s="204"/>
      <c r="P205" s="137">
        <f>O205*H205</f>
        <v>0</v>
      </c>
      <c r="Q205" s="137">
        <v>0</v>
      </c>
      <c r="R205" s="137">
        <f>Q205*H205</f>
        <v>0</v>
      </c>
      <c r="S205" s="137">
        <v>0</v>
      </c>
      <c r="T205" s="138">
        <f>S205*H205</f>
        <v>0</v>
      </c>
      <c r="U205" s="238"/>
      <c r="V205" s="204"/>
      <c r="W205" s="204"/>
      <c r="X205" s="204"/>
      <c r="Y205" s="204"/>
      <c r="Z205" s="204"/>
      <c r="AA205" s="204"/>
      <c r="AB205" s="204"/>
      <c r="AC205" s="204"/>
      <c r="AD205" s="204"/>
      <c r="AE205" s="204"/>
      <c r="AF205" s="204"/>
      <c r="AG205" s="204"/>
      <c r="AH205" s="204"/>
      <c r="AI205" s="204"/>
      <c r="AJ205" s="204"/>
      <c r="AK205" s="204"/>
      <c r="AL205" s="204"/>
      <c r="AM205" s="204"/>
      <c r="AN205" s="204"/>
      <c r="AO205" s="204"/>
      <c r="AP205" s="204"/>
      <c r="AQ205" s="204"/>
      <c r="AR205" t="s" s="139">
        <v>313</v>
      </c>
      <c r="AS205" s="204"/>
      <c r="AT205" t="s" s="139">
        <v>168</v>
      </c>
      <c r="AU205" t="s" s="139">
        <v>24</v>
      </c>
      <c r="AV205" s="204"/>
      <c r="AW205" s="204"/>
      <c r="AX205" s="204"/>
      <c r="AY205" t="s" s="97">
        <v>132</v>
      </c>
      <c r="AZ205" s="204"/>
      <c r="BA205" s="204"/>
      <c r="BB205" s="204"/>
      <c r="BC205" s="204"/>
      <c r="BD205" s="204"/>
      <c r="BE205" s="140">
        <f>IF(N205="základní",J205,0)</f>
        <v>0</v>
      </c>
      <c r="BF205" s="140">
        <f>IF(N205="snížená",J205,0)</f>
        <v>0</v>
      </c>
      <c r="BG205" s="140">
        <f>IF(N205="zákl. přenesená",J205,0)</f>
        <v>0</v>
      </c>
      <c r="BH205" s="140">
        <f>IF(N205="sníž. přenesená",J205,0)</f>
        <v>0</v>
      </c>
      <c r="BI205" s="140">
        <f>IF(N205="nulová",J205,0)</f>
        <v>0</v>
      </c>
      <c r="BJ205" t="s" s="97">
        <v>130</v>
      </c>
      <c r="BK205" s="140">
        <f>ROUND(I205*H205,2)</f>
        <v>0</v>
      </c>
      <c r="BL205" t="s" s="97">
        <v>222</v>
      </c>
      <c r="BM205" t="s" s="141">
        <v>2248</v>
      </c>
    </row>
    <row r="206" ht="21.75" customHeight="1">
      <c r="A206" s="206"/>
      <c r="B206" s="237"/>
      <c r="C206" t="s" s="163">
        <v>1196</v>
      </c>
      <c r="D206" t="s" s="163">
        <v>168</v>
      </c>
      <c r="E206" t="s" s="164">
        <v>2249</v>
      </c>
      <c r="F206" t="s" s="164">
        <v>2250</v>
      </c>
      <c r="G206" t="s" s="165">
        <v>1399</v>
      </c>
      <c r="H206" s="166">
        <v>4</v>
      </c>
      <c r="I206" s="167"/>
      <c r="J206" s="168">
        <f>ROUND(I206*H206,2)</f>
        <v>0</v>
      </c>
      <c r="K206" s="169"/>
      <c r="L206" s="170"/>
      <c r="M206" s="171"/>
      <c r="N206" t="s" s="172">
        <v>49</v>
      </c>
      <c r="O206" s="204"/>
      <c r="P206" s="137">
        <f>O206*H206</f>
        <v>0</v>
      </c>
      <c r="Q206" s="137">
        <v>0</v>
      </c>
      <c r="R206" s="137">
        <f>Q206*H206</f>
        <v>0</v>
      </c>
      <c r="S206" s="137">
        <v>0</v>
      </c>
      <c r="T206" s="138">
        <f>S206*H206</f>
        <v>0</v>
      </c>
      <c r="U206" s="238"/>
      <c r="V206" s="204"/>
      <c r="W206" s="204"/>
      <c r="X206" s="204"/>
      <c r="Y206" s="204"/>
      <c r="Z206" s="204"/>
      <c r="AA206" s="204"/>
      <c r="AB206" s="204"/>
      <c r="AC206" s="204"/>
      <c r="AD206" s="204"/>
      <c r="AE206" s="204"/>
      <c r="AF206" s="204"/>
      <c r="AG206" s="204"/>
      <c r="AH206" s="204"/>
      <c r="AI206" s="204"/>
      <c r="AJ206" s="204"/>
      <c r="AK206" s="204"/>
      <c r="AL206" s="204"/>
      <c r="AM206" s="204"/>
      <c r="AN206" s="204"/>
      <c r="AO206" s="204"/>
      <c r="AP206" s="204"/>
      <c r="AQ206" s="204"/>
      <c r="AR206" t="s" s="139">
        <v>313</v>
      </c>
      <c r="AS206" s="204"/>
      <c r="AT206" t="s" s="139">
        <v>168</v>
      </c>
      <c r="AU206" t="s" s="139">
        <v>24</v>
      </c>
      <c r="AV206" s="204"/>
      <c r="AW206" s="204"/>
      <c r="AX206" s="204"/>
      <c r="AY206" t="s" s="97">
        <v>132</v>
      </c>
      <c r="AZ206" s="204"/>
      <c r="BA206" s="204"/>
      <c r="BB206" s="204"/>
      <c r="BC206" s="204"/>
      <c r="BD206" s="204"/>
      <c r="BE206" s="140">
        <f>IF(N206="základní",J206,0)</f>
        <v>0</v>
      </c>
      <c r="BF206" s="140">
        <f>IF(N206="snížená",J206,0)</f>
        <v>0</v>
      </c>
      <c r="BG206" s="140">
        <f>IF(N206="zákl. přenesená",J206,0)</f>
        <v>0</v>
      </c>
      <c r="BH206" s="140">
        <f>IF(N206="sníž. přenesená",J206,0)</f>
        <v>0</v>
      </c>
      <c r="BI206" s="140">
        <f>IF(N206="nulová",J206,0)</f>
        <v>0</v>
      </c>
      <c r="BJ206" t="s" s="97">
        <v>130</v>
      </c>
      <c r="BK206" s="140">
        <f>ROUND(I206*H206,2)</f>
        <v>0</v>
      </c>
      <c r="BL206" t="s" s="97">
        <v>222</v>
      </c>
      <c r="BM206" t="s" s="141">
        <v>2251</v>
      </c>
    </row>
    <row r="207" ht="21.75" customHeight="1">
      <c r="A207" s="206"/>
      <c r="B207" s="237"/>
      <c r="C207" t="s" s="163">
        <v>1202</v>
      </c>
      <c r="D207" t="s" s="163">
        <v>168</v>
      </c>
      <c r="E207" t="s" s="164">
        <v>2202</v>
      </c>
      <c r="F207" t="s" s="164">
        <v>2203</v>
      </c>
      <c r="G207" t="s" s="165">
        <v>1399</v>
      </c>
      <c r="H207" s="166">
        <v>2</v>
      </c>
      <c r="I207" s="167"/>
      <c r="J207" s="168">
        <f>ROUND(I207*H207,2)</f>
        <v>0</v>
      </c>
      <c r="K207" s="169"/>
      <c r="L207" s="170"/>
      <c r="M207" s="171"/>
      <c r="N207" t="s" s="172">
        <v>49</v>
      </c>
      <c r="O207" s="204"/>
      <c r="P207" s="137">
        <f>O207*H207</f>
        <v>0</v>
      </c>
      <c r="Q207" s="137">
        <v>0</v>
      </c>
      <c r="R207" s="137">
        <f>Q207*H207</f>
        <v>0</v>
      </c>
      <c r="S207" s="137">
        <v>0</v>
      </c>
      <c r="T207" s="138">
        <f>S207*H207</f>
        <v>0</v>
      </c>
      <c r="U207" s="238"/>
      <c r="V207" s="204"/>
      <c r="W207" s="204"/>
      <c r="X207" s="204"/>
      <c r="Y207" s="204"/>
      <c r="Z207" s="204"/>
      <c r="AA207" s="204"/>
      <c r="AB207" s="204"/>
      <c r="AC207" s="204"/>
      <c r="AD207" s="204"/>
      <c r="AE207" s="204"/>
      <c r="AF207" s="204"/>
      <c r="AG207" s="204"/>
      <c r="AH207" s="204"/>
      <c r="AI207" s="204"/>
      <c r="AJ207" s="204"/>
      <c r="AK207" s="204"/>
      <c r="AL207" s="204"/>
      <c r="AM207" s="204"/>
      <c r="AN207" s="204"/>
      <c r="AO207" s="204"/>
      <c r="AP207" s="204"/>
      <c r="AQ207" s="204"/>
      <c r="AR207" t="s" s="139">
        <v>313</v>
      </c>
      <c r="AS207" s="204"/>
      <c r="AT207" t="s" s="139">
        <v>168</v>
      </c>
      <c r="AU207" t="s" s="139">
        <v>24</v>
      </c>
      <c r="AV207" s="204"/>
      <c r="AW207" s="204"/>
      <c r="AX207" s="204"/>
      <c r="AY207" t="s" s="97">
        <v>132</v>
      </c>
      <c r="AZ207" s="204"/>
      <c r="BA207" s="204"/>
      <c r="BB207" s="204"/>
      <c r="BC207" s="204"/>
      <c r="BD207" s="204"/>
      <c r="BE207" s="140">
        <f>IF(N207="základní",J207,0)</f>
        <v>0</v>
      </c>
      <c r="BF207" s="140">
        <f>IF(N207="snížená",J207,0)</f>
        <v>0</v>
      </c>
      <c r="BG207" s="140">
        <f>IF(N207="zákl. přenesená",J207,0)</f>
        <v>0</v>
      </c>
      <c r="BH207" s="140">
        <f>IF(N207="sníž. přenesená",J207,0)</f>
        <v>0</v>
      </c>
      <c r="BI207" s="140">
        <f>IF(N207="nulová",J207,0)</f>
        <v>0</v>
      </c>
      <c r="BJ207" t="s" s="97">
        <v>130</v>
      </c>
      <c r="BK207" s="140">
        <f>ROUND(I207*H207,2)</f>
        <v>0</v>
      </c>
      <c r="BL207" t="s" s="97">
        <v>222</v>
      </c>
      <c r="BM207" t="s" s="141">
        <v>2252</v>
      </c>
    </row>
    <row r="208" ht="24.15" customHeight="1">
      <c r="A208" s="206"/>
      <c r="B208" s="237"/>
      <c r="C208" t="s" s="163">
        <v>1208</v>
      </c>
      <c r="D208" t="s" s="163">
        <v>168</v>
      </c>
      <c r="E208" t="s" s="164">
        <v>2192</v>
      </c>
      <c r="F208" t="s" s="164">
        <v>2193</v>
      </c>
      <c r="G208" t="s" s="165">
        <v>1399</v>
      </c>
      <c r="H208" s="166">
        <v>2</v>
      </c>
      <c r="I208" s="167"/>
      <c r="J208" s="168">
        <f>ROUND(I208*H208,2)</f>
        <v>0</v>
      </c>
      <c r="K208" s="169"/>
      <c r="L208" s="170"/>
      <c r="M208" s="171"/>
      <c r="N208" t="s" s="172">
        <v>49</v>
      </c>
      <c r="O208" s="204"/>
      <c r="P208" s="137">
        <f>O208*H208</f>
        <v>0</v>
      </c>
      <c r="Q208" s="137">
        <v>0</v>
      </c>
      <c r="R208" s="137">
        <f>Q208*H208</f>
        <v>0</v>
      </c>
      <c r="S208" s="137">
        <v>0</v>
      </c>
      <c r="T208" s="138">
        <f>S208*H208</f>
        <v>0</v>
      </c>
      <c r="U208" s="238"/>
      <c r="V208" s="204"/>
      <c r="W208" s="204"/>
      <c r="X208" s="204"/>
      <c r="Y208" s="204"/>
      <c r="Z208" s="204"/>
      <c r="AA208" s="204"/>
      <c r="AB208" s="204"/>
      <c r="AC208" s="204"/>
      <c r="AD208" s="204"/>
      <c r="AE208" s="204"/>
      <c r="AF208" s="204"/>
      <c r="AG208" s="204"/>
      <c r="AH208" s="204"/>
      <c r="AI208" s="204"/>
      <c r="AJ208" s="204"/>
      <c r="AK208" s="204"/>
      <c r="AL208" s="204"/>
      <c r="AM208" s="204"/>
      <c r="AN208" s="204"/>
      <c r="AO208" s="204"/>
      <c r="AP208" s="204"/>
      <c r="AQ208" s="204"/>
      <c r="AR208" t="s" s="139">
        <v>313</v>
      </c>
      <c r="AS208" s="204"/>
      <c r="AT208" t="s" s="139">
        <v>168</v>
      </c>
      <c r="AU208" t="s" s="139">
        <v>24</v>
      </c>
      <c r="AV208" s="204"/>
      <c r="AW208" s="204"/>
      <c r="AX208" s="204"/>
      <c r="AY208" t="s" s="97">
        <v>132</v>
      </c>
      <c r="AZ208" s="204"/>
      <c r="BA208" s="204"/>
      <c r="BB208" s="204"/>
      <c r="BC208" s="204"/>
      <c r="BD208" s="204"/>
      <c r="BE208" s="140">
        <f>IF(N208="základní",J208,0)</f>
        <v>0</v>
      </c>
      <c r="BF208" s="140">
        <f>IF(N208="snížená",J208,0)</f>
        <v>0</v>
      </c>
      <c r="BG208" s="140">
        <f>IF(N208="zákl. přenesená",J208,0)</f>
        <v>0</v>
      </c>
      <c r="BH208" s="140">
        <f>IF(N208="sníž. přenesená",J208,0)</f>
        <v>0</v>
      </c>
      <c r="BI208" s="140">
        <f>IF(N208="nulová",J208,0)</f>
        <v>0</v>
      </c>
      <c r="BJ208" t="s" s="97">
        <v>130</v>
      </c>
      <c r="BK208" s="140">
        <f>ROUND(I208*H208,2)</f>
        <v>0</v>
      </c>
      <c r="BL208" t="s" s="97">
        <v>222</v>
      </c>
      <c r="BM208" t="s" s="141">
        <v>2253</v>
      </c>
    </row>
    <row r="209" ht="24.15" customHeight="1">
      <c r="A209" s="206"/>
      <c r="B209" s="237"/>
      <c r="C209" t="s" s="163">
        <v>1212</v>
      </c>
      <c r="D209" t="s" s="163">
        <v>168</v>
      </c>
      <c r="E209" t="s" s="164">
        <v>2254</v>
      </c>
      <c r="F209" t="s" s="164">
        <v>2255</v>
      </c>
      <c r="G209" t="s" s="165">
        <v>1399</v>
      </c>
      <c r="H209" s="166">
        <v>2</v>
      </c>
      <c r="I209" s="167"/>
      <c r="J209" s="168">
        <f>ROUND(I209*H209,2)</f>
        <v>0</v>
      </c>
      <c r="K209" s="169"/>
      <c r="L209" s="170"/>
      <c r="M209" s="171"/>
      <c r="N209" t="s" s="172">
        <v>49</v>
      </c>
      <c r="O209" s="204"/>
      <c r="P209" s="137">
        <f>O209*H209</f>
        <v>0</v>
      </c>
      <c r="Q209" s="137">
        <v>0</v>
      </c>
      <c r="R209" s="137">
        <f>Q209*H209</f>
        <v>0</v>
      </c>
      <c r="S209" s="137">
        <v>0</v>
      </c>
      <c r="T209" s="138">
        <f>S209*H209</f>
        <v>0</v>
      </c>
      <c r="U209" s="238"/>
      <c r="V209" s="204"/>
      <c r="W209" s="204"/>
      <c r="X209" s="204"/>
      <c r="Y209" s="204"/>
      <c r="Z209" s="204"/>
      <c r="AA209" s="204"/>
      <c r="AB209" s="204"/>
      <c r="AC209" s="204"/>
      <c r="AD209" s="204"/>
      <c r="AE209" s="204"/>
      <c r="AF209" s="204"/>
      <c r="AG209" s="204"/>
      <c r="AH209" s="204"/>
      <c r="AI209" s="204"/>
      <c r="AJ209" s="204"/>
      <c r="AK209" s="204"/>
      <c r="AL209" s="204"/>
      <c r="AM209" s="204"/>
      <c r="AN209" s="204"/>
      <c r="AO209" s="204"/>
      <c r="AP209" s="204"/>
      <c r="AQ209" s="204"/>
      <c r="AR209" t="s" s="139">
        <v>313</v>
      </c>
      <c r="AS209" s="204"/>
      <c r="AT209" t="s" s="139">
        <v>168</v>
      </c>
      <c r="AU209" t="s" s="139">
        <v>24</v>
      </c>
      <c r="AV209" s="204"/>
      <c r="AW209" s="204"/>
      <c r="AX209" s="204"/>
      <c r="AY209" t="s" s="97">
        <v>132</v>
      </c>
      <c r="AZ209" s="204"/>
      <c r="BA209" s="204"/>
      <c r="BB209" s="204"/>
      <c r="BC209" s="204"/>
      <c r="BD209" s="204"/>
      <c r="BE209" s="140">
        <f>IF(N209="základní",J209,0)</f>
        <v>0</v>
      </c>
      <c r="BF209" s="140">
        <f>IF(N209="snížená",J209,0)</f>
        <v>0</v>
      </c>
      <c r="BG209" s="140">
        <f>IF(N209="zákl. přenesená",J209,0)</f>
        <v>0</v>
      </c>
      <c r="BH209" s="140">
        <f>IF(N209="sníž. přenesená",J209,0)</f>
        <v>0</v>
      </c>
      <c r="BI209" s="140">
        <f>IF(N209="nulová",J209,0)</f>
        <v>0</v>
      </c>
      <c r="BJ209" t="s" s="97">
        <v>130</v>
      </c>
      <c r="BK209" s="140">
        <f>ROUND(I209*H209,2)</f>
        <v>0</v>
      </c>
      <c r="BL209" t="s" s="97">
        <v>222</v>
      </c>
      <c r="BM209" t="s" s="141">
        <v>2256</v>
      </c>
    </row>
    <row r="210" ht="21.75" customHeight="1">
      <c r="A210" s="206"/>
      <c r="B210" s="237"/>
      <c r="C210" t="s" s="163">
        <v>1218</v>
      </c>
      <c r="D210" t="s" s="163">
        <v>168</v>
      </c>
      <c r="E210" t="s" s="164">
        <v>2213</v>
      </c>
      <c r="F210" t="s" s="164">
        <v>2214</v>
      </c>
      <c r="G210" t="s" s="165">
        <v>1399</v>
      </c>
      <c r="H210" s="166">
        <v>2</v>
      </c>
      <c r="I210" s="167"/>
      <c r="J210" s="168">
        <f>ROUND(I210*H210,2)</f>
        <v>0</v>
      </c>
      <c r="K210" s="169"/>
      <c r="L210" s="170"/>
      <c r="M210" s="171"/>
      <c r="N210" t="s" s="172">
        <v>49</v>
      </c>
      <c r="O210" s="204"/>
      <c r="P210" s="137">
        <f>O210*H210</f>
        <v>0</v>
      </c>
      <c r="Q210" s="137">
        <v>0</v>
      </c>
      <c r="R210" s="137">
        <f>Q210*H210</f>
        <v>0</v>
      </c>
      <c r="S210" s="137">
        <v>0</v>
      </c>
      <c r="T210" s="138">
        <f>S210*H210</f>
        <v>0</v>
      </c>
      <c r="U210" s="238"/>
      <c r="V210" s="204"/>
      <c r="W210" s="204"/>
      <c r="X210" s="204"/>
      <c r="Y210" s="204"/>
      <c r="Z210" s="204"/>
      <c r="AA210" s="204"/>
      <c r="AB210" s="204"/>
      <c r="AC210" s="204"/>
      <c r="AD210" s="204"/>
      <c r="AE210" s="204"/>
      <c r="AF210" s="204"/>
      <c r="AG210" s="204"/>
      <c r="AH210" s="204"/>
      <c r="AI210" s="204"/>
      <c r="AJ210" s="204"/>
      <c r="AK210" s="204"/>
      <c r="AL210" s="204"/>
      <c r="AM210" s="204"/>
      <c r="AN210" s="204"/>
      <c r="AO210" s="204"/>
      <c r="AP210" s="204"/>
      <c r="AQ210" s="204"/>
      <c r="AR210" t="s" s="139">
        <v>313</v>
      </c>
      <c r="AS210" s="204"/>
      <c r="AT210" t="s" s="139">
        <v>168</v>
      </c>
      <c r="AU210" t="s" s="139">
        <v>24</v>
      </c>
      <c r="AV210" s="204"/>
      <c r="AW210" s="204"/>
      <c r="AX210" s="204"/>
      <c r="AY210" t="s" s="97">
        <v>132</v>
      </c>
      <c r="AZ210" s="204"/>
      <c r="BA210" s="204"/>
      <c r="BB210" s="204"/>
      <c r="BC210" s="204"/>
      <c r="BD210" s="204"/>
      <c r="BE210" s="140">
        <f>IF(N210="základní",J210,0)</f>
        <v>0</v>
      </c>
      <c r="BF210" s="140">
        <f>IF(N210="snížená",J210,0)</f>
        <v>0</v>
      </c>
      <c r="BG210" s="140">
        <f>IF(N210="zákl. přenesená",J210,0)</f>
        <v>0</v>
      </c>
      <c r="BH210" s="140">
        <f>IF(N210="sníž. přenesená",J210,0)</f>
        <v>0</v>
      </c>
      <c r="BI210" s="140">
        <f>IF(N210="nulová",J210,0)</f>
        <v>0</v>
      </c>
      <c r="BJ210" t="s" s="97">
        <v>130</v>
      </c>
      <c r="BK210" s="140">
        <f>ROUND(I210*H210,2)</f>
        <v>0</v>
      </c>
      <c r="BL210" t="s" s="97">
        <v>222</v>
      </c>
      <c r="BM210" t="s" s="141">
        <v>2257</v>
      </c>
    </row>
    <row r="211" ht="21.75" customHeight="1">
      <c r="A211" s="206"/>
      <c r="B211" s="237"/>
      <c r="C211" t="s" s="163">
        <v>1224</v>
      </c>
      <c r="D211" t="s" s="163">
        <v>168</v>
      </c>
      <c r="E211" t="s" s="164">
        <v>2246</v>
      </c>
      <c r="F211" t="s" s="164">
        <v>2247</v>
      </c>
      <c r="G211" t="s" s="165">
        <v>1399</v>
      </c>
      <c r="H211" s="166">
        <v>2</v>
      </c>
      <c r="I211" s="167"/>
      <c r="J211" s="168">
        <f>ROUND(I211*H211,2)</f>
        <v>0</v>
      </c>
      <c r="K211" s="169"/>
      <c r="L211" s="170"/>
      <c r="M211" s="171"/>
      <c r="N211" t="s" s="172">
        <v>49</v>
      </c>
      <c r="O211" s="204"/>
      <c r="P211" s="137">
        <f>O211*H211</f>
        <v>0</v>
      </c>
      <c r="Q211" s="137">
        <v>0</v>
      </c>
      <c r="R211" s="137">
        <f>Q211*H211</f>
        <v>0</v>
      </c>
      <c r="S211" s="137">
        <v>0</v>
      </c>
      <c r="T211" s="138">
        <f>S211*H211</f>
        <v>0</v>
      </c>
      <c r="U211" s="238"/>
      <c r="V211" s="204"/>
      <c r="W211" s="204"/>
      <c r="X211" s="204"/>
      <c r="Y211" s="204"/>
      <c r="Z211" s="204"/>
      <c r="AA211" s="204"/>
      <c r="AB211" s="204"/>
      <c r="AC211" s="204"/>
      <c r="AD211" s="204"/>
      <c r="AE211" s="204"/>
      <c r="AF211" s="204"/>
      <c r="AG211" s="204"/>
      <c r="AH211" s="204"/>
      <c r="AI211" s="204"/>
      <c r="AJ211" s="204"/>
      <c r="AK211" s="204"/>
      <c r="AL211" s="204"/>
      <c r="AM211" s="204"/>
      <c r="AN211" s="204"/>
      <c r="AO211" s="204"/>
      <c r="AP211" s="204"/>
      <c r="AQ211" s="204"/>
      <c r="AR211" t="s" s="139">
        <v>313</v>
      </c>
      <c r="AS211" s="204"/>
      <c r="AT211" t="s" s="139">
        <v>168</v>
      </c>
      <c r="AU211" t="s" s="139">
        <v>24</v>
      </c>
      <c r="AV211" s="204"/>
      <c r="AW211" s="204"/>
      <c r="AX211" s="204"/>
      <c r="AY211" t="s" s="97">
        <v>132</v>
      </c>
      <c r="AZ211" s="204"/>
      <c r="BA211" s="204"/>
      <c r="BB211" s="204"/>
      <c r="BC211" s="204"/>
      <c r="BD211" s="204"/>
      <c r="BE211" s="140">
        <f>IF(N211="základní",J211,0)</f>
        <v>0</v>
      </c>
      <c r="BF211" s="140">
        <f>IF(N211="snížená",J211,0)</f>
        <v>0</v>
      </c>
      <c r="BG211" s="140">
        <f>IF(N211="zákl. přenesená",J211,0)</f>
        <v>0</v>
      </c>
      <c r="BH211" s="140">
        <f>IF(N211="sníž. přenesená",J211,0)</f>
        <v>0</v>
      </c>
      <c r="BI211" s="140">
        <f>IF(N211="nulová",J211,0)</f>
        <v>0</v>
      </c>
      <c r="BJ211" t="s" s="97">
        <v>130</v>
      </c>
      <c r="BK211" s="140">
        <f>ROUND(I211*H211,2)</f>
        <v>0</v>
      </c>
      <c r="BL211" t="s" s="97">
        <v>222</v>
      </c>
      <c r="BM211" t="s" s="141">
        <v>2258</v>
      </c>
    </row>
    <row r="212" ht="21.75" customHeight="1">
      <c r="A212" s="206"/>
      <c r="B212" s="237"/>
      <c r="C212" t="s" s="163">
        <v>1230</v>
      </c>
      <c r="D212" t="s" s="163">
        <v>168</v>
      </c>
      <c r="E212" t="s" s="164">
        <v>2202</v>
      </c>
      <c r="F212" t="s" s="164">
        <v>2203</v>
      </c>
      <c r="G212" t="s" s="165">
        <v>1399</v>
      </c>
      <c r="H212" s="166">
        <v>2</v>
      </c>
      <c r="I212" s="167"/>
      <c r="J212" s="168">
        <f>ROUND(I212*H212,2)</f>
        <v>0</v>
      </c>
      <c r="K212" s="169"/>
      <c r="L212" s="170"/>
      <c r="M212" s="171"/>
      <c r="N212" t="s" s="172">
        <v>49</v>
      </c>
      <c r="O212" s="204"/>
      <c r="P212" s="137">
        <f>O212*H212</f>
        <v>0</v>
      </c>
      <c r="Q212" s="137">
        <v>0</v>
      </c>
      <c r="R212" s="137">
        <f>Q212*H212</f>
        <v>0</v>
      </c>
      <c r="S212" s="137">
        <v>0</v>
      </c>
      <c r="T212" s="138">
        <f>S212*H212</f>
        <v>0</v>
      </c>
      <c r="U212" s="238"/>
      <c r="V212" s="204"/>
      <c r="W212" s="204"/>
      <c r="X212" s="204"/>
      <c r="Y212" s="204"/>
      <c r="Z212" s="204"/>
      <c r="AA212" s="204"/>
      <c r="AB212" s="204"/>
      <c r="AC212" s="204"/>
      <c r="AD212" s="204"/>
      <c r="AE212" s="204"/>
      <c r="AF212" s="204"/>
      <c r="AG212" s="204"/>
      <c r="AH212" s="204"/>
      <c r="AI212" s="204"/>
      <c r="AJ212" s="204"/>
      <c r="AK212" s="204"/>
      <c r="AL212" s="204"/>
      <c r="AM212" s="204"/>
      <c r="AN212" s="204"/>
      <c r="AO212" s="204"/>
      <c r="AP212" s="204"/>
      <c r="AQ212" s="204"/>
      <c r="AR212" t="s" s="139">
        <v>313</v>
      </c>
      <c r="AS212" s="204"/>
      <c r="AT212" t="s" s="139">
        <v>168</v>
      </c>
      <c r="AU212" t="s" s="139">
        <v>24</v>
      </c>
      <c r="AV212" s="204"/>
      <c r="AW212" s="204"/>
      <c r="AX212" s="204"/>
      <c r="AY212" t="s" s="97">
        <v>132</v>
      </c>
      <c r="AZ212" s="204"/>
      <c r="BA212" s="204"/>
      <c r="BB212" s="204"/>
      <c r="BC212" s="204"/>
      <c r="BD212" s="204"/>
      <c r="BE212" s="140">
        <f>IF(N212="základní",J212,0)</f>
        <v>0</v>
      </c>
      <c r="BF212" s="140">
        <f>IF(N212="snížená",J212,0)</f>
        <v>0</v>
      </c>
      <c r="BG212" s="140">
        <f>IF(N212="zákl. přenesená",J212,0)</f>
        <v>0</v>
      </c>
      <c r="BH212" s="140">
        <f>IF(N212="sníž. přenesená",J212,0)</f>
        <v>0</v>
      </c>
      <c r="BI212" s="140">
        <f>IF(N212="nulová",J212,0)</f>
        <v>0</v>
      </c>
      <c r="BJ212" t="s" s="97">
        <v>130</v>
      </c>
      <c r="BK212" s="140">
        <f>ROUND(I212*H212,2)</f>
        <v>0</v>
      </c>
      <c r="BL212" t="s" s="97">
        <v>222</v>
      </c>
      <c r="BM212" t="s" s="141">
        <v>2259</v>
      </c>
    </row>
    <row r="213" ht="24.15" customHeight="1">
      <c r="A213" s="206"/>
      <c r="B213" s="237"/>
      <c r="C213" t="s" s="163">
        <v>1237</v>
      </c>
      <c r="D213" t="s" s="163">
        <v>168</v>
      </c>
      <c r="E213" t="s" s="164">
        <v>2192</v>
      </c>
      <c r="F213" t="s" s="164">
        <v>2193</v>
      </c>
      <c r="G213" t="s" s="165">
        <v>1399</v>
      </c>
      <c r="H213" s="166">
        <v>2</v>
      </c>
      <c r="I213" s="167"/>
      <c r="J213" s="168">
        <f>ROUND(I213*H213,2)</f>
        <v>0</v>
      </c>
      <c r="K213" s="169"/>
      <c r="L213" s="170"/>
      <c r="M213" s="171"/>
      <c r="N213" t="s" s="172">
        <v>49</v>
      </c>
      <c r="O213" s="204"/>
      <c r="P213" s="137">
        <f>O213*H213</f>
        <v>0</v>
      </c>
      <c r="Q213" s="137">
        <v>0</v>
      </c>
      <c r="R213" s="137">
        <f>Q213*H213</f>
        <v>0</v>
      </c>
      <c r="S213" s="137">
        <v>0</v>
      </c>
      <c r="T213" s="138">
        <f>S213*H213</f>
        <v>0</v>
      </c>
      <c r="U213" s="238"/>
      <c r="V213" s="204"/>
      <c r="W213" s="204"/>
      <c r="X213" s="204"/>
      <c r="Y213" s="204"/>
      <c r="Z213" s="204"/>
      <c r="AA213" s="204"/>
      <c r="AB213" s="204"/>
      <c r="AC213" s="204"/>
      <c r="AD213" s="204"/>
      <c r="AE213" s="204"/>
      <c r="AF213" s="204"/>
      <c r="AG213" s="204"/>
      <c r="AH213" s="204"/>
      <c r="AI213" s="204"/>
      <c r="AJ213" s="204"/>
      <c r="AK213" s="204"/>
      <c r="AL213" s="204"/>
      <c r="AM213" s="204"/>
      <c r="AN213" s="204"/>
      <c r="AO213" s="204"/>
      <c r="AP213" s="204"/>
      <c r="AQ213" s="204"/>
      <c r="AR213" t="s" s="139">
        <v>313</v>
      </c>
      <c r="AS213" s="204"/>
      <c r="AT213" t="s" s="139">
        <v>168</v>
      </c>
      <c r="AU213" t="s" s="139">
        <v>24</v>
      </c>
      <c r="AV213" s="204"/>
      <c r="AW213" s="204"/>
      <c r="AX213" s="204"/>
      <c r="AY213" t="s" s="97">
        <v>132</v>
      </c>
      <c r="AZ213" s="204"/>
      <c r="BA213" s="204"/>
      <c r="BB213" s="204"/>
      <c r="BC213" s="204"/>
      <c r="BD213" s="204"/>
      <c r="BE213" s="140">
        <f>IF(N213="základní",J213,0)</f>
        <v>0</v>
      </c>
      <c r="BF213" s="140">
        <f>IF(N213="snížená",J213,0)</f>
        <v>0</v>
      </c>
      <c r="BG213" s="140">
        <f>IF(N213="zákl. přenesená",J213,0)</f>
        <v>0</v>
      </c>
      <c r="BH213" s="140">
        <f>IF(N213="sníž. přenesená",J213,0)</f>
        <v>0</v>
      </c>
      <c r="BI213" s="140">
        <f>IF(N213="nulová",J213,0)</f>
        <v>0</v>
      </c>
      <c r="BJ213" t="s" s="97">
        <v>130</v>
      </c>
      <c r="BK213" s="140">
        <f>ROUND(I213*H213,2)</f>
        <v>0</v>
      </c>
      <c r="BL213" t="s" s="97">
        <v>222</v>
      </c>
      <c r="BM213" t="s" s="141">
        <v>2260</v>
      </c>
    </row>
    <row r="214" ht="24.15" customHeight="1">
      <c r="A214" s="206"/>
      <c r="B214" s="237"/>
      <c r="C214" t="s" s="129">
        <v>938</v>
      </c>
      <c r="D214" t="s" s="129">
        <v>134</v>
      </c>
      <c r="E214" t="s" s="130">
        <v>2261</v>
      </c>
      <c r="F214" t="s" s="130">
        <v>2262</v>
      </c>
      <c r="G214" t="s" s="131">
        <v>278</v>
      </c>
      <c r="H214" s="132">
        <v>2</v>
      </c>
      <c r="I214" s="133"/>
      <c r="J214" s="134">
        <f>ROUND(I214*H214,2)</f>
        <v>0</v>
      </c>
      <c r="K214" s="240"/>
      <c r="L214" s="237"/>
      <c r="M214" s="135"/>
      <c r="N214" t="s" s="136">
        <v>49</v>
      </c>
      <c r="O214" s="204"/>
      <c r="P214" s="137">
        <f>O214*H214</f>
        <v>0</v>
      </c>
      <c r="Q214" s="137">
        <v>0.00022</v>
      </c>
      <c r="R214" s="137">
        <f>Q214*H214</f>
        <v>0.00044</v>
      </c>
      <c r="S214" s="137">
        <v>0</v>
      </c>
      <c r="T214" s="138">
        <f>S214*H214</f>
        <v>0</v>
      </c>
      <c r="U214" s="238"/>
      <c r="V214" s="204"/>
      <c r="W214" s="204"/>
      <c r="X214" s="204"/>
      <c r="Y214" s="204"/>
      <c r="Z214" s="204"/>
      <c r="AA214" s="204"/>
      <c r="AB214" s="204"/>
      <c r="AC214" s="204"/>
      <c r="AD214" s="204"/>
      <c r="AE214" s="204"/>
      <c r="AF214" s="204"/>
      <c r="AG214" s="204"/>
      <c r="AH214" s="204"/>
      <c r="AI214" s="204"/>
      <c r="AJ214" s="204"/>
      <c r="AK214" s="204"/>
      <c r="AL214" s="204"/>
      <c r="AM214" s="204"/>
      <c r="AN214" s="204"/>
      <c r="AO214" s="204"/>
      <c r="AP214" s="204"/>
      <c r="AQ214" s="204"/>
      <c r="AR214" t="s" s="139">
        <v>222</v>
      </c>
      <c r="AS214" s="204"/>
      <c r="AT214" t="s" s="139">
        <v>134</v>
      </c>
      <c r="AU214" t="s" s="139">
        <v>24</v>
      </c>
      <c r="AV214" s="204"/>
      <c r="AW214" s="204"/>
      <c r="AX214" s="204"/>
      <c r="AY214" t="s" s="97">
        <v>132</v>
      </c>
      <c r="AZ214" s="204"/>
      <c r="BA214" s="204"/>
      <c r="BB214" s="204"/>
      <c r="BC214" s="204"/>
      <c r="BD214" s="204"/>
      <c r="BE214" s="140">
        <f>IF(N214="základní",J214,0)</f>
        <v>0</v>
      </c>
      <c r="BF214" s="140">
        <f>IF(N214="snížená",J214,0)</f>
        <v>0</v>
      </c>
      <c r="BG214" s="140">
        <f>IF(N214="zákl. přenesená",J214,0)</f>
        <v>0</v>
      </c>
      <c r="BH214" s="140">
        <f>IF(N214="sníž. přenesená",J214,0)</f>
        <v>0</v>
      </c>
      <c r="BI214" s="140">
        <f>IF(N214="nulová",J214,0)</f>
        <v>0</v>
      </c>
      <c r="BJ214" t="s" s="97">
        <v>130</v>
      </c>
      <c r="BK214" s="140">
        <f>ROUND(I214*H214,2)</f>
        <v>0</v>
      </c>
      <c r="BL214" t="s" s="97">
        <v>222</v>
      </c>
      <c r="BM214" t="s" s="141">
        <v>2263</v>
      </c>
    </row>
    <row r="215" ht="16.5" customHeight="1">
      <c r="A215" s="206"/>
      <c r="B215" s="237"/>
      <c r="C215" t="s" s="129">
        <v>1055</v>
      </c>
      <c r="D215" t="s" s="129">
        <v>134</v>
      </c>
      <c r="E215" t="s" s="130">
        <v>2264</v>
      </c>
      <c r="F215" t="s" s="130">
        <v>2265</v>
      </c>
      <c r="G215" t="s" s="131">
        <v>278</v>
      </c>
      <c r="H215" s="132">
        <v>1</v>
      </c>
      <c r="I215" s="133"/>
      <c r="J215" s="134">
        <f>ROUND(I215*H215,2)</f>
        <v>0</v>
      </c>
      <c r="K215" s="240"/>
      <c r="L215" s="237"/>
      <c r="M215" s="135"/>
      <c r="N215" t="s" s="136">
        <v>49</v>
      </c>
      <c r="O215" s="204"/>
      <c r="P215" s="137">
        <f>O215*H215</f>
        <v>0</v>
      </c>
      <c r="Q215" s="137">
        <v>0.00029</v>
      </c>
      <c r="R215" s="137">
        <f>Q215*H215</f>
        <v>0.00029</v>
      </c>
      <c r="S215" s="137">
        <v>0</v>
      </c>
      <c r="T215" s="138">
        <f>S215*H215</f>
        <v>0</v>
      </c>
      <c r="U215" s="238"/>
      <c r="V215" s="204"/>
      <c r="W215" s="204"/>
      <c r="X215" s="204"/>
      <c r="Y215" s="204"/>
      <c r="Z215" s="204"/>
      <c r="AA215" s="204"/>
      <c r="AB215" s="204"/>
      <c r="AC215" s="204"/>
      <c r="AD215" s="204"/>
      <c r="AE215" s="204"/>
      <c r="AF215" s="204"/>
      <c r="AG215" s="204"/>
      <c r="AH215" s="204"/>
      <c r="AI215" s="204"/>
      <c r="AJ215" s="204"/>
      <c r="AK215" s="204"/>
      <c r="AL215" s="204"/>
      <c r="AM215" s="204"/>
      <c r="AN215" s="204"/>
      <c r="AO215" s="204"/>
      <c r="AP215" s="204"/>
      <c r="AQ215" s="204"/>
      <c r="AR215" t="s" s="139">
        <v>222</v>
      </c>
      <c r="AS215" s="204"/>
      <c r="AT215" t="s" s="139">
        <v>134</v>
      </c>
      <c r="AU215" t="s" s="139">
        <v>24</v>
      </c>
      <c r="AV215" s="204"/>
      <c r="AW215" s="204"/>
      <c r="AX215" s="204"/>
      <c r="AY215" t="s" s="97">
        <v>132</v>
      </c>
      <c r="AZ215" s="204"/>
      <c r="BA215" s="204"/>
      <c r="BB215" s="204"/>
      <c r="BC215" s="204"/>
      <c r="BD215" s="204"/>
      <c r="BE215" s="140">
        <f>IF(N215="základní",J215,0)</f>
        <v>0</v>
      </c>
      <c r="BF215" s="140">
        <f>IF(N215="snížená",J215,0)</f>
        <v>0</v>
      </c>
      <c r="BG215" s="140">
        <f>IF(N215="zákl. přenesená",J215,0)</f>
        <v>0</v>
      </c>
      <c r="BH215" s="140">
        <f>IF(N215="sníž. přenesená",J215,0)</f>
        <v>0</v>
      </c>
      <c r="BI215" s="140">
        <f>IF(N215="nulová",J215,0)</f>
        <v>0</v>
      </c>
      <c r="BJ215" t="s" s="97">
        <v>130</v>
      </c>
      <c r="BK215" s="140">
        <f>ROUND(I215*H215,2)</f>
        <v>0</v>
      </c>
      <c r="BL215" t="s" s="97">
        <v>222</v>
      </c>
      <c r="BM215" t="s" s="141">
        <v>2266</v>
      </c>
    </row>
    <row r="216" ht="21.75" customHeight="1">
      <c r="A216" s="206"/>
      <c r="B216" s="237"/>
      <c r="C216" t="s" s="129">
        <v>1045</v>
      </c>
      <c r="D216" t="s" s="129">
        <v>134</v>
      </c>
      <c r="E216" t="s" s="130">
        <v>2267</v>
      </c>
      <c r="F216" t="s" s="130">
        <v>2268</v>
      </c>
      <c r="G216" t="s" s="131">
        <v>278</v>
      </c>
      <c r="H216" s="132">
        <v>3</v>
      </c>
      <c r="I216" s="133"/>
      <c r="J216" s="134">
        <f>ROUND(I216*H216,2)</f>
        <v>0</v>
      </c>
      <c r="K216" s="240"/>
      <c r="L216" s="237"/>
      <c r="M216" s="135"/>
      <c r="N216" t="s" s="136">
        <v>49</v>
      </c>
      <c r="O216" s="204"/>
      <c r="P216" s="137">
        <f>O216*H216</f>
        <v>0</v>
      </c>
      <c r="Q216" s="137">
        <v>0.00018</v>
      </c>
      <c r="R216" s="137">
        <f>Q216*H216</f>
        <v>0.00054</v>
      </c>
      <c r="S216" s="137">
        <v>0</v>
      </c>
      <c r="T216" s="138">
        <f>S216*H216</f>
        <v>0</v>
      </c>
      <c r="U216" s="238"/>
      <c r="V216" s="204"/>
      <c r="W216" s="204"/>
      <c r="X216" s="204"/>
      <c r="Y216" s="204"/>
      <c r="Z216" s="204"/>
      <c r="AA216" s="204"/>
      <c r="AB216" s="204"/>
      <c r="AC216" s="204"/>
      <c r="AD216" s="204"/>
      <c r="AE216" s="204"/>
      <c r="AF216" s="204"/>
      <c r="AG216" s="204"/>
      <c r="AH216" s="204"/>
      <c r="AI216" s="204"/>
      <c r="AJ216" s="204"/>
      <c r="AK216" s="204"/>
      <c r="AL216" s="204"/>
      <c r="AM216" s="204"/>
      <c r="AN216" s="204"/>
      <c r="AO216" s="204"/>
      <c r="AP216" s="204"/>
      <c r="AQ216" s="204"/>
      <c r="AR216" t="s" s="139">
        <v>222</v>
      </c>
      <c r="AS216" s="204"/>
      <c r="AT216" t="s" s="139">
        <v>134</v>
      </c>
      <c r="AU216" t="s" s="139">
        <v>24</v>
      </c>
      <c r="AV216" s="204"/>
      <c r="AW216" s="204"/>
      <c r="AX216" s="204"/>
      <c r="AY216" t="s" s="97">
        <v>132</v>
      </c>
      <c r="AZ216" s="204"/>
      <c r="BA216" s="204"/>
      <c r="BB216" s="204"/>
      <c r="BC216" s="204"/>
      <c r="BD216" s="204"/>
      <c r="BE216" s="140">
        <f>IF(N216="základní",J216,0)</f>
        <v>0</v>
      </c>
      <c r="BF216" s="140">
        <f>IF(N216="snížená",J216,0)</f>
        <v>0</v>
      </c>
      <c r="BG216" s="140">
        <f>IF(N216="zákl. přenesená",J216,0)</f>
        <v>0</v>
      </c>
      <c r="BH216" s="140">
        <f>IF(N216="sníž. přenesená",J216,0)</f>
        <v>0</v>
      </c>
      <c r="BI216" s="140">
        <f>IF(N216="nulová",J216,0)</f>
        <v>0</v>
      </c>
      <c r="BJ216" t="s" s="97">
        <v>130</v>
      </c>
      <c r="BK216" s="140">
        <f>ROUND(I216*H216,2)</f>
        <v>0</v>
      </c>
      <c r="BL216" t="s" s="97">
        <v>222</v>
      </c>
      <c r="BM216" t="s" s="141">
        <v>2269</v>
      </c>
    </row>
    <row r="217" ht="21.75" customHeight="1">
      <c r="A217" s="206"/>
      <c r="B217" s="237"/>
      <c r="C217" t="s" s="129">
        <v>1038</v>
      </c>
      <c r="D217" t="s" s="129">
        <v>134</v>
      </c>
      <c r="E217" t="s" s="130">
        <v>2270</v>
      </c>
      <c r="F217" t="s" s="130">
        <v>2271</v>
      </c>
      <c r="G217" t="s" s="131">
        <v>278</v>
      </c>
      <c r="H217" s="132">
        <v>3</v>
      </c>
      <c r="I217" s="133"/>
      <c r="J217" s="134">
        <f>ROUND(I217*H217,2)</f>
        <v>0</v>
      </c>
      <c r="K217" s="240"/>
      <c r="L217" s="237"/>
      <c r="M217" s="135"/>
      <c r="N217" t="s" s="136">
        <v>49</v>
      </c>
      <c r="O217" s="204"/>
      <c r="P217" s="137">
        <f>O217*H217</f>
        <v>0</v>
      </c>
      <c r="Q217" s="137">
        <v>8.000000000000001e-05</v>
      </c>
      <c r="R217" s="137">
        <f>Q217*H217</f>
        <v>0.00024</v>
      </c>
      <c r="S217" s="137">
        <v>0</v>
      </c>
      <c r="T217" s="138">
        <f>S217*H217</f>
        <v>0</v>
      </c>
      <c r="U217" s="238"/>
      <c r="V217" s="204"/>
      <c r="W217" s="204"/>
      <c r="X217" s="204"/>
      <c r="Y217" s="204"/>
      <c r="Z217" s="204"/>
      <c r="AA217" s="204"/>
      <c r="AB217" s="204"/>
      <c r="AC217" s="204"/>
      <c r="AD217" s="204"/>
      <c r="AE217" s="204"/>
      <c r="AF217" s="204"/>
      <c r="AG217" s="204"/>
      <c r="AH217" s="204"/>
      <c r="AI217" s="204"/>
      <c r="AJ217" s="204"/>
      <c r="AK217" s="204"/>
      <c r="AL217" s="204"/>
      <c r="AM217" s="204"/>
      <c r="AN217" s="204"/>
      <c r="AO217" s="204"/>
      <c r="AP217" s="204"/>
      <c r="AQ217" s="204"/>
      <c r="AR217" t="s" s="139">
        <v>222</v>
      </c>
      <c r="AS217" s="204"/>
      <c r="AT217" t="s" s="139">
        <v>134</v>
      </c>
      <c r="AU217" t="s" s="139">
        <v>24</v>
      </c>
      <c r="AV217" s="204"/>
      <c r="AW217" s="204"/>
      <c r="AX217" s="204"/>
      <c r="AY217" t="s" s="97">
        <v>132</v>
      </c>
      <c r="AZ217" s="204"/>
      <c r="BA217" s="204"/>
      <c r="BB217" s="204"/>
      <c r="BC217" s="204"/>
      <c r="BD217" s="204"/>
      <c r="BE217" s="140">
        <f>IF(N217="základní",J217,0)</f>
        <v>0</v>
      </c>
      <c r="BF217" s="140">
        <f>IF(N217="snížená",J217,0)</f>
        <v>0</v>
      </c>
      <c r="BG217" s="140">
        <f>IF(N217="zákl. přenesená",J217,0)</f>
        <v>0</v>
      </c>
      <c r="BH217" s="140">
        <f>IF(N217="sníž. přenesená",J217,0)</f>
        <v>0</v>
      </c>
      <c r="BI217" s="140">
        <f>IF(N217="nulová",J217,0)</f>
        <v>0</v>
      </c>
      <c r="BJ217" t="s" s="97">
        <v>130</v>
      </c>
      <c r="BK217" s="140">
        <f>ROUND(I217*H217,2)</f>
        <v>0</v>
      </c>
      <c r="BL217" t="s" s="97">
        <v>222</v>
      </c>
      <c r="BM217" t="s" s="141">
        <v>2272</v>
      </c>
    </row>
    <row r="218" ht="21.75" customHeight="1">
      <c r="A218" s="206"/>
      <c r="B218" s="237"/>
      <c r="C218" t="s" s="129">
        <v>464</v>
      </c>
      <c r="D218" t="s" s="129">
        <v>134</v>
      </c>
      <c r="E218" t="s" s="130">
        <v>2273</v>
      </c>
      <c r="F218" t="s" s="130">
        <v>2274</v>
      </c>
      <c r="G218" t="s" s="131">
        <v>343</v>
      </c>
      <c r="H218" s="132">
        <v>264</v>
      </c>
      <c r="I218" s="133"/>
      <c r="J218" s="134">
        <f>ROUND(I218*H218,2)</f>
        <v>0</v>
      </c>
      <c r="K218" s="240"/>
      <c r="L218" s="237"/>
      <c r="M218" s="135"/>
      <c r="N218" t="s" s="136">
        <v>49</v>
      </c>
      <c r="O218" s="204"/>
      <c r="P218" s="137">
        <f>O218*H218</f>
        <v>0</v>
      </c>
      <c r="Q218" s="137">
        <v>0</v>
      </c>
      <c r="R218" s="137">
        <f>Q218*H218</f>
        <v>0</v>
      </c>
      <c r="S218" s="137">
        <v>0</v>
      </c>
      <c r="T218" s="138">
        <f>S218*H218</f>
        <v>0</v>
      </c>
      <c r="U218" s="238"/>
      <c r="V218" s="204"/>
      <c r="W218" s="204"/>
      <c r="X218" s="204"/>
      <c r="Y218" s="204"/>
      <c r="Z218" s="204"/>
      <c r="AA218" s="204"/>
      <c r="AB218" s="204"/>
      <c r="AC218" s="204"/>
      <c r="AD218" s="204"/>
      <c r="AE218" s="204"/>
      <c r="AF218" s="204"/>
      <c r="AG218" s="204"/>
      <c r="AH218" s="204"/>
      <c r="AI218" s="204"/>
      <c r="AJ218" s="204"/>
      <c r="AK218" s="204"/>
      <c r="AL218" s="204"/>
      <c r="AM218" s="204"/>
      <c r="AN218" s="204"/>
      <c r="AO218" s="204"/>
      <c r="AP218" s="204"/>
      <c r="AQ218" s="204"/>
      <c r="AR218" t="s" s="139">
        <v>222</v>
      </c>
      <c r="AS218" s="204"/>
      <c r="AT218" t="s" s="139">
        <v>134</v>
      </c>
      <c r="AU218" t="s" s="139">
        <v>24</v>
      </c>
      <c r="AV218" s="204"/>
      <c r="AW218" s="204"/>
      <c r="AX218" s="204"/>
      <c r="AY218" t="s" s="97">
        <v>132</v>
      </c>
      <c r="AZ218" s="204"/>
      <c r="BA218" s="204"/>
      <c r="BB218" s="204"/>
      <c r="BC218" s="204"/>
      <c r="BD218" s="204"/>
      <c r="BE218" s="140">
        <f>IF(N218="základní",J218,0)</f>
        <v>0</v>
      </c>
      <c r="BF218" s="140">
        <f>IF(N218="snížená",J218,0)</f>
        <v>0</v>
      </c>
      <c r="BG218" s="140">
        <f>IF(N218="zákl. přenesená",J218,0)</f>
        <v>0</v>
      </c>
      <c r="BH218" s="140">
        <f>IF(N218="sníž. přenesená",J218,0)</f>
        <v>0</v>
      </c>
      <c r="BI218" s="140">
        <f>IF(N218="nulová",J218,0)</f>
        <v>0</v>
      </c>
      <c r="BJ218" t="s" s="97">
        <v>130</v>
      </c>
      <c r="BK218" s="140">
        <f>ROUND(I218*H218,2)</f>
        <v>0</v>
      </c>
      <c r="BL218" t="s" s="97">
        <v>222</v>
      </c>
      <c r="BM218" t="s" s="141">
        <v>2275</v>
      </c>
    </row>
    <row r="219" ht="24.15" customHeight="1">
      <c r="A219" s="206"/>
      <c r="B219" s="237"/>
      <c r="C219" t="s" s="129">
        <v>927</v>
      </c>
      <c r="D219" t="s" s="129">
        <v>134</v>
      </c>
      <c r="E219" t="s" s="130">
        <v>2276</v>
      </c>
      <c r="F219" t="s" s="130">
        <v>2277</v>
      </c>
      <c r="G219" t="s" s="131">
        <v>171</v>
      </c>
      <c r="H219" s="132">
        <v>0.6850000000000001</v>
      </c>
      <c r="I219" s="133"/>
      <c r="J219" s="134">
        <f>ROUND(I219*H219,2)</f>
        <v>0</v>
      </c>
      <c r="K219" s="240"/>
      <c r="L219" s="237"/>
      <c r="M219" s="135"/>
      <c r="N219" t="s" s="136">
        <v>49</v>
      </c>
      <c r="O219" s="204"/>
      <c r="P219" s="137">
        <f>O219*H219</f>
        <v>0</v>
      </c>
      <c r="Q219" s="137">
        <v>0</v>
      </c>
      <c r="R219" s="137">
        <f>Q219*H219</f>
        <v>0</v>
      </c>
      <c r="S219" s="137">
        <v>0</v>
      </c>
      <c r="T219" s="138">
        <f>S219*H219</f>
        <v>0</v>
      </c>
      <c r="U219" s="238"/>
      <c r="V219" s="204"/>
      <c r="W219" s="204"/>
      <c r="X219" s="204"/>
      <c r="Y219" s="204"/>
      <c r="Z219" s="204"/>
      <c r="AA219" s="204"/>
      <c r="AB219" s="204"/>
      <c r="AC219" s="204"/>
      <c r="AD219" s="204"/>
      <c r="AE219" s="204"/>
      <c r="AF219" s="204"/>
      <c r="AG219" s="204"/>
      <c r="AH219" s="204"/>
      <c r="AI219" s="204"/>
      <c r="AJ219" s="204"/>
      <c r="AK219" s="204"/>
      <c r="AL219" s="204"/>
      <c r="AM219" s="204"/>
      <c r="AN219" s="204"/>
      <c r="AO219" s="204"/>
      <c r="AP219" s="204"/>
      <c r="AQ219" s="204"/>
      <c r="AR219" t="s" s="139">
        <v>222</v>
      </c>
      <c r="AS219" s="204"/>
      <c r="AT219" t="s" s="139">
        <v>134</v>
      </c>
      <c r="AU219" t="s" s="139">
        <v>24</v>
      </c>
      <c r="AV219" s="204"/>
      <c r="AW219" s="204"/>
      <c r="AX219" s="204"/>
      <c r="AY219" t="s" s="97">
        <v>132</v>
      </c>
      <c r="AZ219" s="204"/>
      <c r="BA219" s="204"/>
      <c r="BB219" s="204"/>
      <c r="BC219" s="204"/>
      <c r="BD219" s="204"/>
      <c r="BE219" s="140">
        <f>IF(N219="základní",J219,0)</f>
        <v>0</v>
      </c>
      <c r="BF219" s="140">
        <f>IF(N219="snížená",J219,0)</f>
        <v>0</v>
      </c>
      <c r="BG219" s="140">
        <f>IF(N219="zákl. přenesená",J219,0)</f>
        <v>0</v>
      </c>
      <c r="BH219" s="140">
        <f>IF(N219="sníž. přenesená",J219,0)</f>
        <v>0</v>
      </c>
      <c r="BI219" s="140">
        <f>IF(N219="nulová",J219,0)</f>
        <v>0</v>
      </c>
      <c r="BJ219" t="s" s="97">
        <v>130</v>
      </c>
      <c r="BK219" s="140">
        <f>ROUND(I219*H219,2)</f>
        <v>0</v>
      </c>
      <c r="BL219" t="s" s="97">
        <v>222</v>
      </c>
      <c r="BM219" t="s" s="141">
        <v>2278</v>
      </c>
    </row>
    <row r="220" ht="22.8" customHeight="1">
      <c r="A220" s="206"/>
      <c r="B220" s="211"/>
      <c r="C220" s="234"/>
      <c r="D220" t="s" s="183">
        <v>127</v>
      </c>
      <c r="E220" t="s" s="102">
        <v>2279</v>
      </c>
      <c r="F220" t="s" s="102">
        <v>2280</v>
      </c>
      <c r="G220" s="234"/>
      <c r="H220" s="234"/>
      <c r="I220" s="234"/>
      <c r="J220" s="184">
        <f>BK220</f>
        <v>0</v>
      </c>
      <c r="K220" s="240"/>
      <c r="L220" s="237"/>
      <c r="M220" s="238"/>
      <c r="N220" s="204"/>
      <c r="O220" s="204"/>
      <c r="P220" s="122">
        <f>SUM(P221:P253)</f>
        <v>0</v>
      </c>
      <c r="Q220" s="204"/>
      <c r="R220" s="122">
        <f>SUM(R221:R253)</f>
        <v>0.5434868235</v>
      </c>
      <c r="S220" s="204"/>
      <c r="T220" s="123">
        <f>SUM(T221:T253)</f>
        <v>0.15759</v>
      </c>
      <c r="U220" s="238"/>
      <c r="V220" s="204"/>
      <c r="W220" s="204"/>
      <c r="X220" s="204"/>
      <c r="Y220" s="204"/>
      <c r="Z220" s="204"/>
      <c r="AA220" s="204"/>
      <c r="AB220" s="204"/>
      <c r="AC220" s="204"/>
      <c r="AD220" s="204"/>
      <c r="AE220" s="204"/>
      <c r="AF220" s="204"/>
      <c r="AG220" s="204"/>
      <c r="AH220" s="204"/>
      <c r="AI220" s="204"/>
      <c r="AJ220" s="204"/>
      <c r="AK220" s="204"/>
      <c r="AL220" s="204"/>
      <c r="AM220" s="204"/>
      <c r="AN220" s="204"/>
      <c r="AO220" s="204"/>
      <c r="AP220" s="204"/>
      <c r="AQ220" s="204"/>
      <c r="AR220" t="s" s="119">
        <v>24</v>
      </c>
      <c r="AS220" s="204"/>
      <c r="AT220" t="s" s="124">
        <v>127</v>
      </c>
      <c r="AU220" t="s" s="124">
        <v>130</v>
      </c>
      <c r="AV220" s="204"/>
      <c r="AW220" s="204"/>
      <c r="AX220" s="204"/>
      <c r="AY220" t="s" s="119">
        <v>132</v>
      </c>
      <c r="AZ220" s="204"/>
      <c r="BA220" s="204"/>
      <c r="BB220" s="204"/>
      <c r="BC220" s="204"/>
      <c r="BD220" s="204"/>
      <c r="BE220" s="204"/>
      <c r="BF220" s="204"/>
      <c r="BG220" s="204"/>
      <c r="BH220" s="204"/>
      <c r="BI220" s="204"/>
      <c r="BJ220" s="204"/>
      <c r="BK220" s="125">
        <f>SUM(BK221:BK253)</f>
        <v>0</v>
      </c>
      <c r="BL220" s="204"/>
      <c r="BM220" s="205"/>
    </row>
    <row r="221" ht="24.15" customHeight="1">
      <c r="A221" s="206"/>
      <c r="B221" s="237"/>
      <c r="C221" t="s" s="129">
        <v>484</v>
      </c>
      <c r="D221" t="s" s="129">
        <v>134</v>
      </c>
      <c r="E221" t="s" s="130">
        <v>2281</v>
      </c>
      <c r="F221" t="s" s="130">
        <v>2282</v>
      </c>
      <c r="G221" t="s" s="131">
        <v>343</v>
      </c>
      <c r="H221" s="132">
        <v>6</v>
      </c>
      <c r="I221" s="133"/>
      <c r="J221" s="134">
        <f>ROUND(I221*H221,2)</f>
        <v>0</v>
      </c>
      <c r="K221" s="240"/>
      <c r="L221" s="237"/>
      <c r="M221" s="135"/>
      <c r="N221" t="s" s="136">
        <v>49</v>
      </c>
      <c r="O221" s="204"/>
      <c r="P221" s="137">
        <f>O221*H221</f>
        <v>0</v>
      </c>
      <c r="Q221" s="137">
        <v>0</v>
      </c>
      <c r="R221" s="137">
        <f>Q221*H221</f>
        <v>0</v>
      </c>
      <c r="S221" s="137">
        <v>0.0067</v>
      </c>
      <c r="T221" s="138">
        <f>S221*H221</f>
        <v>0.0402</v>
      </c>
      <c r="U221" s="238"/>
      <c r="V221" s="204"/>
      <c r="W221" s="204"/>
      <c r="X221" s="204"/>
      <c r="Y221" s="204"/>
      <c r="Z221" s="204"/>
      <c r="AA221" s="204"/>
      <c r="AB221" s="204"/>
      <c r="AC221" s="204"/>
      <c r="AD221" s="204"/>
      <c r="AE221" s="204"/>
      <c r="AF221" s="204"/>
      <c r="AG221" s="204"/>
      <c r="AH221" s="204"/>
      <c r="AI221" s="204"/>
      <c r="AJ221" s="204"/>
      <c r="AK221" s="204"/>
      <c r="AL221" s="204"/>
      <c r="AM221" s="204"/>
      <c r="AN221" s="204"/>
      <c r="AO221" s="204"/>
      <c r="AP221" s="204"/>
      <c r="AQ221" s="204"/>
      <c r="AR221" t="s" s="139">
        <v>222</v>
      </c>
      <c r="AS221" s="204"/>
      <c r="AT221" t="s" s="139">
        <v>134</v>
      </c>
      <c r="AU221" t="s" s="139">
        <v>24</v>
      </c>
      <c r="AV221" s="204"/>
      <c r="AW221" s="204"/>
      <c r="AX221" s="204"/>
      <c r="AY221" t="s" s="97">
        <v>132</v>
      </c>
      <c r="AZ221" s="204"/>
      <c r="BA221" s="204"/>
      <c r="BB221" s="204"/>
      <c r="BC221" s="204"/>
      <c r="BD221" s="204"/>
      <c r="BE221" s="140">
        <f>IF(N221="základní",J221,0)</f>
        <v>0</v>
      </c>
      <c r="BF221" s="140">
        <f>IF(N221="snížená",J221,0)</f>
        <v>0</v>
      </c>
      <c r="BG221" s="140">
        <f>IF(N221="zákl. přenesená",J221,0)</f>
        <v>0</v>
      </c>
      <c r="BH221" s="140">
        <f>IF(N221="sníž. přenesená",J221,0)</f>
        <v>0</v>
      </c>
      <c r="BI221" s="140">
        <f>IF(N221="nulová",J221,0)</f>
        <v>0</v>
      </c>
      <c r="BJ221" t="s" s="97">
        <v>130</v>
      </c>
      <c r="BK221" s="140">
        <f>ROUND(I221*H221,2)</f>
        <v>0</v>
      </c>
      <c r="BL221" t="s" s="97">
        <v>222</v>
      </c>
      <c r="BM221" t="s" s="141">
        <v>2283</v>
      </c>
    </row>
    <row r="222" ht="16.5" customHeight="1">
      <c r="A222" s="206"/>
      <c r="B222" s="237"/>
      <c r="C222" t="s" s="129">
        <v>493</v>
      </c>
      <c r="D222" t="s" s="129">
        <v>134</v>
      </c>
      <c r="E222" t="s" s="130">
        <v>2284</v>
      </c>
      <c r="F222" t="s" s="130">
        <v>2285</v>
      </c>
      <c r="G222" t="s" s="131">
        <v>343</v>
      </c>
      <c r="H222" s="132">
        <v>289</v>
      </c>
      <c r="I222" s="133"/>
      <c r="J222" s="134">
        <f>ROUND(I222*H222,2)</f>
        <v>0</v>
      </c>
      <c r="K222" s="240"/>
      <c r="L222" s="237"/>
      <c r="M222" s="135"/>
      <c r="N222" t="s" s="136">
        <v>49</v>
      </c>
      <c r="O222" s="204"/>
      <c r="P222" s="137">
        <f>O222*H222</f>
        <v>0</v>
      </c>
      <c r="Q222" s="137">
        <v>0</v>
      </c>
      <c r="R222" s="137">
        <f>Q222*H222</f>
        <v>0</v>
      </c>
      <c r="S222" s="137">
        <v>0.00028</v>
      </c>
      <c r="T222" s="138">
        <f>S222*H222</f>
        <v>0.08092000000000001</v>
      </c>
      <c r="U222" s="238"/>
      <c r="V222" s="204"/>
      <c r="W222" s="204"/>
      <c r="X222" s="204"/>
      <c r="Y222" s="204"/>
      <c r="Z222" s="204"/>
      <c r="AA222" s="204"/>
      <c r="AB222" s="204"/>
      <c r="AC222" s="204"/>
      <c r="AD222" s="204"/>
      <c r="AE222" s="204"/>
      <c r="AF222" s="204"/>
      <c r="AG222" s="204"/>
      <c r="AH222" s="204"/>
      <c r="AI222" s="204"/>
      <c r="AJ222" s="204"/>
      <c r="AK222" s="204"/>
      <c r="AL222" s="204"/>
      <c r="AM222" s="204"/>
      <c r="AN222" s="204"/>
      <c r="AO222" s="204"/>
      <c r="AP222" s="204"/>
      <c r="AQ222" s="204"/>
      <c r="AR222" t="s" s="139">
        <v>222</v>
      </c>
      <c r="AS222" s="204"/>
      <c r="AT222" t="s" s="139">
        <v>134</v>
      </c>
      <c r="AU222" t="s" s="139">
        <v>24</v>
      </c>
      <c r="AV222" s="204"/>
      <c r="AW222" s="204"/>
      <c r="AX222" s="204"/>
      <c r="AY222" t="s" s="97">
        <v>132</v>
      </c>
      <c r="AZ222" s="204"/>
      <c r="BA222" s="204"/>
      <c r="BB222" s="204"/>
      <c r="BC222" s="204"/>
      <c r="BD222" s="204"/>
      <c r="BE222" s="140">
        <f>IF(N222="základní",J222,0)</f>
        <v>0</v>
      </c>
      <c r="BF222" s="140">
        <f>IF(N222="snížená",J222,0)</f>
        <v>0</v>
      </c>
      <c r="BG222" s="140">
        <f>IF(N222="zákl. přenesená",J222,0)</f>
        <v>0</v>
      </c>
      <c r="BH222" s="140">
        <f>IF(N222="sníž. přenesená",J222,0)</f>
        <v>0</v>
      </c>
      <c r="BI222" s="140">
        <f>IF(N222="nulová",J222,0)</f>
        <v>0</v>
      </c>
      <c r="BJ222" t="s" s="97">
        <v>130</v>
      </c>
      <c r="BK222" s="140">
        <f>ROUND(I222*H222,2)</f>
        <v>0</v>
      </c>
      <c r="BL222" t="s" s="97">
        <v>222</v>
      </c>
      <c r="BM222" t="s" s="141">
        <v>2286</v>
      </c>
    </row>
    <row r="223" ht="16.5" customHeight="1">
      <c r="A223" s="206"/>
      <c r="B223" s="237"/>
      <c r="C223" t="s" s="129">
        <v>499</v>
      </c>
      <c r="D223" t="s" s="129">
        <v>134</v>
      </c>
      <c r="E223" t="s" s="130">
        <v>2287</v>
      </c>
      <c r="F223" t="s" s="130">
        <v>2288</v>
      </c>
      <c r="G223" t="s" s="131">
        <v>343</v>
      </c>
      <c r="H223" s="132">
        <v>52</v>
      </c>
      <c r="I223" s="133"/>
      <c r="J223" s="134">
        <f>ROUND(I223*H223,2)</f>
        <v>0</v>
      </c>
      <c r="K223" s="240"/>
      <c r="L223" s="237"/>
      <c r="M223" s="135"/>
      <c r="N223" t="s" s="136">
        <v>49</v>
      </c>
      <c r="O223" s="204"/>
      <c r="P223" s="137">
        <f>O223*H223</f>
        <v>0</v>
      </c>
      <c r="Q223" s="137">
        <v>0</v>
      </c>
      <c r="R223" s="137">
        <f>Q223*H223</f>
        <v>0</v>
      </c>
      <c r="S223" s="137">
        <v>0.00029</v>
      </c>
      <c r="T223" s="138">
        <f>S223*H223</f>
        <v>0.01508</v>
      </c>
      <c r="U223" s="238"/>
      <c r="V223" s="204"/>
      <c r="W223" s="204"/>
      <c r="X223" s="204"/>
      <c r="Y223" s="204"/>
      <c r="Z223" s="204"/>
      <c r="AA223" s="204"/>
      <c r="AB223" s="204"/>
      <c r="AC223" s="204"/>
      <c r="AD223" s="204"/>
      <c r="AE223" s="204"/>
      <c r="AF223" s="204"/>
      <c r="AG223" s="204"/>
      <c r="AH223" s="204"/>
      <c r="AI223" s="204"/>
      <c r="AJ223" s="204"/>
      <c r="AK223" s="204"/>
      <c r="AL223" s="204"/>
      <c r="AM223" s="204"/>
      <c r="AN223" s="204"/>
      <c r="AO223" s="204"/>
      <c r="AP223" s="204"/>
      <c r="AQ223" s="204"/>
      <c r="AR223" t="s" s="139">
        <v>222</v>
      </c>
      <c r="AS223" s="204"/>
      <c r="AT223" t="s" s="139">
        <v>134</v>
      </c>
      <c r="AU223" t="s" s="139">
        <v>24</v>
      </c>
      <c r="AV223" s="204"/>
      <c r="AW223" s="204"/>
      <c r="AX223" s="204"/>
      <c r="AY223" t="s" s="97">
        <v>132</v>
      </c>
      <c r="AZ223" s="204"/>
      <c r="BA223" s="204"/>
      <c r="BB223" s="204"/>
      <c r="BC223" s="204"/>
      <c r="BD223" s="204"/>
      <c r="BE223" s="140">
        <f>IF(N223="základní",J223,0)</f>
        <v>0</v>
      </c>
      <c r="BF223" s="140">
        <f>IF(N223="snížená",J223,0)</f>
        <v>0</v>
      </c>
      <c r="BG223" s="140">
        <f>IF(N223="zákl. přenesená",J223,0)</f>
        <v>0</v>
      </c>
      <c r="BH223" s="140">
        <f>IF(N223="sníž. přenesená",J223,0)</f>
        <v>0</v>
      </c>
      <c r="BI223" s="140">
        <f>IF(N223="nulová",J223,0)</f>
        <v>0</v>
      </c>
      <c r="BJ223" t="s" s="97">
        <v>130</v>
      </c>
      <c r="BK223" s="140">
        <f>ROUND(I223*H223,2)</f>
        <v>0</v>
      </c>
      <c r="BL223" t="s" s="97">
        <v>222</v>
      </c>
      <c r="BM223" t="s" s="141">
        <v>2289</v>
      </c>
    </row>
    <row r="224" ht="24.15" customHeight="1">
      <c r="A224" s="206"/>
      <c r="B224" s="237"/>
      <c r="C224" t="s" s="129">
        <v>976</v>
      </c>
      <c r="D224" t="s" s="129">
        <v>134</v>
      </c>
      <c r="E224" t="s" s="130">
        <v>2290</v>
      </c>
      <c r="F224" t="s" s="130">
        <v>2291</v>
      </c>
      <c r="G224" t="s" s="131">
        <v>278</v>
      </c>
      <c r="H224" s="132">
        <v>1</v>
      </c>
      <c r="I224" s="133"/>
      <c r="J224" s="134">
        <f>ROUND(I224*H224,2)</f>
        <v>0</v>
      </c>
      <c r="K224" s="240"/>
      <c r="L224" s="237"/>
      <c r="M224" s="135"/>
      <c r="N224" t="s" s="136">
        <v>49</v>
      </c>
      <c r="O224" s="204"/>
      <c r="P224" s="137">
        <f>O224*H224</f>
        <v>0</v>
      </c>
      <c r="Q224" s="137">
        <v>4e-05</v>
      </c>
      <c r="R224" s="137">
        <f>Q224*H224</f>
        <v>4e-05</v>
      </c>
      <c r="S224" s="137">
        <v>0.00036</v>
      </c>
      <c r="T224" s="138">
        <f>S224*H224</f>
        <v>0.00036</v>
      </c>
      <c r="U224" s="238"/>
      <c r="V224" s="204"/>
      <c r="W224" s="204"/>
      <c r="X224" s="204"/>
      <c r="Y224" s="204"/>
      <c r="Z224" s="204"/>
      <c r="AA224" s="204"/>
      <c r="AB224" s="204"/>
      <c r="AC224" s="204"/>
      <c r="AD224" s="204"/>
      <c r="AE224" s="204"/>
      <c r="AF224" s="204"/>
      <c r="AG224" s="204"/>
      <c r="AH224" s="204"/>
      <c r="AI224" s="204"/>
      <c r="AJ224" s="204"/>
      <c r="AK224" s="204"/>
      <c r="AL224" s="204"/>
      <c r="AM224" s="204"/>
      <c r="AN224" s="204"/>
      <c r="AO224" s="204"/>
      <c r="AP224" s="204"/>
      <c r="AQ224" s="204"/>
      <c r="AR224" t="s" s="139">
        <v>222</v>
      </c>
      <c r="AS224" s="204"/>
      <c r="AT224" t="s" s="139">
        <v>134</v>
      </c>
      <c r="AU224" t="s" s="139">
        <v>24</v>
      </c>
      <c r="AV224" s="204"/>
      <c r="AW224" s="204"/>
      <c r="AX224" s="204"/>
      <c r="AY224" t="s" s="97">
        <v>132</v>
      </c>
      <c r="AZ224" s="204"/>
      <c r="BA224" s="204"/>
      <c r="BB224" s="204"/>
      <c r="BC224" s="204"/>
      <c r="BD224" s="204"/>
      <c r="BE224" s="140">
        <f>IF(N224="základní",J224,0)</f>
        <v>0</v>
      </c>
      <c r="BF224" s="140">
        <f>IF(N224="snížená",J224,0)</f>
        <v>0</v>
      </c>
      <c r="BG224" s="140">
        <f>IF(N224="zákl. přenesená",J224,0)</f>
        <v>0</v>
      </c>
      <c r="BH224" s="140">
        <f>IF(N224="sníž. přenesená",J224,0)</f>
        <v>0</v>
      </c>
      <c r="BI224" s="140">
        <f>IF(N224="nulová",J224,0)</f>
        <v>0</v>
      </c>
      <c r="BJ224" t="s" s="97">
        <v>130</v>
      </c>
      <c r="BK224" s="140">
        <f>ROUND(I224*H224,2)</f>
        <v>0</v>
      </c>
      <c r="BL224" t="s" s="97">
        <v>222</v>
      </c>
      <c r="BM224" t="s" s="141">
        <v>2292</v>
      </c>
    </row>
    <row r="225" ht="24.15" customHeight="1">
      <c r="A225" s="206"/>
      <c r="B225" s="237"/>
      <c r="C225" t="s" s="129">
        <v>981</v>
      </c>
      <c r="D225" t="s" s="129">
        <v>134</v>
      </c>
      <c r="E225" t="s" s="130">
        <v>2293</v>
      </c>
      <c r="F225" t="s" s="130">
        <v>2294</v>
      </c>
      <c r="G225" t="s" s="131">
        <v>278</v>
      </c>
      <c r="H225" s="132">
        <v>3</v>
      </c>
      <c r="I225" s="133"/>
      <c r="J225" s="134">
        <f>ROUND(I225*H225,2)</f>
        <v>0</v>
      </c>
      <c r="K225" s="240"/>
      <c r="L225" s="237"/>
      <c r="M225" s="135"/>
      <c r="N225" t="s" s="136">
        <v>49</v>
      </c>
      <c r="O225" s="204"/>
      <c r="P225" s="137">
        <f>O225*H225</f>
        <v>0</v>
      </c>
      <c r="Q225" s="137">
        <v>5e-05</v>
      </c>
      <c r="R225" s="137">
        <f>Q225*H225</f>
        <v>0.00015</v>
      </c>
      <c r="S225" s="137">
        <v>0.00052</v>
      </c>
      <c r="T225" s="138">
        <f>S225*H225</f>
        <v>0.00156</v>
      </c>
      <c r="U225" s="238"/>
      <c r="V225" s="204"/>
      <c r="W225" s="204"/>
      <c r="X225" s="204"/>
      <c r="Y225" s="204"/>
      <c r="Z225" s="204"/>
      <c r="AA225" s="204"/>
      <c r="AB225" s="204"/>
      <c r="AC225" s="204"/>
      <c r="AD225" s="204"/>
      <c r="AE225" s="204"/>
      <c r="AF225" s="204"/>
      <c r="AG225" s="204"/>
      <c r="AH225" s="204"/>
      <c r="AI225" s="204"/>
      <c r="AJ225" s="204"/>
      <c r="AK225" s="204"/>
      <c r="AL225" s="204"/>
      <c r="AM225" s="204"/>
      <c r="AN225" s="204"/>
      <c r="AO225" s="204"/>
      <c r="AP225" s="204"/>
      <c r="AQ225" s="204"/>
      <c r="AR225" t="s" s="139">
        <v>222</v>
      </c>
      <c r="AS225" s="204"/>
      <c r="AT225" t="s" s="139">
        <v>134</v>
      </c>
      <c r="AU225" t="s" s="139">
        <v>24</v>
      </c>
      <c r="AV225" s="204"/>
      <c r="AW225" s="204"/>
      <c r="AX225" s="204"/>
      <c r="AY225" t="s" s="97">
        <v>132</v>
      </c>
      <c r="AZ225" s="204"/>
      <c r="BA225" s="204"/>
      <c r="BB225" s="204"/>
      <c r="BC225" s="204"/>
      <c r="BD225" s="204"/>
      <c r="BE225" s="140">
        <f>IF(N225="základní",J225,0)</f>
        <v>0</v>
      </c>
      <c r="BF225" s="140">
        <f>IF(N225="snížená",J225,0)</f>
        <v>0</v>
      </c>
      <c r="BG225" s="140">
        <f>IF(N225="zákl. přenesená",J225,0)</f>
        <v>0</v>
      </c>
      <c r="BH225" s="140">
        <f>IF(N225="sníž. přenesená",J225,0)</f>
        <v>0</v>
      </c>
      <c r="BI225" s="140">
        <f>IF(N225="nulová",J225,0)</f>
        <v>0</v>
      </c>
      <c r="BJ225" t="s" s="97">
        <v>130</v>
      </c>
      <c r="BK225" s="140">
        <f>ROUND(I225*H225,2)</f>
        <v>0</v>
      </c>
      <c r="BL225" t="s" s="97">
        <v>222</v>
      </c>
      <c r="BM225" t="s" s="141">
        <v>2295</v>
      </c>
    </row>
    <row r="226" ht="24.15" customHeight="1">
      <c r="A226" s="206"/>
      <c r="B226" s="237"/>
      <c r="C226" t="s" s="129">
        <v>987</v>
      </c>
      <c r="D226" t="s" s="129">
        <v>134</v>
      </c>
      <c r="E226" t="s" s="130">
        <v>2296</v>
      </c>
      <c r="F226" t="s" s="130">
        <v>2297</v>
      </c>
      <c r="G226" t="s" s="131">
        <v>278</v>
      </c>
      <c r="H226" s="132">
        <v>4</v>
      </c>
      <c r="I226" s="133"/>
      <c r="J226" s="134">
        <f>ROUND(I226*H226,2)</f>
        <v>0</v>
      </c>
      <c r="K226" s="240"/>
      <c r="L226" s="237"/>
      <c r="M226" s="135"/>
      <c r="N226" t="s" s="136">
        <v>49</v>
      </c>
      <c r="O226" s="204"/>
      <c r="P226" s="137">
        <f>O226*H226</f>
        <v>0</v>
      </c>
      <c r="Q226" s="137">
        <v>5e-05</v>
      </c>
      <c r="R226" s="137">
        <f>Q226*H226</f>
        <v>0.0002</v>
      </c>
      <c r="S226" s="137">
        <v>0.00066</v>
      </c>
      <c r="T226" s="138">
        <f>S226*H226</f>
        <v>0.00264</v>
      </c>
      <c r="U226" s="238"/>
      <c r="V226" s="204"/>
      <c r="W226" s="204"/>
      <c r="X226" s="204"/>
      <c r="Y226" s="204"/>
      <c r="Z226" s="204"/>
      <c r="AA226" s="204"/>
      <c r="AB226" s="204"/>
      <c r="AC226" s="204"/>
      <c r="AD226" s="204"/>
      <c r="AE226" s="204"/>
      <c r="AF226" s="204"/>
      <c r="AG226" s="204"/>
      <c r="AH226" s="204"/>
      <c r="AI226" s="204"/>
      <c r="AJ226" s="204"/>
      <c r="AK226" s="204"/>
      <c r="AL226" s="204"/>
      <c r="AM226" s="204"/>
      <c r="AN226" s="204"/>
      <c r="AO226" s="204"/>
      <c r="AP226" s="204"/>
      <c r="AQ226" s="204"/>
      <c r="AR226" t="s" s="139">
        <v>222</v>
      </c>
      <c r="AS226" s="204"/>
      <c r="AT226" t="s" s="139">
        <v>134</v>
      </c>
      <c r="AU226" t="s" s="139">
        <v>24</v>
      </c>
      <c r="AV226" s="204"/>
      <c r="AW226" s="204"/>
      <c r="AX226" s="204"/>
      <c r="AY226" t="s" s="97">
        <v>132</v>
      </c>
      <c r="AZ226" s="204"/>
      <c r="BA226" s="204"/>
      <c r="BB226" s="204"/>
      <c r="BC226" s="204"/>
      <c r="BD226" s="204"/>
      <c r="BE226" s="140">
        <f>IF(N226="základní",J226,0)</f>
        <v>0</v>
      </c>
      <c r="BF226" s="140">
        <f>IF(N226="snížená",J226,0)</f>
        <v>0</v>
      </c>
      <c r="BG226" s="140">
        <f>IF(N226="zákl. přenesená",J226,0)</f>
        <v>0</v>
      </c>
      <c r="BH226" s="140">
        <f>IF(N226="sníž. přenesená",J226,0)</f>
        <v>0</v>
      </c>
      <c r="BI226" s="140">
        <f>IF(N226="nulová",J226,0)</f>
        <v>0</v>
      </c>
      <c r="BJ226" t="s" s="97">
        <v>130</v>
      </c>
      <c r="BK226" s="140">
        <f>ROUND(I226*H226,2)</f>
        <v>0</v>
      </c>
      <c r="BL226" t="s" s="97">
        <v>222</v>
      </c>
      <c r="BM226" t="s" s="141">
        <v>2298</v>
      </c>
    </row>
    <row r="227" ht="24.15" customHeight="1">
      <c r="A227" s="206"/>
      <c r="B227" s="237"/>
      <c r="C227" t="s" s="129">
        <v>997</v>
      </c>
      <c r="D227" t="s" s="129">
        <v>134</v>
      </c>
      <c r="E227" t="s" s="130">
        <v>2299</v>
      </c>
      <c r="F227" t="s" s="130">
        <v>2300</v>
      </c>
      <c r="G227" t="s" s="131">
        <v>278</v>
      </c>
      <c r="H227" s="132">
        <v>10</v>
      </c>
      <c r="I227" s="133"/>
      <c r="J227" s="134">
        <f>ROUND(I227*H227,2)</f>
        <v>0</v>
      </c>
      <c r="K227" s="240"/>
      <c r="L227" s="237"/>
      <c r="M227" s="135"/>
      <c r="N227" t="s" s="136">
        <v>49</v>
      </c>
      <c r="O227" s="204"/>
      <c r="P227" s="137">
        <f>O227*H227</f>
        <v>0</v>
      </c>
      <c r="Q227" s="137">
        <v>6e-05</v>
      </c>
      <c r="R227" s="137">
        <f>Q227*H227</f>
        <v>0.0005999999999999999</v>
      </c>
      <c r="S227" s="137">
        <v>0.00092</v>
      </c>
      <c r="T227" s="138">
        <f>S227*H227</f>
        <v>0.0092</v>
      </c>
      <c r="U227" s="238"/>
      <c r="V227" s="204"/>
      <c r="W227" s="204"/>
      <c r="X227" s="204"/>
      <c r="Y227" s="204"/>
      <c r="Z227" s="204"/>
      <c r="AA227" s="204"/>
      <c r="AB227" s="204"/>
      <c r="AC227" s="204"/>
      <c r="AD227" s="204"/>
      <c r="AE227" s="204"/>
      <c r="AF227" s="204"/>
      <c r="AG227" s="204"/>
      <c r="AH227" s="204"/>
      <c r="AI227" s="204"/>
      <c r="AJ227" s="204"/>
      <c r="AK227" s="204"/>
      <c r="AL227" s="204"/>
      <c r="AM227" s="204"/>
      <c r="AN227" s="204"/>
      <c r="AO227" s="204"/>
      <c r="AP227" s="204"/>
      <c r="AQ227" s="204"/>
      <c r="AR227" t="s" s="139">
        <v>222</v>
      </c>
      <c r="AS227" s="204"/>
      <c r="AT227" t="s" s="139">
        <v>134</v>
      </c>
      <c r="AU227" t="s" s="139">
        <v>24</v>
      </c>
      <c r="AV227" s="204"/>
      <c r="AW227" s="204"/>
      <c r="AX227" s="204"/>
      <c r="AY227" t="s" s="97">
        <v>132</v>
      </c>
      <c r="AZ227" s="204"/>
      <c r="BA227" s="204"/>
      <c r="BB227" s="204"/>
      <c r="BC227" s="204"/>
      <c r="BD227" s="204"/>
      <c r="BE227" s="140">
        <f>IF(N227="základní",J227,0)</f>
        <v>0</v>
      </c>
      <c r="BF227" s="140">
        <f>IF(N227="snížená",J227,0)</f>
        <v>0</v>
      </c>
      <c r="BG227" s="140">
        <f>IF(N227="zákl. přenesená",J227,0)</f>
        <v>0</v>
      </c>
      <c r="BH227" s="140">
        <f>IF(N227="sníž. přenesená",J227,0)</f>
        <v>0</v>
      </c>
      <c r="BI227" s="140">
        <f>IF(N227="nulová",J227,0)</f>
        <v>0</v>
      </c>
      <c r="BJ227" t="s" s="97">
        <v>130</v>
      </c>
      <c r="BK227" s="140">
        <f>ROUND(I227*H227,2)</f>
        <v>0</v>
      </c>
      <c r="BL227" t="s" s="97">
        <v>222</v>
      </c>
      <c r="BM227" t="s" s="141">
        <v>2301</v>
      </c>
    </row>
    <row r="228" ht="24.15" customHeight="1">
      <c r="A228" s="206"/>
      <c r="B228" s="237"/>
      <c r="C228" t="s" s="129">
        <v>1022</v>
      </c>
      <c r="D228" t="s" s="129">
        <v>134</v>
      </c>
      <c r="E228" t="s" s="130">
        <v>2302</v>
      </c>
      <c r="F228" t="s" s="130">
        <v>2303</v>
      </c>
      <c r="G228" t="s" s="131">
        <v>278</v>
      </c>
      <c r="H228" s="132">
        <v>7</v>
      </c>
      <c r="I228" s="133"/>
      <c r="J228" s="134">
        <f>ROUND(I228*H228,2)</f>
        <v>0</v>
      </c>
      <c r="K228" s="240"/>
      <c r="L228" s="237"/>
      <c r="M228" s="135"/>
      <c r="N228" t="s" s="136">
        <v>49</v>
      </c>
      <c r="O228" s="204"/>
      <c r="P228" s="137">
        <f>O228*H228</f>
        <v>0</v>
      </c>
      <c r="Q228" s="137">
        <v>6e-05</v>
      </c>
      <c r="R228" s="137">
        <f>Q228*H228</f>
        <v>0.00042</v>
      </c>
      <c r="S228" s="137">
        <v>0.00109</v>
      </c>
      <c r="T228" s="138">
        <f>S228*H228</f>
        <v>0.00763</v>
      </c>
      <c r="U228" s="238"/>
      <c r="V228" s="204"/>
      <c r="W228" s="204"/>
      <c r="X228" s="204"/>
      <c r="Y228" s="204"/>
      <c r="Z228" s="204"/>
      <c r="AA228" s="204"/>
      <c r="AB228" s="204"/>
      <c r="AC228" s="204"/>
      <c r="AD228" s="204"/>
      <c r="AE228" s="204"/>
      <c r="AF228" s="204"/>
      <c r="AG228" s="204"/>
      <c r="AH228" s="204"/>
      <c r="AI228" s="204"/>
      <c r="AJ228" s="204"/>
      <c r="AK228" s="204"/>
      <c r="AL228" s="204"/>
      <c r="AM228" s="204"/>
      <c r="AN228" s="204"/>
      <c r="AO228" s="204"/>
      <c r="AP228" s="204"/>
      <c r="AQ228" s="204"/>
      <c r="AR228" t="s" s="139">
        <v>222</v>
      </c>
      <c r="AS228" s="204"/>
      <c r="AT228" t="s" s="139">
        <v>134</v>
      </c>
      <c r="AU228" t="s" s="139">
        <v>24</v>
      </c>
      <c r="AV228" s="204"/>
      <c r="AW228" s="204"/>
      <c r="AX228" s="204"/>
      <c r="AY228" t="s" s="97">
        <v>132</v>
      </c>
      <c r="AZ228" s="204"/>
      <c r="BA228" s="204"/>
      <c r="BB228" s="204"/>
      <c r="BC228" s="204"/>
      <c r="BD228" s="204"/>
      <c r="BE228" s="140">
        <f>IF(N228="základní",J228,0)</f>
        <v>0</v>
      </c>
      <c r="BF228" s="140">
        <f>IF(N228="snížená",J228,0)</f>
        <v>0</v>
      </c>
      <c r="BG228" s="140">
        <f>IF(N228="zákl. přenesená",J228,0)</f>
        <v>0</v>
      </c>
      <c r="BH228" s="140">
        <f>IF(N228="sníž. přenesená",J228,0)</f>
        <v>0</v>
      </c>
      <c r="BI228" s="140">
        <f>IF(N228="nulová",J228,0)</f>
        <v>0</v>
      </c>
      <c r="BJ228" t="s" s="97">
        <v>130</v>
      </c>
      <c r="BK228" s="140">
        <f>ROUND(I228*H228,2)</f>
        <v>0</v>
      </c>
      <c r="BL228" t="s" s="97">
        <v>222</v>
      </c>
      <c r="BM228" t="s" s="141">
        <v>2304</v>
      </c>
    </row>
    <row r="229" ht="24.15" customHeight="1">
      <c r="A229" s="206"/>
      <c r="B229" s="237"/>
      <c r="C229" t="s" s="129">
        <v>527</v>
      </c>
      <c r="D229" t="s" s="129">
        <v>134</v>
      </c>
      <c r="E229" t="s" s="130">
        <v>2305</v>
      </c>
      <c r="F229" t="s" s="130">
        <v>2306</v>
      </c>
      <c r="G229" t="s" s="131">
        <v>343</v>
      </c>
      <c r="H229" s="132">
        <v>84</v>
      </c>
      <c r="I229" s="133"/>
      <c r="J229" s="134">
        <f>ROUND(I229*H229,2)</f>
        <v>0</v>
      </c>
      <c r="K229" s="240"/>
      <c r="L229" s="237"/>
      <c r="M229" s="135"/>
      <c r="N229" t="s" s="136">
        <v>49</v>
      </c>
      <c r="O229" s="204"/>
      <c r="P229" s="137">
        <f>O229*H229</f>
        <v>0</v>
      </c>
      <c r="Q229" s="137">
        <v>0.0008423</v>
      </c>
      <c r="R229" s="137">
        <f>Q229*H229</f>
        <v>0.0707532</v>
      </c>
      <c r="S229" s="137">
        <v>0</v>
      </c>
      <c r="T229" s="138">
        <f>S229*H229</f>
        <v>0</v>
      </c>
      <c r="U229" s="238"/>
      <c r="V229" s="204"/>
      <c r="W229" s="204"/>
      <c r="X229" s="204"/>
      <c r="Y229" s="204"/>
      <c r="Z229" s="204"/>
      <c r="AA229" s="204"/>
      <c r="AB229" s="204"/>
      <c r="AC229" s="204"/>
      <c r="AD229" s="204"/>
      <c r="AE229" s="204"/>
      <c r="AF229" s="204"/>
      <c r="AG229" s="204"/>
      <c r="AH229" s="204"/>
      <c r="AI229" s="204"/>
      <c r="AJ229" s="204"/>
      <c r="AK229" s="204"/>
      <c r="AL229" s="204"/>
      <c r="AM229" s="204"/>
      <c r="AN229" s="204"/>
      <c r="AO229" s="204"/>
      <c r="AP229" s="204"/>
      <c r="AQ229" s="204"/>
      <c r="AR229" t="s" s="139">
        <v>222</v>
      </c>
      <c r="AS229" s="204"/>
      <c r="AT229" t="s" s="139">
        <v>134</v>
      </c>
      <c r="AU229" t="s" s="139">
        <v>24</v>
      </c>
      <c r="AV229" s="204"/>
      <c r="AW229" s="204"/>
      <c r="AX229" s="204"/>
      <c r="AY229" t="s" s="97">
        <v>132</v>
      </c>
      <c r="AZ229" s="204"/>
      <c r="BA229" s="204"/>
      <c r="BB229" s="204"/>
      <c r="BC229" s="204"/>
      <c r="BD229" s="204"/>
      <c r="BE229" s="140">
        <f>IF(N229="základní",J229,0)</f>
        <v>0</v>
      </c>
      <c r="BF229" s="140">
        <f>IF(N229="snížená",J229,0)</f>
        <v>0</v>
      </c>
      <c r="BG229" s="140">
        <f>IF(N229="zákl. přenesená",J229,0)</f>
        <v>0</v>
      </c>
      <c r="BH229" s="140">
        <f>IF(N229="sníž. přenesená",J229,0)</f>
        <v>0</v>
      </c>
      <c r="BI229" s="140">
        <f>IF(N229="nulová",J229,0)</f>
        <v>0</v>
      </c>
      <c r="BJ229" t="s" s="97">
        <v>130</v>
      </c>
      <c r="BK229" s="140">
        <f>ROUND(I229*H229,2)</f>
        <v>0</v>
      </c>
      <c r="BL229" t="s" s="97">
        <v>222</v>
      </c>
      <c r="BM229" t="s" s="141">
        <v>2307</v>
      </c>
    </row>
    <row r="230" ht="24.15" customHeight="1">
      <c r="A230" s="206"/>
      <c r="B230" s="237"/>
      <c r="C230" t="s" s="129">
        <v>535</v>
      </c>
      <c r="D230" t="s" s="129">
        <v>134</v>
      </c>
      <c r="E230" t="s" s="130">
        <v>2308</v>
      </c>
      <c r="F230" t="s" s="130">
        <v>2309</v>
      </c>
      <c r="G230" t="s" s="131">
        <v>343</v>
      </c>
      <c r="H230" s="132">
        <v>63</v>
      </c>
      <c r="I230" s="133"/>
      <c r="J230" s="134">
        <f>ROUND(I230*H230,2)</f>
        <v>0</v>
      </c>
      <c r="K230" s="240"/>
      <c r="L230" s="237"/>
      <c r="M230" s="135"/>
      <c r="N230" t="s" s="136">
        <v>49</v>
      </c>
      <c r="O230" s="204"/>
      <c r="P230" s="137">
        <f>O230*H230</f>
        <v>0</v>
      </c>
      <c r="Q230" s="137">
        <v>0.0011591</v>
      </c>
      <c r="R230" s="137">
        <f>Q230*H230</f>
        <v>0.0730233</v>
      </c>
      <c r="S230" s="137">
        <v>0</v>
      </c>
      <c r="T230" s="138">
        <f>S230*H230</f>
        <v>0</v>
      </c>
      <c r="U230" s="238"/>
      <c r="V230" s="204"/>
      <c r="W230" s="204"/>
      <c r="X230" s="204"/>
      <c r="Y230" s="204"/>
      <c r="Z230" s="204"/>
      <c r="AA230" s="204"/>
      <c r="AB230" s="204"/>
      <c r="AC230" s="204"/>
      <c r="AD230" s="204"/>
      <c r="AE230" s="204"/>
      <c r="AF230" s="204"/>
      <c r="AG230" s="204"/>
      <c r="AH230" s="204"/>
      <c r="AI230" s="204"/>
      <c r="AJ230" s="204"/>
      <c r="AK230" s="204"/>
      <c r="AL230" s="204"/>
      <c r="AM230" s="204"/>
      <c r="AN230" s="204"/>
      <c r="AO230" s="204"/>
      <c r="AP230" s="204"/>
      <c r="AQ230" s="204"/>
      <c r="AR230" t="s" s="139">
        <v>222</v>
      </c>
      <c r="AS230" s="204"/>
      <c r="AT230" t="s" s="139">
        <v>134</v>
      </c>
      <c r="AU230" t="s" s="139">
        <v>24</v>
      </c>
      <c r="AV230" s="204"/>
      <c r="AW230" s="204"/>
      <c r="AX230" s="204"/>
      <c r="AY230" t="s" s="97">
        <v>132</v>
      </c>
      <c r="AZ230" s="204"/>
      <c r="BA230" s="204"/>
      <c r="BB230" s="204"/>
      <c r="BC230" s="204"/>
      <c r="BD230" s="204"/>
      <c r="BE230" s="140">
        <f>IF(N230="základní",J230,0)</f>
        <v>0</v>
      </c>
      <c r="BF230" s="140">
        <f>IF(N230="snížená",J230,0)</f>
        <v>0</v>
      </c>
      <c r="BG230" s="140">
        <f>IF(N230="zákl. přenesená",J230,0)</f>
        <v>0</v>
      </c>
      <c r="BH230" s="140">
        <f>IF(N230="sníž. přenesená",J230,0)</f>
        <v>0</v>
      </c>
      <c r="BI230" s="140">
        <f>IF(N230="nulová",J230,0)</f>
        <v>0</v>
      </c>
      <c r="BJ230" t="s" s="97">
        <v>130</v>
      </c>
      <c r="BK230" s="140">
        <f>ROUND(I230*H230,2)</f>
        <v>0</v>
      </c>
      <c r="BL230" t="s" s="97">
        <v>222</v>
      </c>
      <c r="BM230" t="s" s="141">
        <v>2310</v>
      </c>
    </row>
    <row r="231" ht="24.15" customHeight="1">
      <c r="A231" s="206"/>
      <c r="B231" s="237"/>
      <c r="C231" t="s" s="129">
        <v>539</v>
      </c>
      <c r="D231" t="s" s="129">
        <v>134</v>
      </c>
      <c r="E231" t="s" s="130">
        <v>2311</v>
      </c>
      <c r="F231" t="s" s="130">
        <v>2312</v>
      </c>
      <c r="G231" t="s" s="131">
        <v>343</v>
      </c>
      <c r="H231" s="132">
        <v>49</v>
      </c>
      <c r="I231" s="133"/>
      <c r="J231" s="134">
        <f>ROUND(I231*H231,2)</f>
        <v>0</v>
      </c>
      <c r="K231" s="240"/>
      <c r="L231" s="237"/>
      <c r="M231" s="135"/>
      <c r="N231" t="s" s="136">
        <v>49</v>
      </c>
      <c r="O231" s="204"/>
      <c r="P231" s="137">
        <f>O231*H231</f>
        <v>0</v>
      </c>
      <c r="Q231" s="137">
        <v>0.0014412</v>
      </c>
      <c r="R231" s="137">
        <f>Q231*H231</f>
        <v>0.0706188</v>
      </c>
      <c r="S231" s="137">
        <v>0</v>
      </c>
      <c r="T231" s="138">
        <f>S231*H231</f>
        <v>0</v>
      </c>
      <c r="U231" s="238"/>
      <c r="V231" s="204"/>
      <c r="W231" s="204"/>
      <c r="X231" s="204"/>
      <c r="Y231" s="204"/>
      <c r="Z231" s="204"/>
      <c r="AA231" s="204"/>
      <c r="AB231" s="204"/>
      <c r="AC231" s="204"/>
      <c r="AD231" s="204"/>
      <c r="AE231" s="204"/>
      <c r="AF231" s="204"/>
      <c r="AG231" s="204"/>
      <c r="AH231" s="204"/>
      <c r="AI231" s="204"/>
      <c r="AJ231" s="204"/>
      <c r="AK231" s="204"/>
      <c r="AL231" s="204"/>
      <c r="AM231" s="204"/>
      <c r="AN231" s="204"/>
      <c r="AO231" s="204"/>
      <c r="AP231" s="204"/>
      <c r="AQ231" s="204"/>
      <c r="AR231" t="s" s="139">
        <v>222</v>
      </c>
      <c r="AS231" s="204"/>
      <c r="AT231" t="s" s="139">
        <v>134</v>
      </c>
      <c r="AU231" t="s" s="139">
        <v>24</v>
      </c>
      <c r="AV231" s="204"/>
      <c r="AW231" s="204"/>
      <c r="AX231" s="204"/>
      <c r="AY231" t="s" s="97">
        <v>132</v>
      </c>
      <c r="AZ231" s="204"/>
      <c r="BA231" s="204"/>
      <c r="BB231" s="204"/>
      <c r="BC231" s="204"/>
      <c r="BD231" s="204"/>
      <c r="BE231" s="140">
        <f>IF(N231="základní",J231,0)</f>
        <v>0</v>
      </c>
      <c r="BF231" s="140">
        <f>IF(N231="snížená",J231,0)</f>
        <v>0</v>
      </c>
      <c r="BG231" s="140">
        <f>IF(N231="zákl. přenesená",J231,0)</f>
        <v>0</v>
      </c>
      <c r="BH231" s="140">
        <f>IF(N231="sníž. přenesená",J231,0)</f>
        <v>0</v>
      </c>
      <c r="BI231" s="140">
        <f>IF(N231="nulová",J231,0)</f>
        <v>0</v>
      </c>
      <c r="BJ231" t="s" s="97">
        <v>130</v>
      </c>
      <c r="BK231" s="140">
        <f>ROUND(I231*H231,2)</f>
        <v>0</v>
      </c>
      <c r="BL231" t="s" s="97">
        <v>222</v>
      </c>
      <c r="BM231" t="s" s="141">
        <v>2313</v>
      </c>
    </row>
    <row r="232" ht="24.15" customHeight="1">
      <c r="A232" s="206"/>
      <c r="B232" s="237"/>
      <c r="C232" t="s" s="129">
        <v>570</v>
      </c>
      <c r="D232" t="s" s="129">
        <v>134</v>
      </c>
      <c r="E232" t="s" s="130">
        <v>2314</v>
      </c>
      <c r="F232" t="s" s="130">
        <v>2315</v>
      </c>
      <c r="G232" t="s" s="131">
        <v>343</v>
      </c>
      <c r="H232" s="132">
        <v>95</v>
      </c>
      <c r="I232" s="133"/>
      <c r="J232" s="134">
        <f>ROUND(I232*H232,2)</f>
        <v>0</v>
      </c>
      <c r="K232" s="240"/>
      <c r="L232" s="237"/>
      <c r="M232" s="135"/>
      <c r="N232" t="s" s="136">
        <v>49</v>
      </c>
      <c r="O232" s="204"/>
      <c r="P232" s="137">
        <f>O232*H232</f>
        <v>0</v>
      </c>
      <c r="Q232" s="137">
        <v>0.000729</v>
      </c>
      <c r="R232" s="137">
        <f>Q232*H232</f>
        <v>0.069255</v>
      </c>
      <c r="S232" s="137">
        <v>0</v>
      </c>
      <c r="T232" s="138">
        <f>S232*H232</f>
        <v>0</v>
      </c>
      <c r="U232" s="238"/>
      <c r="V232" s="204"/>
      <c r="W232" s="204"/>
      <c r="X232" s="204"/>
      <c r="Y232" s="204"/>
      <c r="Z232" s="204"/>
      <c r="AA232" s="204"/>
      <c r="AB232" s="204"/>
      <c r="AC232" s="204"/>
      <c r="AD232" s="204"/>
      <c r="AE232" s="204"/>
      <c r="AF232" s="204"/>
      <c r="AG232" s="204"/>
      <c r="AH232" s="204"/>
      <c r="AI232" s="204"/>
      <c r="AJ232" s="204"/>
      <c r="AK232" s="204"/>
      <c r="AL232" s="204"/>
      <c r="AM232" s="204"/>
      <c r="AN232" s="204"/>
      <c r="AO232" s="204"/>
      <c r="AP232" s="204"/>
      <c r="AQ232" s="204"/>
      <c r="AR232" t="s" s="139">
        <v>222</v>
      </c>
      <c r="AS232" s="204"/>
      <c r="AT232" t="s" s="139">
        <v>134</v>
      </c>
      <c r="AU232" t="s" s="139">
        <v>24</v>
      </c>
      <c r="AV232" s="204"/>
      <c r="AW232" s="204"/>
      <c r="AX232" s="204"/>
      <c r="AY232" t="s" s="97">
        <v>132</v>
      </c>
      <c r="AZ232" s="204"/>
      <c r="BA232" s="204"/>
      <c r="BB232" s="204"/>
      <c r="BC232" s="204"/>
      <c r="BD232" s="204"/>
      <c r="BE232" s="140">
        <f>IF(N232="základní",J232,0)</f>
        <v>0</v>
      </c>
      <c r="BF232" s="140">
        <f>IF(N232="snížená",J232,0)</f>
        <v>0</v>
      </c>
      <c r="BG232" s="140">
        <f>IF(N232="zákl. přenesená",J232,0)</f>
        <v>0</v>
      </c>
      <c r="BH232" s="140">
        <f>IF(N232="sníž. přenesená",J232,0)</f>
        <v>0</v>
      </c>
      <c r="BI232" s="140">
        <f>IF(N232="nulová",J232,0)</f>
        <v>0</v>
      </c>
      <c r="BJ232" t="s" s="97">
        <v>130</v>
      </c>
      <c r="BK232" s="140">
        <f>ROUND(I232*H232,2)</f>
        <v>0</v>
      </c>
      <c r="BL232" t="s" s="97">
        <v>222</v>
      </c>
      <c r="BM232" t="s" s="141">
        <v>2316</v>
      </c>
    </row>
    <row r="233" ht="24.15" customHeight="1">
      <c r="A233" s="206"/>
      <c r="B233" s="237"/>
      <c r="C233" t="s" s="129">
        <v>599</v>
      </c>
      <c r="D233" t="s" s="129">
        <v>134</v>
      </c>
      <c r="E233" t="s" s="130">
        <v>2317</v>
      </c>
      <c r="F233" t="s" s="130">
        <v>2318</v>
      </c>
      <c r="G233" t="s" s="131">
        <v>343</v>
      </c>
      <c r="H233" s="132">
        <v>47</v>
      </c>
      <c r="I233" s="133"/>
      <c r="J233" s="134">
        <f>ROUND(I233*H233,2)</f>
        <v>0</v>
      </c>
      <c r="K233" s="240"/>
      <c r="L233" s="237"/>
      <c r="M233" s="135"/>
      <c r="N233" t="s" s="136">
        <v>49</v>
      </c>
      <c r="O233" s="204"/>
      <c r="P233" s="137">
        <f>O233*H233</f>
        <v>0</v>
      </c>
      <c r="Q233" s="137">
        <v>0.0009840000000000001</v>
      </c>
      <c r="R233" s="137">
        <f>Q233*H233</f>
        <v>0.046248</v>
      </c>
      <c r="S233" s="137">
        <v>0</v>
      </c>
      <c r="T233" s="138">
        <f>S233*H233</f>
        <v>0</v>
      </c>
      <c r="U233" s="238"/>
      <c r="V233" s="204"/>
      <c r="W233" s="204"/>
      <c r="X233" s="204"/>
      <c r="Y233" s="204"/>
      <c r="Z233" s="204"/>
      <c r="AA233" s="204"/>
      <c r="AB233" s="204"/>
      <c r="AC233" s="204"/>
      <c r="AD233" s="204"/>
      <c r="AE233" s="204"/>
      <c r="AF233" s="204"/>
      <c r="AG233" s="204"/>
      <c r="AH233" s="204"/>
      <c r="AI233" s="204"/>
      <c r="AJ233" s="204"/>
      <c r="AK233" s="204"/>
      <c r="AL233" s="204"/>
      <c r="AM233" s="204"/>
      <c r="AN233" s="204"/>
      <c r="AO233" s="204"/>
      <c r="AP233" s="204"/>
      <c r="AQ233" s="204"/>
      <c r="AR233" t="s" s="139">
        <v>222</v>
      </c>
      <c r="AS233" s="204"/>
      <c r="AT233" t="s" s="139">
        <v>134</v>
      </c>
      <c r="AU233" t="s" s="139">
        <v>24</v>
      </c>
      <c r="AV233" s="204"/>
      <c r="AW233" s="204"/>
      <c r="AX233" s="204"/>
      <c r="AY233" t="s" s="97">
        <v>132</v>
      </c>
      <c r="AZ233" s="204"/>
      <c r="BA233" s="204"/>
      <c r="BB233" s="204"/>
      <c r="BC233" s="204"/>
      <c r="BD233" s="204"/>
      <c r="BE233" s="140">
        <f>IF(N233="základní",J233,0)</f>
        <v>0</v>
      </c>
      <c r="BF233" s="140">
        <f>IF(N233="snížená",J233,0)</f>
        <v>0</v>
      </c>
      <c r="BG233" s="140">
        <f>IF(N233="zákl. přenesená",J233,0)</f>
        <v>0</v>
      </c>
      <c r="BH233" s="140">
        <f>IF(N233="sníž. přenesená",J233,0)</f>
        <v>0</v>
      </c>
      <c r="BI233" s="140">
        <f>IF(N233="nulová",J233,0)</f>
        <v>0</v>
      </c>
      <c r="BJ233" t="s" s="97">
        <v>130</v>
      </c>
      <c r="BK233" s="140">
        <f>ROUND(I233*H233,2)</f>
        <v>0</v>
      </c>
      <c r="BL233" t="s" s="97">
        <v>222</v>
      </c>
      <c r="BM233" t="s" s="141">
        <v>2319</v>
      </c>
    </row>
    <row r="234" ht="24.15" customHeight="1">
      <c r="A234" s="206"/>
      <c r="B234" s="237"/>
      <c r="C234" t="s" s="129">
        <v>605</v>
      </c>
      <c r="D234" t="s" s="129">
        <v>134</v>
      </c>
      <c r="E234" t="s" s="130">
        <v>2320</v>
      </c>
      <c r="F234" t="s" s="130">
        <v>2321</v>
      </c>
      <c r="G234" t="s" s="131">
        <v>343</v>
      </c>
      <c r="H234" s="132">
        <v>3</v>
      </c>
      <c r="I234" s="133"/>
      <c r="J234" s="134">
        <f>ROUND(I234*H234,2)</f>
        <v>0</v>
      </c>
      <c r="K234" s="240"/>
      <c r="L234" s="237"/>
      <c r="M234" s="135"/>
      <c r="N234" t="s" s="136">
        <v>49</v>
      </c>
      <c r="O234" s="204"/>
      <c r="P234" s="137">
        <f>O234*H234</f>
        <v>0</v>
      </c>
      <c r="Q234" s="137">
        <v>0.001297</v>
      </c>
      <c r="R234" s="137">
        <f>Q234*H234</f>
        <v>0.003891</v>
      </c>
      <c r="S234" s="137">
        <v>0</v>
      </c>
      <c r="T234" s="138">
        <f>S234*H234</f>
        <v>0</v>
      </c>
      <c r="U234" s="238"/>
      <c r="V234" s="204"/>
      <c r="W234" s="204"/>
      <c r="X234" s="204"/>
      <c r="Y234" s="204"/>
      <c r="Z234" s="204"/>
      <c r="AA234" s="204"/>
      <c r="AB234" s="204"/>
      <c r="AC234" s="204"/>
      <c r="AD234" s="204"/>
      <c r="AE234" s="204"/>
      <c r="AF234" s="204"/>
      <c r="AG234" s="204"/>
      <c r="AH234" s="204"/>
      <c r="AI234" s="204"/>
      <c r="AJ234" s="204"/>
      <c r="AK234" s="204"/>
      <c r="AL234" s="204"/>
      <c r="AM234" s="204"/>
      <c r="AN234" s="204"/>
      <c r="AO234" s="204"/>
      <c r="AP234" s="204"/>
      <c r="AQ234" s="204"/>
      <c r="AR234" t="s" s="139">
        <v>222</v>
      </c>
      <c r="AS234" s="204"/>
      <c r="AT234" t="s" s="139">
        <v>134</v>
      </c>
      <c r="AU234" t="s" s="139">
        <v>24</v>
      </c>
      <c r="AV234" s="204"/>
      <c r="AW234" s="204"/>
      <c r="AX234" s="204"/>
      <c r="AY234" t="s" s="97">
        <v>132</v>
      </c>
      <c r="AZ234" s="204"/>
      <c r="BA234" s="204"/>
      <c r="BB234" s="204"/>
      <c r="BC234" s="204"/>
      <c r="BD234" s="204"/>
      <c r="BE234" s="140">
        <f>IF(N234="základní",J234,0)</f>
        <v>0</v>
      </c>
      <c r="BF234" s="140">
        <f>IF(N234="snížená",J234,0)</f>
        <v>0</v>
      </c>
      <c r="BG234" s="140">
        <f>IF(N234="zákl. přenesená",J234,0)</f>
        <v>0</v>
      </c>
      <c r="BH234" s="140">
        <f>IF(N234="sníž. přenesená",J234,0)</f>
        <v>0</v>
      </c>
      <c r="BI234" s="140">
        <f>IF(N234="nulová",J234,0)</f>
        <v>0</v>
      </c>
      <c r="BJ234" t="s" s="97">
        <v>130</v>
      </c>
      <c r="BK234" s="140">
        <f>ROUND(I234*H234,2)</f>
        <v>0</v>
      </c>
      <c r="BL234" t="s" s="97">
        <v>222</v>
      </c>
      <c r="BM234" t="s" s="141">
        <v>2322</v>
      </c>
    </row>
    <row r="235" ht="37.8" customHeight="1">
      <c r="A235" s="206"/>
      <c r="B235" s="237"/>
      <c r="C235" t="s" s="129">
        <v>612</v>
      </c>
      <c r="D235" t="s" s="129">
        <v>134</v>
      </c>
      <c r="E235" t="s" s="130">
        <v>2323</v>
      </c>
      <c r="F235" t="s" s="130">
        <v>2324</v>
      </c>
      <c r="G235" t="s" s="131">
        <v>343</v>
      </c>
      <c r="H235" s="132">
        <v>84</v>
      </c>
      <c r="I235" s="133"/>
      <c r="J235" s="134">
        <f>ROUND(I235*H235,2)</f>
        <v>0</v>
      </c>
      <c r="K235" s="240"/>
      <c r="L235" s="237"/>
      <c r="M235" s="135"/>
      <c r="N235" t="s" s="136">
        <v>49</v>
      </c>
      <c r="O235" s="204"/>
      <c r="P235" s="137">
        <f>O235*H235</f>
        <v>0</v>
      </c>
      <c r="Q235" s="137">
        <v>4.662e-05</v>
      </c>
      <c r="R235" s="137">
        <f>Q235*H235</f>
        <v>0.00391608</v>
      </c>
      <c r="S235" s="137">
        <v>0</v>
      </c>
      <c r="T235" s="138">
        <f>S235*H235</f>
        <v>0</v>
      </c>
      <c r="U235" s="238"/>
      <c r="V235" s="204"/>
      <c r="W235" s="204"/>
      <c r="X235" s="204"/>
      <c r="Y235" s="204"/>
      <c r="Z235" s="204"/>
      <c r="AA235" s="204"/>
      <c r="AB235" s="204"/>
      <c r="AC235" s="204"/>
      <c r="AD235" s="204"/>
      <c r="AE235" s="204"/>
      <c r="AF235" s="204"/>
      <c r="AG235" s="204"/>
      <c r="AH235" s="204"/>
      <c r="AI235" s="204"/>
      <c r="AJ235" s="204"/>
      <c r="AK235" s="204"/>
      <c r="AL235" s="204"/>
      <c r="AM235" s="204"/>
      <c r="AN235" s="204"/>
      <c r="AO235" s="204"/>
      <c r="AP235" s="204"/>
      <c r="AQ235" s="204"/>
      <c r="AR235" t="s" s="139">
        <v>222</v>
      </c>
      <c r="AS235" s="204"/>
      <c r="AT235" t="s" s="139">
        <v>134</v>
      </c>
      <c r="AU235" t="s" s="139">
        <v>24</v>
      </c>
      <c r="AV235" s="204"/>
      <c r="AW235" s="204"/>
      <c r="AX235" s="204"/>
      <c r="AY235" t="s" s="97">
        <v>132</v>
      </c>
      <c r="AZ235" s="204"/>
      <c r="BA235" s="204"/>
      <c r="BB235" s="204"/>
      <c r="BC235" s="204"/>
      <c r="BD235" s="204"/>
      <c r="BE235" s="140">
        <f>IF(N235="základní",J235,0)</f>
        <v>0</v>
      </c>
      <c r="BF235" s="140">
        <f>IF(N235="snížená",J235,0)</f>
        <v>0</v>
      </c>
      <c r="BG235" s="140">
        <f>IF(N235="zákl. přenesená",J235,0)</f>
        <v>0</v>
      </c>
      <c r="BH235" s="140">
        <f>IF(N235="sníž. přenesená",J235,0)</f>
        <v>0</v>
      </c>
      <c r="BI235" s="140">
        <f>IF(N235="nulová",J235,0)</f>
        <v>0</v>
      </c>
      <c r="BJ235" t="s" s="97">
        <v>130</v>
      </c>
      <c r="BK235" s="140">
        <f>ROUND(I235*H235,2)</f>
        <v>0</v>
      </c>
      <c r="BL235" t="s" s="97">
        <v>222</v>
      </c>
      <c r="BM235" t="s" s="141">
        <v>2325</v>
      </c>
    </row>
    <row r="236" ht="37.8" customHeight="1">
      <c r="A236" s="206"/>
      <c r="B236" s="237"/>
      <c r="C236" t="s" s="129">
        <v>618</v>
      </c>
      <c r="D236" t="s" s="129">
        <v>134</v>
      </c>
      <c r="E236" t="s" s="130">
        <v>2326</v>
      </c>
      <c r="F236" t="s" s="130">
        <v>2327</v>
      </c>
      <c r="G236" t="s" s="131">
        <v>343</v>
      </c>
      <c r="H236" s="132">
        <v>112</v>
      </c>
      <c r="I236" s="133"/>
      <c r="J236" s="134">
        <f>ROUND(I236*H236,2)</f>
        <v>0</v>
      </c>
      <c r="K236" s="240"/>
      <c r="L236" s="237"/>
      <c r="M236" s="135"/>
      <c r="N236" t="s" s="136">
        <v>49</v>
      </c>
      <c r="O236" s="204"/>
      <c r="P236" s="137">
        <f>O236*H236</f>
        <v>0</v>
      </c>
      <c r="Q236" s="137">
        <v>6.74e-05</v>
      </c>
      <c r="R236" s="137">
        <f>Q236*H236</f>
        <v>0.0075488</v>
      </c>
      <c r="S236" s="137">
        <v>0</v>
      </c>
      <c r="T236" s="138">
        <f>S236*H236</f>
        <v>0</v>
      </c>
      <c r="U236" s="238"/>
      <c r="V236" s="204"/>
      <c r="W236" s="204"/>
      <c r="X236" s="204"/>
      <c r="Y236" s="204"/>
      <c r="Z236" s="204"/>
      <c r="AA236" s="204"/>
      <c r="AB236" s="204"/>
      <c r="AC236" s="204"/>
      <c r="AD236" s="204"/>
      <c r="AE236" s="204"/>
      <c r="AF236" s="204"/>
      <c r="AG236" s="204"/>
      <c r="AH236" s="204"/>
      <c r="AI236" s="204"/>
      <c r="AJ236" s="204"/>
      <c r="AK236" s="204"/>
      <c r="AL236" s="204"/>
      <c r="AM236" s="204"/>
      <c r="AN236" s="204"/>
      <c r="AO236" s="204"/>
      <c r="AP236" s="204"/>
      <c r="AQ236" s="204"/>
      <c r="AR236" t="s" s="139">
        <v>222</v>
      </c>
      <c r="AS236" s="204"/>
      <c r="AT236" t="s" s="139">
        <v>134</v>
      </c>
      <c r="AU236" t="s" s="139">
        <v>24</v>
      </c>
      <c r="AV236" s="204"/>
      <c r="AW236" s="204"/>
      <c r="AX236" s="204"/>
      <c r="AY236" t="s" s="97">
        <v>132</v>
      </c>
      <c r="AZ236" s="204"/>
      <c r="BA236" s="204"/>
      <c r="BB236" s="204"/>
      <c r="BC236" s="204"/>
      <c r="BD236" s="204"/>
      <c r="BE236" s="140">
        <f>IF(N236="základní",J236,0)</f>
        <v>0</v>
      </c>
      <c r="BF236" s="140">
        <f>IF(N236="snížená",J236,0)</f>
        <v>0</v>
      </c>
      <c r="BG236" s="140">
        <f>IF(N236="zákl. přenesená",J236,0)</f>
        <v>0</v>
      </c>
      <c r="BH236" s="140">
        <f>IF(N236="sníž. přenesená",J236,0)</f>
        <v>0</v>
      </c>
      <c r="BI236" s="140">
        <f>IF(N236="nulová",J236,0)</f>
        <v>0</v>
      </c>
      <c r="BJ236" t="s" s="97">
        <v>130</v>
      </c>
      <c r="BK236" s="140">
        <f>ROUND(I236*H236,2)</f>
        <v>0</v>
      </c>
      <c r="BL236" t="s" s="97">
        <v>222</v>
      </c>
      <c r="BM236" t="s" s="141">
        <v>2328</v>
      </c>
    </row>
    <row r="237" ht="37.8" customHeight="1">
      <c r="A237" s="206"/>
      <c r="B237" s="237"/>
      <c r="C237" t="s" s="129">
        <v>626</v>
      </c>
      <c r="D237" t="s" s="129">
        <v>134</v>
      </c>
      <c r="E237" t="s" s="130">
        <v>2329</v>
      </c>
      <c r="F237" t="s" s="130">
        <v>2330</v>
      </c>
      <c r="G237" t="s" s="131">
        <v>343</v>
      </c>
      <c r="H237" s="132">
        <v>142</v>
      </c>
      <c r="I237" s="133"/>
      <c r="J237" s="134">
        <f>ROUND(I237*H237,2)</f>
        <v>0</v>
      </c>
      <c r="K237" s="240"/>
      <c r="L237" s="237"/>
      <c r="M237" s="135"/>
      <c r="N237" t="s" s="136">
        <v>49</v>
      </c>
      <c r="O237" s="204"/>
      <c r="P237" s="137">
        <f>O237*H237</f>
        <v>0</v>
      </c>
      <c r="Q237" s="137">
        <v>0.00019656</v>
      </c>
      <c r="R237" s="137">
        <f>Q237*H237</f>
        <v>0.02791152</v>
      </c>
      <c r="S237" s="137">
        <v>0</v>
      </c>
      <c r="T237" s="138">
        <f>S237*H237</f>
        <v>0</v>
      </c>
      <c r="U237" s="238"/>
      <c r="V237" s="204"/>
      <c r="W237" s="204"/>
      <c r="X237" s="204"/>
      <c r="Y237" s="204"/>
      <c r="Z237" s="204"/>
      <c r="AA237" s="204"/>
      <c r="AB237" s="204"/>
      <c r="AC237" s="204"/>
      <c r="AD237" s="204"/>
      <c r="AE237" s="204"/>
      <c r="AF237" s="204"/>
      <c r="AG237" s="204"/>
      <c r="AH237" s="204"/>
      <c r="AI237" s="204"/>
      <c r="AJ237" s="204"/>
      <c r="AK237" s="204"/>
      <c r="AL237" s="204"/>
      <c r="AM237" s="204"/>
      <c r="AN237" s="204"/>
      <c r="AO237" s="204"/>
      <c r="AP237" s="204"/>
      <c r="AQ237" s="204"/>
      <c r="AR237" t="s" s="139">
        <v>222</v>
      </c>
      <c r="AS237" s="204"/>
      <c r="AT237" t="s" s="139">
        <v>134</v>
      </c>
      <c r="AU237" t="s" s="139">
        <v>24</v>
      </c>
      <c r="AV237" s="204"/>
      <c r="AW237" s="204"/>
      <c r="AX237" s="204"/>
      <c r="AY237" t="s" s="97">
        <v>132</v>
      </c>
      <c r="AZ237" s="204"/>
      <c r="BA237" s="204"/>
      <c r="BB237" s="204"/>
      <c r="BC237" s="204"/>
      <c r="BD237" s="204"/>
      <c r="BE237" s="140">
        <f>IF(N237="základní",J237,0)</f>
        <v>0</v>
      </c>
      <c r="BF237" s="140">
        <f>IF(N237="snížená",J237,0)</f>
        <v>0</v>
      </c>
      <c r="BG237" s="140">
        <f>IF(N237="zákl. přenesená",J237,0)</f>
        <v>0</v>
      </c>
      <c r="BH237" s="140">
        <f>IF(N237="sníž. přenesená",J237,0)</f>
        <v>0</v>
      </c>
      <c r="BI237" s="140">
        <f>IF(N237="nulová",J237,0)</f>
        <v>0</v>
      </c>
      <c r="BJ237" t="s" s="97">
        <v>130</v>
      </c>
      <c r="BK237" s="140">
        <f>ROUND(I237*H237,2)</f>
        <v>0</v>
      </c>
      <c r="BL237" t="s" s="97">
        <v>222</v>
      </c>
      <c r="BM237" t="s" s="141">
        <v>2331</v>
      </c>
    </row>
    <row r="238" ht="37.8" customHeight="1">
      <c r="A238" s="206"/>
      <c r="B238" s="237"/>
      <c r="C238" t="s" s="129">
        <v>630</v>
      </c>
      <c r="D238" t="s" s="129">
        <v>134</v>
      </c>
      <c r="E238" t="s" s="130">
        <v>2332</v>
      </c>
      <c r="F238" t="s" s="130">
        <v>2333</v>
      </c>
      <c r="G238" t="s" s="131">
        <v>343</v>
      </c>
      <c r="H238" s="132">
        <v>3</v>
      </c>
      <c r="I238" s="133"/>
      <c r="J238" s="134">
        <f>ROUND(I238*H238,2)</f>
        <v>0</v>
      </c>
      <c r="K238" s="240"/>
      <c r="L238" s="237"/>
      <c r="M238" s="135"/>
      <c r="N238" t="s" s="136">
        <v>49</v>
      </c>
      <c r="O238" s="204"/>
      <c r="P238" s="137">
        <f>O238*H238</f>
        <v>0</v>
      </c>
      <c r="Q238" s="137">
        <v>0.00024078</v>
      </c>
      <c r="R238" s="137">
        <f>Q238*H238</f>
        <v>0.00072234</v>
      </c>
      <c r="S238" s="137">
        <v>0</v>
      </c>
      <c r="T238" s="138">
        <f>S238*H238</f>
        <v>0</v>
      </c>
      <c r="U238" s="238"/>
      <c r="V238" s="204"/>
      <c r="W238" s="204"/>
      <c r="X238" s="204"/>
      <c r="Y238" s="204"/>
      <c r="Z238" s="204"/>
      <c r="AA238" s="204"/>
      <c r="AB238" s="204"/>
      <c r="AC238" s="204"/>
      <c r="AD238" s="204"/>
      <c r="AE238" s="204"/>
      <c r="AF238" s="204"/>
      <c r="AG238" s="204"/>
      <c r="AH238" s="204"/>
      <c r="AI238" s="204"/>
      <c r="AJ238" s="204"/>
      <c r="AK238" s="204"/>
      <c r="AL238" s="204"/>
      <c r="AM238" s="204"/>
      <c r="AN238" s="204"/>
      <c r="AO238" s="204"/>
      <c r="AP238" s="204"/>
      <c r="AQ238" s="204"/>
      <c r="AR238" t="s" s="139">
        <v>222</v>
      </c>
      <c r="AS238" s="204"/>
      <c r="AT238" t="s" s="139">
        <v>134</v>
      </c>
      <c r="AU238" t="s" s="139">
        <v>24</v>
      </c>
      <c r="AV238" s="204"/>
      <c r="AW238" s="204"/>
      <c r="AX238" s="204"/>
      <c r="AY238" t="s" s="97">
        <v>132</v>
      </c>
      <c r="AZ238" s="204"/>
      <c r="BA238" s="204"/>
      <c r="BB238" s="204"/>
      <c r="BC238" s="204"/>
      <c r="BD238" s="204"/>
      <c r="BE238" s="140">
        <f>IF(N238="základní",J238,0)</f>
        <v>0</v>
      </c>
      <c r="BF238" s="140">
        <f>IF(N238="snížená",J238,0)</f>
        <v>0</v>
      </c>
      <c r="BG238" s="140">
        <f>IF(N238="zákl. přenesená",J238,0)</f>
        <v>0</v>
      </c>
      <c r="BH238" s="140">
        <f>IF(N238="sníž. přenesená",J238,0)</f>
        <v>0</v>
      </c>
      <c r="BI238" s="140">
        <f>IF(N238="nulová",J238,0)</f>
        <v>0</v>
      </c>
      <c r="BJ238" t="s" s="97">
        <v>130</v>
      </c>
      <c r="BK238" s="140">
        <f>ROUND(I238*H238,2)</f>
        <v>0</v>
      </c>
      <c r="BL238" t="s" s="97">
        <v>222</v>
      </c>
      <c r="BM238" t="s" s="141">
        <v>2334</v>
      </c>
    </row>
    <row r="239" ht="16.5" customHeight="1">
      <c r="A239" s="206"/>
      <c r="B239" s="237"/>
      <c r="C239" t="s" s="129">
        <v>974</v>
      </c>
      <c r="D239" t="s" s="129">
        <v>134</v>
      </c>
      <c r="E239" t="s" s="130">
        <v>2335</v>
      </c>
      <c r="F239" t="s" s="130">
        <v>2336</v>
      </c>
      <c r="G239" t="s" s="131">
        <v>343</v>
      </c>
      <c r="H239" s="132">
        <v>36</v>
      </c>
      <c r="I239" s="133"/>
      <c r="J239" s="134">
        <f>ROUND(I239*H239,2)</f>
        <v>0</v>
      </c>
      <c r="K239" s="240"/>
      <c r="L239" s="237"/>
      <c r="M239" s="135"/>
      <c r="N239" t="s" s="136">
        <v>49</v>
      </c>
      <c r="O239" s="204"/>
      <c r="P239" s="137">
        <f>O239*H239</f>
        <v>0</v>
      </c>
      <c r="Q239" s="137">
        <v>0.00019</v>
      </c>
      <c r="R239" s="137">
        <f>Q239*H239</f>
        <v>0.00684</v>
      </c>
      <c r="S239" s="137">
        <v>0</v>
      </c>
      <c r="T239" s="138">
        <f>S239*H239</f>
        <v>0</v>
      </c>
      <c r="U239" s="238"/>
      <c r="V239" s="204"/>
      <c r="W239" s="204"/>
      <c r="X239" s="204"/>
      <c r="Y239" s="204"/>
      <c r="Z239" s="204"/>
      <c r="AA239" s="204"/>
      <c r="AB239" s="204"/>
      <c r="AC239" s="204"/>
      <c r="AD239" s="204"/>
      <c r="AE239" s="204"/>
      <c r="AF239" s="204"/>
      <c r="AG239" s="204"/>
      <c r="AH239" s="204"/>
      <c r="AI239" s="204"/>
      <c r="AJ239" s="204"/>
      <c r="AK239" s="204"/>
      <c r="AL239" s="204"/>
      <c r="AM239" s="204"/>
      <c r="AN239" s="204"/>
      <c r="AO239" s="204"/>
      <c r="AP239" s="204"/>
      <c r="AQ239" s="204"/>
      <c r="AR239" t="s" s="139">
        <v>222</v>
      </c>
      <c r="AS239" s="204"/>
      <c r="AT239" t="s" s="139">
        <v>134</v>
      </c>
      <c r="AU239" t="s" s="139">
        <v>24</v>
      </c>
      <c r="AV239" s="204"/>
      <c r="AW239" s="204"/>
      <c r="AX239" s="204"/>
      <c r="AY239" t="s" s="97">
        <v>132</v>
      </c>
      <c r="AZ239" s="204"/>
      <c r="BA239" s="204"/>
      <c r="BB239" s="204"/>
      <c r="BC239" s="204"/>
      <c r="BD239" s="204"/>
      <c r="BE239" s="140">
        <f>IF(N239="základní",J239,0)</f>
        <v>0</v>
      </c>
      <c r="BF239" s="140">
        <f>IF(N239="snížená",J239,0)</f>
        <v>0</v>
      </c>
      <c r="BG239" s="140">
        <f>IF(N239="zákl. přenesená",J239,0)</f>
        <v>0</v>
      </c>
      <c r="BH239" s="140">
        <f>IF(N239="sníž. přenesená",J239,0)</f>
        <v>0</v>
      </c>
      <c r="BI239" s="140">
        <f>IF(N239="nulová",J239,0)</f>
        <v>0</v>
      </c>
      <c r="BJ239" t="s" s="97">
        <v>130</v>
      </c>
      <c r="BK239" s="140">
        <f>ROUND(I239*H239,2)</f>
        <v>0</v>
      </c>
      <c r="BL239" t="s" s="97">
        <v>222</v>
      </c>
      <c r="BM239" t="s" s="141">
        <v>2337</v>
      </c>
    </row>
    <row r="240" ht="16.5" customHeight="1">
      <c r="A240" s="206"/>
      <c r="B240" s="237"/>
      <c r="C240" t="s" s="129">
        <v>634</v>
      </c>
      <c r="D240" t="s" s="129">
        <v>134</v>
      </c>
      <c r="E240" t="s" s="130">
        <v>2338</v>
      </c>
      <c r="F240" t="s" s="130">
        <v>2339</v>
      </c>
      <c r="G240" t="s" s="131">
        <v>343</v>
      </c>
      <c r="H240" s="132">
        <v>16</v>
      </c>
      <c r="I240" s="133"/>
      <c r="J240" s="134">
        <f>ROUND(I240*H240,2)</f>
        <v>0</v>
      </c>
      <c r="K240" s="240"/>
      <c r="L240" s="237"/>
      <c r="M240" s="135"/>
      <c r="N240" t="s" s="136">
        <v>49</v>
      </c>
      <c r="O240" s="204"/>
      <c r="P240" s="137">
        <f>O240*H240</f>
        <v>0</v>
      </c>
      <c r="Q240" s="137">
        <v>0.0002525</v>
      </c>
      <c r="R240" s="137">
        <f>Q240*H240</f>
        <v>0.00404</v>
      </c>
      <c r="S240" s="137">
        <v>0</v>
      </c>
      <c r="T240" s="138">
        <f>S240*H240</f>
        <v>0</v>
      </c>
      <c r="U240" s="238"/>
      <c r="V240" s="204"/>
      <c r="W240" s="204"/>
      <c r="X240" s="204"/>
      <c r="Y240" s="204"/>
      <c r="Z240" s="204"/>
      <c r="AA240" s="204"/>
      <c r="AB240" s="204"/>
      <c r="AC240" s="204"/>
      <c r="AD240" s="204"/>
      <c r="AE240" s="204"/>
      <c r="AF240" s="204"/>
      <c r="AG240" s="204"/>
      <c r="AH240" s="204"/>
      <c r="AI240" s="204"/>
      <c r="AJ240" s="204"/>
      <c r="AK240" s="204"/>
      <c r="AL240" s="204"/>
      <c r="AM240" s="204"/>
      <c r="AN240" s="204"/>
      <c r="AO240" s="204"/>
      <c r="AP240" s="204"/>
      <c r="AQ240" s="204"/>
      <c r="AR240" t="s" s="139">
        <v>222</v>
      </c>
      <c r="AS240" s="204"/>
      <c r="AT240" t="s" s="139">
        <v>134</v>
      </c>
      <c r="AU240" t="s" s="139">
        <v>24</v>
      </c>
      <c r="AV240" s="204"/>
      <c r="AW240" s="204"/>
      <c r="AX240" s="204"/>
      <c r="AY240" t="s" s="97">
        <v>132</v>
      </c>
      <c r="AZ240" s="204"/>
      <c r="BA240" s="204"/>
      <c r="BB240" s="204"/>
      <c r="BC240" s="204"/>
      <c r="BD240" s="204"/>
      <c r="BE240" s="140">
        <f>IF(N240="základní",J240,0)</f>
        <v>0</v>
      </c>
      <c r="BF240" s="140">
        <f>IF(N240="snížená",J240,0)</f>
        <v>0</v>
      </c>
      <c r="BG240" s="140">
        <f>IF(N240="zákl. přenesená",J240,0)</f>
        <v>0</v>
      </c>
      <c r="BH240" s="140">
        <f>IF(N240="sníž. přenesená",J240,0)</f>
        <v>0</v>
      </c>
      <c r="BI240" s="140">
        <f>IF(N240="nulová",J240,0)</f>
        <v>0</v>
      </c>
      <c r="BJ240" t="s" s="97">
        <v>130</v>
      </c>
      <c r="BK240" s="140">
        <f>ROUND(I240*H240,2)</f>
        <v>0</v>
      </c>
      <c r="BL240" t="s" s="97">
        <v>222</v>
      </c>
      <c r="BM240" t="s" s="141">
        <v>2340</v>
      </c>
    </row>
    <row r="241" ht="16.5" customHeight="1">
      <c r="A241" s="206"/>
      <c r="B241" s="237"/>
      <c r="C241" t="s" s="129">
        <v>639</v>
      </c>
      <c r="D241" t="s" s="129">
        <v>134</v>
      </c>
      <c r="E241" t="s" s="130">
        <v>2341</v>
      </c>
      <c r="F241" t="s" s="130">
        <v>2342</v>
      </c>
      <c r="G241" t="s" s="131">
        <v>343</v>
      </c>
      <c r="H241" s="132">
        <v>14</v>
      </c>
      <c r="I241" s="133"/>
      <c r="J241" s="134">
        <f>ROUND(I241*H241,2)</f>
        <v>0</v>
      </c>
      <c r="K241" s="240"/>
      <c r="L241" s="237"/>
      <c r="M241" s="135"/>
      <c r="N241" t="s" s="136">
        <v>49</v>
      </c>
      <c r="O241" s="204"/>
      <c r="P241" s="137">
        <f>O241*H241</f>
        <v>0</v>
      </c>
      <c r="Q241" s="137">
        <v>0.0002626</v>
      </c>
      <c r="R241" s="137">
        <f>Q241*H241</f>
        <v>0.0036764</v>
      </c>
      <c r="S241" s="137">
        <v>0</v>
      </c>
      <c r="T241" s="138">
        <f>S241*H241</f>
        <v>0</v>
      </c>
      <c r="U241" s="238"/>
      <c r="V241" s="204"/>
      <c r="W241" s="204"/>
      <c r="X241" s="204"/>
      <c r="Y241" s="204"/>
      <c r="Z241" s="204"/>
      <c r="AA241" s="204"/>
      <c r="AB241" s="204"/>
      <c r="AC241" s="204"/>
      <c r="AD241" s="204"/>
      <c r="AE241" s="204"/>
      <c r="AF241" s="204"/>
      <c r="AG241" s="204"/>
      <c r="AH241" s="204"/>
      <c r="AI241" s="204"/>
      <c r="AJ241" s="204"/>
      <c r="AK241" s="204"/>
      <c r="AL241" s="204"/>
      <c r="AM241" s="204"/>
      <c r="AN241" s="204"/>
      <c r="AO241" s="204"/>
      <c r="AP241" s="204"/>
      <c r="AQ241" s="204"/>
      <c r="AR241" t="s" s="139">
        <v>222</v>
      </c>
      <c r="AS241" s="204"/>
      <c r="AT241" t="s" s="139">
        <v>134</v>
      </c>
      <c r="AU241" t="s" s="139">
        <v>24</v>
      </c>
      <c r="AV241" s="204"/>
      <c r="AW241" s="204"/>
      <c r="AX241" s="204"/>
      <c r="AY241" t="s" s="97">
        <v>132</v>
      </c>
      <c r="AZ241" s="204"/>
      <c r="BA241" s="204"/>
      <c r="BB241" s="204"/>
      <c r="BC241" s="204"/>
      <c r="BD241" s="204"/>
      <c r="BE241" s="140">
        <f>IF(N241="základní",J241,0)</f>
        <v>0</v>
      </c>
      <c r="BF241" s="140">
        <f>IF(N241="snížená",J241,0)</f>
        <v>0</v>
      </c>
      <c r="BG241" s="140">
        <f>IF(N241="zákl. přenesená",J241,0)</f>
        <v>0</v>
      </c>
      <c r="BH241" s="140">
        <f>IF(N241="sníž. přenesená",J241,0)</f>
        <v>0</v>
      </c>
      <c r="BI241" s="140">
        <f>IF(N241="nulová",J241,0)</f>
        <v>0</v>
      </c>
      <c r="BJ241" t="s" s="97">
        <v>130</v>
      </c>
      <c r="BK241" s="140">
        <f>ROUND(I241*H241,2)</f>
        <v>0</v>
      </c>
      <c r="BL241" t="s" s="97">
        <v>222</v>
      </c>
      <c r="BM241" t="s" s="141">
        <v>2343</v>
      </c>
    </row>
    <row r="242" ht="16.5" customHeight="1">
      <c r="A242" s="206"/>
      <c r="B242" s="237"/>
      <c r="C242" t="s" s="129">
        <v>652</v>
      </c>
      <c r="D242" t="s" s="129">
        <v>134</v>
      </c>
      <c r="E242" t="s" s="130">
        <v>2344</v>
      </c>
      <c r="F242" t="s" s="130">
        <v>2345</v>
      </c>
      <c r="G242" t="s" s="131">
        <v>278</v>
      </c>
      <c r="H242" s="132">
        <v>83</v>
      </c>
      <c r="I242" s="133"/>
      <c r="J242" s="134">
        <f>ROUND(I242*H242,2)</f>
        <v>0</v>
      </c>
      <c r="K242" s="240"/>
      <c r="L242" s="237"/>
      <c r="M242" s="135"/>
      <c r="N242" t="s" s="136">
        <v>49</v>
      </c>
      <c r="O242" s="204"/>
      <c r="P242" s="137">
        <f>O242*H242</f>
        <v>0</v>
      </c>
      <c r="Q242" s="137">
        <v>0</v>
      </c>
      <c r="R242" s="137">
        <f>Q242*H242</f>
        <v>0</v>
      </c>
      <c r="S242" s="137">
        <v>0</v>
      </c>
      <c r="T242" s="138">
        <f>S242*H242</f>
        <v>0</v>
      </c>
      <c r="U242" s="238"/>
      <c r="V242" s="204"/>
      <c r="W242" s="204"/>
      <c r="X242" s="204"/>
      <c r="Y242" s="204"/>
      <c r="Z242" s="204"/>
      <c r="AA242" s="204"/>
      <c r="AB242" s="204"/>
      <c r="AC242" s="204"/>
      <c r="AD242" s="204"/>
      <c r="AE242" s="204"/>
      <c r="AF242" s="204"/>
      <c r="AG242" s="204"/>
      <c r="AH242" s="204"/>
      <c r="AI242" s="204"/>
      <c r="AJ242" s="204"/>
      <c r="AK242" s="204"/>
      <c r="AL242" s="204"/>
      <c r="AM242" s="204"/>
      <c r="AN242" s="204"/>
      <c r="AO242" s="204"/>
      <c r="AP242" s="204"/>
      <c r="AQ242" s="204"/>
      <c r="AR242" t="s" s="139">
        <v>222</v>
      </c>
      <c r="AS242" s="204"/>
      <c r="AT242" t="s" s="139">
        <v>134</v>
      </c>
      <c r="AU242" t="s" s="139">
        <v>24</v>
      </c>
      <c r="AV242" s="204"/>
      <c r="AW242" s="204"/>
      <c r="AX242" s="204"/>
      <c r="AY242" t="s" s="97">
        <v>132</v>
      </c>
      <c r="AZ242" s="204"/>
      <c r="BA242" s="204"/>
      <c r="BB242" s="204"/>
      <c r="BC242" s="204"/>
      <c r="BD242" s="204"/>
      <c r="BE242" s="140">
        <f>IF(N242="základní",J242,0)</f>
        <v>0</v>
      </c>
      <c r="BF242" s="140">
        <f>IF(N242="snížená",J242,0)</f>
        <v>0</v>
      </c>
      <c r="BG242" s="140">
        <f>IF(N242="zákl. přenesená",J242,0)</f>
        <v>0</v>
      </c>
      <c r="BH242" s="140">
        <f>IF(N242="sníž. přenesená",J242,0)</f>
        <v>0</v>
      </c>
      <c r="BI242" s="140">
        <f>IF(N242="nulová",J242,0)</f>
        <v>0</v>
      </c>
      <c r="BJ242" t="s" s="97">
        <v>130</v>
      </c>
      <c r="BK242" s="140">
        <f>ROUND(I242*H242,2)</f>
        <v>0</v>
      </c>
      <c r="BL242" t="s" s="97">
        <v>222</v>
      </c>
      <c r="BM242" t="s" s="141">
        <v>2346</v>
      </c>
    </row>
    <row r="243" ht="21.75" customHeight="1">
      <c r="A243" s="206"/>
      <c r="B243" s="237"/>
      <c r="C243" t="s" s="129">
        <v>659</v>
      </c>
      <c r="D243" t="s" s="129">
        <v>134</v>
      </c>
      <c r="E243" t="s" s="130">
        <v>2347</v>
      </c>
      <c r="F243" t="s" s="130">
        <v>2348</v>
      </c>
      <c r="G243" t="s" s="131">
        <v>278</v>
      </c>
      <c r="H243" s="132">
        <v>75</v>
      </c>
      <c r="I243" s="133"/>
      <c r="J243" s="134">
        <f>ROUND(I243*H243,2)</f>
        <v>0</v>
      </c>
      <c r="K243" s="240"/>
      <c r="L243" s="237"/>
      <c r="M243" s="135"/>
      <c r="N243" t="s" s="136">
        <v>49</v>
      </c>
      <c r="O243" s="204"/>
      <c r="P243" s="137">
        <f>O243*H243</f>
        <v>0</v>
      </c>
      <c r="Q243" s="137">
        <v>0.00017</v>
      </c>
      <c r="R243" s="137">
        <f>Q243*H243</f>
        <v>0.01275</v>
      </c>
      <c r="S243" s="137">
        <v>0</v>
      </c>
      <c r="T243" s="138">
        <f>S243*H243</f>
        <v>0</v>
      </c>
      <c r="U243" s="238"/>
      <c r="V243" s="204"/>
      <c r="W243" s="204"/>
      <c r="X243" s="204"/>
      <c r="Y243" s="204"/>
      <c r="Z243" s="204"/>
      <c r="AA243" s="204"/>
      <c r="AB243" s="204"/>
      <c r="AC243" s="204"/>
      <c r="AD243" s="204"/>
      <c r="AE243" s="204"/>
      <c r="AF243" s="204"/>
      <c r="AG243" s="204"/>
      <c r="AH243" s="204"/>
      <c r="AI243" s="204"/>
      <c r="AJ243" s="204"/>
      <c r="AK243" s="204"/>
      <c r="AL243" s="204"/>
      <c r="AM243" s="204"/>
      <c r="AN243" s="204"/>
      <c r="AO243" s="204"/>
      <c r="AP243" s="204"/>
      <c r="AQ243" s="204"/>
      <c r="AR243" t="s" s="139">
        <v>222</v>
      </c>
      <c r="AS243" s="204"/>
      <c r="AT243" t="s" s="139">
        <v>134</v>
      </c>
      <c r="AU243" t="s" s="139">
        <v>24</v>
      </c>
      <c r="AV243" s="204"/>
      <c r="AW243" s="204"/>
      <c r="AX243" s="204"/>
      <c r="AY243" t="s" s="97">
        <v>132</v>
      </c>
      <c r="AZ243" s="204"/>
      <c r="BA243" s="204"/>
      <c r="BB243" s="204"/>
      <c r="BC243" s="204"/>
      <c r="BD243" s="204"/>
      <c r="BE243" s="140">
        <f>IF(N243="základní",J243,0)</f>
        <v>0</v>
      </c>
      <c r="BF243" s="140">
        <f>IF(N243="snížená",J243,0)</f>
        <v>0</v>
      </c>
      <c r="BG243" s="140">
        <f>IF(N243="zákl. přenesená",J243,0)</f>
        <v>0</v>
      </c>
      <c r="BH243" s="140">
        <f>IF(N243="sníž. přenesená",J243,0)</f>
        <v>0</v>
      </c>
      <c r="BI243" s="140">
        <f>IF(N243="nulová",J243,0)</f>
        <v>0</v>
      </c>
      <c r="BJ243" t="s" s="97">
        <v>130</v>
      </c>
      <c r="BK243" s="140">
        <f>ROUND(I243*H243,2)</f>
        <v>0</v>
      </c>
      <c r="BL243" t="s" s="97">
        <v>222</v>
      </c>
      <c r="BM243" t="s" s="141">
        <v>2349</v>
      </c>
    </row>
    <row r="244" ht="21.75" customHeight="1">
      <c r="A244" s="206"/>
      <c r="B244" s="237"/>
      <c r="C244" t="s" s="129">
        <v>663</v>
      </c>
      <c r="D244" t="s" s="129">
        <v>134</v>
      </c>
      <c r="E244" t="s" s="130">
        <v>2350</v>
      </c>
      <c r="F244" t="s" s="130">
        <v>2351</v>
      </c>
      <c r="G244" t="s" s="131">
        <v>278</v>
      </c>
      <c r="H244" s="132">
        <v>8</v>
      </c>
      <c r="I244" s="133"/>
      <c r="J244" s="134">
        <f>ROUND(I244*H244,2)</f>
        <v>0</v>
      </c>
      <c r="K244" s="240"/>
      <c r="L244" s="237"/>
      <c r="M244" s="135"/>
      <c r="N244" t="s" s="136">
        <v>49</v>
      </c>
      <c r="O244" s="204"/>
      <c r="P244" s="137">
        <f>O244*H244</f>
        <v>0</v>
      </c>
      <c r="Q244" s="137">
        <v>0.0002</v>
      </c>
      <c r="R244" s="137">
        <f>Q244*H244</f>
        <v>0.0016</v>
      </c>
      <c r="S244" s="137">
        <v>0</v>
      </c>
      <c r="T244" s="138">
        <f>S244*H244</f>
        <v>0</v>
      </c>
      <c r="U244" s="238"/>
      <c r="V244" s="204"/>
      <c r="W244" s="204"/>
      <c r="X244" s="204"/>
      <c r="Y244" s="204"/>
      <c r="Z244" s="204"/>
      <c r="AA244" s="204"/>
      <c r="AB244" s="204"/>
      <c r="AC244" s="204"/>
      <c r="AD244" s="204"/>
      <c r="AE244" s="204"/>
      <c r="AF244" s="204"/>
      <c r="AG244" s="204"/>
      <c r="AH244" s="204"/>
      <c r="AI244" s="204"/>
      <c r="AJ244" s="204"/>
      <c r="AK244" s="204"/>
      <c r="AL244" s="204"/>
      <c r="AM244" s="204"/>
      <c r="AN244" s="204"/>
      <c r="AO244" s="204"/>
      <c r="AP244" s="204"/>
      <c r="AQ244" s="204"/>
      <c r="AR244" t="s" s="139">
        <v>222</v>
      </c>
      <c r="AS244" s="204"/>
      <c r="AT244" t="s" s="139">
        <v>134</v>
      </c>
      <c r="AU244" t="s" s="139">
        <v>24</v>
      </c>
      <c r="AV244" s="204"/>
      <c r="AW244" s="204"/>
      <c r="AX244" s="204"/>
      <c r="AY244" t="s" s="97">
        <v>132</v>
      </c>
      <c r="AZ244" s="204"/>
      <c r="BA244" s="204"/>
      <c r="BB244" s="204"/>
      <c r="BC244" s="204"/>
      <c r="BD244" s="204"/>
      <c r="BE244" s="140">
        <f>IF(N244="základní",J244,0)</f>
        <v>0</v>
      </c>
      <c r="BF244" s="140">
        <f>IF(N244="snížená",J244,0)</f>
        <v>0</v>
      </c>
      <c r="BG244" s="140">
        <f>IF(N244="zákl. přenesená",J244,0)</f>
        <v>0</v>
      </c>
      <c r="BH244" s="140">
        <f>IF(N244="sníž. přenesená",J244,0)</f>
        <v>0</v>
      </c>
      <c r="BI244" s="140">
        <f>IF(N244="nulová",J244,0)</f>
        <v>0</v>
      </c>
      <c r="BJ244" t="s" s="97">
        <v>130</v>
      </c>
      <c r="BK244" s="140">
        <f>ROUND(I244*H244,2)</f>
        <v>0</v>
      </c>
      <c r="BL244" t="s" s="97">
        <v>222</v>
      </c>
      <c r="BM244" t="s" s="141">
        <v>2352</v>
      </c>
    </row>
    <row r="245" ht="24.15" customHeight="1">
      <c r="A245" s="206"/>
      <c r="B245" s="237"/>
      <c r="C245" t="s" s="129">
        <v>969</v>
      </c>
      <c r="D245" t="s" s="129">
        <v>134</v>
      </c>
      <c r="E245" t="s" s="130">
        <v>2353</v>
      </c>
      <c r="F245" t="s" s="130">
        <v>2354</v>
      </c>
      <c r="G245" t="s" s="131">
        <v>278</v>
      </c>
      <c r="H245" s="132">
        <v>1</v>
      </c>
      <c r="I245" s="133"/>
      <c r="J245" s="134">
        <f>ROUND(I245*H245,2)</f>
        <v>0</v>
      </c>
      <c r="K245" s="240"/>
      <c r="L245" s="237"/>
      <c r="M245" s="135"/>
      <c r="N245" t="s" s="136">
        <v>49</v>
      </c>
      <c r="O245" s="204"/>
      <c r="P245" s="137">
        <f>O245*H245</f>
        <v>0</v>
      </c>
      <c r="Q245" s="137">
        <v>0.00052</v>
      </c>
      <c r="R245" s="137">
        <f>Q245*H245</f>
        <v>0.00052</v>
      </c>
      <c r="S245" s="137">
        <v>0</v>
      </c>
      <c r="T245" s="138">
        <f>S245*H245</f>
        <v>0</v>
      </c>
      <c r="U245" s="238"/>
      <c r="V245" s="204"/>
      <c r="W245" s="204"/>
      <c r="X245" s="204"/>
      <c r="Y245" s="204"/>
      <c r="Z245" s="204"/>
      <c r="AA245" s="204"/>
      <c r="AB245" s="204"/>
      <c r="AC245" s="204"/>
      <c r="AD245" s="204"/>
      <c r="AE245" s="204"/>
      <c r="AF245" s="204"/>
      <c r="AG245" s="204"/>
      <c r="AH245" s="204"/>
      <c r="AI245" s="204"/>
      <c r="AJ245" s="204"/>
      <c r="AK245" s="204"/>
      <c r="AL245" s="204"/>
      <c r="AM245" s="204"/>
      <c r="AN245" s="204"/>
      <c r="AO245" s="204"/>
      <c r="AP245" s="204"/>
      <c r="AQ245" s="204"/>
      <c r="AR245" t="s" s="139">
        <v>222</v>
      </c>
      <c r="AS245" s="204"/>
      <c r="AT245" t="s" s="139">
        <v>134</v>
      </c>
      <c r="AU245" t="s" s="139">
        <v>24</v>
      </c>
      <c r="AV245" s="204"/>
      <c r="AW245" s="204"/>
      <c r="AX245" s="204"/>
      <c r="AY245" t="s" s="97">
        <v>132</v>
      </c>
      <c r="AZ245" s="204"/>
      <c r="BA245" s="204"/>
      <c r="BB245" s="204"/>
      <c r="BC245" s="204"/>
      <c r="BD245" s="204"/>
      <c r="BE245" s="140">
        <f>IF(N245="základní",J245,0)</f>
        <v>0</v>
      </c>
      <c r="BF245" s="140">
        <f>IF(N245="snížená",J245,0)</f>
        <v>0</v>
      </c>
      <c r="BG245" s="140">
        <f>IF(N245="zákl. přenesená",J245,0)</f>
        <v>0</v>
      </c>
      <c r="BH245" s="140">
        <f>IF(N245="sníž. přenesená",J245,0)</f>
        <v>0</v>
      </c>
      <c r="BI245" s="140">
        <f>IF(N245="nulová",J245,0)</f>
        <v>0</v>
      </c>
      <c r="BJ245" t="s" s="97">
        <v>130</v>
      </c>
      <c r="BK245" s="140">
        <f>ROUND(I245*H245,2)</f>
        <v>0</v>
      </c>
      <c r="BL245" t="s" s="97">
        <v>222</v>
      </c>
      <c r="BM245" t="s" s="141">
        <v>2355</v>
      </c>
    </row>
    <row r="246" ht="21.75" customHeight="1">
      <c r="A246" s="206"/>
      <c r="B246" s="237"/>
      <c r="C246" t="s" s="129">
        <v>671</v>
      </c>
      <c r="D246" t="s" s="129">
        <v>134</v>
      </c>
      <c r="E246" t="s" s="130">
        <v>2356</v>
      </c>
      <c r="F246" t="s" s="130">
        <v>2357</v>
      </c>
      <c r="G246" t="s" s="131">
        <v>278</v>
      </c>
      <c r="H246" s="132">
        <v>4</v>
      </c>
      <c r="I246" s="133"/>
      <c r="J246" s="134">
        <f>ROUND(I246*H246,2)</f>
        <v>0</v>
      </c>
      <c r="K246" s="240"/>
      <c r="L246" s="237"/>
      <c r="M246" s="135"/>
      <c r="N246" t="s" s="136">
        <v>49</v>
      </c>
      <c r="O246" s="204"/>
      <c r="P246" s="137">
        <f>O246*H246</f>
        <v>0</v>
      </c>
      <c r="Q246" s="137">
        <v>0.00033957</v>
      </c>
      <c r="R246" s="137">
        <f>Q246*H246</f>
        <v>0.00135828</v>
      </c>
      <c r="S246" s="137">
        <v>0</v>
      </c>
      <c r="T246" s="138">
        <f>S246*H246</f>
        <v>0</v>
      </c>
      <c r="U246" s="238"/>
      <c r="V246" s="204"/>
      <c r="W246" s="204"/>
      <c r="X246" s="204"/>
      <c r="Y246" s="204"/>
      <c r="Z246" s="204"/>
      <c r="AA246" s="204"/>
      <c r="AB246" s="204"/>
      <c r="AC246" s="204"/>
      <c r="AD246" s="204"/>
      <c r="AE246" s="204"/>
      <c r="AF246" s="204"/>
      <c r="AG246" s="204"/>
      <c r="AH246" s="204"/>
      <c r="AI246" s="204"/>
      <c r="AJ246" s="204"/>
      <c r="AK246" s="204"/>
      <c r="AL246" s="204"/>
      <c r="AM246" s="204"/>
      <c r="AN246" s="204"/>
      <c r="AO246" s="204"/>
      <c r="AP246" s="204"/>
      <c r="AQ246" s="204"/>
      <c r="AR246" t="s" s="139">
        <v>222</v>
      </c>
      <c r="AS246" s="204"/>
      <c r="AT246" t="s" s="139">
        <v>134</v>
      </c>
      <c r="AU246" t="s" s="139">
        <v>24</v>
      </c>
      <c r="AV246" s="204"/>
      <c r="AW246" s="204"/>
      <c r="AX246" s="204"/>
      <c r="AY246" t="s" s="97">
        <v>132</v>
      </c>
      <c r="AZ246" s="204"/>
      <c r="BA246" s="204"/>
      <c r="BB246" s="204"/>
      <c r="BC246" s="204"/>
      <c r="BD246" s="204"/>
      <c r="BE246" s="140">
        <f>IF(N246="základní",J246,0)</f>
        <v>0</v>
      </c>
      <c r="BF246" s="140">
        <f>IF(N246="snížená",J246,0)</f>
        <v>0</v>
      </c>
      <c r="BG246" s="140">
        <f>IF(N246="zákl. přenesená",J246,0)</f>
        <v>0</v>
      </c>
      <c r="BH246" s="140">
        <f>IF(N246="sníž. přenesená",J246,0)</f>
        <v>0</v>
      </c>
      <c r="BI246" s="140">
        <f>IF(N246="nulová",J246,0)</f>
        <v>0</v>
      </c>
      <c r="BJ246" t="s" s="97">
        <v>130</v>
      </c>
      <c r="BK246" s="140">
        <f>ROUND(I246*H246,2)</f>
        <v>0</v>
      </c>
      <c r="BL246" t="s" s="97">
        <v>222</v>
      </c>
      <c r="BM246" t="s" s="141">
        <v>2358</v>
      </c>
    </row>
    <row r="247" ht="24.15" customHeight="1">
      <c r="A247" s="206"/>
      <c r="B247" s="237"/>
      <c r="C247" t="s" s="129">
        <v>676</v>
      </c>
      <c r="D247" t="s" s="129">
        <v>134</v>
      </c>
      <c r="E247" t="s" s="130">
        <v>2359</v>
      </c>
      <c r="F247" t="s" s="130">
        <v>2360</v>
      </c>
      <c r="G247" t="s" s="131">
        <v>278</v>
      </c>
      <c r="H247" s="132">
        <v>7</v>
      </c>
      <c r="I247" s="133"/>
      <c r="J247" s="134">
        <f>ROUND(I247*H247,2)</f>
        <v>0</v>
      </c>
      <c r="K247" s="240"/>
      <c r="L247" s="237"/>
      <c r="M247" s="135"/>
      <c r="N247" t="s" s="136">
        <v>49</v>
      </c>
      <c r="O247" s="204"/>
      <c r="P247" s="137">
        <f>O247*H247</f>
        <v>0</v>
      </c>
      <c r="Q247" s="137">
        <v>0.00026957</v>
      </c>
      <c r="R247" s="137">
        <f>Q247*H247</f>
        <v>0.00188699</v>
      </c>
      <c r="S247" s="137">
        <v>0</v>
      </c>
      <c r="T247" s="138">
        <f>S247*H247</f>
        <v>0</v>
      </c>
      <c r="U247" s="238"/>
      <c r="V247" s="204"/>
      <c r="W247" s="204"/>
      <c r="X247" s="204"/>
      <c r="Y247" s="204"/>
      <c r="Z247" s="204"/>
      <c r="AA247" s="204"/>
      <c r="AB247" s="204"/>
      <c r="AC247" s="204"/>
      <c r="AD247" s="204"/>
      <c r="AE247" s="204"/>
      <c r="AF247" s="204"/>
      <c r="AG247" s="204"/>
      <c r="AH247" s="204"/>
      <c r="AI247" s="204"/>
      <c r="AJ247" s="204"/>
      <c r="AK247" s="204"/>
      <c r="AL247" s="204"/>
      <c r="AM247" s="204"/>
      <c r="AN247" s="204"/>
      <c r="AO247" s="204"/>
      <c r="AP247" s="204"/>
      <c r="AQ247" s="204"/>
      <c r="AR247" t="s" s="139">
        <v>222</v>
      </c>
      <c r="AS247" s="204"/>
      <c r="AT247" t="s" s="139">
        <v>134</v>
      </c>
      <c r="AU247" t="s" s="139">
        <v>24</v>
      </c>
      <c r="AV247" s="204"/>
      <c r="AW247" s="204"/>
      <c r="AX247" s="204"/>
      <c r="AY247" t="s" s="97">
        <v>132</v>
      </c>
      <c r="AZ247" s="204"/>
      <c r="BA247" s="204"/>
      <c r="BB247" s="204"/>
      <c r="BC247" s="204"/>
      <c r="BD247" s="204"/>
      <c r="BE247" s="140">
        <f>IF(N247="základní",J247,0)</f>
        <v>0</v>
      </c>
      <c r="BF247" s="140">
        <f>IF(N247="snížená",J247,0)</f>
        <v>0</v>
      </c>
      <c r="BG247" s="140">
        <f>IF(N247="zákl. přenesená",J247,0)</f>
        <v>0</v>
      </c>
      <c r="BH247" s="140">
        <f>IF(N247="sníž. přenesená",J247,0)</f>
        <v>0</v>
      </c>
      <c r="BI247" s="140">
        <f>IF(N247="nulová",J247,0)</f>
        <v>0</v>
      </c>
      <c r="BJ247" t="s" s="97">
        <v>130</v>
      </c>
      <c r="BK247" s="140">
        <f>ROUND(I247*H247,2)</f>
        <v>0</v>
      </c>
      <c r="BL247" t="s" s="97">
        <v>222</v>
      </c>
      <c r="BM247" t="s" s="141">
        <v>2361</v>
      </c>
    </row>
    <row r="248" ht="24.15" customHeight="1">
      <c r="A248" s="206"/>
      <c r="B248" s="237"/>
      <c r="C248" t="s" s="129">
        <v>681</v>
      </c>
      <c r="D248" t="s" s="129">
        <v>134</v>
      </c>
      <c r="E248" t="s" s="130">
        <v>2362</v>
      </c>
      <c r="F248" t="s" s="130">
        <v>2363</v>
      </c>
      <c r="G248" t="s" s="131">
        <v>278</v>
      </c>
      <c r="H248" s="132">
        <v>14</v>
      </c>
      <c r="I248" s="133"/>
      <c r="J248" s="134">
        <f>ROUND(I248*H248,2)</f>
        <v>0</v>
      </c>
      <c r="K248" s="240"/>
      <c r="L248" s="237"/>
      <c r="M248" s="135"/>
      <c r="N248" t="s" s="136">
        <v>49</v>
      </c>
      <c r="O248" s="204"/>
      <c r="P248" s="137">
        <f>O248*H248</f>
        <v>0</v>
      </c>
      <c r="Q248" s="137">
        <v>0.00039957</v>
      </c>
      <c r="R248" s="137">
        <f>Q248*H248</f>
        <v>0.00559398</v>
      </c>
      <c r="S248" s="137">
        <v>0</v>
      </c>
      <c r="T248" s="138">
        <f>S248*H248</f>
        <v>0</v>
      </c>
      <c r="U248" s="238"/>
      <c r="V248" s="204"/>
      <c r="W248" s="204"/>
      <c r="X248" s="204"/>
      <c r="Y248" s="204"/>
      <c r="Z248" s="204"/>
      <c r="AA248" s="204"/>
      <c r="AB248" s="204"/>
      <c r="AC248" s="204"/>
      <c r="AD248" s="204"/>
      <c r="AE248" s="204"/>
      <c r="AF248" s="204"/>
      <c r="AG248" s="204"/>
      <c r="AH248" s="204"/>
      <c r="AI248" s="204"/>
      <c r="AJ248" s="204"/>
      <c r="AK248" s="204"/>
      <c r="AL248" s="204"/>
      <c r="AM248" s="204"/>
      <c r="AN248" s="204"/>
      <c r="AO248" s="204"/>
      <c r="AP248" s="204"/>
      <c r="AQ248" s="204"/>
      <c r="AR248" t="s" s="139">
        <v>222</v>
      </c>
      <c r="AS248" s="204"/>
      <c r="AT248" t="s" s="139">
        <v>134</v>
      </c>
      <c r="AU248" t="s" s="139">
        <v>24</v>
      </c>
      <c r="AV248" s="204"/>
      <c r="AW248" s="204"/>
      <c r="AX248" s="204"/>
      <c r="AY248" t="s" s="97">
        <v>132</v>
      </c>
      <c r="AZ248" s="204"/>
      <c r="BA248" s="204"/>
      <c r="BB248" s="204"/>
      <c r="BC248" s="204"/>
      <c r="BD248" s="204"/>
      <c r="BE248" s="140">
        <f>IF(N248="základní",J248,0)</f>
        <v>0</v>
      </c>
      <c r="BF248" s="140">
        <f>IF(N248="snížená",J248,0)</f>
        <v>0</v>
      </c>
      <c r="BG248" s="140">
        <f>IF(N248="zákl. přenesená",J248,0)</f>
        <v>0</v>
      </c>
      <c r="BH248" s="140">
        <f>IF(N248="sníž. přenesená",J248,0)</f>
        <v>0</v>
      </c>
      <c r="BI248" s="140">
        <f>IF(N248="nulová",J248,0)</f>
        <v>0</v>
      </c>
      <c r="BJ248" t="s" s="97">
        <v>130</v>
      </c>
      <c r="BK248" s="140">
        <f>ROUND(I248*H248,2)</f>
        <v>0</v>
      </c>
      <c r="BL248" t="s" s="97">
        <v>222</v>
      </c>
      <c r="BM248" t="s" s="141">
        <v>2364</v>
      </c>
    </row>
    <row r="249" ht="24.15" customHeight="1">
      <c r="A249" s="206"/>
      <c r="B249" s="237"/>
      <c r="C249" t="s" s="129">
        <v>687</v>
      </c>
      <c r="D249" t="s" s="129">
        <v>134</v>
      </c>
      <c r="E249" t="s" s="130">
        <v>2365</v>
      </c>
      <c r="F249" t="s" s="130">
        <v>2366</v>
      </c>
      <c r="G249" t="s" s="131">
        <v>278</v>
      </c>
      <c r="H249" s="132">
        <v>6</v>
      </c>
      <c r="I249" s="133"/>
      <c r="J249" s="134">
        <f>ROUND(I249*H249,2)</f>
        <v>0</v>
      </c>
      <c r="K249" s="240"/>
      <c r="L249" s="237"/>
      <c r="M249" s="135"/>
      <c r="N249" t="s" s="136">
        <v>49</v>
      </c>
      <c r="O249" s="204"/>
      <c r="P249" s="137">
        <f>O249*H249</f>
        <v>0</v>
      </c>
      <c r="Q249" s="137">
        <v>0.00056957</v>
      </c>
      <c r="R249" s="137">
        <f>Q249*H249</f>
        <v>0.00341742</v>
      </c>
      <c r="S249" s="137">
        <v>0</v>
      </c>
      <c r="T249" s="138">
        <f>S249*H249</f>
        <v>0</v>
      </c>
      <c r="U249" s="238"/>
      <c r="V249" s="204"/>
      <c r="W249" s="204"/>
      <c r="X249" s="204"/>
      <c r="Y249" s="204"/>
      <c r="Z249" s="204"/>
      <c r="AA249" s="204"/>
      <c r="AB249" s="204"/>
      <c r="AC249" s="204"/>
      <c r="AD249" s="204"/>
      <c r="AE249" s="204"/>
      <c r="AF249" s="204"/>
      <c r="AG249" s="204"/>
      <c r="AH249" s="204"/>
      <c r="AI249" s="204"/>
      <c r="AJ249" s="204"/>
      <c r="AK249" s="204"/>
      <c r="AL249" s="204"/>
      <c r="AM249" s="204"/>
      <c r="AN249" s="204"/>
      <c r="AO249" s="204"/>
      <c r="AP249" s="204"/>
      <c r="AQ249" s="204"/>
      <c r="AR249" t="s" s="139">
        <v>222</v>
      </c>
      <c r="AS249" s="204"/>
      <c r="AT249" t="s" s="139">
        <v>134</v>
      </c>
      <c r="AU249" t="s" s="139">
        <v>24</v>
      </c>
      <c r="AV249" s="204"/>
      <c r="AW249" s="204"/>
      <c r="AX249" s="204"/>
      <c r="AY249" t="s" s="97">
        <v>132</v>
      </c>
      <c r="AZ249" s="204"/>
      <c r="BA249" s="204"/>
      <c r="BB249" s="204"/>
      <c r="BC249" s="204"/>
      <c r="BD249" s="204"/>
      <c r="BE249" s="140">
        <f>IF(N249="základní",J249,0)</f>
        <v>0</v>
      </c>
      <c r="BF249" s="140">
        <f>IF(N249="snížená",J249,0)</f>
        <v>0</v>
      </c>
      <c r="BG249" s="140">
        <f>IF(N249="zákl. přenesená",J249,0)</f>
        <v>0</v>
      </c>
      <c r="BH249" s="140">
        <f>IF(N249="sníž. přenesená",J249,0)</f>
        <v>0</v>
      </c>
      <c r="BI249" s="140">
        <f>IF(N249="nulová",J249,0)</f>
        <v>0</v>
      </c>
      <c r="BJ249" t="s" s="97">
        <v>130</v>
      </c>
      <c r="BK249" s="140">
        <f>ROUND(I249*H249,2)</f>
        <v>0</v>
      </c>
      <c r="BL249" t="s" s="97">
        <v>222</v>
      </c>
      <c r="BM249" t="s" s="141">
        <v>2367</v>
      </c>
    </row>
    <row r="250" ht="24.15" customHeight="1">
      <c r="A250" s="206"/>
      <c r="B250" s="237"/>
      <c r="C250" t="s" s="129">
        <v>962</v>
      </c>
      <c r="D250" t="s" s="129">
        <v>134</v>
      </c>
      <c r="E250" t="s" s="130">
        <v>2368</v>
      </c>
      <c r="F250" t="s" s="130">
        <v>2369</v>
      </c>
      <c r="G250" t="s" s="131">
        <v>2370</v>
      </c>
      <c r="H250" s="132">
        <v>2</v>
      </c>
      <c r="I250" s="133"/>
      <c r="J250" s="134">
        <f>ROUND(I250*H250,2)</f>
        <v>0</v>
      </c>
      <c r="K250" s="240"/>
      <c r="L250" s="237"/>
      <c r="M250" s="135"/>
      <c r="N250" t="s" s="136">
        <v>49</v>
      </c>
      <c r="O250" s="204"/>
      <c r="P250" s="137">
        <f>O250*H250</f>
        <v>0</v>
      </c>
      <c r="Q250" s="137">
        <v>0.0292</v>
      </c>
      <c r="R250" s="137">
        <f>Q250*H250</f>
        <v>0.0584</v>
      </c>
      <c r="S250" s="137">
        <v>0</v>
      </c>
      <c r="T250" s="138">
        <f>S250*H250</f>
        <v>0</v>
      </c>
      <c r="U250" s="238"/>
      <c r="V250" s="204"/>
      <c r="W250" s="204"/>
      <c r="X250" s="204"/>
      <c r="Y250" s="204"/>
      <c r="Z250" s="204"/>
      <c r="AA250" s="204"/>
      <c r="AB250" s="204"/>
      <c r="AC250" s="204"/>
      <c r="AD250" s="204"/>
      <c r="AE250" s="204"/>
      <c r="AF250" s="204"/>
      <c r="AG250" s="204"/>
      <c r="AH250" s="204"/>
      <c r="AI250" s="204"/>
      <c r="AJ250" s="204"/>
      <c r="AK250" s="204"/>
      <c r="AL250" s="204"/>
      <c r="AM250" s="204"/>
      <c r="AN250" s="204"/>
      <c r="AO250" s="204"/>
      <c r="AP250" s="204"/>
      <c r="AQ250" s="204"/>
      <c r="AR250" t="s" s="139">
        <v>222</v>
      </c>
      <c r="AS250" s="204"/>
      <c r="AT250" t="s" s="139">
        <v>134</v>
      </c>
      <c r="AU250" t="s" s="139">
        <v>24</v>
      </c>
      <c r="AV250" s="204"/>
      <c r="AW250" s="204"/>
      <c r="AX250" s="204"/>
      <c r="AY250" t="s" s="97">
        <v>132</v>
      </c>
      <c r="AZ250" s="204"/>
      <c r="BA250" s="204"/>
      <c r="BB250" s="204"/>
      <c r="BC250" s="204"/>
      <c r="BD250" s="204"/>
      <c r="BE250" s="140">
        <f>IF(N250="základní",J250,0)</f>
        <v>0</v>
      </c>
      <c r="BF250" s="140">
        <f>IF(N250="snížená",J250,0)</f>
        <v>0</v>
      </c>
      <c r="BG250" s="140">
        <f>IF(N250="zákl. přenesená",J250,0)</f>
        <v>0</v>
      </c>
      <c r="BH250" s="140">
        <f>IF(N250="sníž. přenesená",J250,0)</f>
        <v>0</v>
      </c>
      <c r="BI250" s="140">
        <f>IF(N250="nulová",J250,0)</f>
        <v>0</v>
      </c>
      <c r="BJ250" t="s" s="97">
        <v>130</v>
      </c>
      <c r="BK250" s="140">
        <f>ROUND(I250*H250,2)</f>
        <v>0</v>
      </c>
      <c r="BL250" t="s" s="97">
        <v>222</v>
      </c>
      <c r="BM250" t="s" s="141">
        <v>2371</v>
      </c>
    </row>
    <row r="251" ht="24.15" customHeight="1">
      <c r="A251" s="206"/>
      <c r="B251" s="237"/>
      <c r="C251" t="s" s="129">
        <v>693</v>
      </c>
      <c r="D251" t="s" s="129">
        <v>134</v>
      </c>
      <c r="E251" t="s" s="130">
        <v>2372</v>
      </c>
      <c r="F251" t="s" s="130">
        <v>2373</v>
      </c>
      <c r="G251" t="s" s="131">
        <v>343</v>
      </c>
      <c r="H251" s="132">
        <v>341</v>
      </c>
      <c r="I251" s="133"/>
      <c r="J251" s="134">
        <f>ROUND(I251*H251,2)</f>
        <v>0</v>
      </c>
      <c r="K251" s="240"/>
      <c r="L251" s="237"/>
      <c r="M251" s="135"/>
      <c r="N251" t="s" s="136">
        <v>49</v>
      </c>
      <c r="O251" s="204"/>
      <c r="P251" s="137">
        <f>O251*H251</f>
        <v>0</v>
      </c>
      <c r="Q251" s="137">
        <v>0.0001897235</v>
      </c>
      <c r="R251" s="137">
        <f>Q251*H251</f>
        <v>0.0646957135</v>
      </c>
      <c r="S251" s="137">
        <v>0</v>
      </c>
      <c r="T251" s="138">
        <f>S251*H251</f>
        <v>0</v>
      </c>
      <c r="U251" s="238"/>
      <c r="V251" s="204"/>
      <c r="W251" s="204"/>
      <c r="X251" s="204"/>
      <c r="Y251" s="204"/>
      <c r="Z251" s="204"/>
      <c r="AA251" s="204"/>
      <c r="AB251" s="204"/>
      <c r="AC251" s="204"/>
      <c r="AD251" s="204"/>
      <c r="AE251" s="204"/>
      <c r="AF251" s="204"/>
      <c r="AG251" s="204"/>
      <c r="AH251" s="204"/>
      <c r="AI251" s="204"/>
      <c r="AJ251" s="204"/>
      <c r="AK251" s="204"/>
      <c r="AL251" s="204"/>
      <c r="AM251" s="204"/>
      <c r="AN251" s="204"/>
      <c r="AO251" s="204"/>
      <c r="AP251" s="204"/>
      <c r="AQ251" s="204"/>
      <c r="AR251" t="s" s="139">
        <v>222</v>
      </c>
      <c r="AS251" s="204"/>
      <c r="AT251" t="s" s="139">
        <v>134</v>
      </c>
      <c r="AU251" t="s" s="139">
        <v>24</v>
      </c>
      <c r="AV251" s="204"/>
      <c r="AW251" s="204"/>
      <c r="AX251" s="204"/>
      <c r="AY251" t="s" s="97">
        <v>132</v>
      </c>
      <c r="AZ251" s="204"/>
      <c r="BA251" s="204"/>
      <c r="BB251" s="204"/>
      <c r="BC251" s="204"/>
      <c r="BD251" s="204"/>
      <c r="BE251" s="140">
        <f>IF(N251="základní",J251,0)</f>
        <v>0</v>
      </c>
      <c r="BF251" s="140">
        <f>IF(N251="snížená",J251,0)</f>
        <v>0</v>
      </c>
      <c r="BG251" s="140">
        <f>IF(N251="zákl. přenesená",J251,0)</f>
        <v>0</v>
      </c>
      <c r="BH251" s="140">
        <f>IF(N251="sníž. přenesená",J251,0)</f>
        <v>0</v>
      </c>
      <c r="BI251" s="140">
        <f>IF(N251="nulová",J251,0)</f>
        <v>0</v>
      </c>
      <c r="BJ251" t="s" s="97">
        <v>130</v>
      </c>
      <c r="BK251" s="140">
        <f>ROUND(I251*H251,2)</f>
        <v>0</v>
      </c>
      <c r="BL251" t="s" s="97">
        <v>222</v>
      </c>
      <c r="BM251" t="s" s="141">
        <v>2374</v>
      </c>
    </row>
    <row r="252" ht="21.75" customHeight="1">
      <c r="A252" s="206"/>
      <c r="B252" s="237"/>
      <c r="C252" t="s" s="129">
        <v>699</v>
      </c>
      <c r="D252" t="s" s="129">
        <v>134</v>
      </c>
      <c r="E252" t="s" s="130">
        <v>2375</v>
      </c>
      <c r="F252" t="s" s="130">
        <v>2376</v>
      </c>
      <c r="G252" t="s" s="131">
        <v>343</v>
      </c>
      <c r="H252" s="132">
        <v>341</v>
      </c>
      <c r="I252" s="133"/>
      <c r="J252" s="134">
        <f>ROUND(I252*H252,2)</f>
        <v>0</v>
      </c>
      <c r="K252" s="240"/>
      <c r="L252" s="237"/>
      <c r="M252" s="135"/>
      <c r="N252" t="s" s="136">
        <v>49</v>
      </c>
      <c r="O252" s="204"/>
      <c r="P252" s="137">
        <f>O252*H252</f>
        <v>0</v>
      </c>
      <c r="Q252" s="137">
        <v>1e-05</v>
      </c>
      <c r="R252" s="137">
        <f>Q252*H252</f>
        <v>0.00341</v>
      </c>
      <c r="S252" s="137">
        <v>0</v>
      </c>
      <c r="T252" s="138">
        <f>S252*H252</f>
        <v>0</v>
      </c>
      <c r="U252" s="238"/>
      <c r="V252" s="204"/>
      <c r="W252" s="204"/>
      <c r="X252" s="204"/>
      <c r="Y252" s="204"/>
      <c r="Z252" s="204"/>
      <c r="AA252" s="204"/>
      <c r="AB252" s="204"/>
      <c r="AC252" s="204"/>
      <c r="AD252" s="204"/>
      <c r="AE252" s="204"/>
      <c r="AF252" s="204"/>
      <c r="AG252" s="204"/>
      <c r="AH252" s="204"/>
      <c r="AI252" s="204"/>
      <c r="AJ252" s="204"/>
      <c r="AK252" s="204"/>
      <c r="AL252" s="204"/>
      <c r="AM252" s="204"/>
      <c r="AN252" s="204"/>
      <c r="AO252" s="204"/>
      <c r="AP252" s="204"/>
      <c r="AQ252" s="204"/>
      <c r="AR252" t="s" s="139">
        <v>222</v>
      </c>
      <c r="AS252" s="204"/>
      <c r="AT252" t="s" s="139">
        <v>134</v>
      </c>
      <c r="AU252" t="s" s="139">
        <v>24</v>
      </c>
      <c r="AV252" s="204"/>
      <c r="AW252" s="204"/>
      <c r="AX252" s="204"/>
      <c r="AY252" t="s" s="97">
        <v>132</v>
      </c>
      <c r="AZ252" s="204"/>
      <c r="BA252" s="204"/>
      <c r="BB252" s="204"/>
      <c r="BC252" s="204"/>
      <c r="BD252" s="204"/>
      <c r="BE252" s="140">
        <f>IF(N252="základní",J252,0)</f>
        <v>0</v>
      </c>
      <c r="BF252" s="140">
        <f>IF(N252="snížená",J252,0)</f>
        <v>0</v>
      </c>
      <c r="BG252" s="140">
        <f>IF(N252="zákl. přenesená",J252,0)</f>
        <v>0</v>
      </c>
      <c r="BH252" s="140">
        <f>IF(N252="sníž. přenesená",J252,0)</f>
        <v>0</v>
      </c>
      <c r="BI252" s="140">
        <f>IF(N252="nulová",J252,0)</f>
        <v>0</v>
      </c>
      <c r="BJ252" t="s" s="97">
        <v>130</v>
      </c>
      <c r="BK252" s="140">
        <f>ROUND(I252*H252,2)</f>
        <v>0</v>
      </c>
      <c r="BL252" t="s" s="97">
        <v>222</v>
      </c>
      <c r="BM252" t="s" s="141">
        <v>2377</v>
      </c>
    </row>
    <row r="253" ht="24.15" customHeight="1">
      <c r="A253" s="206"/>
      <c r="B253" s="237"/>
      <c r="C253" t="s" s="129">
        <v>909</v>
      </c>
      <c r="D253" t="s" s="129">
        <v>134</v>
      </c>
      <c r="E253" t="s" s="130">
        <v>2378</v>
      </c>
      <c r="F253" t="s" s="130">
        <v>2379</v>
      </c>
      <c r="G253" t="s" s="131">
        <v>171</v>
      </c>
      <c r="H253" s="132">
        <v>0.543</v>
      </c>
      <c r="I253" s="133"/>
      <c r="J253" s="134">
        <f>ROUND(I253*H253,2)</f>
        <v>0</v>
      </c>
      <c r="K253" s="240"/>
      <c r="L253" s="237"/>
      <c r="M253" s="135"/>
      <c r="N253" t="s" s="136">
        <v>49</v>
      </c>
      <c r="O253" s="204"/>
      <c r="P253" s="137">
        <f>O253*H253</f>
        <v>0</v>
      </c>
      <c r="Q253" s="137">
        <v>0</v>
      </c>
      <c r="R253" s="137">
        <f>Q253*H253</f>
        <v>0</v>
      </c>
      <c r="S253" s="137">
        <v>0</v>
      </c>
      <c r="T253" s="138">
        <f>S253*H253</f>
        <v>0</v>
      </c>
      <c r="U253" s="238"/>
      <c r="V253" s="204"/>
      <c r="W253" s="204"/>
      <c r="X253" s="204"/>
      <c r="Y253" s="204"/>
      <c r="Z253" s="204"/>
      <c r="AA253" s="204"/>
      <c r="AB253" s="204"/>
      <c r="AC253" s="204"/>
      <c r="AD253" s="204"/>
      <c r="AE253" s="204"/>
      <c r="AF253" s="204"/>
      <c r="AG253" s="204"/>
      <c r="AH253" s="204"/>
      <c r="AI253" s="204"/>
      <c r="AJ253" s="204"/>
      <c r="AK253" s="204"/>
      <c r="AL253" s="204"/>
      <c r="AM253" s="204"/>
      <c r="AN253" s="204"/>
      <c r="AO253" s="204"/>
      <c r="AP253" s="204"/>
      <c r="AQ253" s="204"/>
      <c r="AR253" t="s" s="139">
        <v>222</v>
      </c>
      <c r="AS253" s="204"/>
      <c r="AT253" t="s" s="139">
        <v>134</v>
      </c>
      <c r="AU253" t="s" s="139">
        <v>24</v>
      </c>
      <c r="AV253" s="204"/>
      <c r="AW253" s="204"/>
      <c r="AX253" s="204"/>
      <c r="AY253" t="s" s="97">
        <v>132</v>
      </c>
      <c r="AZ253" s="204"/>
      <c r="BA253" s="204"/>
      <c r="BB253" s="204"/>
      <c r="BC253" s="204"/>
      <c r="BD253" s="204"/>
      <c r="BE253" s="140">
        <f>IF(N253="základní",J253,0)</f>
        <v>0</v>
      </c>
      <c r="BF253" s="140">
        <f>IF(N253="snížená",J253,0)</f>
        <v>0</v>
      </c>
      <c r="BG253" s="140">
        <f>IF(N253="zákl. přenesená",J253,0)</f>
        <v>0</v>
      </c>
      <c r="BH253" s="140">
        <f>IF(N253="sníž. přenesená",J253,0)</f>
        <v>0</v>
      </c>
      <c r="BI253" s="140">
        <f>IF(N253="nulová",J253,0)</f>
        <v>0</v>
      </c>
      <c r="BJ253" t="s" s="97">
        <v>130</v>
      </c>
      <c r="BK253" s="140">
        <f>ROUND(I253*H253,2)</f>
        <v>0</v>
      </c>
      <c r="BL253" t="s" s="97">
        <v>222</v>
      </c>
      <c r="BM253" t="s" s="141">
        <v>2380</v>
      </c>
    </row>
    <row r="254" ht="22.8" customHeight="1">
      <c r="A254" s="206"/>
      <c r="B254" s="211"/>
      <c r="C254" s="234"/>
      <c r="D254" t="s" s="183">
        <v>127</v>
      </c>
      <c r="E254" t="s" s="102">
        <v>2381</v>
      </c>
      <c r="F254" t="s" s="102">
        <v>2382</v>
      </c>
      <c r="G254" s="234"/>
      <c r="H254" s="234"/>
      <c r="I254" s="234"/>
      <c r="J254" s="184">
        <f>BK254</f>
        <v>0</v>
      </c>
      <c r="K254" s="240"/>
      <c r="L254" s="237"/>
      <c r="M254" s="238"/>
      <c r="N254" s="204"/>
      <c r="O254" s="204"/>
      <c r="P254" s="122">
        <f>SUM(P255:P263)</f>
        <v>0</v>
      </c>
      <c r="Q254" s="204"/>
      <c r="R254" s="122">
        <f>SUM(R255:R263)</f>
        <v>0.00548</v>
      </c>
      <c r="S254" s="204"/>
      <c r="T254" s="123">
        <f>SUM(T255:T263)</f>
        <v>0</v>
      </c>
      <c r="U254" s="238"/>
      <c r="V254" s="204"/>
      <c r="W254" s="204"/>
      <c r="X254" s="204"/>
      <c r="Y254" s="204"/>
      <c r="Z254" s="204"/>
      <c r="AA254" s="204"/>
      <c r="AB254" s="204"/>
      <c r="AC254" s="204"/>
      <c r="AD254" s="204"/>
      <c r="AE254" s="204"/>
      <c r="AF254" s="204"/>
      <c r="AG254" s="204"/>
      <c r="AH254" s="204"/>
      <c r="AI254" s="204"/>
      <c r="AJ254" s="204"/>
      <c r="AK254" s="204"/>
      <c r="AL254" s="204"/>
      <c r="AM254" s="204"/>
      <c r="AN254" s="204"/>
      <c r="AO254" s="204"/>
      <c r="AP254" s="204"/>
      <c r="AQ254" s="204"/>
      <c r="AR254" t="s" s="119">
        <v>24</v>
      </c>
      <c r="AS254" s="204"/>
      <c r="AT254" t="s" s="124">
        <v>127</v>
      </c>
      <c r="AU254" t="s" s="124">
        <v>130</v>
      </c>
      <c r="AV254" s="204"/>
      <c r="AW254" s="204"/>
      <c r="AX254" s="204"/>
      <c r="AY254" t="s" s="119">
        <v>132</v>
      </c>
      <c r="AZ254" s="204"/>
      <c r="BA254" s="204"/>
      <c r="BB254" s="204"/>
      <c r="BC254" s="204"/>
      <c r="BD254" s="204"/>
      <c r="BE254" s="204"/>
      <c r="BF254" s="204"/>
      <c r="BG254" s="204"/>
      <c r="BH254" s="204"/>
      <c r="BI254" s="204"/>
      <c r="BJ254" s="204"/>
      <c r="BK254" s="125">
        <f>SUM(BK255:BK263)</f>
        <v>0</v>
      </c>
      <c r="BL254" s="204"/>
      <c r="BM254" s="205"/>
    </row>
    <row r="255" ht="16.5" customHeight="1">
      <c r="A255" s="206"/>
      <c r="B255" s="237"/>
      <c r="C255" t="s" s="129">
        <v>711</v>
      </c>
      <c r="D255" t="s" s="129">
        <v>134</v>
      </c>
      <c r="E255" t="s" s="130">
        <v>2383</v>
      </c>
      <c r="F255" t="s" s="130">
        <v>2384</v>
      </c>
      <c r="G255" t="s" s="131">
        <v>2370</v>
      </c>
      <c r="H255" s="132">
        <v>1</v>
      </c>
      <c r="I255" s="133"/>
      <c r="J255" s="134">
        <f>ROUND(I255*H255,2)</f>
        <v>0</v>
      </c>
      <c r="K255" s="240"/>
      <c r="L255" s="237"/>
      <c r="M255" s="135"/>
      <c r="N255" t="s" s="136">
        <v>49</v>
      </c>
      <c r="O255" s="204"/>
      <c r="P255" s="137">
        <f>O255*H255</f>
        <v>0</v>
      </c>
      <c r="Q255" s="137">
        <v>0.00548</v>
      </c>
      <c r="R255" s="137">
        <f>Q255*H255</f>
        <v>0.00548</v>
      </c>
      <c r="S255" s="137">
        <v>0</v>
      </c>
      <c r="T255" s="138">
        <f>S255*H255</f>
        <v>0</v>
      </c>
      <c r="U255" s="238"/>
      <c r="V255" s="204"/>
      <c r="W255" s="204"/>
      <c r="X255" s="204"/>
      <c r="Y255" s="204"/>
      <c r="Z255" s="204"/>
      <c r="AA255" s="204"/>
      <c r="AB255" s="204"/>
      <c r="AC255" s="204"/>
      <c r="AD255" s="204"/>
      <c r="AE255" s="204"/>
      <c r="AF255" s="204"/>
      <c r="AG255" s="204"/>
      <c r="AH255" s="204"/>
      <c r="AI255" s="204"/>
      <c r="AJ255" s="204"/>
      <c r="AK255" s="204"/>
      <c r="AL255" s="204"/>
      <c r="AM255" s="204"/>
      <c r="AN255" s="204"/>
      <c r="AO255" s="204"/>
      <c r="AP255" s="204"/>
      <c r="AQ255" s="204"/>
      <c r="AR255" t="s" s="139">
        <v>222</v>
      </c>
      <c r="AS255" s="204"/>
      <c r="AT255" t="s" s="139">
        <v>134</v>
      </c>
      <c r="AU255" t="s" s="139">
        <v>24</v>
      </c>
      <c r="AV255" s="204"/>
      <c r="AW255" s="204"/>
      <c r="AX255" s="204"/>
      <c r="AY255" t="s" s="97">
        <v>132</v>
      </c>
      <c r="AZ255" s="204"/>
      <c r="BA255" s="204"/>
      <c r="BB255" s="204"/>
      <c r="BC255" s="204"/>
      <c r="BD255" s="204"/>
      <c r="BE255" s="140">
        <f>IF(N255="základní",J255,0)</f>
        <v>0</v>
      </c>
      <c r="BF255" s="140">
        <f>IF(N255="snížená",J255,0)</f>
        <v>0</v>
      </c>
      <c r="BG255" s="140">
        <f>IF(N255="zákl. přenesená",J255,0)</f>
        <v>0</v>
      </c>
      <c r="BH255" s="140">
        <f>IF(N255="sníž. přenesená",J255,0)</f>
        <v>0</v>
      </c>
      <c r="BI255" s="140">
        <f>IF(N255="nulová",J255,0)</f>
        <v>0</v>
      </c>
      <c r="BJ255" t="s" s="97">
        <v>130</v>
      </c>
      <c r="BK255" s="140">
        <f>ROUND(I255*H255,2)</f>
        <v>0</v>
      </c>
      <c r="BL255" t="s" s="97">
        <v>222</v>
      </c>
      <c r="BM255" t="s" s="141">
        <v>2385</v>
      </c>
    </row>
    <row r="256" ht="16.5" customHeight="1">
      <c r="A256" s="206"/>
      <c r="B256" s="237"/>
      <c r="C256" t="s" s="163">
        <v>716</v>
      </c>
      <c r="D256" t="s" s="163">
        <v>168</v>
      </c>
      <c r="E256" t="s" s="164">
        <v>130</v>
      </c>
      <c r="F256" t="s" s="164">
        <v>2386</v>
      </c>
      <c r="G256" t="s" s="165">
        <v>1399</v>
      </c>
      <c r="H256" s="166">
        <v>1</v>
      </c>
      <c r="I256" s="167"/>
      <c r="J256" s="168">
        <f>ROUND(I256*H256,2)</f>
        <v>0</v>
      </c>
      <c r="K256" s="169"/>
      <c r="L256" s="170"/>
      <c r="M256" s="171"/>
      <c r="N256" t="s" s="172">
        <v>49</v>
      </c>
      <c r="O256" s="204"/>
      <c r="P256" s="137">
        <f>O256*H256</f>
        <v>0</v>
      </c>
      <c r="Q256" s="137">
        <v>0</v>
      </c>
      <c r="R256" s="137">
        <f>Q256*H256</f>
        <v>0</v>
      </c>
      <c r="S256" s="137">
        <v>0</v>
      </c>
      <c r="T256" s="138">
        <f>S256*H256</f>
        <v>0</v>
      </c>
      <c r="U256" s="238"/>
      <c r="V256" s="204"/>
      <c r="W256" s="204"/>
      <c r="X256" s="204"/>
      <c r="Y256" s="204"/>
      <c r="Z256" s="204"/>
      <c r="AA256" s="204"/>
      <c r="AB256" s="204"/>
      <c r="AC256" s="204"/>
      <c r="AD256" s="204"/>
      <c r="AE256" s="204"/>
      <c r="AF256" s="204"/>
      <c r="AG256" s="204"/>
      <c r="AH256" s="204"/>
      <c r="AI256" s="204"/>
      <c r="AJ256" s="204"/>
      <c r="AK256" s="204"/>
      <c r="AL256" s="204"/>
      <c r="AM256" s="204"/>
      <c r="AN256" s="204"/>
      <c r="AO256" s="204"/>
      <c r="AP256" s="204"/>
      <c r="AQ256" s="204"/>
      <c r="AR256" t="s" s="139">
        <v>313</v>
      </c>
      <c r="AS256" s="204"/>
      <c r="AT256" t="s" s="139">
        <v>168</v>
      </c>
      <c r="AU256" t="s" s="139">
        <v>24</v>
      </c>
      <c r="AV256" s="204"/>
      <c r="AW256" s="204"/>
      <c r="AX256" s="204"/>
      <c r="AY256" t="s" s="97">
        <v>132</v>
      </c>
      <c r="AZ256" s="204"/>
      <c r="BA256" s="204"/>
      <c r="BB256" s="204"/>
      <c r="BC256" s="204"/>
      <c r="BD256" s="204"/>
      <c r="BE256" s="140">
        <f>IF(N256="základní",J256,0)</f>
        <v>0</v>
      </c>
      <c r="BF256" s="140">
        <f>IF(N256="snížená",J256,0)</f>
        <v>0</v>
      </c>
      <c r="BG256" s="140">
        <f>IF(N256="zákl. přenesená",J256,0)</f>
        <v>0</v>
      </c>
      <c r="BH256" s="140">
        <f>IF(N256="sníž. přenesená",J256,0)</f>
        <v>0</v>
      </c>
      <c r="BI256" s="140">
        <f>IF(N256="nulová",J256,0)</f>
        <v>0</v>
      </c>
      <c r="BJ256" t="s" s="97">
        <v>130</v>
      </c>
      <c r="BK256" s="140">
        <f>ROUND(I256*H256,2)</f>
        <v>0</v>
      </c>
      <c r="BL256" t="s" s="97">
        <v>222</v>
      </c>
      <c r="BM256" t="s" s="141">
        <v>2387</v>
      </c>
    </row>
    <row r="257" ht="16.5" customHeight="1">
      <c r="A257" s="206"/>
      <c r="B257" s="237"/>
      <c r="C257" t="s" s="163">
        <v>720</v>
      </c>
      <c r="D257" t="s" s="163">
        <v>168</v>
      </c>
      <c r="E257" t="s" s="164">
        <v>24</v>
      </c>
      <c r="F257" t="s" s="164">
        <v>2388</v>
      </c>
      <c r="G257" t="s" s="165">
        <v>1399</v>
      </c>
      <c r="H257" s="166">
        <v>1</v>
      </c>
      <c r="I257" s="167"/>
      <c r="J257" s="168">
        <f>ROUND(I257*H257,2)</f>
        <v>0</v>
      </c>
      <c r="K257" s="169"/>
      <c r="L257" s="170"/>
      <c r="M257" s="171"/>
      <c r="N257" t="s" s="172">
        <v>49</v>
      </c>
      <c r="O257" s="204"/>
      <c r="P257" s="137">
        <f>O257*H257</f>
        <v>0</v>
      </c>
      <c r="Q257" s="137">
        <v>0</v>
      </c>
      <c r="R257" s="137">
        <f>Q257*H257</f>
        <v>0</v>
      </c>
      <c r="S257" s="137">
        <v>0</v>
      </c>
      <c r="T257" s="138">
        <f>S257*H257</f>
        <v>0</v>
      </c>
      <c r="U257" s="238"/>
      <c r="V257" s="204"/>
      <c r="W257" s="204"/>
      <c r="X257" s="204"/>
      <c r="Y257" s="204"/>
      <c r="Z257" s="204"/>
      <c r="AA257" s="204"/>
      <c r="AB257" s="204"/>
      <c r="AC257" s="204"/>
      <c r="AD257" s="204"/>
      <c r="AE257" s="204"/>
      <c r="AF257" s="204"/>
      <c r="AG257" s="204"/>
      <c r="AH257" s="204"/>
      <c r="AI257" s="204"/>
      <c r="AJ257" s="204"/>
      <c r="AK257" s="204"/>
      <c r="AL257" s="204"/>
      <c r="AM257" s="204"/>
      <c r="AN257" s="204"/>
      <c r="AO257" s="204"/>
      <c r="AP257" s="204"/>
      <c r="AQ257" s="204"/>
      <c r="AR257" t="s" s="139">
        <v>313</v>
      </c>
      <c r="AS257" s="204"/>
      <c r="AT257" t="s" s="139">
        <v>168</v>
      </c>
      <c r="AU257" t="s" s="139">
        <v>24</v>
      </c>
      <c r="AV257" s="204"/>
      <c r="AW257" s="204"/>
      <c r="AX257" s="204"/>
      <c r="AY257" t="s" s="97">
        <v>132</v>
      </c>
      <c r="AZ257" s="204"/>
      <c r="BA257" s="204"/>
      <c r="BB257" s="204"/>
      <c r="BC257" s="204"/>
      <c r="BD257" s="204"/>
      <c r="BE257" s="140">
        <f>IF(N257="základní",J257,0)</f>
        <v>0</v>
      </c>
      <c r="BF257" s="140">
        <f>IF(N257="snížená",J257,0)</f>
        <v>0</v>
      </c>
      <c r="BG257" s="140">
        <f>IF(N257="zákl. přenesená",J257,0)</f>
        <v>0</v>
      </c>
      <c r="BH257" s="140">
        <f>IF(N257="sníž. přenesená",J257,0)</f>
        <v>0</v>
      </c>
      <c r="BI257" s="140">
        <f>IF(N257="nulová",J257,0)</f>
        <v>0</v>
      </c>
      <c r="BJ257" t="s" s="97">
        <v>130</v>
      </c>
      <c r="BK257" s="140">
        <f>ROUND(I257*H257,2)</f>
        <v>0</v>
      </c>
      <c r="BL257" t="s" s="97">
        <v>222</v>
      </c>
      <c r="BM257" t="s" s="141">
        <v>2389</v>
      </c>
    </row>
    <row r="258" ht="24.15" customHeight="1">
      <c r="A258" s="206"/>
      <c r="B258" s="237"/>
      <c r="C258" t="s" s="163">
        <v>724</v>
      </c>
      <c r="D258" t="s" s="163">
        <v>168</v>
      </c>
      <c r="E258" t="s" s="164">
        <v>2390</v>
      </c>
      <c r="F258" t="s" s="164">
        <v>2391</v>
      </c>
      <c r="G258" t="s" s="165">
        <v>1399</v>
      </c>
      <c r="H258" s="166">
        <v>1</v>
      </c>
      <c r="I258" s="167"/>
      <c r="J258" s="168">
        <f>ROUND(I258*H258,2)</f>
        <v>0</v>
      </c>
      <c r="K258" s="169"/>
      <c r="L258" s="170"/>
      <c r="M258" s="171"/>
      <c r="N258" t="s" s="172">
        <v>49</v>
      </c>
      <c r="O258" s="204"/>
      <c r="P258" s="137">
        <f>O258*H258</f>
        <v>0</v>
      </c>
      <c r="Q258" s="137">
        <v>0</v>
      </c>
      <c r="R258" s="137">
        <f>Q258*H258</f>
        <v>0</v>
      </c>
      <c r="S258" s="137">
        <v>0</v>
      </c>
      <c r="T258" s="138">
        <f>S258*H258</f>
        <v>0</v>
      </c>
      <c r="U258" s="238"/>
      <c r="V258" s="204"/>
      <c r="W258" s="204"/>
      <c r="X258" s="204"/>
      <c r="Y258" s="204"/>
      <c r="Z258" s="204"/>
      <c r="AA258" s="204"/>
      <c r="AB258" s="204"/>
      <c r="AC258" s="204"/>
      <c r="AD258" s="204"/>
      <c r="AE258" s="204"/>
      <c r="AF258" s="204"/>
      <c r="AG258" s="204"/>
      <c r="AH258" s="204"/>
      <c r="AI258" s="204"/>
      <c r="AJ258" s="204"/>
      <c r="AK258" s="204"/>
      <c r="AL258" s="204"/>
      <c r="AM258" s="204"/>
      <c r="AN258" s="204"/>
      <c r="AO258" s="204"/>
      <c r="AP258" s="204"/>
      <c r="AQ258" s="204"/>
      <c r="AR258" t="s" s="139">
        <v>313</v>
      </c>
      <c r="AS258" s="204"/>
      <c r="AT258" t="s" s="139">
        <v>168</v>
      </c>
      <c r="AU258" t="s" s="139">
        <v>24</v>
      </c>
      <c r="AV258" s="204"/>
      <c r="AW258" s="204"/>
      <c r="AX258" s="204"/>
      <c r="AY258" t="s" s="97">
        <v>132</v>
      </c>
      <c r="AZ258" s="204"/>
      <c r="BA258" s="204"/>
      <c r="BB258" s="204"/>
      <c r="BC258" s="204"/>
      <c r="BD258" s="204"/>
      <c r="BE258" s="140">
        <f>IF(N258="základní",J258,0)</f>
        <v>0</v>
      </c>
      <c r="BF258" s="140">
        <f>IF(N258="snížená",J258,0)</f>
        <v>0</v>
      </c>
      <c r="BG258" s="140">
        <f>IF(N258="zákl. přenesená",J258,0)</f>
        <v>0</v>
      </c>
      <c r="BH258" s="140">
        <f>IF(N258="sníž. přenesená",J258,0)</f>
        <v>0</v>
      </c>
      <c r="BI258" s="140">
        <f>IF(N258="nulová",J258,0)</f>
        <v>0</v>
      </c>
      <c r="BJ258" t="s" s="97">
        <v>130</v>
      </c>
      <c r="BK258" s="140">
        <f>ROUND(I258*H258,2)</f>
        <v>0</v>
      </c>
      <c r="BL258" t="s" s="97">
        <v>222</v>
      </c>
      <c r="BM258" t="s" s="141">
        <v>2392</v>
      </c>
    </row>
    <row r="259" ht="16.5" customHeight="1">
      <c r="A259" s="206"/>
      <c r="B259" s="237"/>
      <c r="C259" t="s" s="163">
        <v>728</v>
      </c>
      <c r="D259" t="s" s="163">
        <v>168</v>
      </c>
      <c r="E259" t="s" s="164">
        <v>138</v>
      </c>
      <c r="F259" t="s" s="164">
        <v>2393</v>
      </c>
      <c r="G259" t="s" s="165">
        <v>1399</v>
      </c>
      <c r="H259" s="166">
        <v>1</v>
      </c>
      <c r="I259" s="167"/>
      <c r="J259" s="168">
        <f>ROUND(I259*H259,2)</f>
        <v>0</v>
      </c>
      <c r="K259" s="169"/>
      <c r="L259" s="170"/>
      <c r="M259" s="171"/>
      <c r="N259" t="s" s="172">
        <v>49</v>
      </c>
      <c r="O259" s="204"/>
      <c r="P259" s="137">
        <f>O259*H259</f>
        <v>0</v>
      </c>
      <c r="Q259" s="137">
        <v>0</v>
      </c>
      <c r="R259" s="137">
        <f>Q259*H259</f>
        <v>0</v>
      </c>
      <c r="S259" s="137">
        <v>0</v>
      </c>
      <c r="T259" s="138">
        <f>S259*H259</f>
        <v>0</v>
      </c>
      <c r="U259" s="238"/>
      <c r="V259" s="204"/>
      <c r="W259" s="204"/>
      <c r="X259" s="204"/>
      <c r="Y259" s="204"/>
      <c r="Z259" s="204"/>
      <c r="AA259" s="204"/>
      <c r="AB259" s="204"/>
      <c r="AC259" s="204"/>
      <c r="AD259" s="204"/>
      <c r="AE259" s="204"/>
      <c r="AF259" s="204"/>
      <c r="AG259" s="204"/>
      <c r="AH259" s="204"/>
      <c r="AI259" s="204"/>
      <c r="AJ259" s="204"/>
      <c r="AK259" s="204"/>
      <c r="AL259" s="204"/>
      <c r="AM259" s="204"/>
      <c r="AN259" s="204"/>
      <c r="AO259" s="204"/>
      <c r="AP259" s="204"/>
      <c r="AQ259" s="204"/>
      <c r="AR259" t="s" s="139">
        <v>313</v>
      </c>
      <c r="AS259" s="204"/>
      <c r="AT259" t="s" s="139">
        <v>168</v>
      </c>
      <c r="AU259" t="s" s="139">
        <v>24</v>
      </c>
      <c r="AV259" s="204"/>
      <c r="AW259" s="204"/>
      <c r="AX259" s="204"/>
      <c r="AY259" t="s" s="97">
        <v>132</v>
      </c>
      <c r="AZ259" s="204"/>
      <c r="BA259" s="204"/>
      <c r="BB259" s="204"/>
      <c r="BC259" s="204"/>
      <c r="BD259" s="204"/>
      <c r="BE259" s="140">
        <f>IF(N259="základní",J259,0)</f>
        <v>0</v>
      </c>
      <c r="BF259" s="140">
        <f>IF(N259="snížená",J259,0)</f>
        <v>0</v>
      </c>
      <c r="BG259" s="140">
        <f>IF(N259="zákl. přenesená",J259,0)</f>
        <v>0</v>
      </c>
      <c r="BH259" s="140">
        <f>IF(N259="sníž. přenesená",J259,0)</f>
        <v>0</v>
      </c>
      <c r="BI259" s="140">
        <f>IF(N259="nulová",J259,0)</f>
        <v>0</v>
      </c>
      <c r="BJ259" t="s" s="97">
        <v>130</v>
      </c>
      <c r="BK259" s="140">
        <f>ROUND(I259*H259,2)</f>
        <v>0</v>
      </c>
      <c r="BL259" t="s" s="97">
        <v>222</v>
      </c>
      <c r="BM259" t="s" s="141">
        <v>2394</v>
      </c>
    </row>
    <row r="260" ht="24.15" customHeight="1">
      <c r="A260" s="206"/>
      <c r="B260" s="237"/>
      <c r="C260" t="s" s="163">
        <v>734</v>
      </c>
      <c r="D260" t="s" s="163">
        <v>168</v>
      </c>
      <c r="E260" t="s" s="164">
        <v>160</v>
      </c>
      <c r="F260" t="s" s="164">
        <v>2395</v>
      </c>
      <c r="G260" t="s" s="165">
        <v>1399</v>
      </c>
      <c r="H260" s="166">
        <v>1</v>
      </c>
      <c r="I260" s="167"/>
      <c r="J260" s="168">
        <f>ROUND(I260*H260,2)</f>
        <v>0</v>
      </c>
      <c r="K260" s="169"/>
      <c r="L260" s="170"/>
      <c r="M260" s="171"/>
      <c r="N260" t="s" s="172">
        <v>49</v>
      </c>
      <c r="O260" s="204"/>
      <c r="P260" s="137">
        <f>O260*H260</f>
        <v>0</v>
      </c>
      <c r="Q260" s="137">
        <v>0</v>
      </c>
      <c r="R260" s="137">
        <f>Q260*H260</f>
        <v>0</v>
      </c>
      <c r="S260" s="137">
        <v>0</v>
      </c>
      <c r="T260" s="138">
        <f>S260*H260</f>
        <v>0</v>
      </c>
      <c r="U260" s="238"/>
      <c r="V260" s="204"/>
      <c r="W260" s="204"/>
      <c r="X260" s="204"/>
      <c r="Y260" s="204"/>
      <c r="Z260" s="204"/>
      <c r="AA260" s="204"/>
      <c r="AB260" s="204"/>
      <c r="AC260" s="204"/>
      <c r="AD260" s="204"/>
      <c r="AE260" s="204"/>
      <c r="AF260" s="204"/>
      <c r="AG260" s="204"/>
      <c r="AH260" s="204"/>
      <c r="AI260" s="204"/>
      <c r="AJ260" s="204"/>
      <c r="AK260" s="204"/>
      <c r="AL260" s="204"/>
      <c r="AM260" s="204"/>
      <c r="AN260" s="204"/>
      <c r="AO260" s="204"/>
      <c r="AP260" s="204"/>
      <c r="AQ260" s="204"/>
      <c r="AR260" t="s" s="139">
        <v>313</v>
      </c>
      <c r="AS260" s="204"/>
      <c r="AT260" t="s" s="139">
        <v>168</v>
      </c>
      <c r="AU260" t="s" s="139">
        <v>24</v>
      </c>
      <c r="AV260" s="204"/>
      <c r="AW260" s="204"/>
      <c r="AX260" s="204"/>
      <c r="AY260" t="s" s="97">
        <v>132</v>
      </c>
      <c r="AZ260" s="204"/>
      <c r="BA260" s="204"/>
      <c r="BB260" s="204"/>
      <c r="BC260" s="204"/>
      <c r="BD260" s="204"/>
      <c r="BE260" s="140">
        <f>IF(N260="základní",J260,0)</f>
        <v>0</v>
      </c>
      <c r="BF260" s="140">
        <f>IF(N260="snížená",J260,0)</f>
        <v>0</v>
      </c>
      <c r="BG260" s="140">
        <f>IF(N260="zákl. přenesená",J260,0)</f>
        <v>0</v>
      </c>
      <c r="BH260" s="140">
        <f>IF(N260="sníž. přenesená",J260,0)</f>
        <v>0</v>
      </c>
      <c r="BI260" s="140">
        <f>IF(N260="nulová",J260,0)</f>
        <v>0</v>
      </c>
      <c r="BJ260" t="s" s="97">
        <v>130</v>
      </c>
      <c r="BK260" s="140">
        <f>ROUND(I260*H260,2)</f>
        <v>0</v>
      </c>
      <c r="BL260" t="s" s="97">
        <v>222</v>
      </c>
      <c r="BM260" t="s" s="141">
        <v>2396</v>
      </c>
    </row>
    <row r="261" ht="16.5" customHeight="1">
      <c r="A261" s="206"/>
      <c r="B261" s="237"/>
      <c r="C261" t="s" s="163">
        <v>738</v>
      </c>
      <c r="D261" t="s" s="163">
        <v>168</v>
      </c>
      <c r="E261" t="s" s="164">
        <v>167</v>
      </c>
      <c r="F261" t="s" s="164">
        <v>2397</v>
      </c>
      <c r="G261" t="s" s="165">
        <v>1399</v>
      </c>
      <c r="H261" s="166">
        <v>1</v>
      </c>
      <c r="I261" s="167"/>
      <c r="J261" s="168">
        <f>ROUND(I261*H261,2)</f>
        <v>0</v>
      </c>
      <c r="K261" s="169"/>
      <c r="L261" s="170"/>
      <c r="M261" s="171"/>
      <c r="N261" t="s" s="172">
        <v>49</v>
      </c>
      <c r="O261" s="204"/>
      <c r="P261" s="137">
        <f>O261*H261</f>
        <v>0</v>
      </c>
      <c r="Q261" s="137">
        <v>0</v>
      </c>
      <c r="R261" s="137">
        <f>Q261*H261</f>
        <v>0</v>
      </c>
      <c r="S261" s="137">
        <v>0</v>
      </c>
      <c r="T261" s="138">
        <f>S261*H261</f>
        <v>0</v>
      </c>
      <c r="U261" s="238"/>
      <c r="V261" s="204"/>
      <c r="W261" s="204"/>
      <c r="X261" s="204"/>
      <c r="Y261" s="204"/>
      <c r="Z261" s="204"/>
      <c r="AA261" s="204"/>
      <c r="AB261" s="204"/>
      <c r="AC261" s="204"/>
      <c r="AD261" s="204"/>
      <c r="AE261" s="204"/>
      <c r="AF261" s="204"/>
      <c r="AG261" s="204"/>
      <c r="AH261" s="204"/>
      <c r="AI261" s="204"/>
      <c r="AJ261" s="204"/>
      <c r="AK261" s="204"/>
      <c r="AL261" s="204"/>
      <c r="AM261" s="204"/>
      <c r="AN261" s="204"/>
      <c r="AO261" s="204"/>
      <c r="AP261" s="204"/>
      <c r="AQ261" s="204"/>
      <c r="AR261" t="s" s="139">
        <v>313</v>
      </c>
      <c r="AS261" s="204"/>
      <c r="AT261" t="s" s="139">
        <v>168</v>
      </c>
      <c r="AU261" t="s" s="139">
        <v>24</v>
      </c>
      <c r="AV261" s="204"/>
      <c r="AW261" s="204"/>
      <c r="AX261" s="204"/>
      <c r="AY261" t="s" s="97">
        <v>132</v>
      </c>
      <c r="AZ261" s="204"/>
      <c r="BA261" s="204"/>
      <c r="BB261" s="204"/>
      <c r="BC261" s="204"/>
      <c r="BD261" s="204"/>
      <c r="BE261" s="140">
        <f>IF(N261="základní",J261,0)</f>
        <v>0</v>
      </c>
      <c r="BF261" s="140">
        <f>IF(N261="snížená",J261,0)</f>
        <v>0</v>
      </c>
      <c r="BG261" s="140">
        <f>IF(N261="zákl. přenesená",J261,0)</f>
        <v>0</v>
      </c>
      <c r="BH261" s="140">
        <f>IF(N261="sníž. přenesená",J261,0)</f>
        <v>0</v>
      </c>
      <c r="BI261" s="140">
        <f>IF(N261="nulová",J261,0)</f>
        <v>0</v>
      </c>
      <c r="BJ261" t="s" s="97">
        <v>130</v>
      </c>
      <c r="BK261" s="140">
        <f>ROUND(I261*H261,2)</f>
        <v>0</v>
      </c>
      <c r="BL261" t="s" s="97">
        <v>222</v>
      </c>
      <c r="BM261" t="s" s="141">
        <v>2398</v>
      </c>
    </row>
    <row r="262" ht="16.5" customHeight="1">
      <c r="A262" s="206"/>
      <c r="B262" s="237"/>
      <c r="C262" t="s" s="163">
        <v>743</v>
      </c>
      <c r="D262" t="s" s="163">
        <v>168</v>
      </c>
      <c r="E262" t="s" s="164">
        <v>177</v>
      </c>
      <c r="F262" t="s" s="164">
        <v>2399</v>
      </c>
      <c r="G262" t="s" s="165">
        <v>1399</v>
      </c>
      <c r="H262" s="166">
        <v>1</v>
      </c>
      <c r="I262" s="167"/>
      <c r="J262" s="168">
        <f>ROUND(I262*H262,2)</f>
        <v>0</v>
      </c>
      <c r="K262" s="169"/>
      <c r="L262" s="170"/>
      <c r="M262" s="171"/>
      <c r="N262" t="s" s="172">
        <v>49</v>
      </c>
      <c r="O262" s="204"/>
      <c r="P262" s="137">
        <f>O262*H262</f>
        <v>0</v>
      </c>
      <c r="Q262" s="137">
        <v>0</v>
      </c>
      <c r="R262" s="137">
        <f>Q262*H262</f>
        <v>0</v>
      </c>
      <c r="S262" s="137">
        <v>0</v>
      </c>
      <c r="T262" s="138">
        <f>S262*H262</f>
        <v>0</v>
      </c>
      <c r="U262" s="238"/>
      <c r="V262" s="204"/>
      <c r="W262" s="204"/>
      <c r="X262" s="204"/>
      <c r="Y262" s="204"/>
      <c r="Z262" s="204"/>
      <c r="AA262" s="204"/>
      <c r="AB262" s="204"/>
      <c r="AC262" s="204"/>
      <c r="AD262" s="204"/>
      <c r="AE262" s="204"/>
      <c r="AF262" s="204"/>
      <c r="AG262" s="204"/>
      <c r="AH262" s="204"/>
      <c r="AI262" s="204"/>
      <c r="AJ262" s="204"/>
      <c r="AK262" s="204"/>
      <c r="AL262" s="204"/>
      <c r="AM262" s="204"/>
      <c r="AN262" s="204"/>
      <c r="AO262" s="204"/>
      <c r="AP262" s="204"/>
      <c r="AQ262" s="204"/>
      <c r="AR262" t="s" s="139">
        <v>313</v>
      </c>
      <c r="AS262" s="204"/>
      <c r="AT262" t="s" s="139">
        <v>168</v>
      </c>
      <c r="AU262" t="s" s="139">
        <v>24</v>
      </c>
      <c r="AV262" s="204"/>
      <c r="AW262" s="204"/>
      <c r="AX262" s="204"/>
      <c r="AY262" t="s" s="97">
        <v>132</v>
      </c>
      <c r="AZ262" s="204"/>
      <c r="BA262" s="204"/>
      <c r="BB262" s="204"/>
      <c r="BC262" s="204"/>
      <c r="BD262" s="204"/>
      <c r="BE262" s="140">
        <f>IF(N262="základní",J262,0)</f>
        <v>0</v>
      </c>
      <c r="BF262" s="140">
        <f>IF(N262="snížená",J262,0)</f>
        <v>0</v>
      </c>
      <c r="BG262" s="140">
        <f>IF(N262="zákl. přenesená",J262,0)</f>
        <v>0</v>
      </c>
      <c r="BH262" s="140">
        <f>IF(N262="sníž. přenesená",J262,0)</f>
        <v>0</v>
      </c>
      <c r="BI262" s="140">
        <f>IF(N262="nulová",J262,0)</f>
        <v>0</v>
      </c>
      <c r="BJ262" t="s" s="97">
        <v>130</v>
      </c>
      <c r="BK262" s="140">
        <f>ROUND(I262*H262,2)</f>
        <v>0</v>
      </c>
      <c r="BL262" t="s" s="97">
        <v>222</v>
      </c>
      <c r="BM262" t="s" s="141">
        <v>2400</v>
      </c>
    </row>
    <row r="263" ht="24.15" customHeight="1">
      <c r="A263" s="206"/>
      <c r="B263" s="237"/>
      <c r="C263" t="s" s="129">
        <v>905</v>
      </c>
      <c r="D263" t="s" s="129">
        <v>134</v>
      </c>
      <c r="E263" t="s" s="130">
        <v>2401</v>
      </c>
      <c r="F263" t="s" s="130">
        <v>2402</v>
      </c>
      <c r="G263" t="s" s="131">
        <v>171</v>
      </c>
      <c r="H263" s="132">
        <v>0.07000000000000001</v>
      </c>
      <c r="I263" s="133"/>
      <c r="J263" s="134">
        <f>ROUND(I263*H263,2)</f>
        <v>0</v>
      </c>
      <c r="K263" s="240"/>
      <c r="L263" s="237"/>
      <c r="M263" s="135"/>
      <c r="N263" t="s" s="136">
        <v>49</v>
      </c>
      <c r="O263" s="204"/>
      <c r="P263" s="137">
        <f>O263*H263</f>
        <v>0</v>
      </c>
      <c r="Q263" s="137">
        <v>0</v>
      </c>
      <c r="R263" s="137">
        <f>Q263*H263</f>
        <v>0</v>
      </c>
      <c r="S263" s="137">
        <v>0</v>
      </c>
      <c r="T263" s="138">
        <f>S263*H263</f>
        <v>0</v>
      </c>
      <c r="U263" s="238"/>
      <c r="V263" s="204"/>
      <c r="W263" s="204"/>
      <c r="X263" s="204"/>
      <c r="Y263" s="204"/>
      <c r="Z263" s="204"/>
      <c r="AA263" s="204"/>
      <c r="AB263" s="204"/>
      <c r="AC263" s="204"/>
      <c r="AD263" s="204"/>
      <c r="AE263" s="204"/>
      <c r="AF263" s="204"/>
      <c r="AG263" s="204"/>
      <c r="AH263" s="204"/>
      <c r="AI263" s="204"/>
      <c r="AJ263" s="204"/>
      <c r="AK263" s="204"/>
      <c r="AL263" s="204"/>
      <c r="AM263" s="204"/>
      <c r="AN263" s="204"/>
      <c r="AO263" s="204"/>
      <c r="AP263" s="204"/>
      <c r="AQ263" s="204"/>
      <c r="AR263" t="s" s="139">
        <v>222</v>
      </c>
      <c r="AS263" s="204"/>
      <c r="AT263" t="s" s="139">
        <v>134</v>
      </c>
      <c r="AU263" t="s" s="139">
        <v>24</v>
      </c>
      <c r="AV263" s="204"/>
      <c r="AW263" s="204"/>
      <c r="AX263" s="204"/>
      <c r="AY263" t="s" s="97">
        <v>132</v>
      </c>
      <c r="AZ263" s="204"/>
      <c r="BA263" s="204"/>
      <c r="BB263" s="204"/>
      <c r="BC263" s="204"/>
      <c r="BD263" s="204"/>
      <c r="BE263" s="140">
        <f>IF(N263="základní",J263,0)</f>
        <v>0</v>
      </c>
      <c r="BF263" s="140">
        <f>IF(N263="snížená",J263,0)</f>
        <v>0</v>
      </c>
      <c r="BG263" s="140">
        <f>IF(N263="zákl. přenesená",J263,0)</f>
        <v>0</v>
      </c>
      <c r="BH263" s="140">
        <f>IF(N263="sníž. přenesená",J263,0)</f>
        <v>0</v>
      </c>
      <c r="BI263" s="140">
        <f>IF(N263="nulová",J263,0)</f>
        <v>0</v>
      </c>
      <c r="BJ263" t="s" s="97">
        <v>130</v>
      </c>
      <c r="BK263" s="140">
        <f>ROUND(I263*H263,2)</f>
        <v>0</v>
      </c>
      <c r="BL263" t="s" s="97">
        <v>222</v>
      </c>
      <c r="BM263" t="s" s="141">
        <v>2403</v>
      </c>
    </row>
    <row r="264" ht="22.8" customHeight="1">
      <c r="A264" s="206"/>
      <c r="B264" s="211"/>
      <c r="C264" s="234"/>
      <c r="D264" t="s" s="183">
        <v>127</v>
      </c>
      <c r="E264" t="s" s="102">
        <v>2404</v>
      </c>
      <c r="F264" t="s" s="102">
        <v>2405</v>
      </c>
      <c r="G264" s="234"/>
      <c r="H264" s="234"/>
      <c r="I264" s="234"/>
      <c r="J264" s="184">
        <f>BK264</f>
        <v>0</v>
      </c>
      <c r="K264" s="240"/>
      <c r="L264" s="237"/>
      <c r="M264" s="238"/>
      <c r="N264" s="204"/>
      <c r="O264" s="204"/>
      <c r="P264" s="122">
        <f>SUM(P265:P281)</f>
        <v>0</v>
      </c>
      <c r="Q264" s="204"/>
      <c r="R264" s="122">
        <f>SUM(R265:R281)</f>
        <v>0.2648403536</v>
      </c>
      <c r="S264" s="204"/>
      <c r="T264" s="123">
        <f>SUM(T265:T281)</f>
        <v>0.26929</v>
      </c>
      <c r="U264" s="238"/>
      <c r="V264" s="204"/>
      <c r="W264" s="204"/>
      <c r="X264" s="204"/>
      <c r="Y264" s="204"/>
      <c r="Z264" s="204"/>
      <c r="AA264" s="204"/>
      <c r="AB264" s="204"/>
      <c r="AC264" s="204"/>
      <c r="AD264" s="204"/>
      <c r="AE264" s="204"/>
      <c r="AF264" s="204"/>
      <c r="AG264" s="204"/>
      <c r="AH264" s="204"/>
      <c r="AI264" s="204"/>
      <c r="AJ264" s="204"/>
      <c r="AK264" s="204"/>
      <c r="AL264" s="204"/>
      <c r="AM264" s="204"/>
      <c r="AN264" s="204"/>
      <c r="AO264" s="204"/>
      <c r="AP264" s="204"/>
      <c r="AQ264" s="204"/>
      <c r="AR264" t="s" s="119">
        <v>24</v>
      </c>
      <c r="AS264" s="204"/>
      <c r="AT264" t="s" s="124">
        <v>127</v>
      </c>
      <c r="AU264" t="s" s="124">
        <v>130</v>
      </c>
      <c r="AV264" s="204"/>
      <c r="AW264" s="204"/>
      <c r="AX264" s="204"/>
      <c r="AY264" t="s" s="119">
        <v>132</v>
      </c>
      <c r="AZ264" s="204"/>
      <c r="BA264" s="204"/>
      <c r="BB264" s="204"/>
      <c r="BC264" s="204"/>
      <c r="BD264" s="204"/>
      <c r="BE264" s="204"/>
      <c r="BF264" s="204"/>
      <c r="BG264" s="204"/>
      <c r="BH264" s="204"/>
      <c r="BI264" s="204"/>
      <c r="BJ264" s="204"/>
      <c r="BK264" s="125">
        <f>SUM(BK265:BK281)</f>
        <v>0</v>
      </c>
      <c r="BL264" s="204"/>
      <c r="BM264" s="205"/>
    </row>
    <row r="265" ht="16.5" customHeight="1">
      <c r="A265" s="206"/>
      <c r="B265" s="237"/>
      <c r="C265" t="s" s="129">
        <v>753</v>
      </c>
      <c r="D265" t="s" s="129">
        <v>134</v>
      </c>
      <c r="E265" t="s" s="130">
        <v>2406</v>
      </c>
      <c r="F265" t="s" s="130">
        <v>2407</v>
      </c>
      <c r="G265" t="s" s="131">
        <v>2370</v>
      </c>
      <c r="H265" s="132">
        <v>2</v>
      </c>
      <c r="I265" s="133"/>
      <c r="J265" s="134">
        <f>ROUND(I265*H265,2)</f>
        <v>0</v>
      </c>
      <c r="K265" s="240"/>
      <c r="L265" s="237"/>
      <c r="M265" s="135"/>
      <c r="N265" t="s" s="136">
        <v>49</v>
      </c>
      <c r="O265" s="204"/>
      <c r="P265" s="137">
        <f>O265*H265</f>
        <v>0</v>
      </c>
      <c r="Q265" s="137">
        <v>0</v>
      </c>
      <c r="R265" s="137">
        <f>Q265*H265</f>
        <v>0</v>
      </c>
      <c r="S265" s="137">
        <v>0.0342</v>
      </c>
      <c r="T265" s="138">
        <f>S265*H265</f>
        <v>0.0684</v>
      </c>
      <c r="U265" s="238"/>
      <c r="V265" s="204"/>
      <c r="W265" s="204"/>
      <c r="X265" s="204"/>
      <c r="Y265" s="204"/>
      <c r="Z265" s="204"/>
      <c r="AA265" s="204"/>
      <c r="AB265" s="204"/>
      <c r="AC265" s="204"/>
      <c r="AD265" s="204"/>
      <c r="AE265" s="204"/>
      <c r="AF265" s="204"/>
      <c r="AG265" s="204"/>
      <c r="AH265" s="204"/>
      <c r="AI265" s="204"/>
      <c r="AJ265" s="204"/>
      <c r="AK265" s="204"/>
      <c r="AL265" s="204"/>
      <c r="AM265" s="204"/>
      <c r="AN265" s="204"/>
      <c r="AO265" s="204"/>
      <c r="AP265" s="204"/>
      <c r="AQ265" s="204"/>
      <c r="AR265" t="s" s="139">
        <v>222</v>
      </c>
      <c r="AS265" s="204"/>
      <c r="AT265" t="s" s="139">
        <v>134</v>
      </c>
      <c r="AU265" t="s" s="139">
        <v>24</v>
      </c>
      <c r="AV265" s="204"/>
      <c r="AW265" s="204"/>
      <c r="AX265" s="204"/>
      <c r="AY265" t="s" s="97">
        <v>132</v>
      </c>
      <c r="AZ265" s="204"/>
      <c r="BA265" s="204"/>
      <c r="BB265" s="204"/>
      <c r="BC265" s="204"/>
      <c r="BD265" s="204"/>
      <c r="BE265" s="140">
        <f>IF(N265="základní",J265,0)</f>
        <v>0</v>
      </c>
      <c r="BF265" s="140">
        <f>IF(N265="snížená",J265,0)</f>
        <v>0</v>
      </c>
      <c r="BG265" s="140">
        <f>IF(N265="zákl. přenesená",J265,0)</f>
        <v>0</v>
      </c>
      <c r="BH265" s="140">
        <f>IF(N265="sníž. přenesená",J265,0)</f>
        <v>0</v>
      </c>
      <c r="BI265" s="140">
        <f>IF(N265="nulová",J265,0)</f>
        <v>0</v>
      </c>
      <c r="BJ265" t="s" s="97">
        <v>130</v>
      </c>
      <c r="BK265" s="140">
        <f>ROUND(I265*H265,2)</f>
        <v>0</v>
      </c>
      <c r="BL265" t="s" s="97">
        <v>222</v>
      </c>
      <c r="BM265" t="s" s="141">
        <v>2408</v>
      </c>
    </row>
    <row r="266" ht="24.15" customHeight="1">
      <c r="A266" s="206"/>
      <c r="B266" s="237"/>
      <c r="C266" t="s" s="129">
        <v>757</v>
      </c>
      <c r="D266" t="s" s="129">
        <v>134</v>
      </c>
      <c r="E266" t="s" s="130">
        <v>2409</v>
      </c>
      <c r="F266" t="s" s="130">
        <v>2410</v>
      </c>
      <c r="G266" t="s" s="131">
        <v>2370</v>
      </c>
      <c r="H266" s="132">
        <v>3</v>
      </c>
      <c r="I266" s="133"/>
      <c r="J266" s="134">
        <f>ROUND(I266*H266,2)</f>
        <v>0</v>
      </c>
      <c r="K266" s="240"/>
      <c r="L266" s="237"/>
      <c r="M266" s="135"/>
      <c r="N266" t="s" s="136">
        <v>49</v>
      </c>
      <c r="O266" s="204"/>
      <c r="P266" s="137">
        <f>O266*H266</f>
        <v>0</v>
      </c>
      <c r="Q266" s="137">
        <v>0.0169688363</v>
      </c>
      <c r="R266" s="137">
        <f>Q266*H266</f>
        <v>0.0509065089</v>
      </c>
      <c r="S266" s="137">
        <v>0</v>
      </c>
      <c r="T266" s="138">
        <f>S266*H266</f>
        <v>0</v>
      </c>
      <c r="U266" s="238"/>
      <c r="V266" s="204"/>
      <c r="W266" s="204"/>
      <c r="X266" s="204"/>
      <c r="Y266" s="204"/>
      <c r="Z266" s="204"/>
      <c r="AA266" s="204"/>
      <c r="AB266" s="204"/>
      <c r="AC266" s="204"/>
      <c r="AD266" s="204"/>
      <c r="AE266" s="204"/>
      <c r="AF266" s="204"/>
      <c r="AG266" s="204"/>
      <c r="AH266" s="204"/>
      <c r="AI266" s="204"/>
      <c r="AJ266" s="204"/>
      <c r="AK266" s="204"/>
      <c r="AL266" s="204"/>
      <c r="AM266" s="204"/>
      <c r="AN266" s="204"/>
      <c r="AO266" s="204"/>
      <c r="AP266" s="204"/>
      <c r="AQ266" s="204"/>
      <c r="AR266" t="s" s="139">
        <v>222</v>
      </c>
      <c r="AS266" s="204"/>
      <c r="AT266" t="s" s="139">
        <v>134</v>
      </c>
      <c r="AU266" t="s" s="139">
        <v>24</v>
      </c>
      <c r="AV266" s="204"/>
      <c r="AW266" s="204"/>
      <c r="AX266" s="204"/>
      <c r="AY266" t="s" s="97">
        <v>132</v>
      </c>
      <c r="AZ266" s="204"/>
      <c r="BA266" s="204"/>
      <c r="BB266" s="204"/>
      <c r="BC266" s="204"/>
      <c r="BD266" s="204"/>
      <c r="BE266" s="140">
        <f>IF(N266="základní",J266,0)</f>
        <v>0</v>
      </c>
      <c r="BF266" s="140">
        <f>IF(N266="snížená",J266,0)</f>
        <v>0</v>
      </c>
      <c r="BG266" s="140">
        <f>IF(N266="zákl. přenesená",J266,0)</f>
        <v>0</v>
      </c>
      <c r="BH266" s="140">
        <f>IF(N266="sníž. přenesená",J266,0)</f>
        <v>0</v>
      </c>
      <c r="BI266" s="140">
        <f>IF(N266="nulová",J266,0)</f>
        <v>0</v>
      </c>
      <c r="BJ266" t="s" s="97">
        <v>130</v>
      </c>
      <c r="BK266" s="140">
        <f>ROUND(I266*H266,2)</f>
        <v>0</v>
      </c>
      <c r="BL266" t="s" s="97">
        <v>222</v>
      </c>
      <c r="BM266" t="s" s="141">
        <v>2411</v>
      </c>
    </row>
    <row r="267" ht="16.5" customHeight="1">
      <c r="A267" s="206"/>
      <c r="B267" s="237"/>
      <c r="C267" t="s" s="129">
        <v>762</v>
      </c>
      <c r="D267" t="s" s="129">
        <v>134</v>
      </c>
      <c r="E267" t="s" s="130">
        <v>2412</v>
      </c>
      <c r="F267" t="s" s="130">
        <v>2413</v>
      </c>
      <c r="G267" t="s" s="131">
        <v>2370</v>
      </c>
      <c r="H267" s="132">
        <v>6</v>
      </c>
      <c r="I267" s="133"/>
      <c r="J267" s="134">
        <f>ROUND(I267*H267,2)</f>
        <v>0</v>
      </c>
      <c r="K267" s="240"/>
      <c r="L267" s="237"/>
      <c r="M267" s="135"/>
      <c r="N267" t="s" s="136">
        <v>49</v>
      </c>
      <c r="O267" s="204"/>
      <c r="P267" s="137">
        <f>O267*H267</f>
        <v>0</v>
      </c>
      <c r="Q267" s="137">
        <v>0</v>
      </c>
      <c r="R267" s="137">
        <f>Q267*H267</f>
        <v>0</v>
      </c>
      <c r="S267" s="137">
        <v>0.01946</v>
      </c>
      <c r="T267" s="138">
        <f>S267*H267</f>
        <v>0.11676</v>
      </c>
      <c r="U267" s="238"/>
      <c r="V267" s="204"/>
      <c r="W267" s="204"/>
      <c r="X267" s="204"/>
      <c r="Y267" s="204"/>
      <c r="Z267" s="204"/>
      <c r="AA267" s="204"/>
      <c r="AB267" s="204"/>
      <c r="AC267" s="204"/>
      <c r="AD267" s="204"/>
      <c r="AE267" s="204"/>
      <c r="AF267" s="204"/>
      <c r="AG267" s="204"/>
      <c r="AH267" s="204"/>
      <c r="AI267" s="204"/>
      <c r="AJ267" s="204"/>
      <c r="AK267" s="204"/>
      <c r="AL267" s="204"/>
      <c r="AM267" s="204"/>
      <c r="AN267" s="204"/>
      <c r="AO267" s="204"/>
      <c r="AP267" s="204"/>
      <c r="AQ267" s="204"/>
      <c r="AR267" t="s" s="139">
        <v>222</v>
      </c>
      <c r="AS267" s="204"/>
      <c r="AT267" t="s" s="139">
        <v>134</v>
      </c>
      <c r="AU267" t="s" s="139">
        <v>24</v>
      </c>
      <c r="AV267" s="204"/>
      <c r="AW267" s="204"/>
      <c r="AX267" s="204"/>
      <c r="AY267" t="s" s="97">
        <v>132</v>
      </c>
      <c r="AZ267" s="204"/>
      <c r="BA267" s="204"/>
      <c r="BB267" s="204"/>
      <c r="BC267" s="204"/>
      <c r="BD267" s="204"/>
      <c r="BE267" s="140">
        <f>IF(N267="základní",J267,0)</f>
        <v>0</v>
      </c>
      <c r="BF267" s="140">
        <f>IF(N267="snížená",J267,0)</f>
        <v>0</v>
      </c>
      <c r="BG267" s="140">
        <f>IF(N267="zákl. přenesená",J267,0)</f>
        <v>0</v>
      </c>
      <c r="BH267" s="140">
        <f>IF(N267="sníž. přenesená",J267,0)</f>
        <v>0</v>
      </c>
      <c r="BI267" s="140">
        <f>IF(N267="nulová",J267,0)</f>
        <v>0</v>
      </c>
      <c r="BJ267" t="s" s="97">
        <v>130</v>
      </c>
      <c r="BK267" s="140">
        <f>ROUND(I267*H267,2)</f>
        <v>0</v>
      </c>
      <c r="BL267" t="s" s="97">
        <v>222</v>
      </c>
      <c r="BM267" t="s" s="141">
        <v>2414</v>
      </c>
    </row>
    <row r="268" ht="24.15" customHeight="1">
      <c r="A268" s="206"/>
      <c r="B268" s="237"/>
      <c r="C268" t="s" s="129">
        <v>766</v>
      </c>
      <c r="D268" t="s" s="129">
        <v>134</v>
      </c>
      <c r="E268" t="s" s="130">
        <v>2415</v>
      </c>
      <c r="F268" t="s" s="130">
        <v>2416</v>
      </c>
      <c r="G268" t="s" s="131">
        <v>2370</v>
      </c>
      <c r="H268" s="132">
        <v>9</v>
      </c>
      <c r="I268" s="133"/>
      <c r="J268" s="134">
        <f>ROUND(I268*H268,2)</f>
        <v>0</v>
      </c>
      <c r="K268" s="240"/>
      <c r="L268" s="237"/>
      <c r="M268" s="135"/>
      <c r="N268" t="s" s="136">
        <v>49</v>
      </c>
      <c r="O268" s="204"/>
      <c r="P268" s="137">
        <f>O268*H268</f>
        <v>0</v>
      </c>
      <c r="Q268" s="137">
        <v>0.01497</v>
      </c>
      <c r="R268" s="137">
        <f>Q268*H268</f>
        <v>0.13473</v>
      </c>
      <c r="S268" s="137">
        <v>0</v>
      </c>
      <c r="T268" s="138">
        <f>S268*H268</f>
        <v>0</v>
      </c>
      <c r="U268" s="238"/>
      <c r="V268" s="204"/>
      <c r="W268" s="204"/>
      <c r="X268" s="204"/>
      <c r="Y268" s="204"/>
      <c r="Z268" s="204"/>
      <c r="AA268" s="204"/>
      <c r="AB268" s="204"/>
      <c r="AC268" s="204"/>
      <c r="AD268" s="204"/>
      <c r="AE268" s="204"/>
      <c r="AF268" s="204"/>
      <c r="AG268" s="204"/>
      <c r="AH268" s="204"/>
      <c r="AI268" s="204"/>
      <c r="AJ268" s="204"/>
      <c r="AK268" s="204"/>
      <c r="AL268" s="204"/>
      <c r="AM268" s="204"/>
      <c r="AN268" s="204"/>
      <c r="AO268" s="204"/>
      <c r="AP268" s="204"/>
      <c r="AQ268" s="204"/>
      <c r="AR268" t="s" s="139">
        <v>222</v>
      </c>
      <c r="AS268" s="204"/>
      <c r="AT268" t="s" s="139">
        <v>134</v>
      </c>
      <c r="AU268" t="s" s="139">
        <v>24</v>
      </c>
      <c r="AV268" s="204"/>
      <c r="AW268" s="204"/>
      <c r="AX268" s="204"/>
      <c r="AY268" t="s" s="97">
        <v>132</v>
      </c>
      <c r="AZ268" s="204"/>
      <c r="BA268" s="204"/>
      <c r="BB268" s="204"/>
      <c r="BC268" s="204"/>
      <c r="BD268" s="204"/>
      <c r="BE268" s="140">
        <f>IF(N268="základní",J268,0)</f>
        <v>0</v>
      </c>
      <c r="BF268" s="140">
        <f>IF(N268="snížená",J268,0)</f>
        <v>0</v>
      </c>
      <c r="BG268" s="140">
        <f>IF(N268="zákl. přenesená",J268,0)</f>
        <v>0</v>
      </c>
      <c r="BH268" s="140">
        <f>IF(N268="sníž. přenesená",J268,0)</f>
        <v>0</v>
      </c>
      <c r="BI268" s="140">
        <f>IF(N268="nulová",J268,0)</f>
        <v>0</v>
      </c>
      <c r="BJ268" t="s" s="97">
        <v>130</v>
      </c>
      <c r="BK268" s="140">
        <f>ROUND(I268*H268,2)</f>
        <v>0</v>
      </c>
      <c r="BL268" t="s" s="97">
        <v>222</v>
      </c>
      <c r="BM268" t="s" s="141">
        <v>2417</v>
      </c>
    </row>
    <row r="269" ht="16.5" customHeight="1">
      <c r="A269" s="206"/>
      <c r="B269" s="237"/>
      <c r="C269" t="s" s="129">
        <v>781</v>
      </c>
      <c r="D269" t="s" s="129">
        <v>134</v>
      </c>
      <c r="E269" t="s" s="130">
        <v>2418</v>
      </c>
      <c r="F269" t="s" s="130">
        <v>2419</v>
      </c>
      <c r="G269" t="s" s="131">
        <v>2370</v>
      </c>
      <c r="H269" s="132">
        <v>1</v>
      </c>
      <c r="I269" s="133"/>
      <c r="J269" s="134">
        <f>ROUND(I269*H269,2)</f>
        <v>0</v>
      </c>
      <c r="K269" s="240"/>
      <c r="L269" s="237"/>
      <c r="M269" s="135"/>
      <c r="N269" t="s" s="136">
        <v>49</v>
      </c>
      <c r="O269" s="204"/>
      <c r="P269" s="137">
        <f>O269*H269</f>
        <v>0</v>
      </c>
      <c r="Q269" s="137">
        <v>0.0004347121</v>
      </c>
      <c r="R269" s="137">
        <f>Q269*H269</f>
        <v>0.0004347121</v>
      </c>
      <c r="S269" s="137">
        <v>0</v>
      </c>
      <c r="T269" s="138">
        <f>S269*H269</f>
        <v>0</v>
      </c>
      <c r="U269" s="238"/>
      <c r="V269" s="204"/>
      <c r="W269" s="204"/>
      <c r="X269" s="204"/>
      <c r="Y269" s="204"/>
      <c r="Z269" s="204"/>
      <c r="AA269" s="204"/>
      <c r="AB269" s="204"/>
      <c r="AC269" s="204"/>
      <c r="AD269" s="204"/>
      <c r="AE269" s="204"/>
      <c r="AF269" s="204"/>
      <c r="AG269" s="204"/>
      <c r="AH269" s="204"/>
      <c r="AI269" s="204"/>
      <c r="AJ269" s="204"/>
      <c r="AK269" s="204"/>
      <c r="AL269" s="204"/>
      <c r="AM269" s="204"/>
      <c r="AN269" s="204"/>
      <c r="AO269" s="204"/>
      <c r="AP269" s="204"/>
      <c r="AQ269" s="204"/>
      <c r="AR269" t="s" s="139">
        <v>222</v>
      </c>
      <c r="AS269" s="204"/>
      <c r="AT269" t="s" s="139">
        <v>134</v>
      </c>
      <c r="AU269" t="s" s="139">
        <v>24</v>
      </c>
      <c r="AV269" s="204"/>
      <c r="AW269" s="204"/>
      <c r="AX269" s="204"/>
      <c r="AY269" t="s" s="97">
        <v>132</v>
      </c>
      <c r="AZ269" s="204"/>
      <c r="BA269" s="204"/>
      <c r="BB269" s="204"/>
      <c r="BC269" s="204"/>
      <c r="BD269" s="204"/>
      <c r="BE269" s="140">
        <f>IF(N269="základní",J269,0)</f>
        <v>0</v>
      </c>
      <c r="BF269" s="140">
        <f>IF(N269="snížená",J269,0)</f>
        <v>0</v>
      </c>
      <c r="BG269" s="140">
        <f>IF(N269="zákl. přenesená",J269,0)</f>
        <v>0</v>
      </c>
      <c r="BH269" s="140">
        <f>IF(N269="sníž. přenesená",J269,0)</f>
        <v>0</v>
      </c>
      <c r="BI269" s="140">
        <f>IF(N269="nulová",J269,0)</f>
        <v>0</v>
      </c>
      <c r="BJ269" t="s" s="97">
        <v>130</v>
      </c>
      <c r="BK269" s="140">
        <f>ROUND(I269*H269,2)</f>
        <v>0</v>
      </c>
      <c r="BL269" t="s" s="97">
        <v>222</v>
      </c>
      <c r="BM269" t="s" s="141">
        <v>2420</v>
      </c>
    </row>
    <row r="270" ht="16.5" customHeight="1">
      <c r="A270" s="206"/>
      <c r="B270" s="237"/>
      <c r="C270" t="s" s="129">
        <v>892</v>
      </c>
      <c r="D270" t="s" s="129">
        <v>134</v>
      </c>
      <c r="E270" t="s" s="130">
        <v>2421</v>
      </c>
      <c r="F270" t="s" s="130">
        <v>2422</v>
      </c>
      <c r="G270" t="s" s="131">
        <v>2370</v>
      </c>
      <c r="H270" s="132">
        <v>2</v>
      </c>
      <c r="I270" s="133"/>
      <c r="J270" s="134">
        <f>ROUND(I270*H270,2)</f>
        <v>0</v>
      </c>
      <c r="K270" s="240"/>
      <c r="L270" s="237"/>
      <c r="M270" s="135"/>
      <c r="N270" t="s" s="136">
        <v>49</v>
      </c>
      <c r="O270" s="204"/>
      <c r="P270" s="137">
        <f>O270*H270</f>
        <v>0</v>
      </c>
      <c r="Q270" s="137">
        <v>0</v>
      </c>
      <c r="R270" s="137">
        <f>Q270*H270</f>
        <v>0</v>
      </c>
      <c r="S270" s="137">
        <v>0.0347</v>
      </c>
      <c r="T270" s="138">
        <f>S270*H270</f>
        <v>0.0694</v>
      </c>
      <c r="U270" s="238"/>
      <c r="V270" s="204"/>
      <c r="W270" s="204"/>
      <c r="X270" s="204"/>
      <c r="Y270" s="204"/>
      <c r="Z270" s="204"/>
      <c r="AA270" s="204"/>
      <c r="AB270" s="204"/>
      <c r="AC270" s="204"/>
      <c r="AD270" s="204"/>
      <c r="AE270" s="204"/>
      <c r="AF270" s="204"/>
      <c r="AG270" s="204"/>
      <c r="AH270" s="204"/>
      <c r="AI270" s="204"/>
      <c r="AJ270" s="204"/>
      <c r="AK270" s="204"/>
      <c r="AL270" s="204"/>
      <c r="AM270" s="204"/>
      <c r="AN270" s="204"/>
      <c r="AO270" s="204"/>
      <c r="AP270" s="204"/>
      <c r="AQ270" s="204"/>
      <c r="AR270" t="s" s="139">
        <v>222</v>
      </c>
      <c r="AS270" s="204"/>
      <c r="AT270" t="s" s="139">
        <v>134</v>
      </c>
      <c r="AU270" t="s" s="139">
        <v>24</v>
      </c>
      <c r="AV270" s="204"/>
      <c r="AW270" s="204"/>
      <c r="AX270" s="204"/>
      <c r="AY270" t="s" s="97">
        <v>132</v>
      </c>
      <c r="AZ270" s="204"/>
      <c r="BA270" s="204"/>
      <c r="BB270" s="204"/>
      <c r="BC270" s="204"/>
      <c r="BD270" s="204"/>
      <c r="BE270" s="140">
        <f>IF(N270="základní",J270,0)</f>
        <v>0</v>
      </c>
      <c r="BF270" s="140">
        <f>IF(N270="snížená",J270,0)</f>
        <v>0</v>
      </c>
      <c r="BG270" s="140">
        <f>IF(N270="zákl. přenesená",J270,0)</f>
        <v>0</v>
      </c>
      <c r="BH270" s="140">
        <f>IF(N270="sníž. přenesená",J270,0)</f>
        <v>0</v>
      </c>
      <c r="BI270" s="140">
        <f>IF(N270="nulová",J270,0)</f>
        <v>0</v>
      </c>
      <c r="BJ270" t="s" s="97">
        <v>130</v>
      </c>
      <c r="BK270" s="140">
        <f>ROUND(I270*H270,2)</f>
        <v>0</v>
      </c>
      <c r="BL270" t="s" s="97">
        <v>222</v>
      </c>
      <c r="BM270" t="s" s="141">
        <v>2423</v>
      </c>
    </row>
    <row r="271" ht="24.15" customHeight="1">
      <c r="A271" s="206"/>
      <c r="B271" s="237"/>
      <c r="C271" t="s" s="129">
        <v>787</v>
      </c>
      <c r="D271" t="s" s="129">
        <v>134</v>
      </c>
      <c r="E271" t="s" s="130">
        <v>2424</v>
      </c>
      <c r="F271" t="s" s="130">
        <v>2425</v>
      </c>
      <c r="G271" t="s" s="131">
        <v>2370</v>
      </c>
      <c r="H271" s="132">
        <v>2</v>
      </c>
      <c r="I271" s="133"/>
      <c r="J271" s="134">
        <f>ROUND(I271*H271,2)</f>
        <v>0</v>
      </c>
      <c r="K271" s="240"/>
      <c r="L271" s="237"/>
      <c r="M271" s="135"/>
      <c r="N271" t="s" s="136">
        <v>49</v>
      </c>
      <c r="O271" s="204"/>
      <c r="P271" s="137">
        <f>O271*H271</f>
        <v>0</v>
      </c>
      <c r="Q271" s="137">
        <v>0.0147488363</v>
      </c>
      <c r="R271" s="137">
        <f>Q271*H271</f>
        <v>0.0294976726</v>
      </c>
      <c r="S271" s="137">
        <v>0</v>
      </c>
      <c r="T271" s="138">
        <f>S271*H271</f>
        <v>0</v>
      </c>
      <c r="U271" s="238"/>
      <c r="V271" s="204"/>
      <c r="W271" s="204"/>
      <c r="X271" s="204"/>
      <c r="Y271" s="204"/>
      <c r="Z271" s="204"/>
      <c r="AA271" s="204"/>
      <c r="AB271" s="204"/>
      <c r="AC271" s="204"/>
      <c r="AD271" s="204"/>
      <c r="AE271" s="204"/>
      <c r="AF271" s="204"/>
      <c r="AG271" s="204"/>
      <c r="AH271" s="204"/>
      <c r="AI271" s="204"/>
      <c r="AJ271" s="204"/>
      <c r="AK271" s="204"/>
      <c r="AL271" s="204"/>
      <c r="AM271" s="204"/>
      <c r="AN271" s="204"/>
      <c r="AO271" s="204"/>
      <c r="AP271" s="204"/>
      <c r="AQ271" s="204"/>
      <c r="AR271" t="s" s="139">
        <v>222</v>
      </c>
      <c r="AS271" s="204"/>
      <c r="AT271" t="s" s="139">
        <v>134</v>
      </c>
      <c r="AU271" t="s" s="139">
        <v>24</v>
      </c>
      <c r="AV271" s="204"/>
      <c r="AW271" s="204"/>
      <c r="AX271" s="204"/>
      <c r="AY271" t="s" s="97">
        <v>132</v>
      </c>
      <c r="AZ271" s="204"/>
      <c r="BA271" s="204"/>
      <c r="BB271" s="204"/>
      <c r="BC271" s="204"/>
      <c r="BD271" s="204"/>
      <c r="BE271" s="140">
        <f>IF(N271="základní",J271,0)</f>
        <v>0</v>
      </c>
      <c r="BF271" s="140">
        <f>IF(N271="snížená",J271,0)</f>
        <v>0</v>
      </c>
      <c r="BG271" s="140">
        <f>IF(N271="zákl. přenesená",J271,0)</f>
        <v>0</v>
      </c>
      <c r="BH271" s="140">
        <f>IF(N271="sníž. přenesená",J271,0)</f>
        <v>0</v>
      </c>
      <c r="BI271" s="140">
        <f>IF(N271="nulová",J271,0)</f>
        <v>0</v>
      </c>
      <c r="BJ271" t="s" s="97">
        <v>130</v>
      </c>
      <c r="BK271" s="140">
        <f>ROUND(I271*H271,2)</f>
        <v>0</v>
      </c>
      <c r="BL271" t="s" s="97">
        <v>222</v>
      </c>
      <c r="BM271" t="s" s="141">
        <v>2426</v>
      </c>
    </row>
    <row r="272" ht="24.15" customHeight="1">
      <c r="A272" s="206"/>
      <c r="B272" s="237"/>
      <c r="C272" t="s" s="129">
        <v>801</v>
      </c>
      <c r="D272" t="s" s="129">
        <v>134</v>
      </c>
      <c r="E272" t="s" s="130">
        <v>2427</v>
      </c>
      <c r="F272" t="s" s="130">
        <v>2428</v>
      </c>
      <c r="G272" t="s" s="131">
        <v>2370</v>
      </c>
      <c r="H272" s="132">
        <v>57</v>
      </c>
      <c r="I272" s="133"/>
      <c r="J272" s="134">
        <f>ROUND(I272*H272,2)</f>
        <v>0</v>
      </c>
      <c r="K272" s="240"/>
      <c r="L272" s="237"/>
      <c r="M272" s="135"/>
      <c r="N272" t="s" s="136">
        <v>49</v>
      </c>
      <c r="O272" s="204"/>
      <c r="P272" s="137">
        <f>O272*H272</f>
        <v>0</v>
      </c>
      <c r="Q272" s="137">
        <v>0.00023914</v>
      </c>
      <c r="R272" s="137">
        <f>Q272*H272</f>
        <v>0.01363098</v>
      </c>
      <c r="S272" s="137">
        <v>0</v>
      </c>
      <c r="T272" s="138">
        <f>S272*H272</f>
        <v>0</v>
      </c>
      <c r="U272" s="238"/>
      <c r="V272" s="204"/>
      <c r="W272" s="204"/>
      <c r="X272" s="204"/>
      <c r="Y272" s="204"/>
      <c r="Z272" s="204"/>
      <c r="AA272" s="204"/>
      <c r="AB272" s="204"/>
      <c r="AC272" s="204"/>
      <c r="AD272" s="204"/>
      <c r="AE272" s="204"/>
      <c r="AF272" s="204"/>
      <c r="AG272" s="204"/>
      <c r="AH272" s="204"/>
      <c r="AI272" s="204"/>
      <c r="AJ272" s="204"/>
      <c r="AK272" s="204"/>
      <c r="AL272" s="204"/>
      <c r="AM272" s="204"/>
      <c r="AN272" s="204"/>
      <c r="AO272" s="204"/>
      <c r="AP272" s="204"/>
      <c r="AQ272" s="204"/>
      <c r="AR272" t="s" s="139">
        <v>222</v>
      </c>
      <c r="AS272" s="204"/>
      <c r="AT272" t="s" s="139">
        <v>134</v>
      </c>
      <c r="AU272" t="s" s="139">
        <v>24</v>
      </c>
      <c r="AV272" s="204"/>
      <c r="AW272" s="204"/>
      <c r="AX272" s="204"/>
      <c r="AY272" t="s" s="97">
        <v>132</v>
      </c>
      <c r="AZ272" s="204"/>
      <c r="BA272" s="204"/>
      <c r="BB272" s="204"/>
      <c r="BC272" s="204"/>
      <c r="BD272" s="204"/>
      <c r="BE272" s="140">
        <f>IF(N272="základní",J272,0)</f>
        <v>0</v>
      </c>
      <c r="BF272" s="140">
        <f>IF(N272="snížená",J272,0)</f>
        <v>0</v>
      </c>
      <c r="BG272" s="140">
        <f>IF(N272="zákl. přenesená",J272,0)</f>
        <v>0</v>
      </c>
      <c r="BH272" s="140">
        <f>IF(N272="sníž. přenesená",J272,0)</f>
        <v>0</v>
      </c>
      <c r="BI272" s="140">
        <f>IF(N272="nulová",J272,0)</f>
        <v>0</v>
      </c>
      <c r="BJ272" t="s" s="97">
        <v>130</v>
      </c>
      <c r="BK272" s="140">
        <f>ROUND(I272*H272,2)</f>
        <v>0</v>
      </c>
      <c r="BL272" t="s" s="97">
        <v>222</v>
      </c>
      <c r="BM272" t="s" s="141">
        <v>2429</v>
      </c>
    </row>
    <row r="273" ht="16.5" customHeight="1">
      <c r="A273" s="206"/>
      <c r="B273" s="237"/>
      <c r="C273" t="s" s="129">
        <v>807</v>
      </c>
      <c r="D273" t="s" s="129">
        <v>134</v>
      </c>
      <c r="E273" t="s" s="130">
        <v>2430</v>
      </c>
      <c r="F273" t="s" s="130">
        <v>2431</v>
      </c>
      <c r="G273" t="s" s="131">
        <v>278</v>
      </c>
      <c r="H273" s="132">
        <v>8</v>
      </c>
      <c r="I273" s="133"/>
      <c r="J273" s="134">
        <f>ROUND(I273*H273,2)</f>
        <v>0</v>
      </c>
      <c r="K273" s="240"/>
      <c r="L273" s="237"/>
      <c r="M273" s="135"/>
      <c r="N273" t="s" s="136">
        <v>49</v>
      </c>
      <c r="O273" s="204"/>
      <c r="P273" s="137">
        <f>O273*H273</f>
        <v>0</v>
      </c>
      <c r="Q273" s="137">
        <v>0.00108914</v>
      </c>
      <c r="R273" s="137">
        <f>Q273*H273</f>
        <v>0.00871312</v>
      </c>
      <c r="S273" s="137">
        <v>0</v>
      </c>
      <c r="T273" s="138">
        <f>S273*H273</f>
        <v>0</v>
      </c>
      <c r="U273" s="238"/>
      <c r="V273" s="204"/>
      <c r="W273" s="204"/>
      <c r="X273" s="204"/>
      <c r="Y273" s="204"/>
      <c r="Z273" s="204"/>
      <c r="AA273" s="204"/>
      <c r="AB273" s="204"/>
      <c r="AC273" s="204"/>
      <c r="AD273" s="204"/>
      <c r="AE273" s="204"/>
      <c r="AF273" s="204"/>
      <c r="AG273" s="204"/>
      <c r="AH273" s="204"/>
      <c r="AI273" s="204"/>
      <c r="AJ273" s="204"/>
      <c r="AK273" s="204"/>
      <c r="AL273" s="204"/>
      <c r="AM273" s="204"/>
      <c r="AN273" s="204"/>
      <c r="AO273" s="204"/>
      <c r="AP273" s="204"/>
      <c r="AQ273" s="204"/>
      <c r="AR273" t="s" s="139">
        <v>222</v>
      </c>
      <c r="AS273" s="204"/>
      <c r="AT273" t="s" s="139">
        <v>134</v>
      </c>
      <c r="AU273" t="s" s="139">
        <v>24</v>
      </c>
      <c r="AV273" s="204"/>
      <c r="AW273" s="204"/>
      <c r="AX273" s="204"/>
      <c r="AY273" t="s" s="97">
        <v>132</v>
      </c>
      <c r="AZ273" s="204"/>
      <c r="BA273" s="204"/>
      <c r="BB273" s="204"/>
      <c r="BC273" s="204"/>
      <c r="BD273" s="204"/>
      <c r="BE273" s="140">
        <f>IF(N273="základní",J273,0)</f>
        <v>0</v>
      </c>
      <c r="BF273" s="140">
        <f>IF(N273="snížená",J273,0)</f>
        <v>0</v>
      </c>
      <c r="BG273" s="140">
        <f>IF(N273="zákl. přenesená",J273,0)</f>
        <v>0</v>
      </c>
      <c r="BH273" s="140">
        <f>IF(N273="sníž. přenesená",J273,0)</f>
        <v>0</v>
      </c>
      <c r="BI273" s="140">
        <f>IF(N273="nulová",J273,0)</f>
        <v>0</v>
      </c>
      <c r="BJ273" t="s" s="97">
        <v>130</v>
      </c>
      <c r="BK273" s="140">
        <f>ROUND(I273*H273,2)</f>
        <v>0</v>
      </c>
      <c r="BL273" t="s" s="97">
        <v>222</v>
      </c>
      <c r="BM273" t="s" s="141">
        <v>2432</v>
      </c>
    </row>
    <row r="274" ht="16.5" customHeight="1">
      <c r="A274" s="206"/>
      <c r="B274" s="237"/>
      <c r="C274" t="s" s="129">
        <v>813</v>
      </c>
      <c r="D274" t="s" s="129">
        <v>134</v>
      </c>
      <c r="E274" t="s" s="130">
        <v>2433</v>
      </c>
      <c r="F274" t="s" s="130">
        <v>2434</v>
      </c>
      <c r="G274" t="s" s="131">
        <v>2370</v>
      </c>
      <c r="H274" s="132">
        <v>8</v>
      </c>
      <c r="I274" s="133"/>
      <c r="J274" s="134">
        <f>ROUND(I274*H274,2)</f>
        <v>0</v>
      </c>
      <c r="K274" s="240"/>
      <c r="L274" s="237"/>
      <c r="M274" s="135"/>
      <c r="N274" t="s" s="136">
        <v>49</v>
      </c>
      <c r="O274" s="204"/>
      <c r="P274" s="137">
        <f>O274*H274</f>
        <v>0</v>
      </c>
      <c r="Q274" s="137">
        <v>0</v>
      </c>
      <c r="R274" s="137">
        <f>Q274*H274</f>
        <v>0</v>
      </c>
      <c r="S274" s="137">
        <v>0.00156</v>
      </c>
      <c r="T274" s="138">
        <f>S274*H274</f>
        <v>0.01248</v>
      </c>
      <c r="U274" s="238"/>
      <c r="V274" s="204"/>
      <c r="W274" s="204"/>
      <c r="X274" s="204"/>
      <c r="Y274" s="204"/>
      <c r="Z274" s="204"/>
      <c r="AA274" s="204"/>
      <c r="AB274" s="204"/>
      <c r="AC274" s="204"/>
      <c r="AD274" s="204"/>
      <c r="AE274" s="204"/>
      <c r="AF274" s="204"/>
      <c r="AG274" s="204"/>
      <c r="AH274" s="204"/>
      <c r="AI274" s="204"/>
      <c r="AJ274" s="204"/>
      <c r="AK274" s="204"/>
      <c r="AL274" s="204"/>
      <c r="AM274" s="204"/>
      <c r="AN274" s="204"/>
      <c r="AO274" s="204"/>
      <c r="AP274" s="204"/>
      <c r="AQ274" s="204"/>
      <c r="AR274" t="s" s="139">
        <v>222</v>
      </c>
      <c r="AS274" s="204"/>
      <c r="AT274" t="s" s="139">
        <v>134</v>
      </c>
      <c r="AU274" t="s" s="139">
        <v>24</v>
      </c>
      <c r="AV274" s="204"/>
      <c r="AW274" s="204"/>
      <c r="AX274" s="204"/>
      <c r="AY274" t="s" s="97">
        <v>132</v>
      </c>
      <c r="AZ274" s="204"/>
      <c r="BA274" s="204"/>
      <c r="BB274" s="204"/>
      <c r="BC274" s="204"/>
      <c r="BD274" s="204"/>
      <c r="BE274" s="140">
        <f>IF(N274="základní",J274,0)</f>
        <v>0</v>
      </c>
      <c r="BF274" s="140">
        <f>IF(N274="snížená",J274,0)</f>
        <v>0</v>
      </c>
      <c r="BG274" s="140">
        <f>IF(N274="zákl. přenesená",J274,0)</f>
        <v>0</v>
      </c>
      <c r="BH274" s="140">
        <f>IF(N274="sníž. přenesená",J274,0)</f>
        <v>0</v>
      </c>
      <c r="BI274" s="140">
        <f>IF(N274="nulová",J274,0)</f>
        <v>0</v>
      </c>
      <c r="BJ274" t="s" s="97">
        <v>130</v>
      </c>
      <c r="BK274" s="140">
        <f>ROUND(I274*H274,2)</f>
        <v>0</v>
      </c>
      <c r="BL274" t="s" s="97">
        <v>222</v>
      </c>
      <c r="BM274" t="s" s="141">
        <v>2435</v>
      </c>
    </row>
    <row r="275" ht="24.15" customHeight="1">
      <c r="A275" s="206"/>
      <c r="B275" s="237"/>
      <c r="C275" t="s" s="129">
        <v>819</v>
      </c>
      <c r="D275" t="s" s="129">
        <v>134</v>
      </c>
      <c r="E275" t="s" s="130">
        <v>2436</v>
      </c>
      <c r="F275" t="s" s="130">
        <v>2437</v>
      </c>
      <c r="G275" t="s" s="131">
        <v>2370</v>
      </c>
      <c r="H275" s="132">
        <v>2</v>
      </c>
      <c r="I275" s="133"/>
      <c r="J275" s="134">
        <f>ROUND(I275*H275,2)</f>
        <v>0</v>
      </c>
      <c r="K275" s="240"/>
      <c r="L275" s="237"/>
      <c r="M275" s="135"/>
      <c r="N275" t="s" s="136">
        <v>49</v>
      </c>
      <c r="O275" s="204"/>
      <c r="P275" s="137">
        <f>O275*H275</f>
        <v>0</v>
      </c>
      <c r="Q275" s="137">
        <v>0.00171914</v>
      </c>
      <c r="R275" s="137">
        <f>Q275*H275</f>
        <v>0.00343828</v>
      </c>
      <c r="S275" s="137">
        <v>0</v>
      </c>
      <c r="T275" s="138">
        <f>S275*H275</f>
        <v>0</v>
      </c>
      <c r="U275" s="238"/>
      <c r="V275" s="204"/>
      <c r="W275" s="204"/>
      <c r="X275" s="204"/>
      <c r="Y275" s="204"/>
      <c r="Z275" s="204"/>
      <c r="AA275" s="204"/>
      <c r="AB275" s="204"/>
      <c r="AC275" s="204"/>
      <c r="AD275" s="204"/>
      <c r="AE275" s="204"/>
      <c r="AF275" s="204"/>
      <c r="AG275" s="204"/>
      <c r="AH275" s="204"/>
      <c r="AI275" s="204"/>
      <c r="AJ275" s="204"/>
      <c r="AK275" s="204"/>
      <c r="AL275" s="204"/>
      <c r="AM275" s="204"/>
      <c r="AN275" s="204"/>
      <c r="AO275" s="204"/>
      <c r="AP275" s="204"/>
      <c r="AQ275" s="204"/>
      <c r="AR275" t="s" s="139">
        <v>222</v>
      </c>
      <c r="AS275" s="204"/>
      <c r="AT275" t="s" s="139">
        <v>134</v>
      </c>
      <c r="AU275" t="s" s="139">
        <v>24</v>
      </c>
      <c r="AV275" s="204"/>
      <c r="AW275" s="204"/>
      <c r="AX275" s="204"/>
      <c r="AY275" t="s" s="97">
        <v>132</v>
      </c>
      <c r="AZ275" s="204"/>
      <c r="BA275" s="204"/>
      <c r="BB275" s="204"/>
      <c r="BC275" s="204"/>
      <c r="BD275" s="204"/>
      <c r="BE275" s="140">
        <f>IF(N275="základní",J275,0)</f>
        <v>0</v>
      </c>
      <c r="BF275" s="140">
        <f>IF(N275="snížená",J275,0)</f>
        <v>0</v>
      </c>
      <c r="BG275" s="140">
        <f>IF(N275="zákl. přenesená",J275,0)</f>
        <v>0</v>
      </c>
      <c r="BH275" s="140">
        <f>IF(N275="sníž. přenesená",J275,0)</f>
        <v>0</v>
      </c>
      <c r="BI275" s="140">
        <f>IF(N275="nulová",J275,0)</f>
        <v>0</v>
      </c>
      <c r="BJ275" t="s" s="97">
        <v>130</v>
      </c>
      <c r="BK275" s="140">
        <f>ROUND(I275*H275,2)</f>
        <v>0</v>
      </c>
      <c r="BL275" t="s" s="97">
        <v>222</v>
      </c>
      <c r="BM275" t="s" s="141">
        <v>2438</v>
      </c>
    </row>
    <row r="276" ht="24.15" customHeight="1">
      <c r="A276" s="206"/>
      <c r="B276" s="237"/>
      <c r="C276" t="s" s="129">
        <v>824</v>
      </c>
      <c r="D276" t="s" s="129">
        <v>134</v>
      </c>
      <c r="E276" t="s" s="130">
        <v>2439</v>
      </c>
      <c r="F276" t="s" s="130">
        <v>2440</v>
      </c>
      <c r="G276" t="s" s="131">
        <v>2370</v>
      </c>
      <c r="H276" s="132">
        <v>1</v>
      </c>
      <c r="I276" s="133"/>
      <c r="J276" s="134">
        <f>ROUND(I276*H276,2)</f>
        <v>0</v>
      </c>
      <c r="K276" s="240"/>
      <c r="L276" s="237"/>
      <c r="M276" s="135"/>
      <c r="N276" t="s" s="136">
        <v>49</v>
      </c>
      <c r="O276" s="204"/>
      <c r="P276" s="137">
        <f>O276*H276</f>
        <v>0</v>
      </c>
      <c r="Q276" s="137">
        <v>0.0018</v>
      </c>
      <c r="R276" s="137">
        <f>Q276*H276</f>
        <v>0.0018</v>
      </c>
      <c r="S276" s="137">
        <v>0</v>
      </c>
      <c r="T276" s="138">
        <f>S276*H276</f>
        <v>0</v>
      </c>
      <c r="U276" s="238"/>
      <c r="V276" s="204"/>
      <c r="W276" s="204"/>
      <c r="X276" s="204"/>
      <c r="Y276" s="204"/>
      <c r="Z276" s="204"/>
      <c r="AA276" s="204"/>
      <c r="AB276" s="204"/>
      <c r="AC276" s="204"/>
      <c r="AD276" s="204"/>
      <c r="AE276" s="204"/>
      <c r="AF276" s="204"/>
      <c r="AG276" s="204"/>
      <c r="AH276" s="204"/>
      <c r="AI276" s="204"/>
      <c r="AJ276" s="204"/>
      <c r="AK276" s="204"/>
      <c r="AL276" s="204"/>
      <c r="AM276" s="204"/>
      <c r="AN276" s="204"/>
      <c r="AO276" s="204"/>
      <c r="AP276" s="204"/>
      <c r="AQ276" s="204"/>
      <c r="AR276" t="s" s="139">
        <v>222</v>
      </c>
      <c r="AS276" s="204"/>
      <c r="AT276" t="s" s="139">
        <v>134</v>
      </c>
      <c r="AU276" t="s" s="139">
        <v>24</v>
      </c>
      <c r="AV276" s="204"/>
      <c r="AW276" s="204"/>
      <c r="AX276" s="204"/>
      <c r="AY276" t="s" s="97">
        <v>132</v>
      </c>
      <c r="AZ276" s="204"/>
      <c r="BA276" s="204"/>
      <c r="BB276" s="204"/>
      <c r="BC276" s="204"/>
      <c r="BD276" s="204"/>
      <c r="BE276" s="140">
        <f>IF(N276="základní",J276,0)</f>
        <v>0</v>
      </c>
      <c r="BF276" s="140">
        <f>IF(N276="snížená",J276,0)</f>
        <v>0</v>
      </c>
      <c r="BG276" s="140">
        <f>IF(N276="zákl. přenesená",J276,0)</f>
        <v>0</v>
      </c>
      <c r="BH276" s="140">
        <f>IF(N276="sníž. přenesená",J276,0)</f>
        <v>0</v>
      </c>
      <c r="BI276" s="140">
        <f>IF(N276="nulová",J276,0)</f>
        <v>0</v>
      </c>
      <c r="BJ276" t="s" s="97">
        <v>130</v>
      </c>
      <c r="BK276" s="140">
        <f>ROUND(I276*H276,2)</f>
        <v>0</v>
      </c>
      <c r="BL276" t="s" s="97">
        <v>222</v>
      </c>
      <c r="BM276" t="s" s="141">
        <v>2441</v>
      </c>
    </row>
    <row r="277" ht="21.75" customHeight="1">
      <c r="A277" s="206"/>
      <c r="B277" s="237"/>
      <c r="C277" t="s" s="129">
        <v>832</v>
      </c>
      <c r="D277" t="s" s="129">
        <v>134</v>
      </c>
      <c r="E277" t="s" s="130">
        <v>2442</v>
      </c>
      <c r="F277" t="s" s="130">
        <v>2443</v>
      </c>
      <c r="G277" t="s" s="131">
        <v>2370</v>
      </c>
      <c r="H277" s="132">
        <v>9</v>
      </c>
      <c r="I277" s="133"/>
      <c r="J277" s="134">
        <f>ROUND(I277*H277,2)</f>
        <v>0</v>
      </c>
      <c r="K277" s="240"/>
      <c r="L277" s="237"/>
      <c r="M277" s="135"/>
      <c r="N277" t="s" s="136">
        <v>49</v>
      </c>
      <c r="O277" s="204"/>
      <c r="P277" s="137">
        <f>O277*H277</f>
        <v>0</v>
      </c>
      <c r="Q277" s="137">
        <v>0.0018</v>
      </c>
      <c r="R277" s="137">
        <f>Q277*H277</f>
        <v>0.0162</v>
      </c>
      <c r="S277" s="137">
        <v>0</v>
      </c>
      <c r="T277" s="138">
        <f>S277*H277</f>
        <v>0</v>
      </c>
      <c r="U277" s="238"/>
      <c r="V277" s="204"/>
      <c r="W277" s="204"/>
      <c r="X277" s="204"/>
      <c r="Y277" s="204"/>
      <c r="Z277" s="204"/>
      <c r="AA277" s="204"/>
      <c r="AB277" s="204"/>
      <c r="AC277" s="204"/>
      <c r="AD277" s="204"/>
      <c r="AE277" s="204"/>
      <c r="AF277" s="204"/>
      <c r="AG277" s="204"/>
      <c r="AH277" s="204"/>
      <c r="AI277" s="204"/>
      <c r="AJ277" s="204"/>
      <c r="AK277" s="204"/>
      <c r="AL277" s="204"/>
      <c r="AM277" s="204"/>
      <c r="AN277" s="204"/>
      <c r="AO277" s="204"/>
      <c r="AP277" s="204"/>
      <c r="AQ277" s="204"/>
      <c r="AR277" t="s" s="139">
        <v>222</v>
      </c>
      <c r="AS277" s="204"/>
      <c r="AT277" t="s" s="139">
        <v>134</v>
      </c>
      <c r="AU277" t="s" s="139">
        <v>24</v>
      </c>
      <c r="AV277" s="204"/>
      <c r="AW277" s="204"/>
      <c r="AX277" s="204"/>
      <c r="AY277" t="s" s="97">
        <v>132</v>
      </c>
      <c r="AZ277" s="204"/>
      <c r="BA277" s="204"/>
      <c r="BB277" s="204"/>
      <c r="BC277" s="204"/>
      <c r="BD277" s="204"/>
      <c r="BE277" s="140">
        <f>IF(N277="základní",J277,0)</f>
        <v>0</v>
      </c>
      <c r="BF277" s="140">
        <f>IF(N277="snížená",J277,0)</f>
        <v>0</v>
      </c>
      <c r="BG277" s="140">
        <f>IF(N277="zákl. přenesená",J277,0)</f>
        <v>0</v>
      </c>
      <c r="BH277" s="140">
        <f>IF(N277="sníž. přenesená",J277,0)</f>
        <v>0</v>
      </c>
      <c r="BI277" s="140">
        <f>IF(N277="nulová",J277,0)</f>
        <v>0</v>
      </c>
      <c r="BJ277" t="s" s="97">
        <v>130</v>
      </c>
      <c r="BK277" s="140">
        <f>ROUND(I277*H277,2)</f>
        <v>0</v>
      </c>
      <c r="BL277" t="s" s="97">
        <v>222</v>
      </c>
      <c r="BM277" t="s" s="141">
        <v>2444</v>
      </c>
    </row>
    <row r="278" ht="16.5" customHeight="1">
      <c r="A278" s="206"/>
      <c r="B278" s="237"/>
      <c r="C278" t="s" s="129">
        <v>837</v>
      </c>
      <c r="D278" t="s" s="129">
        <v>134</v>
      </c>
      <c r="E278" t="s" s="130">
        <v>2445</v>
      </c>
      <c r="F278" t="s" s="130">
        <v>2446</v>
      </c>
      <c r="G278" t="s" s="131">
        <v>278</v>
      </c>
      <c r="H278" s="132">
        <v>1</v>
      </c>
      <c r="I278" s="133"/>
      <c r="J278" s="134">
        <f>ROUND(I278*H278,2)</f>
        <v>0</v>
      </c>
      <c r="K278" s="240"/>
      <c r="L278" s="237"/>
      <c r="M278" s="135"/>
      <c r="N278" t="s" s="136">
        <v>49</v>
      </c>
      <c r="O278" s="204"/>
      <c r="P278" s="137">
        <f>O278*H278</f>
        <v>0</v>
      </c>
      <c r="Q278" s="137">
        <v>0</v>
      </c>
      <c r="R278" s="137">
        <f>Q278*H278</f>
        <v>0</v>
      </c>
      <c r="S278" s="137">
        <v>0.00225</v>
      </c>
      <c r="T278" s="138">
        <f>S278*H278</f>
        <v>0.00225</v>
      </c>
      <c r="U278" s="238"/>
      <c r="V278" s="204"/>
      <c r="W278" s="204"/>
      <c r="X278" s="204"/>
      <c r="Y278" s="204"/>
      <c r="Z278" s="204"/>
      <c r="AA278" s="204"/>
      <c r="AB278" s="204"/>
      <c r="AC278" s="204"/>
      <c r="AD278" s="204"/>
      <c r="AE278" s="204"/>
      <c r="AF278" s="204"/>
      <c r="AG278" s="204"/>
      <c r="AH278" s="204"/>
      <c r="AI278" s="204"/>
      <c r="AJ278" s="204"/>
      <c r="AK278" s="204"/>
      <c r="AL278" s="204"/>
      <c r="AM278" s="204"/>
      <c r="AN278" s="204"/>
      <c r="AO278" s="204"/>
      <c r="AP278" s="204"/>
      <c r="AQ278" s="204"/>
      <c r="AR278" t="s" s="139">
        <v>222</v>
      </c>
      <c r="AS278" s="204"/>
      <c r="AT278" t="s" s="139">
        <v>134</v>
      </c>
      <c r="AU278" t="s" s="139">
        <v>24</v>
      </c>
      <c r="AV278" s="204"/>
      <c r="AW278" s="204"/>
      <c r="AX278" s="204"/>
      <c r="AY278" t="s" s="97">
        <v>132</v>
      </c>
      <c r="AZ278" s="204"/>
      <c r="BA278" s="204"/>
      <c r="BB278" s="204"/>
      <c r="BC278" s="204"/>
      <c r="BD278" s="204"/>
      <c r="BE278" s="140">
        <f>IF(N278="základní",J278,0)</f>
        <v>0</v>
      </c>
      <c r="BF278" s="140">
        <f>IF(N278="snížená",J278,0)</f>
        <v>0</v>
      </c>
      <c r="BG278" s="140">
        <f>IF(N278="zákl. přenesená",J278,0)</f>
        <v>0</v>
      </c>
      <c r="BH278" s="140">
        <f>IF(N278="sníž. přenesená",J278,0)</f>
        <v>0</v>
      </c>
      <c r="BI278" s="140">
        <f>IF(N278="nulová",J278,0)</f>
        <v>0</v>
      </c>
      <c r="BJ278" t="s" s="97">
        <v>130</v>
      </c>
      <c r="BK278" s="140">
        <f>ROUND(I278*H278,2)</f>
        <v>0</v>
      </c>
      <c r="BL278" t="s" s="97">
        <v>222</v>
      </c>
      <c r="BM278" t="s" s="141">
        <v>2447</v>
      </c>
    </row>
    <row r="279" ht="21.75" customHeight="1">
      <c r="A279" s="206"/>
      <c r="B279" s="237"/>
      <c r="C279" t="s" s="129">
        <v>841</v>
      </c>
      <c r="D279" t="s" s="129">
        <v>134</v>
      </c>
      <c r="E279" t="s" s="130">
        <v>2448</v>
      </c>
      <c r="F279" t="s" s="130">
        <v>2449</v>
      </c>
      <c r="G279" t="s" s="131">
        <v>2370</v>
      </c>
      <c r="H279" s="132">
        <v>2</v>
      </c>
      <c r="I279" s="133"/>
      <c r="J279" s="134">
        <f>ROUND(I279*H279,2)</f>
        <v>0</v>
      </c>
      <c r="K279" s="240"/>
      <c r="L279" s="237"/>
      <c r="M279" s="135"/>
      <c r="N279" t="s" s="136">
        <v>49</v>
      </c>
      <c r="O279" s="204"/>
      <c r="P279" s="137">
        <f>O279*H279</f>
        <v>0</v>
      </c>
      <c r="Q279" s="137">
        <v>0.00184454</v>
      </c>
      <c r="R279" s="137">
        <f>Q279*H279</f>
        <v>0.00368908</v>
      </c>
      <c r="S279" s="137">
        <v>0</v>
      </c>
      <c r="T279" s="138">
        <f>S279*H279</f>
        <v>0</v>
      </c>
      <c r="U279" s="238"/>
      <c r="V279" s="204"/>
      <c r="W279" s="204"/>
      <c r="X279" s="204"/>
      <c r="Y279" s="204"/>
      <c r="Z279" s="204"/>
      <c r="AA279" s="204"/>
      <c r="AB279" s="204"/>
      <c r="AC279" s="204"/>
      <c r="AD279" s="204"/>
      <c r="AE279" s="204"/>
      <c r="AF279" s="204"/>
      <c r="AG279" s="204"/>
      <c r="AH279" s="204"/>
      <c r="AI279" s="204"/>
      <c r="AJ279" s="204"/>
      <c r="AK279" s="204"/>
      <c r="AL279" s="204"/>
      <c r="AM279" s="204"/>
      <c r="AN279" s="204"/>
      <c r="AO279" s="204"/>
      <c r="AP279" s="204"/>
      <c r="AQ279" s="204"/>
      <c r="AR279" t="s" s="139">
        <v>222</v>
      </c>
      <c r="AS279" s="204"/>
      <c r="AT279" t="s" s="139">
        <v>134</v>
      </c>
      <c r="AU279" t="s" s="139">
        <v>24</v>
      </c>
      <c r="AV279" s="204"/>
      <c r="AW279" s="204"/>
      <c r="AX279" s="204"/>
      <c r="AY279" t="s" s="97">
        <v>132</v>
      </c>
      <c r="AZ279" s="204"/>
      <c r="BA279" s="204"/>
      <c r="BB279" s="204"/>
      <c r="BC279" s="204"/>
      <c r="BD279" s="204"/>
      <c r="BE279" s="140">
        <f>IF(N279="základní",J279,0)</f>
        <v>0</v>
      </c>
      <c r="BF279" s="140">
        <f>IF(N279="snížená",J279,0)</f>
        <v>0</v>
      </c>
      <c r="BG279" s="140">
        <f>IF(N279="zákl. přenesená",J279,0)</f>
        <v>0</v>
      </c>
      <c r="BH279" s="140">
        <f>IF(N279="sníž. přenesená",J279,0)</f>
        <v>0</v>
      </c>
      <c r="BI279" s="140">
        <f>IF(N279="nulová",J279,0)</f>
        <v>0</v>
      </c>
      <c r="BJ279" t="s" s="97">
        <v>130</v>
      </c>
      <c r="BK279" s="140">
        <f>ROUND(I279*H279,2)</f>
        <v>0</v>
      </c>
      <c r="BL279" t="s" s="97">
        <v>222</v>
      </c>
      <c r="BM279" t="s" s="141">
        <v>2450</v>
      </c>
    </row>
    <row r="280" ht="16.5" customHeight="1">
      <c r="A280" s="206"/>
      <c r="B280" s="237"/>
      <c r="C280" t="s" s="129">
        <v>845</v>
      </c>
      <c r="D280" t="s" s="129">
        <v>134</v>
      </c>
      <c r="E280" t="s" s="130">
        <v>2451</v>
      </c>
      <c r="F280" t="s" s="130">
        <v>2452</v>
      </c>
      <c r="G280" t="s" s="131">
        <v>278</v>
      </c>
      <c r="H280" s="132">
        <v>20</v>
      </c>
      <c r="I280" s="133"/>
      <c r="J280" s="134">
        <f>ROUND(I280*H280,2)</f>
        <v>0</v>
      </c>
      <c r="K280" s="240"/>
      <c r="L280" s="237"/>
      <c r="M280" s="135"/>
      <c r="N280" t="s" s="136">
        <v>49</v>
      </c>
      <c r="O280" s="204"/>
      <c r="P280" s="137">
        <f>O280*H280</f>
        <v>0</v>
      </c>
      <c r="Q280" s="137">
        <v>9.000000000000001e-05</v>
      </c>
      <c r="R280" s="137">
        <f>Q280*H280</f>
        <v>0.0018</v>
      </c>
      <c r="S280" s="137">
        <v>0</v>
      </c>
      <c r="T280" s="138">
        <f>S280*H280</f>
        <v>0</v>
      </c>
      <c r="U280" s="238"/>
      <c r="V280" s="204"/>
      <c r="W280" s="204"/>
      <c r="X280" s="204"/>
      <c r="Y280" s="204"/>
      <c r="Z280" s="204"/>
      <c r="AA280" s="204"/>
      <c r="AB280" s="204"/>
      <c r="AC280" s="204"/>
      <c r="AD280" s="204"/>
      <c r="AE280" s="204"/>
      <c r="AF280" s="204"/>
      <c r="AG280" s="204"/>
      <c r="AH280" s="204"/>
      <c r="AI280" s="204"/>
      <c r="AJ280" s="204"/>
      <c r="AK280" s="204"/>
      <c r="AL280" s="204"/>
      <c r="AM280" s="204"/>
      <c r="AN280" s="204"/>
      <c r="AO280" s="204"/>
      <c r="AP280" s="204"/>
      <c r="AQ280" s="204"/>
      <c r="AR280" t="s" s="139">
        <v>222</v>
      </c>
      <c r="AS280" s="204"/>
      <c r="AT280" t="s" s="139">
        <v>134</v>
      </c>
      <c r="AU280" t="s" s="139">
        <v>24</v>
      </c>
      <c r="AV280" s="204"/>
      <c r="AW280" s="204"/>
      <c r="AX280" s="204"/>
      <c r="AY280" t="s" s="97">
        <v>132</v>
      </c>
      <c r="AZ280" s="204"/>
      <c r="BA280" s="204"/>
      <c r="BB280" s="204"/>
      <c r="BC280" s="204"/>
      <c r="BD280" s="204"/>
      <c r="BE280" s="140">
        <f>IF(N280="základní",J280,0)</f>
        <v>0</v>
      </c>
      <c r="BF280" s="140">
        <f>IF(N280="snížená",J280,0)</f>
        <v>0</v>
      </c>
      <c r="BG280" s="140">
        <f>IF(N280="zákl. přenesená",J280,0)</f>
        <v>0</v>
      </c>
      <c r="BH280" s="140">
        <f>IF(N280="sníž. přenesená",J280,0)</f>
        <v>0</v>
      </c>
      <c r="BI280" s="140">
        <f>IF(N280="nulová",J280,0)</f>
        <v>0</v>
      </c>
      <c r="BJ280" t="s" s="97">
        <v>130</v>
      </c>
      <c r="BK280" s="140">
        <f>ROUND(I280*H280,2)</f>
        <v>0</v>
      </c>
      <c r="BL280" t="s" s="97">
        <v>222</v>
      </c>
      <c r="BM280" t="s" s="141">
        <v>2453</v>
      </c>
    </row>
    <row r="281" ht="24.15" customHeight="1">
      <c r="A281" s="206"/>
      <c r="B281" s="237"/>
      <c r="C281" t="s" s="129">
        <v>896</v>
      </c>
      <c r="D281" t="s" s="129">
        <v>134</v>
      </c>
      <c r="E281" t="s" s="130">
        <v>2454</v>
      </c>
      <c r="F281" t="s" s="130">
        <v>2455</v>
      </c>
      <c r="G281" t="s" s="131">
        <v>171</v>
      </c>
      <c r="H281" s="132">
        <v>0.265</v>
      </c>
      <c r="I281" s="133"/>
      <c r="J281" s="134">
        <f>ROUND(I281*H281,2)</f>
        <v>0</v>
      </c>
      <c r="K281" s="240"/>
      <c r="L281" s="237"/>
      <c r="M281" s="135"/>
      <c r="N281" t="s" s="136">
        <v>49</v>
      </c>
      <c r="O281" s="204"/>
      <c r="P281" s="137">
        <f>O281*H281</f>
        <v>0</v>
      </c>
      <c r="Q281" s="137">
        <v>0</v>
      </c>
      <c r="R281" s="137">
        <f>Q281*H281</f>
        <v>0</v>
      </c>
      <c r="S281" s="137">
        <v>0</v>
      </c>
      <c r="T281" s="138">
        <f>S281*H281</f>
        <v>0</v>
      </c>
      <c r="U281" s="238"/>
      <c r="V281" s="204"/>
      <c r="W281" s="204"/>
      <c r="X281" s="204"/>
      <c r="Y281" s="204"/>
      <c r="Z281" s="204"/>
      <c r="AA281" s="204"/>
      <c r="AB281" s="204"/>
      <c r="AC281" s="204"/>
      <c r="AD281" s="204"/>
      <c r="AE281" s="204"/>
      <c r="AF281" s="204"/>
      <c r="AG281" s="204"/>
      <c r="AH281" s="204"/>
      <c r="AI281" s="204"/>
      <c r="AJ281" s="204"/>
      <c r="AK281" s="204"/>
      <c r="AL281" s="204"/>
      <c r="AM281" s="204"/>
      <c r="AN281" s="204"/>
      <c r="AO281" s="204"/>
      <c r="AP281" s="204"/>
      <c r="AQ281" s="204"/>
      <c r="AR281" t="s" s="139">
        <v>222</v>
      </c>
      <c r="AS281" s="204"/>
      <c r="AT281" t="s" s="139">
        <v>134</v>
      </c>
      <c r="AU281" t="s" s="139">
        <v>24</v>
      </c>
      <c r="AV281" s="204"/>
      <c r="AW281" s="204"/>
      <c r="AX281" s="204"/>
      <c r="AY281" t="s" s="97">
        <v>132</v>
      </c>
      <c r="AZ281" s="204"/>
      <c r="BA281" s="204"/>
      <c r="BB281" s="204"/>
      <c r="BC281" s="204"/>
      <c r="BD281" s="204"/>
      <c r="BE281" s="140">
        <f>IF(N281="základní",J281,0)</f>
        <v>0</v>
      </c>
      <c r="BF281" s="140">
        <f>IF(N281="snížená",J281,0)</f>
        <v>0</v>
      </c>
      <c r="BG281" s="140">
        <f>IF(N281="zákl. přenesená",J281,0)</f>
        <v>0</v>
      </c>
      <c r="BH281" s="140">
        <f>IF(N281="sníž. přenesená",J281,0)</f>
        <v>0</v>
      </c>
      <c r="BI281" s="140">
        <f>IF(N281="nulová",J281,0)</f>
        <v>0</v>
      </c>
      <c r="BJ281" t="s" s="97">
        <v>130</v>
      </c>
      <c r="BK281" s="140">
        <f>ROUND(I281*H281,2)</f>
        <v>0</v>
      </c>
      <c r="BL281" t="s" s="97">
        <v>222</v>
      </c>
      <c r="BM281" t="s" s="141">
        <v>2456</v>
      </c>
    </row>
    <row r="282" ht="22.8" customHeight="1">
      <c r="A282" s="206"/>
      <c r="B282" s="211"/>
      <c r="C282" s="234"/>
      <c r="D282" t="s" s="183">
        <v>127</v>
      </c>
      <c r="E282" t="s" s="102">
        <v>2457</v>
      </c>
      <c r="F282" t="s" s="102">
        <v>2458</v>
      </c>
      <c r="G282" s="234"/>
      <c r="H282" s="234"/>
      <c r="I282" s="234"/>
      <c r="J282" s="184">
        <f>BK282</f>
        <v>0</v>
      </c>
      <c r="K282" s="240"/>
      <c r="L282" s="237"/>
      <c r="M282" s="238"/>
      <c r="N282" s="204"/>
      <c r="O282" s="204"/>
      <c r="P282" s="122">
        <f>SUM(P283:P284)</f>
        <v>0</v>
      </c>
      <c r="Q282" s="204"/>
      <c r="R282" s="122">
        <f>SUM(R283:R284)</f>
        <v>0.0276</v>
      </c>
      <c r="S282" s="204"/>
      <c r="T282" s="123">
        <f>SUM(T283:T284)</f>
        <v>0</v>
      </c>
      <c r="U282" s="238"/>
      <c r="V282" s="204"/>
      <c r="W282" s="204"/>
      <c r="X282" s="204"/>
      <c r="Y282" s="204"/>
      <c r="Z282" s="204"/>
      <c r="AA282" s="204"/>
      <c r="AB282" s="204"/>
      <c r="AC282" s="204"/>
      <c r="AD282" s="204"/>
      <c r="AE282" s="204"/>
      <c r="AF282" s="204"/>
      <c r="AG282" s="204"/>
      <c r="AH282" s="204"/>
      <c r="AI282" s="204"/>
      <c r="AJ282" s="204"/>
      <c r="AK282" s="204"/>
      <c r="AL282" s="204"/>
      <c r="AM282" s="204"/>
      <c r="AN282" s="204"/>
      <c r="AO282" s="204"/>
      <c r="AP282" s="204"/>
      <c r="AQ282" s="204"/>
      <c r="AR282" t="s" s="119">
        <v>24</v>
      </c>
      <c r="AS282" s="204"/>
      <c r="AT282" t="s" s="124">
        <v>127</v>
      </c>
      <c r="AU282" t="s" s="124">
        <v>130</v>
      </c>
      <c r="AV282" s="204"/>
      <c r="AW282" s="204"/>
      <c r="AX282" s="204"/>
      <c r="AY282" t="s" s="119">
        <v>132</v>
      </c>
      <c r="AZ282" s="204"/>
      <c r="BA282" s="204"/>
      <c r="BB282" s="204"/>
      <c r="BC282" s="204"/>
      <c r="BD282" s="204"/>
      <c r="BE282" s="204"/>
      <c r="BF282" s="204"/>
      <c r="BG282" s="204"/>
      <c r="BH282" s="204"/>
      <c r="BI282" s="204"/>
      <c r="BJ282" s="204"/>
      <c r="BK282" s="125">
        <f>SUM(BK283:BK284)</f>
        <v>0</v>
      </c>
      <c r="BL282" s="204"/>
      <c r="BM282" s="205"/>
    </row>
    <row r="283" ht="33" customHeight="1">
      <c r="A283" s="206"/>
      <c r="B283" s="237"/>
      <c r="C283" t="s" s="129">
        <v>853</v>
      </c>
      <c r="D283" t="s" s="129">
        <v>134</v>
      </c>
      <c r="E283" t="s" s="130">
        <v>2459</v>
      </c>
      <c r="F283" t="s" s="130">
        <v>2460</v>
      </c>
      <c r="G283" t="s" s="131">
        <v>2370</v>
      </c>
      <c r="H283" s="132">
        <v>3</v>
      </c>
      <c r="I283" s="133"/>
      <c r="J283" s="134">
        <f>ROUND(I283*H283,2)</f>
        <v>0</v>
      </c>
      <c r="K283" s="240"/>
      <c r="L283" s="237"/>
      <c r="M283" s="135"/>
      <c r="N283" t="s" s="136">
        <v>49</v>
      </c>
      <c r="O283" s="204"/>
      <c r="P283" s="137">
        <f>O283*H283</f>
        <v>0</v>
      </c>
      <c r="Q283" s="137">
        <v>0.0092</v>
      </c>
      <c r="R283" s="137">
        <f>Q283*H283</f>
        <v>0.0276</v>
      </c>
      <c r="S283" s="137">
        <v>0</v>
      </c>
      <c r="T283" s="138">
        <f>S283*H283</f>
        <v>0</v>
      </c>
      <c r="U283" s="238"/>
      <c r="V283" s="204"/>
      <c r="W283" s="204"/>
      <c r="X283" s="204"/>
      <c r="Y283" s="204"/>
      <c r="Z283" s="204"/>
      <c r="AA283" s="204"/>
      <c r="AB283" s="204"/>
      <c r="AC283" s="204"/>
      <c r="AD283" s="204"/>
      <c r="AE283" s="204"/>
      <c r="AF283" s="204"/>
      <c r="AG283" s="204"/>
      <c r="AH283" s="204"/>
      <c r="AI283" s="204"/>
      <c r="AJ283" s="204"/>
      <c r="AK283" s="204"/>
      <c r="AL283" s="204"/>
      <c r="AM283" s="204"/>
      <c r="AN283" s="204"/>
      <c r="AO283" s="204"/>
      <c r="AP283" s="204"/>
      <c r="AQ283" s="204"/>
      <c r="AR283" t="s" s="139">
        <v>222</v>
      </c>
      <c r="AS283" s="204"/>
      <c r="AT283" t="s" s="139">
        <v>134</v>
      </c>
      <c r="AU283" t="s" s="139">
        <v>24</v>
      </c>
      <c r="AV283" s="204"/>
      <c r="AW283" s="204"/>
      <c r="AX283" s="204"/>
      <c r="AY283" t="s" s="97">
        <v>132</v>
      </c>
      <c r="AZ283" s="204"/>
      <c r="BA283" s="204"/>
      <c r="BB283" s="204"/>
      <c r="BC283" s="204"/>
      <c r="BD283" s="204"/>
      <c r="BE283" s="140">
        <f>IF(N283="základní",J283,0)</f>
        <v>0</v>
      </c>
      <c r="BF283" s="140">
        <f>IF(N283="snížená",J283,0)</f>
        <v>0</v>
      </c>
      <c r="BG283" s="140">
        <f>IF(N283="zákl. přenesená",J283,0)</f>
        <v>0</v>
      </c>
      <c r="BH283" s="140">
        <f>IF(N283="sníž. přenesená",J283,0)</f>
        <v>0</v>
      </c>
      <c r="BI283" s="140">
        <f>IF(N283="nulová",J283,0)</f>
        <v>0</v>
      </c>
      <c r="BJ283" t="s" s="97">
        <v>130</v>
      </c>
      <c r="BK283" s="140">
        <f>ROUND(I283*H283,2)</f>
        <v>0</v>
      </c>
      <c r="BL283" t="s" s="97">
        <v>222</v>
      </c>
      <c r="BM283" t="s" s="141">
        <v>2461</v>
      </c>
    </row>
    <row r="284" ht="24.15" customHeight="1">
      <c r="A284" s="206"/>
      <c r="B284" s="237"/>
      <c r="C284" t="s" s="129">
        <v>901</v>
      </c>
      <c r="D284" t="s" s="129">
        <v>134</v>
      </c>
      <c r="E284" t="s" s="130">
        <v>2462</v>
      </c>
      <c r="F284" t="s" s="130">
        <v>2463</v>
      </c>
      <c r="G284" t="s" s="131">
        <v>171</v>
      </c>
      <c r="H284" s="132">
        <v>0.028</v>
      </c>
      <c r="I284" s="133"/>
      <c r="J284" s="134">
        <f>ROUND(I284*H284,2)</f>
        <v>0</v>
      </c>
      <c r="K284" s="240"/>
      <c r="L284" s="237"/>
      <c r="M284" s="135"/>
      <c r="N284" t="s" s="136">
        <v>49</v>
      </c>
      <c r="O284" s="204"/>
      <c r="P284" s="137">
        <f>O284*H284</f>
        <v>0</v>
      </c>
      <c r="Q284" s="137">
        <v>0</v>
      </c>
      <c r="R284" s="137">
        <f>Q284*H284</f>
        <v>0</v>
      </c>
      <c r="S284" s="137">
        <v>0</v>
      </c>
      <c r="T284" s="138">
        <f>S284*H284</f>
        <v>0</v>
      </c>
      <c r="U284" s="238"/>
      <c r="V284" s="204"/>
      <c r="W284" s="204"/>
      <c r="X284" s="204"/>
      <c r="Y284" s="204"/>
      <c r="Z284" s="204"/>
      <c r="AA284" s="204"/>
      <c r="AB284" s="204"/>
      <c r="AC284" s="204"/>
      <c r="AD284" s="204"/>
      <c r="AE284" s="204"/>
      <c r="AF284" s="204"/>
      <c r="AG284" s="204"/>
      <c r="AH284" s="204"/>
      <c r="AI284" s="204"/>
      <c r="AJ284" s="204"/>
      <c r="AK284" s="204"/>
      <c r="AL284" s="204"/>
      <c r="AM284" s="204"/>
      <c r="AN284" s="204"/>
      <c r="AO284" s="204"/>
      <c r="AP284" s="204"/>
      <c r="AQ284" s="204"/>
      <c r="AR284" t="s" s="139">
        <v>222</v>
      </c>
      <c r="AS284" s="204"/>
      <c r="AT284" t="s" s="139">
        <v>134</v>
      </c>
      <c r="AU284" t="s" s="139">
        <v>24</v>
      </c>
      <c r="AV284" s="204"/>
      <c r="AW284" s="204"/>
      <c r="AX284" s="204"/>
      <c r="AY284" t="s" s="97">
        <v>132</v>
      </c>
      <c r="AZ284" s="204"/>
      <c r="BA284" s="204"/>
      <c r="BB284" s="204"/>
      <c r="BC284" s="204"/>
      <c r="BD284" s="204"/>
      <c r="BE284" s="140">
        <f>IF(N284="základní",J284,0)</f>
        <v>0</v>
      </c>
      <c r="BF284" s="140">
        <f>IF(N284="snížená",J284,0)</f>
        <v>0</v>
      </c>
      <c r="BG284" s="140">
        <f>IF(N284="zákl. přenesená",J284,0)</f>
        <v>0</v>
      </c>
      <c r="BH284" s="140">
        <f>IF(N284="sníž. přenesená",J284,0)</f>
        <v>0</v>
      </c>
      <c r="BI284" s="140">
        <f>IF(N284="nulová",J284,0)</f>
        <v>0</v>
      </c>
      <c r="BJ284" t="s" s="97">
        <v>130</v>
      </c>
      <c r="BK284" s="140">
        <f>ROUND(I284*H284,2)</f>
        <v>0</v>
      </c>
      <c r="BL284" t="s" s="97">
        <v>222</v>
      </c>
      <c r="BM284" t="s" s="141">
        <v>2464</v>
      </c>
    </row>
    <row r="285" ht="25.95" customHeight="1">
      <c r="A285" s="206"/>
      <c r="B285" s="211"/>
      <c r="C285" s="234"/>
      <c r="D285" t="s" s="183">
        <v>127</v>
      </c>
      <c r="E285" t="s" s="104">
        <v>2465</v>
      </c>
      <c r="F285" t="s" s="104">
        <v>2466</v>
      </c>
      <c r="G285" s="234"/>
      <c r="H285" s="234"/>
      <c r="I285" s="234"/>
      <c r="J285" s="241">
        <f>BK285</f>
        <v>0</v>
      </c>
      <c r="K285" s="240"/>
      <c r="L285" s="237"/>
      <c r="M285" s="238"/>
      <c r="N285" s="204"/>
      <c r="O285" s="204"/>
      <c r="P285" s="122">
        <f>SUM(P286:P293)</f>
        <v>0</v>
      </c>
      <c r="Q285" s="204"/>
      <c r="R285" s="122">
        <f>SUM(R286:R293)</f>
        <v>0</v>
      </c>
      <c r="S285" s="204"/>
      <c r="T285" s="123">
        <f>SUM(T286:T293)</f>
        <v>0</v>
      </c>
      <c r="U285" s="238"/>
      <c r="V285" s="204"/>
      <c r="W285" s="204"/>
      <c r="X285" s="204"/>
      <c r="Y285" s="204"/>
      <c r="Z285" s="204"/>
      <c r="AA285" s="204"/>
      <c r="AB285" s="204"/>
      <c r="AC285" s="204"/>
      <c r="AD285" s="204"/>
      <c r="AE285" s="204"/>
      <c r="AF285" s="204"/>
      <c r="AG285" s="204"/>
      <c r="AH285" s="204"/>
      <c r="AI285" s="204"/>
      <c r="AJ285" s="204"/>
      <c r="AK285" s="204"/>
      <c r="AL285" s="204"/>
      <c r="AM285" s="204"/>
      <c r="AN285" s="204"/>
      <c r="AO285" s="204"/>
      <c r="AP285" s="204"/>
      <c r="AQ285" s="204"/>
      <c r="AR285" t="s" s="119">
        <v>138</v>
      </c>
      <c r="AS285" s="204"/>
      <c r="AT285" t="s" s="124">
        <v>127</v>
      </c>
      <c r="AU285" t="s" s="124">
        <v>131</v>
      </c>
      <c r="AV285" s="204"/>
      <c r="AW285" s="204"/>
      <c r="AX285" s="204"/>
      <c r="AY285" t="s" s="119">
        <v>132</v>
      </c>
      <c r="AZ285" s="204"/>
      <c r="BA285" s="204"/>
      <c r="BB285" s="204"/>
      <c r="BC285" s="204"/>
      <c r="BD285" s="204"/>
      <c r="BE285" s="204"/>
      <c r="BF285" s="204"/>
      <c r="BG285" s="204"/>
      <c r="BH285" s="204"/>
      <c r="BI285" s="204"/>
      <c r="BJ285" s="204"/>
      <c r="BK285" s="125">
        <f>SUM(BK286:BK293)</f>
        <v>0</v>
      </c>
      <c r="BL285" s="204"/>
      <c r="BM285" s="205"/>
    </row>
    <row r="286" ht="24.15" customHeight="1">
      <c r="A286" s="206"/>
      <c r="B286" s="237"/>
      <c r="C286" t="s" s="129">
        <v>862</v>
      </c>
      <c r="D286" t="s" s="129">
        <v>134</v>
      </c>
      <c r="E286" t="s" s="130">
        <v>2467</v>
      </c>
      <c r="F286" t="s" s="130">
        <v>2468</v>
      </c>
      <c r="G286" t="s" s="131">
        <v>2469</v>
      </c>
      <c r="H286" s="132">
        <v>1</v>
      </c>
      <c r="I286" s="133"/>
      <c r="J286" s="134">
        <f>ROUND(I286*H286,2)</f>
        <v>0</v>
      </c>
      <c r="K286" s="240"/>
      <c r="L286" s="237"/>
      <c r="M286" s="135"/>
      <c r="N286" t="s" s="136">
        <v>49</v>
      </c>
      <c r="O286" s="204"/>
      <c r="P286" s="137">
        <f>O286*H286</f>
        <v>0</v>
      </c>
      <c r="Q286" s="137">
        <v>0</v>
      </c>
      <c r="R286" s="137">
        <f>Q286*H286</f>
        <v>0</v>
      </c>
      <c r="S286" s="137">
        <v>0</v>
      </c>
      <c r="T286" s="138">
        <f>S286*H286</f>
        <v>0</v>
      </c>
      <c r="U286" s="238"/>
      <c r="V286" s="204"/>
      <c r="W286" s="204"/>
      <c r="X286" s="204"/>
      <c r="Y286" s="204"/>
      <c r="Z286" s="204"/>
      <c r="AA286" s="204"/>
      <c r="AB286" s="204"/>
      <c r="AC286" s="204"/>
      <c r="AD286" s="204"/>
      <c r="AE286" s="204"/>
      <c r="AF286" s="204"/>
      <c r="AG286" s="204"/>
      <c r="AH286" s="204"/>
      <c r="AI286" s="204"/>
      <c r="AJ286" s="204"/>
      <c r="AK286" s="204"/>
      <c r="AL286" s="204"/>
      <c r="AM286" s="204"/>
      <c r="AN286" s="204"/>
      <c r="AO286" s="204"/>
      <c r="AP286" s="204"/>
      <c r="AQ286" s="204"/>
      <c r="AR286" t="s" s="139">
        <v>1169</v>
      </c>
      <c r="AS286" s="204"/>
      <c r="AT286" t="s" s="139">
        <v>134</v>
      </c>
      <c r="AU286" t="s" s="139">
        <v>130</v>
      </c>
      <c r="AV286" s="204"/>
      <c r="AW286" s="204"/>
      <c r="AX286" s="204"/>
      <c r="AY286" t="s" s="97">
        <v>132</v>
      </c>
      <c r="AZ286" s="204"/>
      <c r="BA286" s="204"/>
      <c r="BB286" s="204"/>
      <c r="BC286" s="204"/>
      <c r="BD286" s="204"/>
      <c r="BE286" s="140">
        <f>IF(N286="základní",J286,0)</f>
        <v>0</v>
      </c>
      <c r="BF286" s="140">
        <f>IF(N286="snížená",J286,0)</f>
        <v>0</v>
      </c>
      <c r="BG286" s="140">
        <f>IF(N286="zákl. přenesená",J286,0)</f>
        <v>0</v>
      </c>
      <c r="BH286" s="140">
        <f>IF(N286="sníž. přenesená",J286,0)</f>
        <v>0</v>
      </c>
      <c r="BI286" s="140">
        <f>IF(N286="nulová",J286,0)</f>
        <v>0</v>
      </c>
      <c r="BJ286" t="s" s="97">
        <v>130</v>
      </c>
      <c r="BK286" s="140">
        <f>ROUND(I286*H286,2)</f>
        <v>0</v>
      </c>
      <c r="BL286" t="s" s="97">
        <v>1169</v>
      </c>
      <c r="BM286" t="s" s="141">
        <v>2470</v>
      </c>
    </row>
    <row r="287" ht="24.15" customHeight="1">
      <c r="A287" s="206"/>
      <c r="B287" s="237"/>
      <c r="C287" t="s" s="129">
        <v>915</v>
      </c>
      <c r="D287" t="s" s="129">
        <v>134</v>
      </c>
      <c r="E287" t="s" s="130">
        <v>2471</v>
      </c>
      <c r="F287" t="s" s="130">
        <v>2472</v>
      </c>
      <c r="G287" t="s" s="131">
        <v>2469</v>
      </c>
      <c r="H287" s="132">
        <v>6</v>
      </c>
      <c r="I287" s="133"/>
      <c r="J287" s="134">
        <f>ROUND(I287*H287,2)</f>
        <v>0</v>
      </c>
      <c r="K287" s="240"/>
      <c r="L287" s="237"/>
      <c r="M287" s="135"/>
      <c r="N287" t="s" s="136">
        <v>49</v>
      </c>
      <c r="O287" s="204"/>
      <c r="P287" s="137">
        <f>O287*H287</f>
        <v>0</v>
      </c>
      <c r="Q287" s="137">
        <v>0</v>
      </c>
      <c r="R287" s="137">
        <f>Q287*H287</f>
        <v>0</v>
      </c>
      <c r="S287" s="137">
        <v>0</v>
      </c>
      <c r="T287" s="138">
        <f>S287*H287</f>
        <v>0</v>
      </c>
      <c r="U287" s="238"/>
      <c r="V287" s="204"/>
      <c r="W287" s="204"/>
      <c r="X287" s="204"/>
      <c r="Y287" s="204"/>
      <c r="Z287" s="204"/>
      <c r="AA287" s="204"/>
      <c r="AB287" s="204"/>
      <c r="AC287" s="204"/>
      <c r="AD287" s="204"/>
      <c r="AE287" s="204"/>
      <c r="AF287" s="204"/>
      <c r="AG287" s="204"/>
      <c r="AH287" s="204"/>
      <c r="AI287" s="204"/>
      <c r="AJ287" s="204"/>
      <c r="AK287" s="204"/>
      <c r="AL287" s="204"/>
      <c r="AM287" s="204"/>
      <c r="AN287" s="204"/>
      <c r="AO287" s="204"/>
      <c r="AP287" s="204"/>
      <c r="AQ287" s="204"/>
      <c r="AR287" t="s" s="139">
        <v>1169</v>
      </c>
      <c r="AS287" s="204"/>
      <c r="AT287" t="s" s="139">
        <v>134</v>
      </c>
      <c r="AU287" t="s" s="139">
        <v>130</v>
      </c>
      <c r="AV287" s="204"/>
      <c r="AW287" s="204"/>
      <c r="AX287" s="204"/>
      <c r="AY287" t="s" s="97">
        <v>132</v>
      </c>
      <c r="AZ287" s="204"/>
      <c r="BA287" s="204"/>
      <c r="BB287" s="204"/>
      <c r="BC287" s="204"/>
      <c r="BD287" s="204"/>
      <c r="BE287" s="140">
        <f>IF(N287="základní",J287,0)</f>
        <v>0</v>
      </c>
      <c r="BF287" s="140">
        <f>IF(N287="snížená",J287,0)</f>
        <v>0</v>
      </c>
      <c r="BG287" s="140">
        <f>IF(N287="zákl. přenesená",J287,0)</f>
        <v>0</v>
      </c>
      <c r="BH287" s="140">
        <f>IF(N287="sníž. přenesená",J287,0)</f>
        <v>0</v>
      </c>
      <c r="BI287" s="140">
        <f>IF(N287="nulová",J287,0)</f>
        <v>0</v>
      </c>
      <c r="BJ287" t="s" s="97">
        <v>130</v>
      </c>
      <c r="BK287" s="140">
        <f>ROUND(I287*H287,2)</f>
        <v>0</v>
      </c>
      <c r="BL287" t="s" s="97">
        <v>1169</v>
      </c>
      <c r="BM287" t="s" s="141">
        <v>2473</v>
      </c>
    </row>
    <row r="288" ht="33" customHeight="1">
      <c r="A288" s="206"/>
      <c r="B288" s="237"/>
      <c r="C288" t="s" s="129">
        <v>866</v>
      </c>
      <c r="D288" t="s" s="129">
        <v>134</v>
      </c>
      <c r="E288" t="s" s="130">
        <v>2474</v>
      </c>
      <c r="F288" t="s" s="130">
        <v>2475</v>
      </c>
      <c r="G288" t="s" s="131">
        <v>1399</v>
      </c>
      <c r="H288" s="132">
        <v>20</v>
      </c>
      <c r="I288" s="133"/>
      <c r="J288" s="134">
        <f>ROUND(I288*H288,2)</f>
        <v>0</v>
      </c>
      <c r="K288" s="240"/>
      <c r="L288" s="237"/>
      <c r="M288" s="135"/>
      <c r="N288" t="s" s="136">
        <v>49</v>
      </c>
      <c r="O288" s="204"/>
      <c r="P288" s="137">
        <f>O288*H288</f>
        <v>0</v>
      </c>
      <c r="Q288" s="137">
        <v>0</v>
      </c>
      <c r="R288" s="137">
        <f>Q288*H288</f>
        <v>0</v>
      </c>
      <c r="S288" s="137">
        <v>0</v>
      </c>
      <c r="T288" s="138">
        <f>S288*H288</f>
        <v>0</v>
      </c>
      <c r="U288" s="238"/>
      <c r="V288" s="204"/>
      <c r="W288" s="204"/>
      <c r="X288" s="204"/>
      <c r="Y288" s="204"/>
      <c r="Z288" s="204"/>
      <c r="AA288" s="204"/>
      <c r="AB288" s="204"/>
      <c r="AC288" s="204"/>
      <c r="AD288" s="204"/>
      <c r="AE288" s="204"/>
      <c r="AF288" s="204"/>
      <c r="AG288" s="204"/>
      <c r="AH288" s="204"/>
      <c r="AI288" s="204"/>
      <c r="AJ288" s="204"/>
      <c r="AK288" s="204"/>
      <c r="AL288" s="204"/>
      <c r="AM288" s="204"/>
      <c r="AN288" s="204"/>
      <c r="AO288" s="204"/>
      <c r="AP288" s="204"/>
      <c r="AQ288" s="204"/>
      <c r="AR288" t="s" s="139">
        <v>1169</v>
      </c>
      <c r="AS288" s="204"/>
      <c r="AT288" t="s" s="139">
        <v>134</v>
      </c>
      <c r="AU288" t="s" s="139">
        <v>130</v>
      </c>
      <c r="AV288" s="204"/>
      <c r="AW288" s="204"/>
      <c r="AX288" s="204"/>
      <c r="AY288" t="s" s="97">
        <v>132</v>
      </c>
      <c r="AZ288" s="204"/>
      <c r="BA288" s="204"/>
      <c r="BB288" s="204"/>
      <c r="BC288" s="204"/>
      <c r="BD288" s="204"/>
      <c r="BE288" s="140">
        <f>IF(N288="základní",J288,0)</f>
        <v>0</v>
      </c>
      <c r="BF288" s="140">
        <f>IF(N288="snížená",J288,0)</f>
        <v>0</v>
      </c>
      <c r="BG288" s="140">
        <f>IF(N288="zákl. přenesená",J288,0)</f>
        <v>0</v>
      </c>
      <c r="BH288" s="140">
        <f>IF(N288="sníž. přenesená",J288,0)</f>
        <v>0</v>
      </c>
      <c r="BI288" s="140">
        <f>IF(N288="nulová",J288,0)</f>
        <v>0</v>
      </c>
      <c r="BJ288" t="s" s="97">
        <v>130</v>
      </c>
      <c r="BK288" s="140">
        <f>ROUND(I288*H288,2)</f>
        <v>0</v>
      </c>
      <c r="BL288" t="s" s="97">
        <v>1169</v>
      </c>
      <c r="BM288" t="s" s="141">
        <v>2476</v>
      </c>
    </row>
    <row r="289" ht="16.5" customHeight="1">
      <c r="A289" s="206"/>
      <c r="B289" s="237"/>
      <c r="C289" t="s" s="129">
        <v>870</v>
      </c>
      <c r="D289" t="s" s="129">
        <v>134</v>
      </c>
      <c r="E289" t="s" s="130">
        <v>2477</v>
      </c>
      <c r="F289" t="s" s="130">
        <v>2478</v>
      </c>
      <c r="G289" t="s" s="131">
        <v>2469</v>
      </c>
      <c r="H289" s="132">
        <v>1</v>
      </c>
      <c r="I289" s="133"/>
      <c r="J289" s="134">
        <f>ROUND(I289*H289,2)</f>
        <v>0</v>
      </c>
      <c r="K289" s="240"/>
      <c r="L289" s="237"/>
      <c r="M289" s="135"/>
      <c r="N289" t="s" s="136">
        <v>49</v>
      </c>
      <c r="O289" s="204"/>
      <c r="P289" s="137">
        <f>O289*H289</f>
        <v>0</v>
      </c>
      <c r="Q289" s="137">
        <v>0</v>
      </c>
      <c r="R289" s="137">
        <f>Q289*H289</f>
        <v>0</v>
      </c>
      <c r="S289" s="137">
        <v>0</v>
      </c>
      <c r="T289" s="138">
        <f>S289*H289</f>
        <v>0</v>
      </c>
      <c r="U289" s="238"/>
      <c r="V289" s="204"/>
      <c r="W289" s="204"/>
      <c r="X289" s="204"/>
      <c r="Y289" s="204"/>
      <c r="Z289" s="204"/>
      <c r="AA289" s="204"/>
      <c r="AB289" s="204"/>
      <c r="AC289" s="204"/>
      <c r="AD289" s="204"/>
      <c r="AE289" s="204"/>
      <c r="AF289" s="204"/>
      <c r="AG289" s="204"/>
      <c r="AH289" s="204"/>
      <c r="AI289" s="204"/>
      <c r="AJ289" s="204"/>
      <c r="AK289" s="204"/>
      <c r="AL289" s="204"/>
      <c r="AM289" s="204"/>
      <c r="AN289" s="204"/>
      <c r="AO289" s="204"/>
      <c r="AP289" s="204"/>
      <c r="AQ289" s="204"/>
      <c r="AR289" t="s" s="139">
        <v>1169</v>
      </c>
      <c r="AS289" s="204"/>
      <c r="AT289" t="s" s="139">
        <v>134</v>
      </c>
      <c r="AU289" t="s" s="139">
        <v>130</v>
      </c>
      <c r="AV289" s="204"/>
      <c r="AW289" s="204"/>
      <c r="AX289" s="204"/>
      <c r="AY289" t="s" s="97">
        <v>132</v>
      </c>
      <c r="AZ289" s="204"/>
      <c r="BA289" s="204"/>
      <c r="BB289" s="204"/>
      <c r="BC289" s="204"/>
      <c r="BD289" s="204"/>
      <c r="BE289" s="140">
        <f>IF(N289="základní",J289,0)</f>
        <v>0</v>
      </c>
      <c r="BF289" s="140">
        <f>IF(N289="snížená",J289,0)</f>
        <v>0</v>
      </c>
      <c r="BG289" s="140">
        <f>IF(N289="zákl. přenesená",J289,0)</f>
        <v>0</v>
      </c>
      <c r="BH289" s="140">
        <f>IF(N289="sníž. přenesená",J289,0)</f>
        <v>0</v>
      </c>
      <c r="BI289" s="140">
        <f>IF(N289="nulová",J289,0)</f>
        <v>0</v>
      </c>
      <c r="BJ289" t="s" s="97">
        <v>130</v>
      </c>
      <c r="BK289" s="140">
        <f>ROUND(I289*H289,2)</f>
        <v>0</v>
      </c>
      <c r="BL289" t="s" s="97">
        <v>1169</v>
      </c>
      <c r="BM289" t="s" s="141">
        <v>2479</v>
      </c>
    </row>
    <row r="290" ht="24.15" customHeight="1">
      <c r="A290" s="206"/>
      <c r="B290" s="237"/>
      <c r="C290" t="s" s="129">
        <v>874</v>
      </c>
      <c r="D290" t="s" s="129">
        <v>134</v>
      </c>
      <c r="E290" t="s" s="130">
        <v>2480</v>
      </c>
      <c r="F290" t="s" s="130">
        <v>2481</v>
      </c>
      <c r="G290" t="s" s="131">
        <v>2469</v>
      </c>
      <c r="H290" s="132">
        <v>1</v>
      </c>
      <c r="I290" s="133"/>
      <c r="J290" s="134">
        <f>ROUND(I290*H290,2)</f>
        <v>0</v>
      </c>
      <c r="K290" s="240"/>
      <c r="L290" s="237"/>
      <c r="M290" s="135"/>
      <c r="N290" t="s" s="136">
        <v>49</v>
      </c>
      <c r="O290" s="204"/>
      <c r="P290" s="137">
        <f>O290*H290</f>
        <v>0</v>
      </c>
      <c r="Q290" s="137">
        <v>0</v>
      </c>
      <c r="R290" s="137">
        <f>Q290*H290</f>
        <v>0</v>
      </c>
      <c r="S290" s="137">
        <v>0</v>
      </c>
      <c r="T290" s="138">
        <f>S290*H290</f>
        <v>0</v>
      </c>
      <c r="U290" s="238"/>
      <c r="V290" s="204"/>
      <c r="W290" s="204"/>
      <c r="X290" s="204"/>
      <c r="Y290" s="204"/>
      <c r="Z290" s="204"/>
      <c r="AA290" s="204"/>
      <c r="AB290" s="204"/>
      <c r="AC290" s="204"/>
      <c r="AD290" s="204"/>
      <c r="AE290" s="204"/>
      <c r="AF290" s="204"/>
      <c r="AG290" s="204"/>
      <c r="AH290" s="204"/>
      <c r="AI290" s="204"/>
      <c r="AJ290" s="204"/>
      <c r="AK290" s="204"/>
      <c r="AL290" s="204"/>
      <c r="AM290" s="204"/>
      <c r="AN290" s="204"/>
      <c r="AO290" s="204"/>
      <c r="AP290" s="204"/>
      <c r="AQ290" s="204"/>
      <c r="AR290" t="s" s="139">
        <v>1169</v>
      </c>
      <c r="AS290" s="204"/>
      <c r="AT290" t="s" s="139">
        <v>134</v>
      </c>
      <c r="AU290" t="s" s="139">
        <v>130</v>
      </c>
      <c r="AV290" s="204"/>
      <c r="AW290" s="204"/>
      <c r="AX290" s="204"/>
      <c r="AY290" t="s" s="97">
        <v>132</v>
      </c>
      <c r="AZ290" s="204"/>
      <c r="BA290" s="204"/>
      <c r="BB290" s="204"/>
      <c r="BC290" s="204"/>
      <c r="BD290" s="204"/>
      <c r="BE290" s="140">
        <f>IF(N290="základní",J290,0)</f>
        <v>0</v>
      </c>
      <c r="BF290" s="140">
        <f>IF(N290="snížená",J290,0)</f>
        <v>0</v>
      </c>
      <c r="BG290" s="140">
        <f>IF(N290="zákl. přenesená",J290,0)</f>
        <v>0</v>
      </c>
      <c r="BH290" s="140">
        <f>IF(N290="sníž. přenesená",J290,0)</f>
        <v>0</v>
      </c>
      <c r="BI290" s="140">
        <f>IF(N290="nulová",J290,0)</f>
        <v>0</v>
      </c>
      <c r="BJ290" t="s" s="97">
        <v>130</v>
      </c>
      <c r="BK290" s="140">
        <f>ROUND(I290*H290,2)</f>
        <v>0</v>
      </c>
      <c r="BL290" t="s" s="97">
        <v>1169</v>
      </c>
      <c r="BM290" t="s" s="141">
        <v>2482</v>
      </c>
    </row>
    <row r="291" ht="24.15" customHeight="1">
      <c r="A291" s="206"/>
      <c r="B291" s="237"/>
      <c r="C291" t="s" s="129">
        <v>919</v>
      </c>
      <c r="D291" t="s" s="129">
        <v>134</v>
      </c>
      <c r="E291" t="s" s="130">
        <v>2483</v>
      </c>
      <c r="F291" t="s" s="130">
        <v>2484</v>
      </c>
      <c r="G291" t="s" s="131">
        <v>2469</v>
      </c>
      <c r="H291" s="132">
        <v>2</v>
      </c>
      <c r="I291" s="133"/>
      <c r="J291" s="134">
        <f>ROUND(I291*H291,2)</f>
        <v>0</v>
      </c>
      <c r="K291" s="240"/>
      <c r="L291" s="237"/>
      <c r="M291" s="135"/>
      <c r="N291" t="s" s="136">
        <v>49</v>
      </c>
      <c r="O291" s="204"/>
      <c r="P291" s="137">
        <f>O291*H291</f>
        <v>0</v>
      </c>
      <c r="Q291" s="137">
        <v>0</v>
      </c>
      <c r="R291" s="137">
        <f>Q291*H291</f>
        <v>0</v>
      </c>
      <c r="S291" s="137">
        <v>0</v>
      </c>
      <c r="T291" s="138">
        <f>S291*H291</f>
        <v>0</v>
      </c>
      <c r="U291" s="238"/>
      <c r="V291" s="204"/>
      <c r="W291" s="204"/>
      <c r="X291" s="204"/>
      <c r="Y291" s="204"/>
      <c r="Z291" s="204"/>
      <c r="AA291" s="204"/>
      <c r="AB291" s="204"/>
      <c r="AC291" s="204"/>
      <c r="AD291" s="204"/>
      <c r="AE291" s="204"/>
      <c r="AF291" s="204"/>
      <c r="AG291" s="204"/>
      <c r="AH291" s="204"/>
      <c r="AI291" s="204"/>
      <c r="AJ291" s="204"/>
      <c r="AK291" s="204"/>
      <c r="AL291" s="204"/>
      <c r="AM291" s="204"/>
      <c r="AN291" s="204"/>
      <c r="AO291" s="204"/>
      <c r="AP291" s="204"/>
      <c r="AQ291" s="204"/>
      <c r="AR291" t="s" s="139">
        <v>1169</v>
      </c>
      <c r="AS291" s="204"/>
      <c r="AT291" t="s" s="139">
        <v>134</v>
      </c>
      <c r="AU291" t="s" s="139">
        <v>130</v>
      </c>
      <c r="AV291" s="204"/>
      <c r="AW291" s="204"/>
      <c r="AX291" s="204"/>
      <c r="AY291" t="s" s="97">
        <v>132</v>
      </c>
      <c r="AZ291" s="204"/>
      <c r="BA291" s="204"/>
      <c r="BB291" s="204"/>
      <c r="BC291" s="204"/>
      <c r="BD291" s="204"/>
      <c r="BE291" s="140">
        <f>IF(N291="základní",J291,0)</f>
        <v>0</v>
      </c>
      <c r="BF291" s="140">
        <f>IF(N291="snížená",J291,0)</f>
        <v>0</v>
      </c>
      <c r="BG291" s="140">
        <f>IF(N291="zákl. přenesená",J291,0)</f>
        <v>0</v>
      </c>
      <c r="BH291" s="140">
        <f>IF(N291="sníž. přenesená",J291,0)</f>
        <v>0</v>
      </c>
      <c r="BI291" s="140">
        <f>IF(N291="nulová",J291,0)</f>
        <v>0</v>
      </c>
      <c r="BJ291" t="s" s="97">
        <v>130</v>
      </c>
      <c r="BK291" s="140">
        <f>ROUND(I291*H291,2)</f>
        <v>0</v>
      </c>
      <c r="BL291" t="s" s="97">
        <v>1169</v>
      </c>
      <c r="BM291" t="s" s="141">
        <v>2485</v>
      </c>
    </row>
    <row r="292" ht="16.5" customHeight="1">
      <c r="A292" s="206"/>
      <c r="B292" s="237"/>
      <c r="C292" t="s" s="129">
        <v>878</v>
      </c>
      <c r="D292" t="s" s="129">
        <v>134</v>
      </c>
      <c r="E292" t="s" s="130">
        <v>2486</v>
      </c>
      <c r="F292" t="s" s="130">
        <v>2487</v>
      </c>
      <c r="G292" t="s" s="131">
        <v>171</v>
      </c>
      <c r="H292" s="132">
        <v>4.579</v>
      </c>
      <c r="I292" s="133"/>
      <c r="J292" s="134">
        <f>ROUND(I292*H292,2)</f>
        <v>0</v>
      </c>
      <c r="K292" s="240"/>
      <c r="L292" s="237"/>
      <c r="M292" s="135"/>
      <c r="N292" t="s" s="136">
        <v>49</v>
      </c>
      <c r="O292" s="204"/>
      <c r="P292" s="137">
        <f>O292*H292</f>
        <v>0</v>
      </c>
      <c r="Q292" s="137">
        <v>0</v>
      </c>
      <c r="R292" s="137">
        <f>Q292*H292</f>
        <v>0</v>
      </c>
      <c r="S292" s="137">
        <v>0</v>
      </c>
      <c r="T292" s="138">
        <f>S292*H292</f>
        <v>0</v>
      </c>
      <c r="U292" s="238"/>
      <c r="V292" s="204"/>
      <c r="W292" s="204"/>
      <c r="X292" s="204"/>
      <c r="Y292" s="204"/>
      <c r="Z292" s="204"/>
      <c r="AA292" s="204"/>
      <c r="AB292" s="204"/>
      <c r="AC292" s="204"/>
      <c r="AD292" s="204"/>
      <c r="AE292" s="204"/>
      <c r="AF292" s="204"/>
      <c r="AG292" s="204"/>
      <c r="AH292" s="204"/>
      <c r="AI292" s="204"/>
      <c r="AJ292" s="204"/>
      <c r="AK292" s="204"/>
      <c r="AL292" s="204"/>
      <c r="AM292" s="204"/>
      <c r="AN292" s="204"/>
      <c r="AO292" s="204"/>
      <c r="AP292" s="204"/>
      <c r="AQ292" s="204"/>
      <c r="AR292" t="s" s="139">
        <v>1169</v>
      </c>
      <c r="AS292" s="204"/>
      <c r="AT292" t="s" s="139">
        <v>134</v>
      </c>
      <c r="AU292" t="s" s="139">
        <v>130</v>
      </c>
      <c r="AV292" s="204"/>
      <c r="AW292" s="204"/>
      <c r="AX292" s="204"/>
      <c r="AY292" t="s" s="97">
        <v>132</v>
      </c>
      <c r="AZ292" s="204"/>
      <c r="BA292" s="204"/>
      <c r="BB292" s="204"/>
      <c r="BC292" s="204"/>
      <c r="BD292" s="204"/>
      <c r="BE292" s="140">
        <f>IF(N292="základní",J292,0)</f>
        <v>0</v>
      </c>
      <c r="BF292" s="140">
        <f>IF(N292="snížená",J292,0)</f>
        <v>0</v>
      </c>
      <c r="BG292" s="140">
        <f>IF(N292="zákl. přenesená",J292,0)</f>
        <v>0</v>
      </c>
      <c r="BH292" s="140">
        <f>IF(N292="sníž. přenesená",J292,0)</f>
        <v>0</v>
      </c>
      <c r="BI292" s="140">
        <f>IF(N292="nulová",J292,0)</f>
        <v>0</v>
      </c>
      <c r="BJ292" t="s" s="97">
        <v>130</v>
      </c>
      <c r="BK292" s="140">
        <f>ROUND(I292*H292,2)</f>
        <v>0</v>
      </c>
      <c r="BL292" t="s" s="97">
        <v>1169</v>
      </c>
      <c r="BM292" t="s" s="141">
        <v>2488</v>
      </c>
    </row>
    <row r="293" ht="24.15" customHeight="1">
      <c r="A293" s="206"/>
      <c r="B293" s="237"/>
      <c r="C293" t="s" s="129">
        <v>882</v>
      </c>
      <c r="D293" t="s" s="129">
        <v>134</v>
      </c>
      <c r="E293" t="s" s="130">
        <v>2489</v>
      </c>
      <c r="F293" t="s" s="130">
        <v>2490</v>
      </c>
      <c r="G293" t="s" s="131">
        <v>1399</v>
      </c>
      <c r="H293" s="132">
        <v>14</v>
      </c>
      <c r="I293" s="133"/>
      <c r="J293" s="134">
        <f>ROUND(I293*H293,2)</f>
        <v>0</v>
      </c>
      <c r="K293" s="240"/>
      <c r="L293" s="237"/>
      <c r="M293" s="194"/>
      <c r="N293" t="s" s="195">
        <v>49</v>
      </c>
      <c r="O293" s="217"/>
      <c r="P293" s="196">
        <f>O293*H293</f>
        <v>0</v>
      </c>
      <c r="Q293" s="196">
        <v>0</v>
      </c>
      <c r="R293" s="196">
        <f>Q293*H293</f>
        <v>0</v>
      </c>
      <c r="S293" s="196">
        <v>0</v>
      </c>
      <c r="T293" s="197">
        <f>S293*H293</f>
        <v>0</v>
      </c>
      <c r="U293" s="238"/>
      <c r="V293" s="204"/>
      <c r="W293" s="204"/>
      <c r="X293" s="204"/>
      <c r="Y293" s="204"/>
      <c r="Z293" s="204"/>
      <c r="AA293" s="204"/>
      <c r="AB293" s="204"/>
      <c r="AC293" s="204"/>
      <c r="AD293" s="204"/>
      <c r="AE293" s="204"/>
      <c r="AF293" s="204"/>
      <c r="AG293" s="204"/>
      <c r="AH293" s="204"/>
      <c r="AI293" s="204"/>
      <c r="AJ293" s="204"/>
      <c r="AK293" s="204"/>
      <c r="AL293" s="204"/>
      <c r="AM293" s="204"/>
      <c r="AN293" s="204"/>
      <c r="AO293" s="204"/>
      <c r="AP293" s="204"/>
      <c r="AQ293" s="204"/>
      <c r="AR293" t="s" s="139">
        <v>1169</v>
      </c>
      <c r="AS293" s="204"/>
      <c r="AT293" t="s" s="139">
        <v>134</v>
      </c>
      <c r="AU293" t="s" s="139">
        <v>130</v>
      </c>
      <c r="AV293" s="204"/>
      <c r="AW293" s="204"/>
      <c r="AX293" s="204"/>
      <c r="AY293" t="s" s="97">
        <v>132</v>
      </c>
      <c r="AZ293" s="204"/>
      <c r="BA293" s="204"/>
      <c r="BB293" s="204"/>
      <c r="BC293" s="204"/>
      <c r="BD293" s="204"/>
      <c r="BE293" s="140">
        <f>IF(N293="základní",J293,0)</f>
        <v>0</v>
      </c>
      <c r="BF293" s="140">
        <f>IF(N293="snížená",J293,0)</f>
        <v>0</v>
      </c>
      <c r="BG293" s="140">
        <f>IF(N293="zákl. přenesená",J293,0)</f>
        <v>0</v>
      </c>
      <c r="BH293" s="140">
        <f>IF(N293="sníž. přenesená",J293,0)</f>
        <v>0</v>
      </c>
      <c r="BI293" s="140">
        <f>IF(N293="nulová",J293,0)</f>
        <v>0</v>
      </c>
      <c r="BJ293" t="s" s="97">
        <v>130</v>
      </c>
      <c r="BK293" s="140">
        <f>ROUND(I293*H293,2)</f>
        <v>0</v>
      </c>
      <c r="BL293" t="s" s="97">
        <v>1169</v>
      </c>
      <c r="BM293" t="s" s="141">
        <v>2491</v>
      </c>
    </row>
    <row r="294" ht="8" customHeight="1">
      <c r="A294" s="242"/>
      <c r="B294" s="229"/>
      <c r="C294" s="243"/>
      <c r="D294" s="243"/>
      <c r="E294" s="243"/>
      <c r="F294" s="243"/>
      <c r="G294" s="243"/>
      <c r="H294" s="243"/>
      <c r="I294" s="243"/>
      <c r="J294" s="244"/>
      <c r="K294" s="245"/>
      <c r="L294" s="246"/>
      <c r="M294" s="247"/>
      <c r="N294" s="247"/>
      <c r="O294" s="247"/>
      <c r="P294" s="247"/>
      <c r="Q294" s="247"/>
      <c r="R294" s="247"/>
      <c r="S294" s="247"/>
      <c r="T294" s="247"/>
      <c r="U294" s="248"/>
      <c r="V294" s="248"/>
      <c r="W294" s="248"/>
      <c r="X294" s="248"/>
      <c r="Y294" s="248"/>
      <c r="Z294" s="248"/>
      <c r="AA294" s="248"/>
      <c r="AB294" s="248"/>
      <c r="AC294" s="248"/>
      <c r="AD294" s="248"/>
      <c r="AE294" s="248"/>
      <c r="AF294" s="248"/>
      <c r="AG294" s="248"/>
      <c r="AH294" s="248"/>
      <c r="AI294" s="248"/>
      <c r="AJ294" s="248"/>
      <c r="AK294" s="248"/>
      <c r="AL294" s="248"/>
      <c r="AM294" s="248"/>
      <c r="AN294" s="248"/>
      <c r="AO294" s="248"/>
      <c r="AP294" s="248"/>
      <c r="AQ294" s="248"/>
      <c r="AR294" s="248"/>
      <c r="AS294" s="248"/>
      <c r="AT294" s="248"/>
      <c r="AU294" s="248"/>
      <c r="AV294" s="248"/>
      <c r="AW294" s="248"/>
      <c r="AX294" s="248"/>
      <c r="AY294" s="248"/>
      <c r="AZ294" s="248"/>
      <c r="BA294" s="248"/>
      <c r="BB294" s="248"/>
      <c r="BC294" s="248"/>
      <c r="BD294" s="248"/>
      <c r="BE294" s="248"/>
      <c r="BF294" s="248"/>
      <c r="BG294" s="248"/>
      <c r="BH294" s="248"/>
      <c r="BI294" s="248"/>
      <c r="BJ294" s="248"/>
      <c r="BK294" s="248"/>
      <c r="BL294" s="248"/>
      <c r="BM294" s="249"/>
    </row>
  </sheetData>
  <mergeCells count="9">
    <mergeCell ref="E87:H87"/>
    <mergeCell ref="E119:H119"/>
    <mergeCell ref="E121:H121"/>
    <mergeCell ref="L2:V2"/>
    <mergeCell ref="E7:H7"/>
    <mergeCell ref="E9:H9"/>
    <mergeCell ref="E18:H18"/>
    <mergeCell ref="E27:H27"/>
    <mergeCell ref="E85:H85"/>
  </mergeCells>
  <pageMargins left="0.39375" right="0.39375" top="0.39375" bottom="0.39375" header="0" footer="0"/>
  <pageSetup firstPageNumber="1" fitToHeight="1" fitToWidth="1" scale="100" useFirstPageNumber="0" orientation="portrait" pageOrder="downThenOver"/>
  <headerFooter>
    <oddFooter>&amp;C&amp;"Calibri,Regular"&amp;11&amp;K000000Strana &amp;P z &amp;N</oddFooter>
  </headerFooter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dimension ref="A1:L1101"/>
  <sheetViews>
    <sheetView workbookViewId="0" showGridLines="0" defaultGridColor="1"/>
  </sheetViews>
  <sheetFormatPr defaultColWidth="8.83333" defaultRowHeight="13.2" customHeight="1" outlineLevelRow="0" outlineLevelCol="0"/>
  <cols>
    <col min="1" max="1" width="5.5" style="250" customWidth="1"/>
    <col min="2" max="2" width="5.67188" style="250" customWidth="1"/>
    <col min="3" max="3" width="11.5" style="250" customWidth="1"/>
    <col min="4" max="4" width="59.6719" style="250" customWidth="1"/>
    <col min="5" max="5" width="17" style="250" customWidth="1"/>
    <col min="6" max="6" width="4.5" style="250" customWidth="1"/>
    <col min="7" max="7" width="8.67188" style="250" customWidth="1"/>
    <col min="8" max="9" width="16.6719" style="250" customWidth="1"/>
    <col min="10" max="10" width="12.1719" style="250" customWidth="1"/>
    <col min="11" max="11" width="8.85156" style="250" customWidth="1"/>
    <col min="12" max="12" width="10.3516" style="250" customWidth="1"/>
    <col min="13" max="16384" width="8.85156" style="250" customWidth="1"/>
  </cols>
  <sheetData>
    <row r="1" ht="22.8" customHeight="1">
      <c r="A1" s="199"/>
      <c r="B1" s="251"/>
      <c r="C1" s="200"/>
      <c r="D1" t="s" s="252">
        <v>2492</v>
      </c>
      <c r="E1" s="253"/>
      <c r="F1" t="s" s="254">
        <v>2493</v>
      </c>
      <c r="G1" s="200"/>
      <c r="H1" t="s" s="255">
        <v>2494</v>
      </c>
      <c r="I1" s="200"/>
      <c r="J1" s="200"/>
      <c r="K1" s="200"/>
      <c r="L1" s="201"/>
    </row>
    <row r="2" ht="15" customHeight="1">
      <c r="A2" s="256"/>
      <c r="B2" t="s" s="257">
        <v>2495</v>
      </c>
      <c r="C2" s="204"/>
      <c r="D2" s="204"/>
      <c r="E2" s="258"/>
      <c r="F2" s="259"/>
      <c r="G2" s="204"/>
      <c r="H2" s="204"/>
      <c r="I2" s="204"/>
      <c r="J2" s="204"/>
      <c r="K2" s="204"/>
      <c r="L2" s="205"/>
    </row>
    <row r="3" ht="15" customHeight="1">
      <c r="A3" s="256"/>
      <c r="B3" t="s" s="257">
        <v>2496</v>
      </c>
      <c r="C3" s="204"/>
      <c r="D3" s="204"/>
      <c r="E3" s="258"/>
      <c r="F3" s="259"/>
      <c r="G3" s="204"/>
      <c r="H3" s="204"/>
      <c r="I3" s="204"/>
      <c r="J3" s="204"/>
      <c r="K3" s="204"/>
      <c r="L3" s="205"/>
    </row>
    <row r="4" ht="15" customHeight="1">
      <c r="A4" s="256"/>
      <c r="B4" t="s" s="65">
        <v>2497</v>
      </c>
      <c r="C4" s="204"/>
      <c r="D4" t="s" s="147">
        <v>2498</v>
      </c>
      <c r="E4" s="258"/>
      <c r="F4" s="259"/>
      <c r="G4" s="204"/>
      <c r="H4" s="204"/>
      <c r="I4" s="204"/>
      <c r="J4" s="204"/>
      <c r="K4" s="204"/>
      <c r="L4" s="205"/>
    </row>
    <row r="5" ht="15" customHeight="1">
      <c r="A5" s="256"/>
      <c r="B5" t="s" s="65">
        <v>2499</v>
      </c>
      <c r="C5" s="204"/>
      <c r="D5" t="s" s="147">
        <v>2500</v>
      </c>
      <c r="E5" s="204"/>
      <c r="F5" s="260"/>
      <c r="G5" s="204"/>
      <c r="H5" t="s" s="261">
        <v>34</v>
      </c>
      <c r="I5" t="s" s="262">
        <v>2501</v>
      </c>
      <c r="J5" s="204"/>
      <c r="K5" s="204"/>
      <c r="L5" s="205"/>
    </row>
    <row r="6" ht="15.65" customHeight="1">
      <c r="A6" s="256"/>
      <c r="B6" t="s" s="65">
        <v>2502</v>
      </c>
      <c r="C6" s="204"/>
      <c r="D6" t="s" s="263">
        <v>2503</v>
      </c>
      <c r="E6" s="204"/>
      <c r="F6" s="260"/>
      <c r="G6" s="204"/>
      <c r="H6" t="s" s="264">
        <v>2504</v>
      </c>
      <c r="I6" s="265">
        <f>I134</f>
        <v>0</v>
      </c>
      <c r="J6" s="204"/>
      <c r="K6" s="204"/>
      <c r="L6" s="205"/>
    </row>
    <row r="7" ht="15" customHeight="1">
      <c r="A7" s="256"/>
      <c r="B7" t="s" s="65">
        <v>32</v>
      </c>
      <c r="C7" s="204"/>
      <c r="D7" t="s" s="263">
        <v>2505</v>
      </c>
      <c r="E7" s="258"/>
      <c r="F7" s="258"/>
      <c r="G7" s="266"/>
      <c r="H7" t="s" s="261">
        <v>2506</v>
      </c>
      <c r="I7" s="267">
        <f>I135</f>
        <v>0</v>
      </c>
      <c r="J7" s="204"/>
      <c r="K7" s="204"/>
      <c r="L7" s="205"/>
    </row>
    <row r="8" ht="15" customHeight="1">
      <c r="A8" s="256"/>
      <c r="B8" t="s" s="65">
        <v>2507</v>
      </c>
      <c r="C8" s="204"/>
      <c r="D8" t="s" s="263">
        <v>2508</v>
      </c>
      <c r="E8" s="258"/>
      <c r="F8" s="258"/>
      <c r="G8" s="266"/>
      <c r="H8" s="268">
        <v>0.21</v>
      </c>
      <c r="I8" s="267">
        <f>I6*H8</f>
        <v>0</v>
      </c>
      <c r="J8" s="204"/>
      <c r="K8" s="204"/>
      <c r="L8" s="205"/>
    </row>
    <row r="9" ht="15" customHeight="1">
      <c r="A9" s="256"/>
      <c r="B9" t="s" s="65">
        <v>2509</v>
      </c>
      <c r="C9" s="204"/>
      <c r="D9" s="269"/>
      <c r="E9" s="258"/>
      <c r="F9" s="258"/>
      <c r="G9" s="266"/>
      <c r="H9" s="268"/>
      <c r="I9" s="267"/>
      <c r="J9" s="204"/>
      <c r="K9" s="204"/>
      <c r="L9" s="205"/>
    </row>
    <row r="10" ht="15" customHeight="1">
      <c r="A10" s="256"/>
      <c r="B10" t="s" s="65">
        <v>2510</v>
      </c>
      <c r="C10" s="204"/>
      <c r="D10" t="s" s="263">
        <v>2511</v>
      </c>
      <c r="E10" s="258"/>
      <c r="F10" s="258"/>
      <c r="G10" s="266"/>
      <c r="H10" t="s" s="270">
        <v>2512</v>
      </c>
      <c r="I10" s="271">
        <f>SUM(I6+I8)</f>
        <v>0</v>
      </c>
      <c r="J10" s="204"/>
      <c r="K10" s="204"/>
      <c r="L10" s="205"/>
    </row>
    <row r="11" ht="13.8" customHeight="1">
      <c r="A11" s="272"/>
      <c r="B11" t="s" s="273">
        <v>2513</v>
      </c>
      <c r="C11" s="274"/>
      <c r="D11" t="s" s="275">
        <v>2514</v>
      </c>
      <c r="E11" s="276"/>
      <c r="F11" s="276"/>
      <c r="G11" s="277"/>
      <c r="H11" s="278"/>
      <c r="I11" s="279"/>
      <c r="J11" s="274"/>
      <c r="K11" s="204"/>
      <c r="L11" s="205"/>
    </row>
    <row r="12" ht="13.8" customHeight="1">
      <c r="A12" t="s" s="280">
        <v>2515</v>
      </c>
      <c r="B12" t="s" s="280">
        <v>2516</v>
      </c>
      <c r="C12" t="s" s="280">
        <v>2517</v>
      </c>
      <c r="D12" t="s" s="281">
        <v>2518</v>
      </c>
      <c r="E12" t="s" s="280">
        <v>2519</v>
      </c>
      <c r="F12" t="s" s="280">
        <v>116</v>
      </c>
      <c r="G12" t="s" s="282">
        <v>117</v>
      </c>
      <c r="H12" t="s" s="280">
        <v>2520</v>
      </c>
      <c r="I12" t="s" s="280">
        <v>44</v>
      </c>
      <c r="J12" t="s" s="283">
        <v>2521</v>
      </c>
      <c r="K12" s="284"/>
      <c r="L12" s="205"/>
    </row>
    <row r="13" ht="15.5" customHeight="1">
      <c r="A13" s="285">
        <f>IF(G13&gt;0,MAX(A$12:A12)+1,0)</f>
        <v>0</v>
      </c>
      <c r="B13" s="286"/>
      <c r="C13" s="287"/>
      <c r="D13" s="288"/>
      <c r="E13" s="288"/>
      <c r="F13" s="286"/>
      <c r="G13" s="286"/>
      <c r="H13" s="289"/>
      <c r="I13" s="290"/>
      <c r="J13" s="291">
        <f>IF(B13="MAT","ceník dodavatele",IF(B13&gt;0,"ÚRS 2023/I",0))</f>
        <v>0</v>
      </c>
      <c r="K13" s="267"/>
      <c r="L13" s="205"/>
    </row>
    <row r="14" ht="15" customHeight="1">
      <c r="A14" s="292">
        <f>IF(G14&gt;0,MAX(A$12:A13)+1,0)</f>
        <v>0</v>
      </c>
      <c r="B14" s="204"/>
      <c r="C14" s="293"/>
      <c r="D14" t="s" s="294">
        <v>2522</v>
      </c>
      <c r="E14" s="295"/>
      <c r="F14" s="204"/>
      <c r="G14" s="204"/>
      <c r="H14" s="296"/>
      <c r="I14" s="296"/>
      <c r="J14" s="297">
        <f>IF(B14="MAT","ceník dodavatele",IF(B14&gt;0,"ÚRS 2023/I",0))</f>
        <v>0</v>
      </c>
      <c r="K14" s="204"/>
      <c r="L14" s="205"/>
    </row>
    <row r="15" ht="39.6" customHeight="1">
      <c r="A15" s="292">
        <f>IF(G15&gt;0,MAX(A$12:A14)+1,0)</f>
        <v>1</v>
      </c>
      <c r="B15" s="298">
        <v>713</v>
      </c>
      <c r="C15" s="299">
        <v>713410831</v>
      </c>
      <c r="D15" t="s" s="147">
        <v>2523</v>
      </c>
      <c r="E15" s="204"/>
      <c r="F15" t="s" s="147">
        <v>343</v>
      </c>
      <c r="G15" s="298">
        <v>70</v>
      </c>
      <c r="H15" s="267"/>
      <c r="I15" s="267">
        <f>G15*H15</f>
        <v>0</v>
      </c>
      <c r="J15" t="s" s="300">
        <f>IF(B15="MAT","ceník dodavatele",IF(B15&gt;0,"ÚRS 2023/I",0))</f>
        <v>2524</v>
      </c>
      <c r="K15" s="204"/>
      <c r="L15" s="205"/>
    </row>
    <row r="16" ht="26.4" customHeight="1">
      <c r="A16" s="292">
        <f>IF(G16&gt;0,MAX(A$12:A15)+1,0)</f>
        <v>2</v>
      </c>
      <c r="B16" s="298">
        <v>713</v>
      </c>
      <c r="C16" s="299">
        <v>713463211</v>
      </c>
      <c r="D16" t="s" s="147">
        <v>2525</v>
      </c>
      <c r="E16" s="204"/>
      <c r="F16" t="s" s="147">
        <v>343</v>
      </c>
      <c r="G16" s="298">
        <v>28</v>
      </c>
      <c r="H16" s="267"/>
      <c r="I16" s="267">
        <f>G16*H16</f>
        <v>0</v>
      </c>
      <c r="J16" t="s" s="300">
        <f>IF(B16="MAT","ceník dodavatele",IF(B16&gt;0,"ÚRS 2023/I",0))</f>
        <v>2524</v>
      </c>
      <c r="K16" s="204"/>
      <c r="L16" s="205"/>
    </row>
    <row r="17" ht="26.4" customHeight="1">
      <c r="A17" s="292">
        <f>IF(G17&gt;0,MAX(A$12:A16)+1,0)</f>
        <v>3</v>
      </c>
      <c r="B17" s="298">
        <v>713</v>
      </c>
      <c r="C17" s="299">
        <v>713463215</v>
      </c>
      <c r="D17" t="s" s="147">
        <v>2526</v>
      </c>
      <c r="E17" s="204"/>
      <c r="F17" t="s" s="147">
        <v>343</v>
      </c>
      <c r="G17" s="298">
        <v>56</v>
      </c>
      <c r="H17" s="267"/>
      <c r="I17" s="267">
        <f>G17*H17</f>
        <v>0</v>
      </c>
      <c r="J17" t="s" s="300">
        <f>IF(B17="MAT","ceník dodavatele",IF(B17&gt;0,"ÚRS 2023/I",0))</f>
        <v>2524</v>
      </c>
      <c r="K17" s="204"/>
      <c r="L17" s="205"/>
    </row>
    <row r="18" ht="36.6" customHeight="1">
      <c r="A18" s="292">
        <f>IF(G18&gt;0,MAX(A$12:A17)+1,0)</f>
        <v>4</v>
      </c>
      <c r="B18" t="s" s="147">
        <v>2527</v>
      </c>
      <c r="C18" s="299"/>
      <c r="D18" t="s" s="301">
        <v>2528</v>
      </c>
      <c r="E18" s="204"/>
      <c r="F18" t="s" s="147">
        <v>343</v>
      </c>
      <c r="G18" s="298">
        <v>2</v>
      </c>
      <c r="H18" s="267"/>
      <c r="I18" s="267">
        <f>G18*H18</f>
        <v>0</v>
      </c>
      <c r="J18" t="s" s="300">
        <f>IF(B18="MAT","ceník dodavatele",IF(B18&gt;0,"ÚRS 2023/I",0))</f>
        <v>2529</v>
      </c>
      <c r="K18" s="204"/>
      <c r="L18" s="302"/>
    </row>
    <row r="19" ht="36.6" customHeight="1">
      <c r="A19" s="292">
        <f>IF(G19&gt;0,MAX(A$12:A18)+1,0)</f>
        <v>5</v>
      </c>
      <c r="B19" t="s" s="147">
        <v>2527</v>
      </c>
      <c r="C19" s="299"/>
      <c r="D19" t="s" s="301">
        <v>2530</v>
      </c>
      <c r="E19" s="204"/>
      <c r="F19" t="s" s="147">
        <v>343</v>
      </c>
      <c r="G19" s="298">
        <v>16</v>
      </c>
      <c r="H19" s="267"/>
      <c r="I19" s="267">
        <f>G19*H19</f>
        <v>0</v>
      </c>
      <c r="J19" t="s" s="300">
        <f>IF(B19="MAT","ceník dodavatele",IF(B19&gt;0,"ÚRS 2023/I",0))</f>
        <v>2529</v>
      </c>
      <c r="K19" s="204"/>
      <c r="L19" s="302"/>
    </row>
    <row r="20" ht="36.6" customHeight="1">
      <c r="A20" s="292">
        <f>IF(G20&gt;0,MAX(A$12:A19)+1,0)</f>
        <v>6</v>
      </c>
      <c r="B20" t="s" s="147">
        <v>2527</v>
      </c>
      <c r="C20" s="299"/>
      <c r="D20" t="s" s="301">
        <v>2531</v>
      </c>
      <c r="E20" s="204"/>
      <c r="F20" t="s" s="147">
        <v>343</v>
      </c>
      <c r="G20" s="298">
        <v>8</v>
      </c>
      <c r="H20" s="267"/>
      <c r="I20" s="267">
        <f>G20*H20</f>
        <v>0</v>
      </c>
      <c r="J20" t="s" s="300">
        <f>IF(B20="MAT","ceník dodavatele",IF(B20&gt;0,"ÚRS 2023/I",0))</f>
        <v>2529</v>
      </c>
      <c r="K20" s="204"/>
      <c r="L20" s="302"/>
    </row>
    <row r="21" ht="42" customHeight="1">
      <c r="A21" s="292">
        <f>IF(G21&gt;0,MAX(A$12:A20)+1,0)</f>
        <v>7</v>
      </c>
      <c r="B21" t="s" s="147">
        <v>2527</v>
      </c>
      <c r="C21" s="299"/>
      <c r="D21" t="s" s="147">
        <v>2532</v>
      </c>
      <c r="E21" s="204"/>
      <c r="F21" t="s" s="147">
        <v>343</v>
      </c>
      <c r="G21" s="298">
        <v>24</v>
      </c>
      <c r="H21" s="267"/>
      <c r="I21" s="267">
        <f>G21*H21</f>
        <v>0</v>
      </c>
      <c r="J21" t="s" s="300">
        <f>IF(B21="MAT","ceník dodavatele",IF(B21&gt;0,"ÚRS 2023/I",0))</f>
        <v>2529</v>
      </c>
      <c r="K21" s="204"/>
      <c r="L21" s="302"/>
    </row>
    <row r="22" ht="42" customHeight="1">
      <c r="A22" s="292">
        <f>IF(G22&gt;0,MAX(A$12:A21)+1,0)</f>
        <v>8</v>
      </c>
      <c r="B22" t="s" s="147">
        <v>2527</v>
      </c>
      <c r="C22" s="299"/>
      <c r="D22" t="s" s="147">
        <v>2533</v>
      </c>
      <c r="E22" s="204"/>
      <c r="F22" t="s" s="147">
        <v>343</v>
      </c>
      <c r="G22" s="298">
        <v>34</v>
      </c>
      <c r="H22" s="267"/>
      <c r="I22" s="267">
        <f>G22*H22</f>
        <v>0</v>
      </c>
      <c r="J22" t="s" s="300">
        <f>IF(B22="MAT","ceník dodavatele",IF(B22&gt;0,"ÚRS 2023/I",0))</f>
        <v>2529</v>
      </c>
      <c r="K22" s="204"/>
      <c r="L22" s="302"/>
    </row>
    <row r="23" ht="26.4" customHeight="1">
      <c r="A23" s="292">
        <f>IF(G23&gt;0,MAX(A$12:A22)+1,0)</f>
        <v>9</v>
      </c>
      <c r="B23" s="298">
        <v>713</v>
      </c>
      <c r="C23" s="299">
        <v>997013814</v>
      </c>
      <c r="D23" t="s" s="147">
        <v>2534</v>
      </c>
      <c r="E23" s="204"/>
      <c r="F23" t="s" s="147">
        <v>171</v>
      </c>
      <c r="G23" s="298">
        <v>0.1</v>
      </c>
      <c r="H23" s="267"/>
      <c r="I23" s="267">
        <f>G23*H23</f>
        <v>0</v>
      </c>
      <c r="J23" t="s" s="300">
        <f>IF(B23="MAT","ceník dodavatele",IF(B23&gt;0,"ÚRS 2023/I",0))</f>
        <v>2524</v>
      </c>
      <c r="K23" s="204"/>
      <c r="L23" s="205"/>
    </row>
    <row r="24" ht="15" customHeight="1">
      <c r="A24" s="292">
        <f>IF(G24&gt;0,MAX(A$12:A23)+1,0)</f>
        <v>10</v>
      </c>
      <c r="B24" s="298">
        <v>713</v>
      </c>
      <c r="C24" s="299">
        <v>998713201</v>
      </c>
      <c r="D24" t="s" s="147">
        <v>2535</v>
      </c>
      <c r="E24" s="204"/>
      <c r="F24" t="s" s="147">
        <v>1119</v>
      </c>
      <c r="G24" s="303">
        <v>1.77</v>
      </c>
      <c r="H24" s="267">
        <f>SUM(I14:I22)/100</f>
        <v>0</v>
      </c>
      <c r="I24" s="267">
        <f>G24*H24</f>
        <v>0</v>
      </c>
      <c r="J24" t="s" s="300">
        <f>IF(B24="MAT","ceník dodavatele",IF(B24&gt;0,"ÚRS 2023/I",0))</f>
        <v>2524</v>
      </c>
      <c r="K24" s="204"/>
      <c r="L24" s="205"/>
    </row>
    <row r="25" ht="15" customHeight="1">
      <c r="A25" s="292">
        <f>IF(G25&gt;0,MAX(A$12:A24)+1,0)</f>
        <v>0</v>
      </c>
      <c r="B25" s="204"/>
      <c r="C25" s="299"/>
      <c r="D25" t="s" s="304">
        <v>2536</v>
      </c>
      <c r="E25" s="305"/>
      <c r="F25" s="204"/>
      <c r="G25" s="204"/>
      <c r="H25" s="306">
        <f>SUM(I14:I24)</f>
        <v>0</v>
      </c>
      <c r="I25" s="267">
        <f>G25*H25</f>
        <v>0</v>
      </c>
      <c r="J25" s="297">
        <f>IF(B25="MAT","ceník dodavatele",IF(B25&gt;0,"ÚRS 2023/I",0))</f>
        <v>0</v>
      </c>
      <c r="K25" s="204"/>
      <c r="L25" s="205"/>
    </row>
    <row r="26" ht="15" customHeight="1">
      <c r="A26" s="292">
        <f>IF(G26&gt;0,MAX(A$12:A25)+1,0)</f>
        <v>0</v>
      </c>
      <c r="B26" s="204"/>
      <c r="C26" s="299"/>
      <c r="D26" s="307"/>
      <c r="E26" s="307"/>
      <c r="F26" s="204"/>
      <c r="G26" s="204"/>
      <c r="H26" s="267"/>
      <c r="I26" s="267">
        <f>G26*H26</f>
        <v>0</v>
      </c>
      <c r="J26" s="297">
        <f>IF(B26="MAT","ceník dodavatele",IF(B26&gt;0,"ÚRS 2023/I",0))</f>
        <v>0</v>
      </c>
      <c r="K26" s="204"/>
      <c r="L26" s="205"/>
    </row>
    <row r="27" ht="15" customHeight="1">
      <c r="A27" s="292">
        <f>IF(G27&gt;0,MAX(A$12:A26)+1,0)</f>
        <v>0</v>
      </c>
      <c r="B27" s="204"/>
      <c r="C27" s="299"/>
      <c r="D27" t="s" s="294">
        <v>2537</v>
      </c>
      <c r="E27" s="295"/>
      <c r="F27" s="204"/>
      <c r="G27" s="204"/>
      <c r="H27" s="267"/>
      <c r="I27" s="267">
        <f>G27*H27</f>
        <v>0</v>
      </c>
      <c r="J27" s="297">
        <f>IF(B27="MAT","ceník dodavatele",IF(B27&gt;0,"ÚRS 2023/I",0))</f>
        <v>0</v>
      </c>
      <c r="K27" s="204"/>
      <c r="L27" s="205"/>
    </row>
    <row r="28" ht="15" customHeight="1">
      <c r="A28" s="292">
        <f>IF(G28&gt;0,MAX(A$12:A27)+1,0)</f>
        <v>11</v>
      </c>
      <c r="B28" s="298">
        <v>731</v>
      </c>
      <c r="C28" s="299">
        <v>732420812</v>
      </c>
      <c r="D28" t="s" s="147">
        <v>2538</v>
      </c>
      <c r="E28" s="204"/>
      <c r="F28" t="s" s="147">
        <v>1399</v>
      </c>
      <c r="G28" s="298">
        <v>2</v>
      </c>
      <c r="H28" s="267"/>
      <c r="I28" s="267">
        <f>G28*H28</f>
        <v>0</v>
      </c>
      <c r="J28" t="s" s="300">
        <f>IF(B28="MAT","ceník dodavatele",IF(B28&gt;0,"ÚRS 2023/I",0))</f>
        <v>2524</v>
      </c>
      <c r="K28" s="204"/>
      <c r="L28" s="205"/>
    </row>
    <row r="29" ht="26.4" customHeight="1">
      <c r="A29" s="292">
        <f>IF(G29&gt;0,MAX(A$12:A28)+1,0)</f>
        <v>12</v>
      </c>
      <c r="B29" s="298">
        <v>731</v>
      </c>
      <c r="C29" s="299">
        <v>732429212</v>
      </c>
      <c r="D29" t="s" s="147">
        <v>2539</v>
      </c>
      <c r="E29" s="204"/>
      <c r="F29" t="s" s="147">
        <v>2540</v>
      </c>
      <c r="G29" s="298">
        <v>1</v>
      </c>
      <c r="H29" s="267"/>
      <c r="I29" s="267">
        <f>G29*H29</f>
        <v>0</v>
      </c>
      <c r="J29" t="s" s="300">
        <f>IF(B29="MAT","ceník dodavatele",IF(B29&gt;0,"ÚRS 2023/I",0))</f>
        <v>2524</v>
      </c>
      <c r="K29" s="204"/>
      <c r="L29" s="205"/>
    </row>
    <row r="30" ht="26.4" customHeight="1">
      <c r="A30" s="292">
        <f>IF(G30&gt;0,MAX(A$12:A29)+1,0)</f>
        <v>13</v>
      </c>
      <c r="B30" s="298">
        <v>731</v>
      </c>
      <c r="C30" s="299">
        <v>732429215</v>
      </c>
      <c r="D30" t="s" s="147">
        <v>2541</v>
      </c>
      <c r="E30" s="204"/>
      <c r="F30" t="s" s="147">
        <v>2540</v>
      </c>
      <c r="G30" s="298">
        <v>1</v>
      </c>
      <c r="H30" s="267"/>
      <c r="I30" s="267">
        <f>G30*H30</f>
        <v>0</v>
      </c>
      <c r="J30" t="s" s="300">
        <f>IF(B30="MAT","ceník dodavatele",IF(B30&gt;0,"ÚRS 2023/I",0))</f>
        <v>2524</v>
      </c>
      <c r="K30" s="204"/>
      <c r="L30" s="205"/>
    </row>
    <row r="31" ht="15" customHeight="1">
      <c r="A31" s="292">
        <f>IF(G31&gt;0,MAX(A$12:A30)+1,0)</f>
        <v>14</v>
      </c>
      <c r="B31" s="298">
        <v>731</v>
      </c>
      <c r="C31" s="299">
        <v>998732201</v>
      </c>
      <c r="D31" t="s" s="147">
        <v>2542</v>
      </c>
      <c r="E31" s="204"/>
      <c r="F31" t="s" s="147">
        <v>1119</v>
      </c>
      <c r="G31" s="303">
        <v>1.52</v>
      </c>
      <c r="H31" s="267">
        <f>SUM(I27:I30)/100</f>
        <v>0</v>
      </c>
      <c r="I31" s="267">
        <f>G31*H31</f>
        <v>0</v>
      </c>
      <c r="J31" t="s" s="300">
        <f>IF(B31="MAT","ceník dodavatele",IF(B31&gt;0,"ÚRS 2023/I",0))</f>
        <v>2524</v>
      </c>
      <c r="K31" s="204"/>
      <c r="L31" s="205"/>
    </row>
    <row r="32" ht="15" customHeight="1">
      <c r="A32" s="292">
        <f>IF(G32&gt;0,MAX(A$12:A31)+1,0)</f>
        <v>0</v>
      </c>
      <c r="B32" s="204"/>
      <c r="C32" s="299"/>
      <c r="D32" t="s" s="304">
        <v>2543</v>
      </c>
      <c r="E32" s="305"/>
      <c r="F32" s="204"/>
      <c r="G32" s="303"/>
      <c r="H32" s="306">
        <f>SUM(I27:I31)</f>
        <v>0</v>
      </c>
      <c r="I32" s="267"/>
      <c r="J32" s="297">
        <f>IF(B32="MAT","ceník dodavatele",IF(B32&gt;0,"ÚRS 2023/I",0))</f>
        <v>0</v>
      </c>
      <c r="K32" s="204"/>
      <c r="L32" s="205"/>
    </row>
    <row r="33" ht="15" customHeight="1">
      <c r="A33" s="292">
        <f>IF(G33&gt;0,MAX(A$12:A32)+1,0)</f>
        <v>0</v>
      </c>
      <c r="B33" s="204"/>
      <c r="C33" s="299"/>
      <c r="D33" s="305"/>
      <c r="E33" s="305"/>
      <c r="F33" s="204"/>
      <c r="G33" s="303"/>
      <c r="H33" s="306"/>
      <c r="I33" s="267"/>
      <c r="J33" s="297">
        <f>IF(B33="MAT","ceník dodavatele",IF(B33&gt;0,"ÚRS 2023/I",0))</f>
        <v>0</v>
      </c>
      <c r="K33" s="204"/>
      <c r="L33" s="205"/>
    </row>
    <row r="34" ht="15" customHeight="1">
      <c r="A34" s="292">
        <f>IF(G34&gt;0,MAX(A$12:A33)+1,0)</f>
        <v>0</v>
      </c>
      <c r="B34" s="204"/>
      <c r="C34" s="293"/>
      <c r="D34" t="s" s="294">
        <v>2544</v>
      </c>
      <c r="E34" s="295"/>
      <c r="F34" s="204"/>
      <c r="G34" s="204"/>
      <c r="H34" s="296"/>
      <c r="I34" s="296"/>
      <c r="J34" s="297">
        <f>IF(B34="MAT","ceník dodavatele",IF(B34&gt;0,"ÚRS 2023/I",0))</f>
        <v>0</v>
      </c>
      <c r="K34" s="204"/>
      <c r="L34" s="205"/>
    </row>
    <row r="35" ht="15" customHeight="1">
      <c r="A35" s="292">
        <f>IF(G35&gt;0,MAX(A$12:A34)+1,0)</f>
        <v>15</v>
      </c>
      <c r="B35" s="298">
        <v>731</v>
      </c>
      <c r="C35" s="299">
        <v>733110803</v>
      </c>
      <c r="D35" t="s" s="147">
        <v>2545</v>
      </c>
      <c r="E35" s="295"/>
      <c r="F35" t="s" s="147">
        <v>343</v>
      </c>
      <c r="G35" s="298">
        <v>20</v>
      </c>
      <c r="H35" s="267"/>
      <c r="I35" s="267">
        <f>G35*H35</f>
        <v>0</v>
      </c>
      <c r="J35" t="s" s="300">
        <f>IF(B35="MAT","ceník dodavatele",IF(B35&gt;0,"ÚRS 2023/I",0))</f>
        <v>2524</v>
      </c>
      <c r="K35" s="204"/>
      <c r="L35" s="205"/>
    </row>
    <row r="36" ht="15" customHeight="1">
      <c r="A36" s="292">
        <f>IF(G36&gt;0,MAX(A$12:A35)+1,0)</f>
        <v>16</v>
      </c>
      <c r="B36" s="298">
        <v>731</v>
      </c>
      <c r="C36" s="299">
        <v>733110806</v>
      </c>
      <c r="D36" t="s" s="147">
        <v>2546</v>
      </c>
      <c r="E36" s="295"/>
      <c r="F36" t="s" s="147">
        <v>343</v>
      </c>
      <c r="G36" s="298">
        <v>35</v>
      </c>
      <c r="H36" s="267"/>
      <c r="I36" s="267">
        <f>G36*H36</f>
        <v>0</v>
      </c>
      <c r="J36" t="s" s="300">
        <f>IF(B36="MAT","ceník dodavatele",IF(B36&gt;0,"ÚRS 2023/I",0))</f>
        <v>2524</v>
      </c>
      <c r="K36" s="204"/>
      <c r="L36" s="205"/>
    </row>
    <row r="37" ht="15" customHeight="1">
      <c r="A37" s="292">
        <f>IF(G37&gt;0,MAX(A$12:A36)+1,0)</f>
        <v>17</v>
      </c>
      <c r="B37" s="298">
        <v>731</v>
      </c>
      <c r="C37" s="299">
        <v>733110808</v>
      </c>
      <c r="D37" t="s" s="147">
        <v>2547</v>
      </c>
      <c r="E37" s="295"/>
      <c r="F37" t="s" s="147">
        <v>343</v>
      </c>
      <c r="G37" s="298">
        <v>35</v>
      </c>
      <c r="H37" s="267"/>
      <c r="I37" s="267">
        <f>G37*H37</f>
        <v>0</v>
      </c>
      <c r="J37" t="s" s="300">
        <f>IF(B37="MAT","ceník dodavatele",IF(B37&gt;0,"ÚRS 2023/I",0))</f>
        <v>2524</v>
      </c>
      <c r="K37" s="204"/>
      <c r="L37" s="205"/>
    </row>
    <row r="38" ht="15" customHeight="1">
      <c r="A38" s="292">
        <f>IF(G38&gt;0,MAX(A$12:A37)+1,0)</f>
        <v>18</v>
      </c>
      <c r="B38" s="298">
        <v>731</v>
      </c>
      <c r="C38" s="299">
        <v>733111103</v>
      </c>
      <c r="D38" t="s" s="147">
        <v>2548</v>
      </c>
      <c r="E38" s="204"/>
      <c r="F38" t="s" s="147">
        <v>343</v>
      </c>
      <c r="G38" s="298">
        <v>12</v>
      </c>
      <c r="H38" s="267"/>
      <c r="I38" s="267">
        <f>G38*H38</f>
        <v>0</v>
      </c>
      <c r="J38" t="s" s="300">
        <f>IF(B38="MAT","ceník dodavatele",IF(B38&gt;0,"ÚRS 2023/I",0))</f>
        <v>2524</v>
      </c>
      <c r="K38" s="204"/>
      <c r="L38" s="205"/>
    </row>
    <row r="39" ht="26.4" customHeight="1">
      <c r="A39" s="292">
        <f>IF(G39&gt;0,MAX(A$12:A38)+1,0)</f>
        <v>19</v>
      </c>
      <c r="B39" s="298">
        <v>731</v>
      </c>
      <c r="C39" s="299">
        <v>733111113</v>
      </c>
      <c r="D39" t="s" s="147">
        <v>2549</v>
      </c>
      <c r="E39" s="204"/>
      <c r="F39" t="s" s="147">
        <v>343</v>
      </c>
      <c r="G39" s="298">
        <v>2</v>
      </c>
      <c r="H39" s="267"/>
      <c r="I39" s="267">
        <f>G39*H39</f>
        <v>0</v>
      </c>
      <c r="J39" t="s" s="300">
        <f>IF(B39="MAT","ceník dodavatele",IF(B39&gt;0,"ÚRS 2023/I",0))</f>
        <v>2524</v>
      </c>
      <c r="K39" s="204"/>
      <c r="L39" s="205"/>
    </row>
    <row r="40" ht="26.4" customHeight="1">
      <c r="A40" s="292">
        <f>IF(G40&gt;0,MAX(A$12:A39)+1,0)</f>
        <v>20</v>
      </c>
      <c r="B40" s="298">
        <v>731</v>
      </c>
      <c r="C40" s="299">
        <v>733111114</v>
      </c>
      <c r="D40" t="s" s="147">
        <v>2550</v>
      </c>
      <c r="E40" s="204"/>
      <c r="F40" t="s" s="147">
        <v>343</v>
      </c>
      <c r="G40" s="298">
        <v>16</v>
      </c>
      <c r="H40" s="267"/>
      <c r="I40" s="267">
        <f>G40*H40</f>
        <v>0</v>
      </c>
      <c r="J40" t="s" s="300">
        <f>IF(B40="MAT","ceník dodavatele",IF(B40&gt;0,"ÚRS 2023/I",0))</f>
        <v>2524</v>
      </c>
      <c r="K40" s="204"/>
      <c r="L40" s="205"/>
    </row>
    <row r="41" ht="26.4" customHeight="1">
      <c r="A41" s="292">
        <f>IF(G41&gt;0,MAX(A$12:A40)+1,0)</f>
        <v>21</v>
      </c>
      <c r="B41" s="298">
        <v>731</v>
      </c>
      <c r="C41" s="299">
        <v>733111116</v>
      </c>
      <c r="D41" t="s" s="147">
        <v>2551</v>
      </c>
      <c r="E41" s="204"/>
      <c r="F41" t="s" s="147">
        <v>343</v>
      </c>
      <c r="G41" s="298">
        <v>8</v>
      </c>
      <c r="H41" s="267"/>
      <c r="I41" s="267">
        <f>G41*H41</f>
        <v>0</v>
      </c>
      <c r="J41" t="s" s="300">
        <f>IF(B41="MAT","ceník dodavatele",IF(B41&gt;0,"ÚRS 2023/I",0))</f>
        <v>2524</v>
      </c>
      <c r="K41" s="204"/>
      <c r="L41" s="205"/>
    </row>
    <row r="42" ht="26.4" customHeight="1">
      <c r="A42" s="292">
        <f>IF(G42&gt;0,MAX(A$12:A41)+1,0)</f>
        <v>22</v>
      </c>
      <c r="B42" s="298">
        <v>731</v>
      </c>
      <c r="C42" s="299">
        <v>733111117</v>
      </c>
      <c r="D42" t="s" s="147">
        <v>2552</v>
      </c>
      <c r="E42" s="204"/>
      <c r="F42" t="s" s="147">
        <v>343</v>
      </c>
      <c r="G42" s="298">
        <v>24</v>
      </c>
      <c r="H42" s="267"/>
      <c r="I42" s="267">
        <f>G42*H42</f>
        <v>0</v>
      </c>
      <c r="J42" t="s" s="300">
        <f>IF(B42="MAT","ceník dodavatele",IF(B42&gt;0,"ÚRS 2023/I",0))</f>
        <v>2524</v>
      </c>
      <c r="K42" s="204"/>
      <c r="L42" s="205"/>
    </row>
    <row r="43" ht="26.4" customHeight="1">
      <c r="A43" s="292">
        <f>IF(G43&gt;0,MAX(A$12:A42)+1,0)</f>
        <v>23</v>
      </c>
      <c r="B43" s="298">
        <v>731</v>
      </c>
      <c r="C43" s="299">
        <v>733111118</v>
      </c>
      <c r="D43" t="s" s="147">
        <v>2553</v>
      </c>
      <c r="E43" s="204"/>
      <c r="F43" t="s" s="147">
        <v>343</v>
      </c>
      <c r="G43" s="298">
        <v>34</v>
      </c>
      <c r="H43" s="267"/>
      <c r="I43" s="267">
        <f>G43*H43</f>
        <v>0</v>
      </c>
      <c r="J43" t="s" s="300">
        <f>IF(B43="MAT","ceník dodavatele",IF(B43&gt;0,"ÚRS 2023/I",0))</f>
        <v>2524</v>
      </c>
      <c r="K43" s="204"/>
      <c r="L43" s="205"/>
    </row>
    <row r="44" ht="15" customHeight="1">
      <c r="A44" s="292">
        <f>IF(G44&gt;0,MAX(A$12:A43)+1,0)</f>
        <v>24</v>
      </c>
      <c r="B44" s="298">
        <v>731</v>
      </c>
      <c r="C44" s="299">
        <v>733190107</v>
      </c>
      <c r="D44" t="s" s="147">
        <v>2554</v>
      </c>
      <c r="E44" s="204"/>
      <c r="F44" t="s" s="147">
        <v>343</v>
      </c>
      <c r="G44" s="298">
        <v>62</v>
      </c>
      <c r="H44" s="267"/>
      <c r="I44" s="267">
        <f>G44*H44</f>
        <v>0</v>
      </c>
      <c r="J44" t="s" s="300">
        <f>IF(B44="MAT","ceník dodavatele",IF(B44&gt;0,"ÚRS 2023/I",0))</f>
        <v>2524</v>
      </c>
      <c r="K44" s="204"/>
      <c r="L44" s="205"/>
    </row>
    <row r="45" ht="15" customHeight="1">
      <c r="A45" s="292">
        <f>IF(G45&gt;0,MAX(A$12:A44)+1,0)</f>
        <v>25</v>
      </c>
      <c r="B45" s="298">
        <v>731</v>
      </c>
      <c r="C45" s="299">
        <v>733190108</v>
      </c>
      <c r="D45" t="s" s="147">
        <v>2555</v>
      </c>
      <c r="E45" s="204"/>
      <c r="F45" t="s" s="147">
        <v>343</v>
      </c>
      <c r="G45" s="298">
        <v>34</v>
      </c>
      <c r="H45" s="267"/>
      <c r="I45" s="267">
        <f>G45*H45</f>
        <v>0</v>
      </c>
      <c r="J45" t="s" s="300">
        <f>IF(B45="MAT","ceník dodavatele",IF(B45&gt;0,"ÚRS 2023/I",0))</f>
        <v>2524</v>
      </c>
      <c r="K45" s="204"/>
      <c r="L45" s="205"/>
    </row>
    <row r="46" ht="15" customHeight="1">
      <c r="A46" s="292">
        <f>IF(G46&gt;0,MAX(A$12:A45)+1,0)</f>
        <v>26</v>
      </c>
      <c r="B46" s="298">
        <v>731</v>
      </c>
      <c r="C46" s="299">
        <v>998733201</v>
      </c>
      <c r="D46" t="s" s="147">
        <v>2556</v>
      </c>
      <c r="E46" s="204"/>
      <c r="F46" t="s" s="147">
        <v>1119</v>
      </c>
      <c r="G46" s="303">
        <v>3.19</v>
      </c>
      <c r="H46" s="267">
        <f>SUM(I34:I45)/100</f>
        <v>0</v>
      </c>
      <c r="I46" s="267">
        <f>G46*H46</f>
        <v>0</v>
      </c>
      <c r="J46" t="s" s="300">
        <f>IF(B46="MAT","ceník dodavatele",IF(B46&gt;0,"ÚRS 2023/I",0))</f>
        <v>2524</v>
      </c>
      <c r="K46" s="204"/>
      <c r="L46" s="205"/>
    </row>
    <row r="47" ht="15" customHeight="1">
      <c r="A47" s="292">
        <f>IF(G47&gt;0,MAX(A$12:A46)+1,0)</f>
        <v>0</v>
      </c>
      <c r="B47" s="204"/>
      <c r="C47" s="299"/>
      <c r="D47" t="s" s="304">
        <v>2557</v>
      </c>
      <c r="E47" s="305"/>
      <c r="F47" s="204"/>
      <c r="G47" s="204"/>
      <c r="H47" s="306">
        <f>SUM(I34:I46)</f>
        <v>0</v>
      </c>
      <c r="I47" s="267">
        <f>G47*H47</f>
        <v>0</v>
      </c>
      <c r="J47" s="297">
        <f>IF(B47="MAT","ceník dodavatele",IF(B47&gt;0,"ÚRS 2023/I",0))</f>
        <v>0</v>
      </c>
      <c r="K47" s="204"/>
      <c r="L47" s="205"/>
    </row>
    <row r="48" ht="15" customHeight="1">
      <c r="A48" s="292">
        <f>IF(G48&gt;0,MAX(A$12:A47)+1,0)</f>
        <v>0</v>
      </c>
      <c r="B48" s="204"/>
      <c r="C48" s="299"/>
      <c r="D48" s="305"/>
      <c r="E48" s="305"/>
      <c r="F48" s="204"/>
      <c r="G48" s="204"/>
      <c r="H48" s="306"/>
      <c r="I48" s="267"/>
      <c r="J48" s="297">
        <f>IF(B48="MAT","ceník dodavatele",IF(B48&gt;0,"ÚRS 2023/I",0))</f>
        <v>0</v>
      </c>
      <c r="K48" s="204"/>
      <c r="L48" s="205"/>
    </row>
    <row r="49" ht="15" customHeight="1">
      <c r="A49" s="292">
        <f>IF(G49&gt;0,MAX(A$12:A48)+1,0)</f>
        <v>0</v>
      </c>
      <c r="B49" s="204"/>
      <c r="C49" s="293"/>
      <c r="D49" t="s" s="294">
        <v>2558</v>
      </c>
      <c r="E49" s="295"/>
      <c r="F49" s="204"/>
      <c r="G49" s="204"/>
      <c r="H49" s="296"/>
      <c r="I49" s="296"/>
      <c r="J49" s="297">
        <f>IF(B49="MAT","ceník dodavatele",IF(B49&gt;0,"ÚRS 2023/I",0))</f>
        <v>0</v>
      </c>
      <c r="K49" s="204"/>
      <c r="L49" s="205"/>
    </row>
    <row r="50" ht="15" customHeight="1">
      <c r="A50" s="292">
        <f>IF(G50&gt;0,MAX(A$12:A49)+1,0)</f>
        <v>27</v>
      </c>
      <c r="B50" s="298">
        <v>731</v>
      </c>
      <c r="C50" s="299">
        <v>734100811</v>
      </c>
      <c r="D50" t="s" s="147">
        <v>2559</v>
      </c>
      <c r="E50" s="295"/>
      <c r="F50" t="s" s="147">
        <v>1399</v>
      </c>
      <c r="G50" s="298">
        <v>4</v>
      </c>
      <c r="H50" s="267"/>
      <c r="I50" s="267">
        <f>G50*H50</f>
        <v>0</v>
      </c>
      <c r="J50" t="s" s="300">
        <f>IF(B50="MAT","ceník dodavatele",IF(B50&gt;0,"ÚRS 2023/I",0))</f>
        <v>2524</v>
      </c>
      <c r="K50" s="204"/>
      <c r="L50" s="205"/>
    </row>
    <row r="51" ht="15" customHeight="1">
      <c r="A51" s="292">
        <f>IF(G51&gt;0,MAX(A$12:A50)+1,0)</f>
        <v>28</v>
      </c>
      <c r="B51" s="298">
        <v>731</v>
      </c>
      <c r="C51" s="299">
        <v>734200821</v>
      </c>
      <c r="D51" t="s" s="147">
        <v>2560</v>
      </c>
      <c r="E51" s="204"/>
      <c r="F51" t="s" s="147">
        <v>1399</v>
      </c>
      <c r="G51" s="298">
        <v>20</v>
      </c>
      <c r="H51" s="267"/>
      <c r="I51" s="267">
        <f>G51*H51</f>
        <v>0</v>
      </c>
      <c r="J51" t="s" s="300">
        <f>IF(B51="MAT","ceník dodavatele",IF(B51&gt;0,"ÚRS 2023/I",0))</f>
        <v>2524</v>
      </c>
      <c r="K51" s="204"/>
      <c r="L51" s="205"/>
    </row>
    <row r="52" ht="15" customHeight="1">
      <c r="A52" s="292">
        <f>IF(G52&gt;0,MAX(A$12:A51)+1,0)</f>
        <v>29</v>
      </c>
      <c r="B52" s="298">
        <v>731</v>
      </c>
      <c r="C52" s="299">
        <v>734200823</v>
      </c>
      <c r="D52" t="s" s="147">
        <v>2561</v>
      </c>
      <c r="E52" s="204"/>
      <c r="F52" t="s" s="147">
        <v>1399</v>
      </c>
      <c r="G52" s="298">
        <v>6</v>
      </c>
      <c r="H52" s="267"/>
      <c r="I52" s="267">
        <f>G52*H52</f>
        <v>0</v>
      </c>
      <c r="J52" t="s" s="300">
        <f>IF(B52="MAT","ceník dodavatele",IF(B52&gt;0,"ÚRS 2023/I",0))</f>
        <v>2524</v>
      </c>
      <c r="K52" s="204"/>
      <c r="L52" s="205"/>
    </row>
    <row r="53" ht="15" customHeight="1">
      <c r="A53" s="292">
        <f>IF(G53&gt;0,MAX(A$12:A52)+1,0)</f>
        <v>30</v>
      </c>
      <c r="B53" s="298">
        <v>731</v>
      </c>
      <c r="C53" s="299">
        <v>734209103</v>
      </c>
      <c r="D53" t="s" s="147">
        <v>2562</v>
      </c>
      <c r="E53" s="204"/>
      <c r="F53" t="s" s="147">
        <v>1399</v>
      </c>
      <c r="G53" s="298">
        <v>22</v>
      </c>
      <c r="H53" s="267"/>
      <c r="I53" s="267">
        <f>G53*H53</f>
        <v>0</v>
      </c>
      <c r="J53" t="s" s="300">
        <f>IF(B53="MAT","ceník dodavatele",IF(B53&gt;0,"ÚRS 2023/I",0))</f>
        <v>2524</v>
      </c>
      <c r="K53" s="204"/>
      <c r="L53" s="205"/>
    </row>
    <row r="54" ht="15" customHeight="1">
      <c r="A54" s="292">
        <f>IF(G54&gt;0,MAX(A$12:A53)+1,0)</f>
        <v>31</v>
      </c>
      <c r="B54" s="298">
        <v>731</v>
      </c>
      <c r="C54" s="299">
        <v>734209113</v>
      </c>
      <c r="D54" t="s" s="147">
        <v>2563</v>
      </c>
      <c r="E54" s="204"/>
      <c r="F54" t="s" s="147">
        <v>1399</v>
      </c>
      <c r="G54" s="298">
        <v>24</v>
      </c>
      <c r="H54" s="267"/>
      <c r="I54" s="267">
        <f>G54*H54</f>
        <v>0</v>
      </c>
      <c r="J54" t="s" s="300">
        <f>IF(B54="MAT","ceník dodavatele",IF(B54&gt;0,"ÚRS 2023/I",0))</f>
        <v>2524</v>
      </c>
      <c r="K54" s="204"/>
      <c r="L54" s="205"/>
    </row>
    <row r="55" ht="15" customHeight="1">
      <c r="A55" s="292">
        <f>IF(G55&gt;0,MAX(A$12:A54)+1,0)</f>
        <v>32</v>
      </c>
      <c r="B55" s="298">
        <v>731</v>
      </c>
      <c r="C55" s="299">
        <v>734209114</v>
      </c>
      <c r="D55" t="s" s="147">
        <v>2564</v>
      </c>
      <c r="E55" s="204"/>
      <c r="F55" t="s" s="147">
        <v>1399</v>
      </c>
      <c r="G55" s="298">
        <v>5</v>
      </c>
      <c r="H55" s="267"/>
      <c r="I55" s="267">
        <f>G55*H55</f>
        <v>0</v>
      </c>
      <c r="J55" t="s" s="300">
        <f>IF(B55="MAT","ceník dodavatele",IF(B55&gt;0,"ÚRS 2023/I",0))</f>
        <v>2524</v>
      </c>
      <c r="K55" s="204"/>
      <c r="L55" s="205"/>
    </row>
    <row r="56" ht="15" customHeight="1">
      <c r="A56" s="292">
        <f>IF(G56&gt;0,MAX(A$12:A55)+1,0)</f>
        <v>33</v>
      </c>
      <c r="B56" s="298">
        <v>731</v>
      </c>
      <c r="C56" s="299">
        <v>734209115</v>
      </c>
      <c r="D56" t="s" s="147">
        <v>2565</v>
      </c>
      <c r="E56" s="204"/>
      <c r="F56" t="s" s="147">
        <v>1399</v>
      </c>
      <c r="G56" s="298">
        <v>8</v>
      </c>
      <c r="H56" s="267"/>
      <c r="I56" s="267">
        <f>G56*H56</f>
        <v>0</v>
      </c>
      <c r="J56" t="s" s="300">
        <f>IF(B56="MAT","ceník dodavatele",IF(B56&gt;0,"ÚRS 2023/I",0))</f>
        <v>2524</v>
      </c>
      <c r="K56" s="204"/>
      <c r="L56" s="205"/>
    </row>
    <row r="57" ht="15" customHeight="1">
      <c r="A57" s="292">
        <f>IF(G57&gt;0,MAX(A$12:A56)+1,0)</f>
        <v>34</v>
      </c>
      <c r="B57" s="298">
        <v>731</v>
      </c>
      <c r="C57" s="299">
        <v>734209116</v>
      </c>
      <c r="D57" t="s" s="147">
        <v>2566</v>
      </c>
      <c r="E57" s="204"/>
      <c r="F57" t="s" s="147">
        <v>1399</v>
      </c>
      <c r="G57" s="298">
        <v>2</v>
      </c>
      <c r="H57" s="267"/>
      <c r="I57" s="267">
        <f>G57*H57</f>
        <v>0</v>
      </c>
      <c r="J57" t="s" s="300">
        <f>IF(B57="MAT","ceník dodavatele",IF(B57&gt;0,"ÚRS 2023/I",0))</f>
        <v>2524</v>
      </c>
      <c r="K57" s="204"/>
      <c r="L57" s="205"/>
    </row>
    <row r="58" ht="15" customHeight="1">
      <c r="A58" s="292">
        <f>IF(G58&gt;0,MAX(A$12:A57)+1,0)</f>
        <v>35</v>
      </c>
      <c r="B58" s="298">
        <v>731</v>
      </c>
      <c r="C58" s="299">
        <v>734209117</v>
      </c>
      <c r="D58" t="s" s="147">
        <v>2567</v>
      </c>
      <c r="E58" s="204"/>
      <c r="F58" t="s" s="147">
        <v>1399</v>
      </c>
      <c r="G58" s="298">
        <v>5</v>
      </c>
      <c r="H58" s="267"/>
      <c r="I58" s="267">
        <f>G58*H58</f>
        <v>0</v>
      </c>
      <c r="J58" t="s" s="300">
        <f>IF(B58="MAT","ceník dodavatele",IF(B58&gt;0,"ÚRS 2023/I",0))</f>
        <v>2524</v>
      </c>
      <c r="K58" s="204"/>
      <c r="L58" s="205"/>
    </row>
    <row r="59" ht="15" customHeight="1">
      <c r="A59" s="292">
        <f>IF(G59&gt;0,MAX(A$12:A58)+1,0)</f>
        <v>36</v>
      </c>
      <c r="B59" s="298">
        <v>731</v>
      </c>
      <c r="C59" s="299">
        <v>734209118</v>
      </c>
      <c r="D59" t="s" s="147">
        <v>2568</v>
      </c>
      <c r="E59" s="204"/>
      <c r="F59" t="s" s="147">
        <v>1399</v>
      </c>
      <c r="G59" s="298">
        <v>2</v>
      </c>
      <c r="H59" s="267"/>
      <c r="I59" s="267">
        <f>G59*H59</f>
        <v>0</v>
      </c>
      <c r="J59" t="s" s="300">
        <f>IF(B59="MAT","ceník dodavatele",IF(B59&gt;0,"ÚRS 2023/I",0))</f>
        <v>2524</v>
      </c>
      <c r="K59" s="204"/>
      <c r="L59" s="205"/>
    </row>
    <row r="60" ht="15" customHeight="1">
      <c r="A60" s="292">
        <f>IF(G60&gt;0,MAX(A$12:A59)+1,0)</f>
        <v>37</v>
      </c>
      <c r="B60" s="298">
        <v>731</v>
      </c>
      <c r="C60" s="299">
        <v>734209125</v>
      </c>
      <c r="D60" t="s" s="147">
        <v>2569</v>
      </c>
      <c r="E60" s="204"/>
      <c r="F60" t="s" s="147">
        <v>1399</v>
      </c>
      <c r="G60" s="298">
        <v>2</v>
      </c>
      <c r="H60" s="267"/>
      <c r="I60" s="267">
        <f>G60*H60</f>
        <v>0</v>
      </c>
      <c r="J60" t="s" s="300">
        <f>IF(B60="MAT","ceník dodavatele",IF(B60&gt;0,"ÚRS 2023/I",0))</f>
        <v>2524</v>
      </c>
      <c r="K60" s="204"/>
      <c r="L60" s="205"/>
    </row>
    <row r="61" ht="15" customHeight="1">
      <c r="A61" s="292">
        <f>IF(G61&gt;0,MAX(A$12:A60)+1,0)</f>
        <v>38</v>
      </c>
      <c r="B61" t="s" s="147">
        <v>2527</v>
      </c>
      <c r="C61" s="299"/>
      <c r="D61" t="s" s="147">
        <v>2570</v>
      </c>
      <c r="E61" s="204"/>
      <c r="F61" t="s" s="147">
        <v>1399</v>
      </c>
      <c r="G61" s="298">
        <v>4</v>
      </c>
      <c r="H61" s="267"/>
      <c r="I61" s="267">
        <f>G61*H61</f>
        <v>0</v>
      </c>
      <c r="J61" t="s" s="300">
        <f>IF(B61="MAT","ceník dodavatele",IF(B61&gt;0,"ÚRS 2023/I",0))</f>
        <v>2529</v>
      </c>
      <c r="K61" s="204"/>
      <c r="L61" s="205"/>
    </row>
    <row r="62" ht="15" customHeight="1">
      <c r="A62" s="292">
        <f>IF(G62&gt;0,MAX(A$12:A61)+1,0)</f>
        <v>39</v>
      </c>
      <c r="B62" t="s" s="147">
        <v>2527</v>
      </c>
      <c r="C62" s="299"/>
      <c r="D62" t="s" s="301">
        <v>2571</v>
      </c>
      <c r="E62" s="204"/>
      <c r="F62" t="s" s="147">
        <v>1399</v>
      </c>
      <c r="G62" s="298">
        <v>4</v>
      </c>
      <c r="H62" s="267"/>
      <c r="I62" s="267">
        <f>G62*H62</f>
        <v>0</v>
      </c>
      <c r="J62" t="s" s="300">
        <f>IF(B62="MAT","ceník dodavatele",IF(B62&gt;0,"ÚRS 2023/I",0))</f>
        <v>2529</v>
      </c>
      <c r="K62" s="204"/>
      <c r="L62" s="205"/>
    </row>
    <row r="63" ht="15" customHeight="1">
      <c r="A63" s="292">
        <f>IF(G63&gt;0,MAX(A$12:A62)+1,0)</f>
        <v>40</v>
      </c>
      <c r="B63" t="s" s="147">
        <v>2527</v>
      </c>
      <c r="C63" s="299"/>
      <c r="D63" t="s" s="147">
        <v>2572</v>
      </c>
      <c r="E63" s="308"/>
      <c r="F63" t="s" s="147">
        <v>1399</v>
      </c>
      <c r="G63" s="298">
        <v>4</v>
      </c>
      <c r="H63" s="267"/>
      <c r="I63" s="267">
        <f>G63*H63</f>
        <v>0</v>
      </c>
      <c r="J63" t="s" s="300">
        <f>IF(B63="MAT","ceník dodavatele",IF(B63&gt;0,"ÚRS 2023/I",0))</f>
        <v>2529</v>
      </c>
      <c r="K63" s="204"/>
      <c r="L63" s="205"/>
    </row>
    <row r="64" ht="15" customHeight="1">
      <c r="A64" s="292">
        <f>IF(G64&gt;0,MAX(A$12:A63)+1,0)</f>
        <v>41</v>
      </c>
      <c r="B64" t="s" s="147">
        <v>2527</v>
      </c>
      <c r="C64" s="299"/>
      <c r="D64" t="s" s="147">
        <v>2573</v>
      </c>
      <c r="E64" s="204"/>
      <c r="F64" t="s" s="147">
        <v>1399</v>
      </c>
      <c r="G64" s="298">
        <v>4</v>
      </c>
      <c r="H64" s="267"/>
      <c r="I64" s="267">
        <f>G64*H64</f>
        <v>0</v>
      </c>
      <c r="J64" t="s" s="300">
        <f>IF(B64="MAT","ceník dodavatele",IF(B64&gt;0,"ÚRS 2023/I",0))</f>
        <v>2529</v>
      </c>
      <c r="K64" s="204"/>
      <c r="L64" s="205"/>
    </row>
    <row r="65" ht="15" customHeight="1">
      <c r="A65" s="292">
        <f>IF(G65&gt;0,MAX(A$12:A64)+1,0)</f>
        <v>42</v>
      </c>
      <c r="B65" t="s" s="147">
        <v>2527</v>
      </c>
      <c r="C65" s="299"/>
      <c r="D65" t="s" s="147">
        <v>2574</v>
      </c>
      <c r="E65" s="204"/>
      <c r="F65" t="s" s="147">
        <v>1399</v>
      </c>
      <c r="G65" s="298">
        <v>4</v>
      </c>
      <c r="H65" s="267"/>
      <c r="I65" s="267">
        <f>G65*H65</f>
        <v>0</v>
      </c>
      <c r="J65" t="s" s="300">
        <f>IF(B65="MAT","ceník dodavatele",IF(B65&gt;0,"ÚRS 2023/I",0))</f>
        <v>2529</v>
      </c>
      <c r="K65" s="204"/>
      <c r="L65" s="205"/>
    </row>
    <row r="66" ht="39.6" customHeight="1">
      <c r="A66" s="292">
        <f>IF(G66&gt;0,MAX(A$12:A65)+1,0)</f>
        <v>43</v>
      </c>
      <c r="B66" t="s" s="147">
        <v>2527</v>
      </c>
      <c r="C66" s="299"/>
      <c r="D66" t="s" s="147">
        <v>2575</v>
      </c>
      <c r="E66" s="204"/>
      <c r="F66" t="s" s="147">
        <v>1399</v>
      </c>
      <c r="G66" s="298">
        <v>2</v>
      </c>
      <c r="H66" s="267"/>
      <c r="I66" s="267">
        <f>G66*H66</f>
        <v>0</v>
      </c>
      <c r="J66" t="s" s="300">
        <f>IF(B66="MAT","ceník dodavatele",IF(B66&gt;0,"ÚRS 2023/I",0))</f>
        <v>2529</v>
      </c>
      <c r="K66" s="204"/>
      <c r="L66" s="205"/>
    </row>
    <row r="67" ht="26.4" customHeight="1">
      <c r="A67" s="292">
        <f>IF(G67&gt;0,MAX(A$12:A66)+1,0)</f>
        <v>44</v>
      </c>
      <c r="B67" t="s" s="147">
        <v>2527</v>
      </c>
      <c r="C67" s="299"/>
      <c r="D67" t="s" s="147">
        <v>2576</v>
      </c>
      <c r="E67" s="204"/>
      <c r="F67" t="s" s="147">
        <v>1399</v>
      </c>
      <c r="G67" s="298">
        <v>1</v>
      </c>
      <c r="H67" s="267"/>
      <c r="I67" s="267">
        <f>G67*H67</f>
        <v>0</v>
      </c>
      <c r="J67" t="s" s="300">
        <f>IF(B67="MAT","ceník dodavatele",IF(B67&gt;0,"ÚRS 2023/I",0))</f>
        <v>2529</v>
      </c>
      <c r="K67" s="204"/>
      <c r="L67" s="205"/>
    </row>
    <row r="68" ht="26.4" customHeight="1">
      <c r="A68" s="292">
        <f>IF(G68&gt;0,MAX(A$12:A67)+1,0)</f>
        <v>45</v>
      </c>
      <c r="B68" t="s" s="147">
        <v>2527</v>
      </c>
      <c r="C68" s="299"/>
      <c r="D68" t="s" s="147">
        <v>2577</v>
      </c>
      <c r="E68" s="204"/>
      <c r="F68" t="s" s="147">
        <v>1399</v>
      </c>
      <c r="G68" s="298">
        <v>1</v>
      </c>
      <c r="H68" s="267"/>
      <c r="I68" s="267">
        <f>G68*H68</f>
        <v>0</v>
      </c>
      <c r="J68" t="s" s="300">
        <f>IF(B68="MAT","ceník dodavatele",IF(B68&gt;0,"ÚRS 2023/I",0))</f>
        <v>2529</v>
      </c>
      <c r="K68" s="204"/>
      <c r="L68" s="205"/>
    </row>
    <row r="69" ht="26.4" customHeight="1">
      <c r="A69" s="292">
        <f>IF(G69&gt;0,MAX(A$12:A68)+1,0)</f>
        <v>46</v>
      </c>
      <c r="B69" t="s" s="147">
        <v>2527</v>
      </c>
      <c r="C69" s="299"/>
      <c r="D69" t="s" s="147">
        <v>2578</v>
      </c>
      <c r="E69" s="204"/>
      <c r="F69" t="s" s="147">
        <v>1399</v>
      </c>
      <c r="G69" s="298">
        <v>1</v>
      </c>
      <c r="H69" s="267"/>
      <c r="I69" s="267">
        <f>G69*H69</f>
        <v>0</v>
      </c>
      <c r="J69" t="s" s="300">
        <f>IF(B69="MAT","ceník dodavatele",IF(B69&gt;0,"ÚRS 2023/I",0))</f>
        <v>2529</v>
      </c>
      <c r="K69" s="204"/>
      <c r="L69" s="205"/>
    </row>
    <row r="70" ht="15" customHeight="1">
      <c r="A70" s="292">
        <f>IF(G70&gt;0,MAX(A$12:A69)+1,0)</f>
        <v>47</v>
      </c>
      <c r="B70" t="s" s="147">
        <v>2527</v>
      </c>
      <c r="C70" s="299"/>
      <c r="D70" t="s" s="147">
        <v>2579</v>
      </c>
      <c r="E70" s="204"/>
      <c r="F70" t="s" s="147">
        <v>1399</v>
      </c>
      <c r="G70" s="298">
        <v>2</v>
      </c>
      <c r="H70" s="267"/>
      <c r="I70" s="267">
        <f>G70*H70</f>
        <v>0</v>
      </c>
      <c r="J70" t="s" s="300">
        <f>IF(B70="MAT","ceník dodavatele",IF(B70&gt;0,"ÚRS 2023/I",0))</f>
        <v>2529</v>
      </c>
      <c r="K70" s="204"/>
      <c r="L70" s="205"/>
    </row>
    <row r="71" ht="39.6" customHeight="1">
      <c r="A71" s="292">
        <f>IF(G71&gt;0,MAX(A$12:A70)+1,0)</f>
        <v>48</v>
      </c>
      <c r="B71" t="s" s="147">
        <v>2527</v>
      </c>
      <c r="C71" s="299"/>
      <c r="D71" t="s" s="147">
        <v>2580</v>
      </c>
      <c r="E71" s="204"/>
      <c r="F71" t="s" s="147">
        <v>1399</v>
      </c>
      <c r="G71" s="298">
        <v>1</v>
      </c>
      <c r="H71" s="267"/>
      <c r="I71" s="267">
        <f>G71*H71</f>
        <v>0</v>
      </c>
      <c r="J71" t="s" s="300">
        <f>IF(B71="MAT","ceník dodavatele",IF(B71&gt;0,"ÚRS 2023/I",0))</f>
        <v>2529</v>
      </c>
      <c r="K71" s="204"/>
      <c r="L71" s="205"/>
    </row>
    <row r="72" ht="39.6" customHeight="1">
      <c r="A72" s="292">
        <f>IF(G72&gt;0,MAX(A$12:A71)+1,0)</f>
        <v>49</v>
      </c>
      <c r="B72" t="s" s="147">
        <v>2527</v>
      </c>
      <c r="C72" s="299"/>
      <c r="D72" t="s" s="147">
        <v>2581</v>
      </c>
      <c r="E72" s="204"/>
      <c r="F72" t="s" s="147">
        <v>1399</v>
      </c>
      <c r="G72" s="298">
        <v>1</v>
      </c>
      <c r="H72" s="267"/>
      <c r="I72" s="267">
        <f>G72*H72</f>
        <v>0</v>
      </c>
      <c r="J72" t="s" s="300">
        <f>IF(B72="MAT","ceník dodavatele",IF(B72&gt;0,"ÚRS 2023/I",0))</f>
        <v>2529</v>
      </c>
      <c r="K72" s="204"/>
      <c r="L72" s="205"/>
    </row>
    <row r="73" ht="15" customHeight="1">
      <c r="A73" s="292">
        <f>IF(G73&gt;0,MAX(A$12:A72)+1,0)</f>
        <v>50</v>
      </c>
      <c r="B73" t="s" s="147">
        <v>2527</v>
      </c>
      <c r="C73" s="299"/>
      <c r="D73" t="s" s="147">
        <v>2582</v>
      </c>
      <c r="E73" s="204"/>
      <c r="F73" t="s" s="147">
        <v>1399</v>
      </c>
      <c r="G73" s="298">
        <v>1</v>
      </c>
      <c r="H73" s="267"/>
      <c r="I73" s="267">
        <f>G73*H73</f>
        <v>0</v>
      </c>
      <c r="J73" t="s" s="300">
        <f>IF(B73="MAT","ceník dodavatele",IF(B73&gt;0,"ÚRS 2023/I",0))</f>
        <v>2529</v>
      </c>
      <c r="K73" s="204"/>
      <c r="L73" s="205"/>
    </row>
    <row r="74" ht="15" customHeight="1">
      <c r="A74" s="292">
        <f>IF(G74&gt;0,MAX(A$12:A73)+1,0)</f>
        <v>51</v>
      </c>
      <c r="B74" t="s" s="147">
        <v>2527</v>
      </c>
      <c r="C74" s="299"/>
      <c r="D74" t="s" s="147">
        <v>2583</v>
      </c>
      <c r="E74" s="204"/>
      <c r="F74" t="s" s="147">
        <v>1399</v>
      </c>
      <c r="G74" s="298">
        <v>2</v>
      </c>
      <c r="H74" s="267"/>
      <c r="I74" s="267">
        <f>G74*H74</f>
        <v>0</v>
      </c>
      <c r="J74" t="s" s="300">
        <f>IF(B74="MAT","ceník dodavatele",IF(B74&gt;0,"ÚRS 2023/I",0))</f>
        <v>2529</v>
      </c>
      <c r="K74" s="204"/>
      <c r="L74" s="205"/>
    </row>
    <row r="75" ht="15" customHeight="1">
      <c r="A75" s="292">
        <f>IF(G75&gt;0,MAX(A$12:A74)+1,0)</f>
        <v>52</v>
      </c>
      <c r="B75" t="s" s="147">
        <v>2527</v>
      </c>
      <c r="C75" s="299"/>
      <c r="D75" t="s" s="147">
        <v>2584</v>
      </c>
      <c r="E75" s="204"/>
      <c r="F75" t="s" s="147">
        <v>1399</v>
      </c>
      <c r="G75" s="298">
        <v>2</v>
      </c>
      <c r="H75" s="267"/>
      <c r="I75" s="267">
        <f>G75*H75</f>
        <v>0</v>
      </c>
      <c r="J75" t="s" s="300">
        <f>IF(B75="MAT","ceník dodavatele",IF(B75&gt;0,"ÚRS 2023/I",0))</f>
        <v>2529</v>
      </c>
      <c r="K75" s="204"/>
      <c r="L75" s="205"/>
    </row>
    <row r="76" ht="15" customHeight="1">
      <c r="A76" s="292">
        <f>IF(G76&gt;0,MAX(A$12:A75)+1,0)</f>
        <v>53</v>
      </c>
      <c r="B76" t="s" s="147">
        <v>2527</v>
      </c>
      <c r="C76" s="299"/>
      <c r="D76" t="s" s="147">
        <v>2585</v>
      </c>
      <c r="E76" s="204"/>
      <c r="F76" t="s" s="147">
        <v>1399</v>
      </c>
      <c r="G76" s="298">
        <v>2</v>
      </c>
      <c r="H76" s="267"/>
      <c r="I76" s="267">
        <f>G76*H76</f>
        <v>0</v>
      </c>
      <c r="J76" t="s" s="300">
        <f>IF(B76="MAT","ceník dodavatele",IF(B76&gt;0,"ÚRS 2023/I",0))</f>
        <v>2529</v>
      </c>
      <c r="K76" s="204"/>
      <c r="L76" s="205"/>
    </row>
    <row r="77" ht="15" customHeight="1">
      <c r="A77" s="292">
        <f>IF(G77&gt;0,MAX(A$12:A76)+1,0)</f>
        <v>54</v>
      </c>
      <c r="B77" t="s" s="147">
        <v>2527</v>
      </c>
      <c r="C77" s="299"/>
      <c r="D77" t="s" s="147">
        <v>2586</v>
      </c>
      <c r="E77" s="204"/>
      <c r="F77" t="s" s="147">
        <v>1399</v>
      </c>
      <c r="G77" s="298">
        <v>3</v>
      </c>
      <c r="H77" s="267"/>
      <c r="I77" s="267">
        <f>G77*H77</f>
        <v>0</v>
      </c>
      <c r="J77" t="s" s="300">
        <f>IF(B77="MAT","ceník dodavatele",IF(B77&gt;0,"ÚRS 2023/I",0))</f>
        <v>2529</v>
      </c>
      <c r="K77" s="204"/>
      <c r="L77" s="205"/>
    </row>
    <row r="78" ht="28.8" customHeight="1">
      <c r="A78" s="292">
        <f>IF(G78&gt;0,MAX(A$12:A77)+1,0)</f>
        <v>55</v>
      </c>
      <c r="B78" t="s" s="147">
        <v>2527</v>
      </c>
      <c r="C78" s="299"/>
      <c r="D78" t="s" s="147">
        <v>2587</v>
      </c>
      <c r="E78" s="204"/>
      <c r="F78" t="s" s="147">
        <v>1399</v>
      </c>
      <c r="G78" s="298">
        <v>1</v>
      </c>
      <c r="H78" s="267"/>
      <c r="I78" s="267">
        <f>G78*H78</f>
        <v>0</v>
      </c>
      <c r="J78" t="s" s="300">
        <f>IF(B78="MAT","ceník dodavatele",IF(B78&gt;0,"ÚRS 2023/I",0))</f>
        <v>2529</v>
      </c>
      <c r="K78" s="204"/>
      <c r="L78" s="205"/>
    </row>
    <row r="79" ht="28.8" customHeight="1">
      <c r="A79" s="292">
        <f>IF(G79&gt;0,MAX(A$12:A78)+1,0)</f>
        <v>56</v>
      </c>
      <c r="B79" t="s" s="147">
        <v>2527</v>
      </c>
      <c r="C79" s="299"/>
      <c r="D79" t="s" s="147">
        <v>2588</v>
      </c>
      <c r="E79" s="204"/>
      <c r="F79" t="s" s="147">
        <v>1399</v>
      </c>
      <c r="G79" s="298">
        <v>1</v>
      </c>
      <c r="H79" s="267"/>
      <c r="I79" s="267">
        <f>G79*H79</f>
        <v>0</v>
      </c>
      <c r="J79" t="s" s="300">
        <f>IF(B79="MAT","ceník dodavatele",IF(B79&gt;0,"ÚRS 2023/I",0))</f>
        <v>2529</v>
      </c>
      <c r="K79" s="204"/>
      <c r="L79" s="205"/>
    </row>
    <row r="80" ht="28.8" customHeight="1">
      <c r="A80" s="292">
        <f>IF(G80&gt;0,MAX(A$12:A79)+1,0)</f>
        <v>57</v>
      </c>
      <c r="B80" t="s" s="147">
        <v>2527</v>
      </c>
      <c r="C80" s="299"/>
      <c r="D80" t="s" s="147">
        <v>2589</v>
      </c>
      <c r="E80" s="204"/>
      <c r="F80" t="s" s="147">
        <v>1399</v>
      </c>
      <c r="G80" s="298">
        <v>1</v>
      </c>
      <c r="H80" s="267"/>
      <c r="I80" s="267">
        <f>G80*H80</f>
        <v>0</v>
      </c>
      <c r="J80" t="s" s="300">
        <f>IF(B80="MAT","ceník dodavatele",IF(B80&gt;0,"ÚRS 2023/I",0))</f>
        <v>2529</v>
      </c>
      <c r="K80" s="204"/>
      <c r="L80" s="205"/>
    </row>
    <row r="81" ht="69" customHeight="1">
      <c r="A81" s="292">
        <f>IF(G81&gt;0,MAX(A$12:A80)+1,0)</f>
        <v>58</v>
      </c>
      <c r="B81" t="s" s="147">
        <v>2527</v>
      </c>
      <c r="C81" s="299"/>
      <c r="D81" t="s" s="309">
        <v>2590</v>
      </c>
      <c r="E81" s="204"/>
      <c r="F81" t="s" s="147">
        <v>1399</v>
      </c>
      <c r="G81" s="298">
        <v>9</v>
      </c>
      <c r="H81" s="267"/>
      <c r="I81" s="267">
        <f>G81*H81</f>
        <v>0</v>
      </c>
      <c r="J81" t="s" s="300">
        <f>IF(B81="MAT","ceník dodavatele",IF(B81&gt;0,"ÚRS 2023/I",0))</f>
        <v>2529</v>
      </c>
      <c r="K81" s="204"/>
      <c r="L81" s="205"/>
    </row>
    <row r="82" ht="26.4" customHeight="1">
      <c r="A82" s="292">
        <f>IF(G82&gt;0,MAX(A$12:A81)+1,0)</f>
        <v>59</v>
      </c>
      <c r="B82" t="s" s="147">
        <v>2527</v>
      </c>
      <c r="C82" s="299"/>
      <c r="D82" t="s" s="147">
        <v>2591</v>
      </c>
      <c r="E82" s="310"/>
      <c r="F82" t="s" s="147">
        <v>1399</v>
      </c>
      <c r="G82" s="298">
        <v>3</v>
      </c>
      <c r="H82" s="267"/>
      <c r="I82" s="267">
        <f>G82*H82</f>
        <v>0</v>
      </c>
      <c r="J82" t="s" s="300">
        <f>IF(B82="MAT","ceník dodavatele",IF(B82&gt;0,"ÚRS 2023/I",0))</f>
        <v>2529</v>
      </c>
      <c r="K82" s="204"/>
      <c r="L82" s="205"/>
    </row>
    <row r="83" ht="26.4" customHeight="1">
      <c r="A83" s="292">
        <f>IF(G83&gt;0,MAX(A$12:A82)+1,0)</f>
        <v>60</v>
      </c>
      <c r="B83" t="s" s="147">
        <v>2527</v>
      </c>
      <c r="C83" s="299"/>
      <c r="D83" t="s" s="147">
        <v>2592</v>
      </c>
      <c r="E83" s="310"/>
      <c r="F83" t="s" s="147">
        <v>1399</v>
      </c>
      <c r="G83" s="298">
        <v>6</v>
      </c>
      <c r="H83" s="267"/>
      <c r="I83" s="267">
        <f>G83*H83</f>
        <v>0</v>
      </c>
      <c r="J83" t="s" s="300">
        <f>IF(B83="MAT","ceník dodavatele",IF(B83&gt;0,"ÚRS 2023/I",0))</f>
        <v>2529</v>
      </c>
      <c r="K83" s="204"/>
      <c r="L83" s="205"/>
    </row>
    <row r="84" ht="28.8" customHeight="1">
      <c r="A84" s="292">
        <f>IF(G84&gt;0,MAX(A$12:A83)+1,0)</f>
        <v>61</v>
      </c>
      <c r="B84" t="s" s="147">
        <v>2527</v>
      </c>
      <c r="C84" s="299"/>
      <c r="D84" t="s" s="147">
        <v>2593</v>
      </c>
      <c r="E84" s="204"/>
      <c r="F84" t="s" s="147">
        <v>1399</v>
      </c>
      <c r="G84" s="298">
        <v>6</v>
      </c>
      <c r="H84" s="267"/>
      <c r="I84" s="267">
        <f>G84*H84</f>
        <v>0</v>
      </c>
      <c r="J84" t="s" s="300">
        <f>IF(B84="MAT","ceník dodavatele",IF(B84&gt;0,"ÚRS 2023/I",0))</f>
        <v>2529</v>
      </c>
      <c r="K84" s="204"/>
      <c r="L84" s="205"/>
    </row>
    <row r="85" ht="28.8" customHeight="1">
      <c r="A85" s="292">
        <f>IF(G85&gt;0,MAX(A$12:A84)+1,0)</f>
        <v>62</v>
      </c>
      <c r="B85" t="s" s="147">
        <v>2527</v>
      </c>
      <c r="C85" s="299"/>
      <c r="D85" t="s" s="147">
        <v>2594</v>
      </c>
      <c r="E85" s="204"/>
      <c r="F85" t="s" s="147">
        <v>1399</v>
      </c>
      <c r="G85" s="298">
        <v>6</v>
      </c>
      <c r="H85" s="267"/>
      <c r="I85" s="267">
        <f>G85*H85</f>
        <v>0</v>
      </c>
      <c r="J85" t="s" s="300">
        <f>IF(B85="MAT","ceník dodavatele",IF(B85&gt;0,"ÚRS 2023/I",0))</f>
        <v>2529</v>
      </c>
      <c r="K85" s="204"/>
      <c r="L85" s="205"/>
    </row>
    <row r="86" ht="26.4" customHeight="1">
      <c r="A86" s="292">
        <f>IF(G86&gt;0,MAX(A$12:A85)+1,0)</f>
        <v>63</v>
      </c>
      <c r="B86" s="298">
        <v>731</v>
      </c>
      <c r="C86" s="299">
        <v>734419111</v>
      </c>
      <c r="D86" t="s" s="147">
        <v>2595</v>
      </c>
      <c r="E86" s="204"/>
      <c r="F86" t="s" s="147">
        <v>1399</v>
      </c>
      <c r="G86" s="298">
        <v>4</v>
      </c>
      <c r="H86" s="267"/>
      <c r="I86" s="267">
        <f>G86*H86</f>
        <v>0</v>
      </c>
      <c r="J86" t="s" s="300">
        <f>IF(B86="MAT","ceník dodavatele",IF(B86&gt;0,"ÚRS 2023/I",0))</f>
        <v>2524</v>
      </c>
      <c r="K86" s="204"/>
      <c r="L86" s="205"/>
    </row>
    <row r="87" ht="15" customHeight="1">
      <c r="A87" s="292">
        <f>IF(G87&gt;0,MAX(A$12:A86)+1,0)</f>
        <v>64</v>
      </c>
      <c r="B87" s="298">
        <v>731</v>
      </c>
      <c r="C87" s="299">
        <v>734494213</v>
      </c>
      <c r="D87" t="s" s="147">
        <v>2596</v>
      </c>
      <c r="E87" s="204"/>
      <c r="F87" t="s" s="147">
        <v>1399</v>
      </c>
      <c r="G87" s="298">
        <v>4</v>
      </c>
      <c r="H87" s="267"/>
      <c r="I87" s="267">
        <f>G87*H87</f>
        <v>0</v>
      </c>
      <c r="J87" t="s" s="300">
        <f>IF(B87="MAT","ceník dodavatele",IF(B87&gt;0,"ÚRS 2023/I",0))</f>
        <v>2524</v>
      </c>
      <c r="K87" s="204"/>
      <c r="L87" s="205"/>
    </row>
    <row r="88" ht="15" customHeight="1">
      <c r="A88" s="292">
        <f>IF(G88&gt;0,MAX(A$12:A87)+1,0)</f>
        <v>65</v>
      </c>
      <c r="B88" s="298">
        <v>731</v>
      </c>
      <c r="C88" s="299">
        <v>734494214</v>
      </c>
      <c r="D88" t="s" s="147">
        <v>2597</v>
      </c>
      <c r="E88" s="204"/>
      <c r="F88" t="s" s="147">
        <v>1399</v>
      </c>
      <c r="G88" s="298">
        <v>2</v>
      </c>
      <c r="H88" s="267"/>
      <c r="I88" s="267">
        <f>G88*H88</f>
        <v>0</v>
      </c>
      <c r="J88" t="s" s="300">
        <f>IF(B88="MAT","ceník dodavatele",IF(B88&gt;0,"ÚRS 2023/I",0))</f>
        <v>2524</v>
      </c>
      <c r="K88" s="204"/>
      <c r="L88" s="205"/>
    </row>
    <row r="89" ht="15" customHeight="1">
      <c r="A89" s="292">
        <f>IF(G89&gt;0,MAX(A$12:A88)+1,0)</f>
        <v>66</v>
      </c>
      <c r="B89" s="298">
        <v>731</v>
      </c>
      <c r="C89" s="299">
        <v>734494217</v>
      </c>
      <c r="D89" t="s" s="147">
        <v>2598</v>
      </c>
      <c r="E89" s="204"/>
      <c r="F89" t="s" s="147">
        <v>1399</v>
      </c>
      <c r="G89" s="298">
        <v>2</v>
      </c>
      <c r="H89" s="267"/>
      <c r="I89" s="267">
        <f>G89*H89</f>
        <v>0</v>
      </c>
      <c r="J89" t="s" s="300">
        <f>IF(B89="MAT","ceník dodavatele",IF(B89&gt;0,"ÚRS 2023/I",0))</f>
        <v>2524</v>
      </c>
      <c r="K89" s="204"/>
      <c r="L89" s="205"/>
    </row>
    <row r="90" ht="15" customHeight="1">
      <c r="A90" s="292">
        <f>IF(G90&gt;0,MAX(A$12:A89)+1,0)</f>
        <v>67</v>
      </c>
      <c r="B90" s="298">
        <v>731</v>
      </c>
      <c r="C90" s="299">
        <v>734494218</v>
      </c>
      <c r="D90" t="s" s="147">
        <v>2599</v>
      </c>
      <c r="E90" s="204"/>
      <c r="F90" t="s" s="147">
        <v>1399</v>
      </c>
      <c r="G90" s="298">
        <v>2</v>
      </c>
      <c r="H90" s="267"/>
      <c r="I90" s="267">
        <f>G90*H90</f>
        <v>0</v>
      </c>
      <c r="J90" t="s" s="300">
        <f>IF(B90="MAT","ceník dodavatele",IF(B90&gt;0,"ÚRS 2023/I",0))</f>
        <v>2524</v>
      </c>
      <c r="K90" s="204"/>
      <c r="L90" s="205"/>
    </row>
    <row r="91" ht="15" customHeight="1">
      <c r="A91" s="292">
        <f>IF(G91&gt;0,MAX(A$12:A90)+1,0)</f>
        <v>68</v>
      </c>
      <c r="B91" s="298">
        <v>731</v>
      </c>
      <c r="C91" s="299">
        <v>998734201</v>
      </c>
      <c r="D91" t="s" s="147">
        <v>2600</v>
      </c>
      <c r="E91" s="204"/>
      <c r="F91" t="s" s="147">
        <v>1119</v>
      </c>
      <c r="G91" s="303">
        <v>0.27</v>
      </c>
      <c r="H91" s="267">
        <f>SUM(I49:I88)/100</f>
        <v>0</v>
      </c>
      <c r="I91" s="267">
        <f>G91*H91</f>
        <v>0</v>
      </c>
      <c r="J91" t="s" s="300">
        <f>IF(B91="MAT","ceník dodavatele",IF(B91&gt;0,"ÚRS 2023/I",0))</f>
        <v>2524</v>
      </c>
      <c r="K91" s="204"/>
      <c r="L91" s="205"/>
    </row>
    <row r="92" ht="15" customHeight="1">
      <c r="A92" s="292">
        <f>IF(G92&gt;0,MAX(A$12:A91)+1,0)</f>
        <v>0</v>
      </c>
      <c r="B92" s="204"/>
      <c r="C92" s="299"/>
      <c r="D92" t="s" s="304">
        <v>2601</v>
      </c>
      <c r="E92" s="305"/>
      <c r="F92" s="204"/>
      <c r="G92" s="204"/>
      <c r="H92" s="306">
        <f>SUM(I49:I91)</f>
        <v>0</v>
      </c>
      <c r="I92" s="267">
        <f>G92*H92</f>
        <v>0</v>
      </c>
      <c r="J92" s="297">
        <f>IF(B92="MAT","ceník dodavatele",IF(B92&gt;0,"ÚRS 2023/I",0))</f>
        <v>0</v>
      </c>
      <c r="K92" s="204"/>
      <c r="L92" s="205"/>
    </row>
    <row r="93" ht="15" customHeight="1">
      <c r="A93" s="292">
        <f>IF(G93&gt;0,MAX(A$12:A92)+1,0)</f>
        <v>0</v>
      </c>
      <c r="B93" s="204"/>
      <c r="C93" s="299"/>
      <c r="D93" s="305"/>
      <c r="E93" s="305"/>
      <c r="F93" s="204"/>
      <c r="G93" s="204"/>
      <c r="H93" s="306"/>
      <c r="I93" s="267"/>
      <c r="J93" s="297">
        <f>IF(B93="MAT","ceník dodavatele",IF(B93&gt;0,"ÚRS 2023/I",0))</f>
        <v>0</v>
      </c>
      <c r="K93" s="204"/>
      <c r="L93" s="205"/>
    </row>
    <row r="94" ht="15" customHeight="1">
      <c r="A94" s="292">
        <f>IF(G94&gt;0,MAX(A$12:A93)+1,0)</f>
        <v>0</v>
      </c>
      <c r="B94" s="204"/>
      <c r="C94" s="293"/>
      <c r="D94" t="s" s="294">
        <v>2602</v>
      </c>
      <c r="E94" s="295"/>
      <c r="F94" s="204"/>
      <c r="G94" s="204"/>
      <c r="H94" s="296"/>
      <c r="I94" s="296"/>
      <c r="J94" s="297">
        <f>IF(B94="MAT","ceník dodavatele",IF(B94&gt;0,"ÚRS 2023/I",0))</f>
        <v>0</v>
      </c>
      <c r="K94" s="204"/>
      <c r="L94" s="205"/>
    </row>
    <row r="95" ht="15" customHeight="1">
      <c r="A95" s="292">
        <f>IF(G95&gt;0,MAX(A$12:A94)+1,0)</f>
        <v>69</v>
      </c>
      <c r="B95" s="298">
        <v>731</v>
      </c>
      <c r="C95" s="299">
        <v>735000912</v>
      </c>
      <c r="D95" t="s" s="147">
        <v>2603</v>
      </c>
      <c r="E95" s="204"/>
      <c r="F95" t="s" s="147">
        <v>1399</v>
      </c>
      <c r="G95" s="298">
        <v>9</v>
      </c>
      <c r="H95" s="267"/>
      <c r="I95" s="267">
        <f>G95*H95</f>
        <v>0</v>
      </c>
      <c r="J95" t="s" s="300">
        <f>IF(B95="MAT","ceník dodavatele",IF(B95&gt;0,"ÚRS 2023/I",0))</f>
        <v>2524</v>
      </c>
      <c r="K95" s="204"/>
      <c r="L95" s="205"/>
    </row>
    <row r="96" ht="15" customHeight="1">
      <c r="A96" s="292">
        <f>IF(G96&gt;0,MAX(A$12:A95)+1,0)</f>
        <v>70</v>
      </c>
      <c r="B96" s="298">
        <v>731</v>
      </c>
      <c r="C96" s="299">
        <v>735110911</v>
      </c>
      <c r="D96" t="s" s="147">
        <v>2604</v>
      </c>
      <c r="E96" s="204"/>
      <c r="F96" t="s" s="147">
        <v>1399</v>
      </c>
      <c r="G96" s="298">
        <v>8</v>
      </c>
      <c r="H96" s="267"/>
      <c r="I96" s="267">
        <f>G96*H96</f>
        <v>0</v>
      </c>
      <c r="J96" t="s" s="300">
        <f>IF(B96="MAT","ceník dodavatele",IF(B96&gt;0,"ÚRS 2023/I",0))</f>
        <v>2524</v>
      </c>
      <c r="K96" s="204"/>
      <c r="L96" s="205"/>
    </row>
    <row r="97" ht="15.6" customHeight="1">
      <c r="A97" s="292">
        <f>IF(G97&gt;0,MAX(A$12:A96)+1,0)</f>
        <v>71</v>
      </c>
      <c r="B97" s="298">
        <v>731</v>
      </c>
      <c r="C97" s="299">
        <v>735111810</v>
      </c>
      <c r="D97" t="s" s="147">
        <v>2605</v>
      </c>
      <c r="E97" s="204"/>
      <c r="F97" t="s" s="147">
        <v>2606</v>
      </c>
      <c r="G97" s="298">
        <v>59.15</v>
      </c>
      <c r="H97" s="267"/>
      <c r="I97" s="267">
        <f>G97*H97</f>
        <v>0</v>
      </c>
      <c r="J97" t="s" s="300">
        <f>IF(B97="MAT","ceník dodavatele",IF(B97&gt;0,"ÚRS 2023/I",0))</f>
        <v>2524</v>
      </c>
      <c r="K97" s="204"/>
      <c r="L97" s="205"/>
    </row>
    <row r="98" ht="15.6" customHeight="1">
      <c r="A98" s="292">
        <f>IF(G98&gt;0,MAX(A$12:A97)+1,0)</f>
        <v>72</v>
      </c>
      <c r="B98" s="298">
        <v>731</v>
      </c>
      <c r="C98" s="299">
        <v>735191904</v>
      </c>
      <c r="D98" t="s" s="147">
        <v>2607</v>
      </c>
      <c r="E98" s="204"/>
      <c r="F98" t="s" s="147">
        <v>2606</v>
      </c>
      <c r="G98" s="298">
        <v>16.72</v>
      </c>
      <c r="H98" s="267"/>
      <c r="I98" s="267">
        <f>G98*H98</f>
        <v>0</v>
      </c>
      <c r="J98" t="s" s="300">
        <f>IF(B98="MAT","ceník dodavatele",IF(B98&gt;0,"ÚRS 2023/I",0))</f>
        <v>2524</v>
      </c>
      <c r="K98" s="204"/>
      <c r="L98" s="205"/>
    </row>
    <row r="99" ht="15.6" customHeight="1">
      <c r="A99" s="292">
        <f>IF(G99&gt;0,MAX(A$12:A98)+1,0)</f>
        <v>73</v>
      </c>
      <c r="B99" s="298">
        <v>731</v>
      </c>
      <c r="C99" s="299">
        <v>735192911</v>
      </c>
      <c r="D99" t="s" s="147">
        <v>2608</v>
      </c>
      <c r="E99" s="204"/>
      <c r="F99" t="s" s="147">
        <v>2606</v>
      </c>
      <c r="G99" s="298">
        <v>16.72</v>
      </c>
      <c r="H99" s="267"/>
      <c r="I99" s="267">
        <f>G99*H99</f>
        <v>0</v>
      </c>
      <c r="J99" t="s" s="300">
        <f>IF(B99="MAT","ceník dodavatele",IF(B99&gt;0,"ÚRS 2023/I",0))</f>
        <v>2524</v>
      </c>
      <c r="K99" s="204"/>
      <c r="L99" s="205"/>
    </row>
    <row r="100" ht="15" customHeight="1">
      <c r="A100" s="292">
        <f>IF(G100&gt;0,MAX(A$12:A99)+1,0)</f>
        <v>74</v>
      </c>
      <c r="B100" s="298">
        <v>731</v>
      </c>
      <c r="C100" s="299">
        <v>735159210</v>
      </c>
      <c r="D100" t="s" s="147">
        <v>2609</v>
      </c>
      <c r="E100" s="204"/>
      <c r="F100" t="s" s="147">
        <v>1399</v>
      </c>
      <c r="G100" s="298">
        <v>1</v>
      </c>
      <c r="H100" s="267"/>
      <c r="I100" s="267">
        <f>G100*H100</f>
        <v>0</v>
      </c>
      <c r="J100" t="s" s="300">
        <f>IF(B100="MAT","ceník dodavatele",IF(B100&gt;0,"ÚRS 2023/I",0))</f>
        <v>2524</v>
      </c>
      <c r="K100" s="204"/>
      <c r="L100" s="205"/>
    </row>
    <row r="101" ht="15" customHeight="1">
      <c r="A101" s="292">
        <f>IF(G101&gt;0,MAX(A$12:A100)+1,0)</f>
        <v>75</v>
      </c>
      <c r="B101" s="298">
        <v>731</v>
      </c>
      <c r="C101" s="299">
        <v>735159310</v>
      </c>
      <c r="D101" t="s" s="147">
        <v>2610</v>
      </c>
      <c r="E101" s="204"/>
      <c r="F101" t="s" s="147">
        <v>1399</v>
      </c>
      <c r="G101" s="298">
        <v>2</v>
      </c>
      <c r="H101" s="267"/>
      <c r="I101" s="267">
        <f>G101*H101</f>
        <v>0</v>
      </c>
      <c r="J101" t="s" s="300">
        <f>IF(B101="MAT","ceník dodavatele",IF(B101&gt;0,"ÚRS 2023/I",0))</f>
        <v>2524</v>
      </c>
      <c r="K101" s="204"/>
      <c r="L101" s="205"/>
    </row>
    <row r="102" ht="15" customHeight="1">
      <c r="A102" s="292">
        <f>IF(G102&gt;0,MAX(A$12:A101)+1,0)</f>
        <v>76</v>
      </c>
      <c r="B102" s="298">
        <v>731</v>
      </c>
      <c r="C102" s="299">
        <v>735159320</v>
      </c>
      <c r="D102" t="s" s="147">
        <v>2611</v>
      </c>
      <c r="E102" s="204"/>
      <c r="F102" t="s" s="147">
        <v>1399</v>
      </c>
      <c r="G102" s="298">
        <v>1</v>
      </c>
      <c r="H102" s="267"/>
      <c r="I102" s="267">
        <f>G102*H102</f>
        <v>0</v>
      </c>
      <c r="J102" t="s" s="300">
        <f>IF(B102="MAT","ceník dodavatele",IF(B102&gt;0,"ÚRS 2023/I",0))</f>
        <v>2524</v>
      </c>
      <c r="K102" s="204"/>
      <c r="L102" s="205"/>
    </row>
    <row r="103" ht="15" customHeight="1">
      <c r="A103" s="292">
        <f>IF(G103&gt;0,MAX(A$12:A102)+1,0)</f>
        <v>77</v>
      </c>
      <c r="B103" s="298">
        <v>731</v>
      </c>
      <c r="C103" s="299">
        <v>735159330</v>
      </c>
      <c r="D103" t="s" s="147">
        <v>2612</v>
      </c>
      <c r="E103" s="204"/>
      <c r="F103" t="s" s="147">
        <v>1399</v>
      </c>
      <c r="G103" s="298">
        <v>1</v>
      </c>
      <c r="H103" s="267"/>
      <c r="I103" s="267">
        <f>G103*H103</f>
        <v>0</v>
      </c>
      <c r="J103" t="s" s="300">
        <f>IF(B103="MAT","ceník dodavatele",IF(B103&gt;0,"ÚRS 2023/I",0))</f>
        <v>2524</v>
      </c>
      <c r="K103" s="204"/>
      <c r="L103" s="205"/>
    </row>
    <row r="104" ht="15" customHeight="1">
      <c r="A104" s="292">
        <f>IF(G104&gt;0,MAX(A$12:A103)+1,0)</f>
        <v>78</v>
      </c>
      <c r="B104" s="298">
        <v>731</v>
      </c>
      <c r="C104" s="299">
        <v>735191905</v>
      </c>
      <c r="D104" t="s" s="147">
        <v>2613</v>
      </c>
      <c r="E104" s="204"/>
      <c r="F104" t="s" s="147">
        <v>2540</v>
      </c>
      <c r="G104" s="298">
        <v>19</v>
      </c>
      <c r="H104" s="267"/>
      <c r="I104" s="267">
        <f>G104*H104</f>
        <v>0</v>
      </c>
      <c r="J104" t="s" s="300">
        <f>IF(B104="MAT","ceník dodavatele",IF(B104&gt;0,"ÚRS 2023/I",0))</f>
        <v>2524</v>
      </c>
      <c r="K104" s="204"/>
      <c r="L104" s="205"/>
    </row>
    <row r="105" ht="26.4" customHeight="1">
      <c r="A105" s="292">
        <f>IF(G105&gt;0,MAX(A$12:A104)+1,0)</f>
        <v>79</v>
      </c>
      <c r="B105" t="s" s="147">
        <v>2527</v>
      </c>
      <c r="C105" s="299"/>
      <c r="D105" t="s" s="147">
        <v>2614</v>
      </c>
      <c r="E105" s="204"/>
      <c r="F105" t="s" s="147">
        <v>1399</v>
      </c>
      <c r="G105" s="298">
        <v>1</v>
      </c>
      <c r="H105" s="267"/>
      <c r="I105" s="267">
        <f>G105*H105</f>
        <v>0</v>
      </c>
      <c r="J105" t="s" s="300">
        <f>IF(B105="MAT","ceník dodavatele",IF(B105&gt;0,"ÚRS 2023/I",0))</f>
        <v>2529</v>
      </c>
      <c r="K105" s="204"/>
      <c r="L105" s="205"/>
    </row>
    <row r="106" ht="26.4" customHeight="1">
      <c r="A106" s="292">
        <f>IF(G106&gt;0,MAX(A$12:A105)+1,0)</f>
        <v>80</v>
      </c>
      <c r="B106" t="s" s="147">
        <v>2527</v>
      </c>
      <c r="C106" s="299"/>
      <c r="D106" t="s" s="147">
        <v>2615</v>
      </c>
      <c r="E106" s="204"/>
      <c r="F106" t="s" s="147">
        <v>1399</v>
      </c>
      <c r="G106" s="298">
        <v>1</v>
      </c>
      <c r="H106" s="267"/>
      <c r="I106" s="267">
        <f>G106*H106</f>
        <v>0</v>
      </c>
      <c r="J106" t="s" s="300">
        <f>IF(B106="MAT","ceník dodavatele",IF(B106&gt;0,"ÚRS 2023/I",0))</f>
        <v>2529</v>
      </c>
      <c r="K106" s="204"/>
      <c r="L106" s="205"/>
    </row>
    <row r="107" ht="26.4" customHeight="1">
      <c r="A107" s="292">
        <f>IF(G107&gt;0,MAX(A$12:A106)+1,0)</f>
        <v>81</v>
      </c>
      <c r="B107" t="s" s="147">
        <v>2527</v>
      </c>
      <c r="C107" s="299"/>
      <c r="D107" t="s" s="147">
        <v>2616</v>
      </c>
      <c r="E107" s="204"/>
      <c r="F107" t="s" s="147">
        <v>1399</v>
      </c>
      <c r="G107" s="298">
        <v>1</v>
      </c>
      <c r="H107" s="267"/>
      <c r="I107" s="267">
        <f>G107*H107</f>
        <v>0</v>
      </c>
      <c r="J107" t="s" s="300">
        <f>IF(B107="MAT","ceník dodavatele",IF(B107&gt;0,"ÚRS 2023/I",0))</f>
        <v>2529</v>
      </c>
      <c r="K107" s="204"/>
      <c r="L107" s="205"/>
    </row>
    <row r="108" ht="39.6" customHeight="1">
      <c r="A108" s="292">
        <f>IF(G108&gt;0,MAX(A$12:A107)+1,0)</f>
        <v>82</v>
      </c>
      <c r="B108" t="s" s="147">
        <v>2527</v>
      </c>
      <c r="C108" s="299"/>
      <c r="D108" t="s" s="147">
        <v>2617</v>
      </c>
      <c r="E108" s="204"/>
      <c r="F108" t="s" s="147">
        <v>1399</v>
      </c>
      <c r="G108" s="298">
        <v>1</v>
      </c>
      <c r="H108" s="267"/>
      <c r="I108" s="267">
        <f>G108*H108</f>
        <v>0</v>
      </c>
      <c r="J108" t="s" s="300">
        <f>IF(B108="MAT","ceník dodavatele",IF(B108&gt;0,"ÚRS 2023/I",0))</f>
        <v>2529</v>
      </c>
      <c r="K108" s="204"/>
      <c r="L108" s="205"/>
    </row>
    <row r="109" ht="39.6" customHeight="1">
      <c r="A109" s="292">
        <f>IF(G109&gt;0,MAX(A$12:A108)+1,0)</f>
        <v>83</v>
      </c>
      <c r="B109" t="s" s="147">
        <v>2527</v>
      </c>
      <c r="C109" s="299"/>
      <c r="D109" t="s" s="147">
        <v>2618</v>
      </c>
      <c r="E109" s="204"/>
      <c r="F109" t="s" s="147">
        <v>1399</v>
      </c>
      <c r="G109" s="298">
        <v>1</v>
      </c>
      <c r="H109" s="267"/>
      <c r="I109" s="267">
        <f>G109*H109</f>
        <v>0</v>
      </c>
      <c r="J109" t="s" s="300">
        <f>IF(B109="MAT","ceník dodavatele",IF(B109&gt;0,"ÚRS 2023/I",0))</f>
        <v>2529</v>
      </c>
      <c r="K109" s="204"/>
      <c r="L109" s="205"/>
    </row>
    <row r="110" ht="15" customHeight="1">
      <c r="A110" s="292">
        <f>IF(G110&gt;0,MAX(A$12:A109)+1,0)</f>
        <v>84</v>
      </c>
      <c r="B110" s="298">
        <v>731</v>
      </c>
      <c r="C110" s="299">
        <v>998735201</v>
      </c>
      <c r="D110" t="s" s="147">
        <v>2619</v>
      </c>
      <c r="E110" s="204"/>
      <c r="F110" t="s" s="147">
        <v>1119</v>
      </c>
      <c r="G110" s="303">
        <v>2.26</v>
      </c>
      <c r="H110" s="267">
        <f>SUM(I94:I109)/100</f>
        <v>0</v>
      </c>
      <c r="I110" s="267">
        <f>G110*H110</f>
        <v>0</v>
      </c>
      <c r="J110" t="s" s="300">
        <f>IF(B110="MAT","ceník dodavatele",IF(B110&gt;0,"ÚRS 2023/I",0))</f>
        <v>2524</v>
      </c>
      <c r="K110" s="204"/>
      <c r="L110" s="205"/>
    </row>
    <row r="111" ht="15" customHeight="1">
      <c r="A111" s="292">
        <f>IF(G111&gt;0,MAX(A$12:A110)+1,0)</f>
        <v>0</v>
      </c>
      <c r="B111" s="204"/>
      <c r="C111" s="299"/>
      <c r="D111" t="s" s="304">
        <v>2620</v>
      </c>
      <c r="E111" s="305"/>
      <c r="F111" s="204"/>
      <c r="G111" s="204"/>
      <c r="H111" s="306">
        <f>SUM(I94:I110)</f>
        <v>0</v>
      </c>
      <c r="I111" s="267">
        <f>G111*H111</f>
        <v>0</v>
      </c>
      <c r="J111" s="297">
        <f>IF(B111="MAT","ceník dodavatele",IF(B111&gt;0,"ÚRS 2023/I",0))</f>
        <v>0</v>
      </c>
      <c r="K111" s="204"/>
      <c r="L111" s="205"/>
    </row>
    <row r="112" ht="15" customHeight="1">
      <c r="A112" s="292">
        <f>IF(G112&gt;0,MAX(A$12:A111)+1,0)</f>
        <v>0</v>
      </c>
      <c r="B112" s="204"/>
      <c r="C112" s="299"/>
      <c r="D112" s="305"/>
      <c r="E112" s="305"/>
      <c r="F112" s="204"/>
      <c r="G112" s="204"/>
      <c r="H112" s="306"/>
      <c r="I112" s="267"/>
      <c r="J112" s="297">
        <f>IF(B112="MAT","ceník dodavatele",IF(B112&gt;0,"ÚRS 2023/I",0))</f>
        <v>0</v>
      </c>
      <c r="K112" s="204"/>
      <c r="L112" s="205"/>
    </row>
    <row r="113" ht="15" customHeight="1">
      <c r="A113" s="292">
        <f>IF(G113&gt;0,MAX(A$12:A112)+1,0)</f>
        <v>0</v>
      </c>
      <c r="B113" s="204"/>
      <c r="C113" s="293"/>
      <c r="D113" t="s" s="294">
        <v>2621</v>
      </c>
      <c r="E113" s="295"/>
      <c r="F113" s="204"/>
      <c r="G113" s="204"/>
      <c r="H113" s="296"/>
      <c r="I113" s="296"/>
      <c r="J113" s="297">
        <f>IF(B113="MAT","ceník dodavatele",IF(B113&gt;0,"ÚRS 2023/I",0))</f>
        <v>0</v>
      </c>
      <c r="K113" s="204"/>
      <c r="L113" s="205"/>
    </row>
    <row r="114" ht="15.6" customHeight="1">
      <c r="A114" s="292">
        <f>IF(G114&gt;0,MAX(A$12:A113)+1,0)</f>
        <v>85</v>
      </c>
      <c r="B114" s="298">
        <v>783</v>
      </c>
      <c r="C114" s="299">
        <v>783606822</v>
      </c>
      <c r="D114" t="s" s="147">
        <v>2622</v>
      </c>
      <c r="E114" s="305"/>
      <c r="F114" t="s" s="147">
        <v>2606</v>
      </c>
      <c r="G114" s="298">
        <v>16.72</v>
      </c>
      <c r="H114" s="267"/>
      <c r="I114" s="267">
        <f>G114*H114</f>
        <v>0</v>
      </c>
      <c r="J114" t="s" s="300">
        <f>IF(B114="MAT","ceník dodavatele",IF(B114&gt;0,"ÚRS 2023/I",0))</f>
        <v>2524</v>
      </c>
      <c r="K114" s="204"/>
      <c r="L114" s="205"/>
    </row>
    <row r="115" ht="15.6" customHeight="1">
      <c r="A115" s="292">
        <f>IF(G115&gt;0,MAX(A$12:A114)+1,0)</f>
        <v>86</v>
      </c>
      <c r="B115" s="298">
        <v>783</v>
      </c>
      <c r="C115" s="299">
        <v>783614141</v>
      </c>
      <c r="D115" t="s" s="147">
        <v>2623</v>
      </c>
      <c r="E115" s="305"/>
      <c r="F115" t="s" s="147">
        <v>2606</v>
      </c>
      <c r="G115" s="298">
        <v>16.72</v>
      </c>
      <c r="H115" s="267"/>
      <c r="I115" s="267">
        <f>G115*H115</f>
        <v>0</v>
      </c>
      <c r="J115" t="s" s="300">
        <f>IF(B115="MAT","ceník dodavatele",IF(B115&gt;0,"ÚRS 2023/I",0))</f>
        <v>2524</v>
      </c>
      <c r="K115" s="204"/>
      <c r="L115" s="205"/>
    </row>
    <row r="116" ht="15.6" customHeight="1">
      <c r="A116" s="292">
        <f>IF(G116&gt;0,MAX(A$12:A115)+1,0)</f>
        <v>87</v>
      </c>
      <c r="B116" s="298">
        <v>783</v>
      </c>
      <c r="C116" s="299">
        <v>783617117</v>
      </c>
      <c r="D116" t="s" s="147">
        <v>2624</v>
      </c>
      <c r="E116" s="204"/>
      <c r="F116" t="s" s="147">
        <v>2606</v>
      </c>
      <c r="G116" s="298">
        <v>16.72</v>
      </c>
      <c r="H116" s="267"/>
      <c r="I116" s="267">
        <f>G116*H116</f>
        <v>0</v>
      </c>
      <c r="J116" t="s" s="300">
        <f>IF(B116="MAT","ceník dodavatele",IF(B116&gt;0,"ÚRS 2023/I",0))</f>
        <v>2524</v>
      </c>
      <c r="K116" s="204"/>
      <c r="L116" s="205"/>
    </row>
    <row r="117" ht="15" customHeight="1">
      <c r="A117" s="292">
        <f>IF(G117&gt;0,MAX(A$12:A116)+1,0)</f>
        <v>88</v>
      </c>
      <c r="B117" s="298">
        <v>783</v>
      </c>
      <c r="C117" s="299">
        <v>783614551</v>
      </c>
      <c r="D117" t="s" s="147">
        <v>2625</v>
      </c>
      <c r="E117" s="204"/>
      <c r="F117" t="s" s="147">
        <v>343</v>
      </c>
      <c r="G117" s="298">
        <v>96</v>
      </c>
      <c r="H117" s="267"/>
      <c r="I117" s="267">
        <f>G117*H117</f>
        <v>0</v>
      </c>
      <c r="J117" t="s" s="300">
        <f>IF(B117="MAT","ceník dodavatele",IF(B117&gt;0,"ÚRS 2023/I",0))</f>
        <v>2524</v>
      </c>
      <c r="K117" s="204"/>
      <c r="L117" s="205"/>
    </row>
    <row r="118" ht="15" customHeight="1">
      <c r="A118" s="292">
        <f>IF(G118&gt;0,MAX(A$12:A117)+1,0)</f>
        <v>89</v>
      </c>
      <c r="B118" s="298">
        <v>783</v>
      </c>
      <c r="C118" s="299">
        <v>783617611</v>
      </c>
      <c r="D118" t="s" s="147">
        <v>2626</v>
      </c>
      <c r="E118" s="204"/>
      <c r="F118" t="s" s="147">
        <v>343</v>
      </c>
      <c r="G118" s="298">
        <v>12</v>
      </c>
      <c r="H118" s="267"/>
      <c r="I118" s="267">
        <f>G118*H118</f>
        <v>0</v>
      </c>
      <c r="J118" t="s" s="300">
        <f>IF(B118="MAT","ceník dodavatele",IF(B118&gt;0,"ÚRS 2023/I",0))</f>
        <v>2524</v>
      </c>
      <c r="K118" s="204"/>
      <c r="L118" s="205"/>
    </row>
    <row r="119" ht="15" customHeight="1">
      <c r="A119" s="292">
        <f>IF(G119&gt;0,MAX(A$12:A118)+1,0)</f>
        <v>0</v>
      </c>
      <c r="B119" s="204"/>
      <c r="C119" s="299"/>
      <c r="D119" t="s" s="304">
        <v>2627</v>
      </c>
      <c r="E119" s="305"/>
      <c r="F119" s="204"/>
      <c r="G119" s="204"/>
      <c r="H119" s="306">
        <f>SUM(I113:I118)</f>
        <v>0</v>
      </c>
      <c r="I119" s="267">
        <f>G119*H119</f>
        <v>0</v>
      </c>
      <c r="J119" s="297">
        <f>IF(B119="MAT","ceník dodavatele",IF(B119&gt;0,"ÚRS 2023/I",0))</f>
        <v>0</v>
      </c>
      <c r="K119" s="204"/>
      <c r="L119" s="205"/>
    </row>
    <row r="120" ht="15" customHeight="1">
      <c r="A120" s="292">
        <f>IF(G120&gt;0,MAX(A$12:A119)+1,0)</f>
        <v>0</v>
      </c>
      <c r="B120" s="204"/>
      <c r="C120" s="299"/>
      <c r="D120" s="305"/>
      <c r="E120" s="305"/>
      <c r="F120" s="204"/>
      <c r="G120" s="204"/>
      <c r="H120" s="306"/>
      <c r="I120" s="267"/>
      <c r="J120" s="297">
        <f>IF(B120="MAT","ceník dodavatele",IF(B120&gt;0,"ÚRS 2023/I",0))</f>
        <v>0</v>
      </c>
      <c r="K120" s="204"/>
      <c r="L120" s="205"/>
    </row>
    <row r="121" ht="15" customHeight="1">
      <c r="A121" s="292">
        <f>IF(G121&gt;0,MAX(A$12:A120)+1,0)</f>
        <v>0</v>
      </c>
      <c r="B121" s="204"/>
      <c r="C121" s="293"/>
      <c r="D121" t="s" s="294">
        <v>103</v>
      </c>
      <c r="E121" s="295"/>
      <c r="F121" s="204"/>
      <c r="G121" s="204"/>
      <c r="H121" s="296"/>
      <c r="I121" s="296"/>
      <c r="J121" s="297">
        <f>IF(B121="MAT","ceník dodavatele",IF(B121&gt;0,"ÚRS 2023/I",0))</f>
        <v>0</v>
      </c>
      <c r="K121" s="204"/>
      <c r="L121" s="205"/>
    </row>
    <row r="122" ht="26.4" customHeight="1">
      <c r="A122" s="292">
        <f>IF(G122&gt;0,MAX(A$12:A121)+1,0)</f>
        <v>90</v>
      </c>
      <c r="B122" t="s" s="147">
        <v>1948</v>
      </c>
      <c r="C122" t="s" s="147">
        <v>2628</v>
      </c>
      <c r="D122" t="s" s="147">
        <v>2629</v>
      </c>
      <c r="E122" s="204"/>
      <c r="F122" t="s" s="147">
        <v>1953</v>
      </c>
      <c r="G122" s="298">
        <v>24</v>
      </c>
      <c r="H122" s="267"/>
      <c r="I122" s="267">
        <f>G122*H122</f>
        <v>0</v>
      </c>
      <c r="J122" t="s" s="300">
        <f>IF(B122="MAT","ceník dodavatele",IF(B122&gt;0,"ÚRS 2023/I",0))</f>
        <v>2524</v>
      </c>
      <c r="K122" s="204"/>
      <c r="L122" s="205"/>
    </row>
    <row r="123" ht="26.4" customHeight="1">
      <c r="A123" s="292">
        <f>IF(G123&gt;0,MAX(A$12:A122)+1,0)</f>
        <v>91</v>
      </c>
      <c r="B123" t="s" s="147">
        <v>1948</v>
      </c>
      <c r="C123" t="s" s="147">
        <v>2630</v>
      </c>
      <c r="D123" t="s" s="147">
        <v>2631</v>
      </c>
      <c r="E123" s="204"/>
      <c r="F123" t="s" s="147">
        <v>1953</v>
      </c>
      <c r="G123" s="298">
        <v>24</v>
      </c>
      <c r="H123" s="267"/>
      <c r="I123" s="267">
        <f>G123*H123</f>
        <v>0</v>
      </c>
      <c r="J123" t="s" s="300">
        <f>IF(B123="MAT","ceník dodavatele",IF(B123&gt;0,"ÚRS 2023/I",0))</f>
        <v>2524</v>
      </c>
      <c r="K123" s="204"/>
      <c r="L123" s="205"/>
    </row>
    <row r="124" ht="26.4" customHeight="1">
      <c r="A124" s="292">
        <f>IF(G124&gt;0,MAX(A$12:A123)+1,0)</f>
        <v>92</v>
      </c>
      <c r="B124" t="s" s="147">
        <v>1948</v>
      </c>
      <c r="C124" t="s" s="147">
        <v>2632</v>
      </c>
      <c r="D124" t="s" s="147">
        <v>2633</v>
      </c>
      <c r="E124" s="204"/>
      <c r="F124" t="s" s="147">
        <v>1953</v>
      </c>
      <c r="G124" s="298">
        <v>16</v>
      </c>
      <c r="H124" s="267"/>
      <c r="I124" s="267">
        <f>G124*H124</f>
        <v>0</v>
      </c>
      <c r="J124" t="s" s="300">
        <f>IF(B124="MAT","ceník dodavatele",IF(B124&gt;0,"ÚRS 2023/I",0))</f>
        <v>2524</v>
      </c>
      <c r="K124" s="204"/>
      <c r="L124" s="205"/>
    </row>
    <row r="125" ht="15" customHeight="1">
      <c r="A125" s="292">
        <f>IF(G125&gt;0,MAX(A$12:A124)+1,0)</f>
        <v>0</v>
      </c>
      <c r="B125" s="204"/>
      <c r="C125" s="299"/>
      <c r="D125" t="s" s="304">
        <v>2634</v>
      </c>
      <c r="E125" s="305"/>
      <c r="F125" s="204"/>
      <c r="G125" s="204"/>
      <c r="H125" s="306">
        <f>SUM(I121:I124)</f>
        <v>0</v>
      </c>
      <c r="I125" s="267">
        <f>G125*H125</f>
        <v>0</v>
      </c>
      <c r="J125" s="297">
        <f>IF(B125="MAT","ceník dodavatele",IF(B125&gt;0,"ÚRS 2023/I",0))</f>
        <v>0</v>
      </c>
      <c r="K125" s="204"/>
      <c r="L125" s="205"/>
    </row>
    <row r="126" ht="15" customHeight="1">
      <c r="A126" s="292">
        <f>IF(G126&gt;0,MAX(A$12:A125)+1,0)</f>
        <v>0</v>
      </c>
      <c r="B126" s="204"/>
      <c r="C126" s="299"/>
      <c r="D126" s="305"/>
      <c r="E126" s="305"/>
      <c r="F126" s="204"/>
      <c r="G126" s="204"/>
      <c r="H126" s="306"/>
      <c r="I126" s="267"/>
      <c r="J126" s="297">
        <f>IF(B126="MAT","ceník dodavatele",IF(B126&gt;0,"ÚRS 2023/I",0))</f>
        <v>0</v>
      </c>
      <c r="K126" s="204"/>
      <c r="L126" s="205"/>
    </row>
    <row r="127" ht="15" customHeight="1">
      <c r="A127" s="292">
        <f>IF(G127&gt;0,MAX(A$12:A126)+1,0)</f>
        <v>0</v>
      </c>
      <c r="B127" s="204"/>
      <c r="C127" s="299"/>
      <c r="D127" t="s" s="294">
        <v>2635</v>
      </c>
      <c r="E127" s="295"/>
      <c r="F127" s="204"/>
      <c r="G127" s="204"/>
      <c r="H127" s="306"/>
      <c r="I127" s="267"/>
      <c r="J127" s="297">
        <f>IF(B127="MAT","ceník dodavatele",IF(B127&gt;0,"ÚRS 2023/I",0))</f>
        <v>0</v>
      </c>
      <c r="K127" s="204"/>
      <c r="L127" s="205"/>
    </row>
    <row r="128" ht="15" customHeight="1">
      <c r="A128" s="292">
        <f>IF(G128&gt;0,MAX(A$12:A127)+1,0)</f>
        <v>93</v>
      </c>
      <c r="B128" t="s" s="147">
        <v>1973</v>
      </c>
      <c r="C128" t="s" s="147">
        <v>2001</v>
      </c>
      <c r="D128" t="s" s="147">
        <v>2636</v>
      </c>
      <c r="E128" s="204"/>
      <c r="F128" t="s" s="147">
        <v>1119</v>
      </c>
      <c r="G128" s="303">
        <v>1.3</v>
      </c>
      <c r="H128" s="267">
        <f>SUM(I12:I126)/100</f>
        <v>0</v>
      </c>
      <c r="I128" s="267">
        <f>G128*H128</f>
        <v>0</v>
      </c>
      <c r="J128" t="s" s="300">
        <f>IF(B128="MAT","ceník dodavatele",IF(B128&gt;0,"ÚRS 2023/I",0))</f>
        <v>2524</v>
      </c>
      <c r="K128" s="204"/>
      <c r="L128" s="205"/>
    </row>
    <row r="129" ht="15" customHeight="1">
      <c r="A129" s="292">
        <f>IF(G129&gt;0,MAX(A$12:A128)+1,0)</f>
        <v>94</v>
      </c>
      <c r="B129" t="s" s="147">
        <v>1973</v>
      </c>
      <c r="C129" t="s" s="147">
        <v>2011</v>
      </c>
      <c r="D129" t="s" s="147">
        <v>2012</v>
      </c>
      <c r="E129" s="204"/>
      <c r="F129" t="s" s="147">
        <v>1119</v>
      </c>
      <c r="G129" s="303">
        <v>0.6</v>
      </c>
      <c r="H129" s="267">
        <f>SUM(I12:I126)/100</f>
        <v>0</v>
      </c>
      <c r="I129" s="267">
        <f>G129*H129</f>
        <v>0</v>
      </c>
      <c r="J129" t="s" s="300">
        <f>IF(B129="MAT","ceník dodavatele",IF(B129&gt;0,"ÚRS 2023/I",0))</f>
        <v>2524</v>
      </c>
      <c r="K129" s="204"/>
      <c r="L129" s="205"/>
    </row>
    <row r="130" ht="15" customHeight="1">
      <c r="A130" s="292">
        <f>IF(G130&gt;0,MAX(A$12:A129)+1,0)</f>
        <v>95</v>
      </c>
      <c r="B130" t="s" s="147">
        <v>1973</v>
      </c>
      <c r="C130" t="s" s="147">
        <v>2637</v>
      </c>
      <c r="D130" t="s" s="147">
        <v>2638</v>
      </c>
      <c r="E130" s="204"/>
      <c r="F130" t="s" s="147">
        <v>1119</v>
      </c>
      <c r="G130" s="303">
        <v>2.5</v>
      </c>
      <c r="H130" s="267">
        <f>SUM(I12:I127)/100</f>
        <v>0</v>
      </c>
      <c r="I130" s="267">
        <f>G130*H130</f>
        <v>0</v>
      </c>
      <c r="J130" t="s" s="300">
        <f>IF(B130="MAT","ceník dodavatele",IF(B130&gt;0,"ÚRS 2023/I",0))</f>
        <v>2524</v>
      </c>
      <c r="K130" s="204"/>
      <c r="L130" s="205"/>
    </row>
    <row r="131" ht="15" customHeight="1">
      <c r="A131" s="292">
        <f>IF(G131&gt;0,MAX(A$12:A130)+1,0)</f>
        <v>96</v>
      </c>
      <c r="B131" t="s" s="147">
        <v>1973</v>
      </c>
      <c r="C131" t="s" s="147">
        <v>1987</v>
      </c>
      <c r="D131" t="s" s="147">
        <v>1988</v>
      </c>
      <c r="E131" s="204"/>
      <c r="F131" t="s" s="147">
        <v>1399</v>
      </c>
      <c r="G131" s="303">
        <v>1</v>
      </c>
      <c r="H131" s="267"/>
      <c r="I131" s="267">
        <f>G131*H131</f>
        <v>0</v>
      </c>
      <c r="J131" t="s" s="300">
        <f>IF(B131="MAT","ceník dodavatele",IF(B131&gt;0,"ÚRS 2023/I",0))</f>
        <v>2524</v>
      </c>
      <c r="K131" s="204"/>
      <c r="L131" s="205"/>
    </row>
    <row r="132" ht="15" customHeight="1">
      <c r="A132" s="292">
        <f>IF(G132&gt;0,MAX(A$12:A131)+1,0)</f>
        <v>0</v>
      </c>
      <c r="B132" s="204"/>
      <c r="C132" s="299"/>
      <c r="D132" t="s" s="304">
        <v>2639</v>
      </c>
      <c r="E132" s="305"/>
      <c r="F132" s="204"/>
      <c r="G132" s="204"/>
      <c r="H132" s="306">
        <f>SUM(I128:I131)</f>
        <v>0</v>
      </c>
      <c r="I132" s="267"/>
      <c r="J132" s="297">
        <f>IF(B132="MAT","ceník dodavatele",IF(B132&gt;0,"ÚRS 2020 01",0))</f>
        <v>0</v>
      </c>
      <c r="K132" s="204"/>
      <c r="L132" s="205"/>
    </row>
    <row r="133" ht="15" customHeight="1">
      <c r="A133" s="292">
        <f>IF(G133&gt;0,MAX(A$12:A132)+1,0)</f>
        <v>0</v>
      </c>
      <c r="B133" s="204"/>
      <c r="C133" s="299"/>
      <c r="D133" s="204"/>
      <c r="E133" s="204"/>
      <c r="F133" s="204"/>
      <c r="G133" s="204"/>
      <c r="H133" s="204"/>
      <c r="I133" s="204"/>
      <c r="J133" s="297">
        <f>IF(B133="MAT","ceník dodavatele",IF(B133&gt;0,"ÚRS 2020 01",0))</f>
        <v>0</v>
      </c>
      <c r="K133" s="204"/>
      <c r="L133" s="205"/>
    </row>
    <row r="134" ht="15.65" customHeight="1">
      <c r="A134" s="292">
        <f>IF(G134&gt;0,MAX(A$12:A133)+1,0)</f>
        <v>0</v>
      </c>
      <c r="B134" s="204"/>
      <c r="C134" s="204"/>
      <c r="D134" s="204"/>
      <c r="E134" s="204"/>
      <c r="F134" s="204"/>
      <c r="G134" s="204"/>
      <c r="H134" t="s" s="264">
        <v>2504</v>
      </c>
      <c r="I134" s="265">
        <f>SUM(I12:I133)</f>
        <v>0</v>
      </c>
      <c r="J134" s="297">
        <f>IF(B134="MAT","ceník dodavatele",IF(B134&gt;0,"ÚRS 2020 01",0))</f>
        <v>0</v>
      </c>
      <c r="K134" s="204"/>
      <c r="L134" s="205"/>
    </row>
    <row r="135" ht="15" customHeight="1">
      <c r="A135" s="292">
        <f>IF(G135&gt;0,MAX(A$12:A134)+1,0)</f>
        <v>0</v>
      </c>
      <c r="B135" s="204"/>
      <c r="C135" s="204"/>
      <c r="D135" s="204"/>
      <c r="E135" s="204"/>
      <c r="F135" s="204"/>
      <c r="G135" s="204"/>
      <c r="H135" t="s" s="261">
        <v>48</v>
      </c>
      <c r="I135" s="267"/>
      <c r="J135" s="297">
        <f>IF(B135="MAT","ceník dodavatele",IF(B135&gt;0,"ÚRS 2020 01",0))</f>
        <v>0</v>
      </c>
      <c r="K135" s="204"/>
      <c r="L135" s="205"/>
    </row>
    <row r="136" ht="15" customHeight="1">
      <c r="A136" s="292">
        <f>IF(G136&gt;0,MAX(A$12:A135)+1,0)</f>
        <v>0</v>
      </c>
      <c r="B136" s="204"/>
      <c r="C136" s="204"/>
      <c r="D136" s="204"/>
      <c r="E136" s="204"/>
      <c r="F136" s="204"/>
      <c r="G136" s="204"/>
      <c r="H136" s="268">
        <f>H8</f>
        <v>0.21</v>
      </c>
      <c r="I136" s="267">
        <f>I134*H136</f>
        <v>0</v>
      </c>
      <c r="J136" s="297">
        <f>IF(B136="MAT","ceník dodavatele",IF(B136&gt;0,"ÚRS 2020 01",0))</f>
        <v>0</v>
      </c>
      <c r="K136" s="204"/>
      <c r="L136" s="205"/>
    </row>
    <row r="137" ht="15" customHeight="1">
      <c r="A137" s="292">
        <f>IF(G137&gt;0,MAX(A$12:A136)+1,0)</f>
        <v>0</v>
      </c>
      <c r="B137" s="204"/>
      <c r="C137" s="204"/>
      <c r="D137" s="204"/>
      <c r="E137" s="204"/>
      <c r="F137" s="204"/>
      <c r="G137" s="204"/>
      <c r="H137" s="204"/>
      <c r="I137" s="204"/>
      <c r="J137" s="297">
        <f>IF(B137="MAT","ceník dodavatele",IF(B137&gt;0,"ÚRS 2020 01",0))</f>
        <v>0</v>
      </c>
      <c r="K137" s="204"/>
      <c r="L137" s="205"/>
    </row>
    <row r="138" ht="15" customHeight="1">
      <c r="A138" s="292">
        <f>IF(G138&gt;0,MAX(A$12:A137)+1,0)</f>
        <v>0</v>
      </c>
      <c r="B138" s="204"/>
      <c r="C138" s="204"/>
      <c r="D138" s="204"/>
      <c r="E138" s="204"/>
      <c r="F138" s="204"/>
      <c r="G138" s="204"/>
      <c r="H138" t="s" s="270">
        <v>2512</v>
      </c>
      <c r="I138" s="271">
        <f>SUM(I134:I136)</f>
        <v>0</v>
      </c>
      <c r="J138" s="297">
        <f>IF(B138="MAT","ceník dodavatele",IF(B138&gt;0,"ÚRS 2020 01",0))</f>
        <v>0</v>
      </c>
      <c r="K138" s="204"/>
      <c r="L138" s="205"/>
    </row>
    <row r="139" ht="15" customHeight="1">
      <c r="A139" s="292">
        <f>IF(G139&gt;0,MAX(A$12:A138)+1,0)</f>
        <v>0</v>
      </c>
      <c r="B139" s="204"/>
      <c r="C139" s="299"/>
      <c r="D139" s="204"/>
      <c r="E139" s="204"/>
      <c r="F139" s="204"/>
      <c r="G139" s="204"/>
      <c r="H139" s="204"/>
      <c r="I139" s="204"/>
      <c r="J139" s="297">
        <f>IF(B139="MAT","ceník dodavatele",IF(B139&gt;0,"ÚRS 2020 01",0))</f>
        <v>0</v>
      </c>
      <c r="K139" s="204"/>
      <c r="L139" s="205"/>
    </row>
    <row r="140" ht="149.25" customHeight="1">
      <c r="A140" s="202">
        <f>IF(G140&gt;0,MAX(A$12:A139)+1,0)</f>
      </c>
      <c r="B140" t="s" s="311">
        <v>2640</v>
      </c>
      <c r="C140" s="312"/>
      <c r="D140" s="312"/>
      <c r="E140" s="312"/>
      <c r="F140" s="312"/>
      <c r="G140" s="312"/>
      <c r="H140" s="204"/>
      <c r="I140" s="204"/>
      <c r="J140" s="313"/>
      <c r="K140" s="204"/>
      <c r="L140" s="205"/>
    </row>
    <row r="141" ht="15" customHeight="1">
      <c r="A141" s="202">
        <f>IF(G141&gt;0,MAX(A$12:A140)+1,0)</f>
      </c>
      <c r="B141" s="204"/>
      <c r="C141" s="312"/>
      <c r="D141" s="312"/>
      <c r="E141" s="312"/>
      <c r="F141" s="312"/>
      <c r="G141" s="312"/>
      <c r="H141" s="312"/>
      <c r="I141" s="204"/>
      <c r="J141" s="297">
        <f>IF(B141="MAT","ceník dodavatele",IF(B141&gt;0,"ÚRS 2020 01",0))</f>
        <v>0</v>
      </c>
      <c r="K141" s="204"/>
      <c r="L141" s="205"/>
    </row>
    <row r="142" ht="15" customHeight="1">
      <c r="A142" s="292">
        <f>IF(G142&gt;0,MAX(A$12:A141)+1,0)</f>
        <v>0</v>
      </c>
      <c r="B142" s="204"/>
      <c r="C142" s="299"/>
      <c r="D142" s="204"/>
      <c r="E142" s="204"/>
      <c r="F142" s="204"/>
      <c r="G142" s="204"/>
      <c r="H142" s="204"/>
      <c r="I142" s="204"/>
      <c r="J142" s="297">
        <f>IF(B142="MAT","ceník dodavatele",IF(B142&gt;0,"ÚRS 2020 01",0))</f>
        <v>0</v>
      </c>
      <c r="K142" s="204"/>
      <c r="L142" s="205"/>
    </row>
    <row r="143" ht="15" customHeight="1">
      <c r="A143" s="292">
        <f>IF(G143&gt;0,MAX(A$12:A142)+1,0)</f>
        <v>0</v>
      </c>
      <c r="B143" s="204"/>
      <c r="C143" s="299"/>
      <c r="D143" s="204"/>
      <c r="E143" s="204"/>
      <c r="F143" s="204"/>
      <c r="G143" s="204"/>
      <c r="H143" s="204"/>
      <c r="I143" s="204"/>
      <c r="J143" s="297">
        <f>IF(B143="MAT","ceník dodavatele",IF(B143&gt;0,"ÚRS 2020 01",0))</f>
        <v>0</v>
      </c>
      <c r="K143" s="204"/>
      <c r="L143" s="205"/>
    </row>
    <row r="144" ht="15" customHeight="1">
      <c r="A144" s="292">
        <f>IF(G144&gt;0,MAX(A$12:A143)+1,0)</f>
        <v>0</v>
      </c>
      <c r="B144" s="204"/>
      <c r="C144" s="299"/>
      <c r="D144" s="204"/>
      <c r="E144" s="204"/>
      <c r="F144" s="204"/>
      <c r="G144" s="204"/>
      <c r="H144" s="204"/>
      <c r="I144" s="204"/>
      <c r="J144" s="297">
        <f>IF(B144="MAT","ceník dodavatele",IF(B144&gt;0,"ÚRS 2020 01",0))</f>
        <v>0</v>
      </c>
      <c r="K144" s="204"/>
      <c r="L144" s="205"/>
    </row>
    <row r="145" ht="15" customHeight="1">
      <c r="A145" s="292">
        <f>IF(G145&gt;0,MAX(A$12:A144)+1,0)</f>
        <v>0</v>
      </c>
      <c r="B145" s="204"/>
      <c r="C145" s="299"/>
      <c r="D145" s="204"/>
      <c r="E145" s="204"/>
      <c r="F145" s="204"/>
      <c r="G145" s="204"/>
      <c r="H145" s="204"/>
      <c r="I145" s="204"/>
      <c r="J145" s="297">
        <f>IF(B145="MAT","ceník dodavatele",IF(B145&gt;0,"ÚRS 2020 01",0))</f>
        <v>0</v>
      </c>
      <c r="K145" s="204"/>
      <c r="L145" s="205"/>
    </row>
    <row r="146" ht="15" customHeight="1">
      <c r="A146" s="292">
        <f>IF(G146&gt;0,MAX(A$12:A145)+1,0)</f>
        <v>0</v>
      </c>
      <c r="B146" s="204"/>
      <c r="C146" s="299"/>
      <c r="D146" s="204"/>
      <c r="E146" s="204"/>
      <c r="F146" s="204"/>
      <c r="G146" s="204"/>
      <c r="H146" s="204"/>
      <c r="I146" s="204"/>
      <c r="J146" s="297">
        <f>IF(B146="MAT","ceník dodavatele",IF(B146&gt;0,"ÚRS 2020 01",0))</f>
        <v>0</v>
      </c>
      <c r="K146" s="204"/>
      <c r="L146" s="205"/>
    </row>
    <row r="147" ht="15" customHeight="1">
      <c r="A147" s="292">
        <f>IF(G147&gt;0,MAX(A$12:A146)+1,0)</f>
        <v>0</v>
      </c>
      <c r="B147" s="204"/>
      <c r="C147" s="299"/>
      <c r="D147" s="204"/>
      <c r="E147" s="204"/>
      <c r="F147" s="204"/>
      <c r="G147" s="204"/>
      <c r="H147" s="204"/>
      <c r="I147" s="204"/>
      <c r="J147" s="297">
        <f>IF(B147="MAT","ceník dodavatele",IF(B147&gt;0,"ÚRS 2020 01",0))</f>
        <v>0</v>
      </c>
      <c r="K147" s="204"/>
      <c r="L147" s="205"/>
    </row>
    <row r="148" ht="15" customHeight="1">
      <c r="A148" s="292">
        <f>IF(G148&gt;0,MAX(A$12:A147)+1,0)</f>
        <v>0</v>
      </c>
      <c r="B148" s="204"/>
      <c r="C148" s="299"/>
      <c r="D148" s="204"/>
      <c r="E148" s="204"/>
      <c r="F148" s="204"/>
      <c r="G148" s="204"/>
      <c r="H148" s="204"/>
      <c r="I148" s="204"/>
      <c r="J148" s="297">
        <f>IF(B148="MAT","ceník dodavatele",IF(B148&gt;0,"ÚRS 2020 01",0))</f>
        <v>0</v>
      </c>
      <c r="K148" s="204"/>
      <c r="L148" s="205"/>
    </row>
    <row r="149" ht="15" customHeight="1">
      <c r="A149" s="292">
        <f>IF(G149&gt;0,MAX(A$12:A148)+1,0)</f>
        <v>0</v>
      </c>
      <c r="B149" s="204"/>
      <c r="C149" s="299"/>
      <c r="D149" s="204"/>
      <c r="E149" s="204"/>
      <c r="F149" s="204"/>
      <c r="G149" s="204"/>
      <c r="H149" s="204"/>
      <c r="I149" s="204"/>
      <c r="J149" s="297">
        <f>IF(B149="MAT","ceník dodavatele",IF(B149&gt;0,"ÚRS 2020 01",0))</f>
        <v>0</v>
      </c>
      <c r="K149" s="204"/>
      <c r="L149" s="205"/>
    </row>
    <row r="150" ht="15" customHeight="1">
      <c r="A150" s="292">
        <f>IF(G150&gt;0,MAX(A$12:A149)+1,0)</f>
        <v>0</v>
      </c>
      <c r="B150" s="204"/>
      <c r="C150" s="299"/>
      <c r="D150" s="204"/>
      <c r="E150" s="204"/>
      <c r="F150" s="204"/>
      <c r="G150" s="204"/>
      <c r="H150" s="204"/>
      <c r="I150" s="204"/>
      <c r="J150" s="297">
        <f>IF(B150="MAT","ceník dodavatele",IF(B150&gt;0,"ÚRS 2020 01",0))</f>
        <v>0</v>
      </c>
      <c r="K150" s="204"/>
      <c r="L150" s="205"/>
    </row>
    <row r="151" ht="15" customHeight="1">
      <c r="A151" s="292">
        <f>IF(G151&gt;0,MAX(A$12:A150)+1,0)</f>
        <v>0</v>
      </c>
      <c r="B151" s="204"/>
      <c r="C151" s="299"/>
      <c r="D151" s="204"/>
      <c r="E151" s="204"/>
      <c r="F151" s="204"/>
      <c r="G151" s="204"/>
      <c r="H151" s="204"/>
      <c r="I151" s="204"/>
      <c r="J151" s="297">
        <f>IF(B151="MAT","ceník dodavatele",IF(B151&gt;0,"ÚRS 2020 01",0))</f>
        <v>0</v>
      </c>
      <c r="K151" s="204"/>
      <c r="L151" s="205"/>
    </row>
    <row r="152" ht="15" customHeight="1">
      <c r="A152" s="292">
        <f>IF(G152&gt;0,MAX(A$12:A151)+1,0)</f>
        <v>0</v>
      </c>
      <c r="B152" s="204"/>
      <c r="C152" s="299"/>
      <c r="D152" s="204"/>
      <c r="E152" s="204"/>
      <c r="F152" s="204"/>
      <c r="G152" s="204"/>
      <c r="H152" s="204"/>
      <c r="I152" s="204"/>
      <c r="J152" s="297">
        <f>IF(B152="MAT","ceník dodavatele",IF(B152&gt;0,"ÚRS 2020 01",0))</f>
        <v>0</v>
      </c>
      <c r="K152" s="204"/>
      <c r="L152" s="205"/>
    </row>
    <row r="153" ht="15" customHeight="1">
      <c r="A153" s="292">
        <f>IF(G153&gt;0,MAX(A$12:A152)+1,0)</f>
        <v>0</v>
      </c>
      <c r="B153" s="204"/>
      <c r="C153" s="299"/>
      <c r="D153" s="204"/>
      <c r="E153" s="204"/>
      <c r="F153" s="204"/>
      <c r="G153" s="204"/>
      <c r="H153" s="204"/>
      <c r="I153" s="204"/>
      <c r="J153" s="297">
        <f>IF(B153="MAT","ceník dodavatele",IF(B153&gt;0,"ÚRS 2020 01",0))</f>
        <v>0</v>
      </c>
      <c r="K153" s="204"/>
      <c r="L153" s="205"/>
    </row>
    <row r="154" ht="15" customHeight="1">
      <c r="A154" s="292">
        <f>IF(G154&gt;0,MAX(A$12:A153)+1,0)</f>
        <v>0</v>
      </c>
      <c r="B154" s="204"/>
      <c r="C154" s="299"/>
      <c r="D154" s="204"/>
      <c r="E154" s="204"/>
      <c r="F154" s="204"/>
      <c r="G154" s="204"/>
      <c r="H154" s="204"/>
      <c r="I154" s="204"/>
      <c r="J154" s="297">
        <f>IF(B154="MAT","ceník dodavatele",IF(B154&gt;0,"ÚRS 2020 01",0))</f>
        <v>0</v>
      </c>
      <c r="K154" s="204"/>
      <c r="L154" s="205"/>
    </row>
    <row r="155" ht="15" customHeight="1">
      <c r="A155" s="292">
        <f>IF(G155&gt;0,MAX(A$12:A154)+1,0)</f>
        <v>0</v>
      </c>
      <c r="B155" s="204"/>
      <c r="C155" s="299"/>
      <c r="D155" s="204"/>
      <c r="E155" s="204"/>
      <c r="F155" s="204"/>
      <c r="G155" s="204"/>
      <c r="H155" s="204"/>
      <c r="I155" s="204"/>
      <c r="J155" s="297">
        <f>IF(B155="MAT","ceník dodavatele",IF(B155&gt;0,"ÚRS 2020 01",0))</f>
        <v>0</v>
      </c>
      <c r="K155" s="204"/>
      <c r="L155" s="205"/>
    </row>
    <row r="156" ht="15" customHeight="1">
      <c r="A156" s="292">
        <f>IF(G156&gt;0,MAX(A$12:A155)+1,0)</f>
        <v>0</v>
      </c>
      <c r="B156" s="204"/>
      <c r="C156" s="299"/>
      <c r="D156" s="204"/>
      <c r="E156" s="204"/>
      <c r="F156" s="204"/>
      <c r="G156" s="204"/>
      <c r="H156" s="204"/>
      <c r="I156" s="204"/>
      <c r="J156" s="297">
        <f>IF(B156="MAT","ceník dodavatele",IF(B156&gt;0,"ÚRS 2020 01",0))</f>
        <v>0</v>
      </c>
      <c r="K156" s="204"/>
      <c r="L156" s="205"/>
    </row>
    <row r="157" ht="15" customHeight="1">
      <c r="A157" s="292">
        <f>IF(G157&gt;0,MAX(A$12:A156)+1,0)</f>
        <v>0</v>
      </c>
      <c r="B157" s="204"/>
      <c r="C157" s="299"/>
      <c r="D157" s="204"/>
      <c r="E157" s="204"/>
      <c r="F157" s="204"/>
      <c r="G157" s="204"/>
      <c r="H157" s="204"/>
      <c r="I157" s="204"/>
      <c r="J157" s="297">
        <f>IF(B157="MAT","ceník dodavatele",IF(B157&gt;0,"ÚRS 2020 01",0))</f>
        <v>0</v>
      </c>
      <c r="K157" s="204"/>
      <c r="L157" s="205"/>
    </row>
    <row r="158" ht="15" customHeight="1">
      <c r="A158" s="292">
        <f>IF(G158&gt;0,MAX(A$12:A157)+1,0)</f>
        <v>0</v>
      </c>
      <c r="B158" s="204"/>
      <c r="C158" s="299"/>
      <c r="D158" s="204"/>
      <c r="E158" s="204"/>
      <c r="F158" s="204"/>
      <c r="G158" s="204"/>
      <c r="H158" s="204"/>
      <c r="I158" s="204"/>
      <c r="J158" s="297">
        <f>IF(B158="MAT","ceník dodavatele",IF(B158&gt;0,"ÚRS 2020 01",0))</f>
        <v>0</v>
      </c>
      <c r="K158" s="204"/>
      <c r="L158" s="205"/>
    </row>
    <row r="159" ht="15" customHeight="1">
      <c r="A159" s="292">
        <f>IF(G159&gt;0,MAX(A$12:A158)+1,0)</f>
        <v>0</v>
      </c>
      <c r="B159" s="204"/>
      <c r="C159" s="299"/>
      <c r="D159" s="204"/>
      <c r="E159" s="204"/>
      <c r="F159" s="204"/>
      <c r="G159" s="204"/>
      <c r="H159" s="204"/>
      <c r="I159" s="204"/>
      <c r="J159" s="297">
        <f>IF(B159="MAT","ceník dodavatele",IF(B159&gt;0,"ÚRS 2020 01",0))</f>
        <v>0</v>
      </c>
      <c r="K159" s="204"/>
      <c r="L159" s="205"/>
    </row>
    <row r="160" ht="15" customHeight="1">
      <c r="A160" s="292">
        <f>IF(G160&gt;0,MAX(A$12:A159)+1,0)</f>
        <v>0</v>
      </c>
      <c r="B160" s="204"/>
      <c r="C160" s="299"/>
      <c r="D160" s="204"/>
      <c r="E160" s="204"/>
      <c r="F160" s="204"/>
      <c r="G160" s="204"/>
      <c r="H160" s="204"/>
      <c r="I160" s="204"/>
      <c r="J160" s="297">
        <f>IF(B160="MAT","ceník dodavatele",IF(B160&gt;0,"ÚRS 2020 01",0))</f>
        <v>0</v>
      </c>
      <c r="K160" s="204"/>
      <c r="L160" s="205"/>
    </row>
    <row r="161" ht="15" customHeight="1">
      <c r="A161" s="292">
        <f>IF(G161&gt;0,MAX(A$12:A160)+1,0)</f>
        <v>0</v>
      </c>
      <c r="B161" s="204"/>
      <c r="C161" s="299"/>
      <c r="D161" s="204"/>
      <c r="E161" s="204"/>
      <c r="F161" s="204"/>
      <c r="G161" s="204"/>
      <c r="H161" s="204"/>
      <c r="I161" s="204"/>
      <c r="J161" s="297">
        <f>IF(B161="MAT","ceník dodavatele",IF(B161&gt;0,"ÚRS 2016 01",0))</f>
        <v>0</v>
      </c>
      <c r="K161" s="204"/>
      <c r="L161" s="205"/>
    </row>
    <row r="162" ht="15" customHeight="1">
      <c r="A162" s="202"/>
      <c r="B162" s="204"/>
      <c r="C162" s="299"/>
      <c r="D162" s="204"/>
      <c r="E162" s="204"/>
      <c r="F162" s="204"/>
      <c r="G162" s="204"/>
      <c r="H162" s="204"/>
      <c r="I162" s="204"/>
      <c r="J162" s="297">
        <f>IF(B162="MAT","ceník dodavatele",IF(B162&gt;0,"ÚRS 2016 01",0))</f>
        <v>0</v>
      </c>
      <c r="K162" s="204"/>
      <c r="L162" s="205"/>
    </row>
    <row r="163" ht="15" customHeight="1">
      <c r="A163" s="202"/>
      <c r="B163" s="204"/>
      <c r="C163" s="299"/>
      <c r="D163" s="204"/>
      <c r="E163" s="204"/>
      <c r="F163" s="204"/>
      <c r="G163" s="204"/>
      <c r="H163" s="204"/>
      <c r="I163" s="204"/>
      <c r="J163" s="297">
        <f>IF(B163="MAT","ceník dodavatele",IF(B163&gt;0,"ÚRS 2016 01",0))</f>
        <v>0</v>
      </c>
      <c r="K163" s="204"/>
      <c r="L163" s="205"/>
    </row>
    <row r="164" ht="15" customHeight="1">
      <c r="A164" s="202"/>
      <c r="B164" s="204"/>
      <c r="C164" s="299"/>
      <c r="D164" s="204"/>
      <c r="E164" s="204"/>
      <c r="F164" s="204"/>
      <c r="G164" s="204"/>
      <c r="H164" s="204"/>
      <c r="I164" s="204"/>
      <c r="J164" s="297">
        <f>IF(B164="MAT","ceník dodavatele",IF(B164&gt;0,"ÚRS 2016 01",0))</f>
        <v>0</v>
      </c>
      <c r="K164" s="204"/>
      <c r="L164" s="205"/>
    </row>
    <row r="165" ht="15" customHeight="1">
      <c r="A165" s="202"/>
      <c r="B165" s="204"/>
      <c r="C165" s="299"/>
      <c r="D165" s="204"/>
      <c r="E165" s="204"/>
      <c r="F165" s="204"/>
      <c r="G165" s="204"/>
      <c r="H165" s="204"/>
      <c r="I165" s="204"/>
      <c r="J165" s="297">
        <f>IF(B165="MAT","ceník dodavatele",IF(B165&gt;0,"ÚRS 2016 01",0))</f>
        <v>0</v>
      </c>
      <c r="K165" s="204"/>
      <c r="L165" s="205"/>
    </row>
    <row r="166" ht="15" customHeight="1">
      <c r="A166" s="202"/>
      <c r="B166" s="259"/>
      <c r="C166" s="299"/>
      <c r="D166" s="204"/>
      <c r="E166" s="204"/>
      <c r="F166" s="204"/>
      <c r="G166" s="204"/>
      <c r="H166" s="204"/>
      <c r="I166" s="204"/>
      <c r="J166" s="297">
        <f>IF(B166="MAT","ceník dodavatele",IF(B166&gt;0,"ÚRS 2016 01",0))</f>
        <v>0</v>
      </c>
      <c r="K166" s="204"/>
      <c r="L166" s="205"/>
    </row>
    <row r="167" ht="15" customHeight="1">
      <c r="A167" s="202"/>
      <c r="B167" s="259"/>
      <c r="C167" s="299"/>
      <c r="D167" s="204"/>
      <c r="E167" s="204"/>
      <c r="F167" s="204"/>
      <c r="G167" s="204"/>
      <c r="H167" s="204"/>
      <c r="I167" s="204"/>
      <c r="J167" s="297">
        <f>IF(B167="MAT","ceník dodavatele",IF(B167&gt;0,"ÚRS 2016 01",0))</f>
        <v>0</v>
      </c>
      <c r="K167" s="204"/>
      <c r="L167" s="205"/>
    </row>
    <row r="168" ht="15" customHeight="1">
      <c r="A168" s="202"/>
      <c r="B168" s="259"/>
      <c r="C168" s="299"/>
      <c r="D168" s="204"/>
      <c r="E168" s="204"/>
      <c r="F168" s="204"/>
      <c r="G168" s="204"/>
      <c r="H168" s="204"/>
      <c r="I168" s="204"/>
      <c r="J168" s="297">
        <f>IF(B168="MAT","ceník dodavatele",IF(B168&gt;0,"ÚRS 2016 01",0))</f>
        <v>0</v>
      </c>
      <c r="K168" s="204"/>
      <c r="L168" s="205"/>
    </row>
    <row r="169" ht="15" customHeight="1">
      <c r="A169" s="202"/>
      <c r="B169" s="259"/>
      <c r="C169" s="299"/>
      <c r="D169" s="204"/>
      <c r="E169" s="204"/>
      <c r="F169" s="204"/>
      <c r="G169" s="204"/>
      <c r="H169" s="204"/>
      <c r="I169" s="204"/>
      <c r="J169" s="297">
        <f>IF(B169="MAT","ceník dodavatele",IF(B169&gt;0,"ÚRS 2016 01",0))</f>
        <v>0</v>
      </c>
      <c r="K169" s="204"/>
      <c r="L169" s="205"/>
    </row>
    <row r="170" ht="15" customHeight="1">
      <c r="A170" s="202"/>
      <c r="B170" s="259"/>
      <c r="C170" s="299"/>
      <c r="D170" s="204"/>
      <c r="E170" s="204"/>
      <c r="F170" s="204"/>
      <c r="G170" s="204"/>
      <c r="H170" s="204"/>
      <c r="I170" s="204"/>
      <c r="J170" s="297">
        <f>IF(B170="MAT","ceník dodavatele",IF(B170&gt;0,"ÚRS 2016 01",0))</f>
        <v>0</v>
      </c>
      <c r="K170" s="204"/>
      <c r="L170" s="205"/>
    </row>
    <row r="171" ht="15" customHeight="1">
      <c r="A171" s="202"/>
      <c r="B171" s="259"/>
      <c r="C171" s="299"/>
      <c r="D171" s="204"/>
      <c r="E171" s="204"/>
      <c r="F171" s="204"/>
      <c r="G171" s="204"/>
      <c r="H171" s="204"/>
      <c r="I171" s="204"/>
      <c r="J171" s="297">
        <f>IF(B171="MAT","ceník dodavatele",IF(B171&gt;0,"ÚRS 2016 01",0))</f>
        <v>0</v>
      </c>
      <c r="K171" s="204"/>
      <c r="L171" s="205"/>
    </row>
    <row r="172" ht="15" customHeight="1">
      <c r="A172" s="202"/>
      <c r="B172" s="259"/>
      <c r="C172" s="299"/>
      <c r="D172" s="204"/>
      <c r="E172" s="204"/>
      <c r="F172" s="204"/>
      <c r="G172" s="204"/>
      <c r="H172" s="204"/>
      <c r="I172" s="204"/>
      <c r="J172" s="297">
        <f>IF(B172="MAT","ceník dodavatele",IF(B172&gt;0,"ÚRS 2016 01",0))</f>
        <v>0</v>
      </c>
      <c r="K172" s="204"/>
      <c r="L172" s="205"/>
    </row>
    <row r="173" ht="15" customHeight="1">
      <c r="A173" s="202"/>
      <c r="B173" s="259"/>
      <c r="C173" s="299"/>
      <c r="D173" s="204"/>
      <c r="E173" s="204"/>
      <c r="F173" s="204"/>
      <c r="G173" s="204"/>
      <c r="H173" s="204"/>
      <c r="I173" s="204"/>
      <c r="J173" s="297">
        <f>IF(B173="MAT","ceník dodavatele",IF(B173&gt;0,"ÚRS 2016 01",0))</f>
        <v>0</v>
      </c>
      <c r="K173" s="204"/>
      <c r="L173" s="205"/>
    </row>
    <row r="174" ht="15" customHeight="1">
      <c r="A174" s="202"/>
      <c r="B174" s="259"/>
      <c r="C174" s="299"/>
      <c r="D174" s="204"/>
      <c r="E174" s="204"/>
      <c r="F174" s="204"/>
      <c r="G174" s="204"/>
      <c r="H174" s="204"/>
      <c r="I174" s="204"/>
      <c r="J174" s="297">
        <f>IF(B174="MAT","ceník dodavatele",IF(B174&gt;0,"ÚRS 2016 01",0))</f>
        <v>0</v>
      </c>
      <c r="K174" s="204"/>
      <c r="L174" s="205"/>
    </row>
    <row r="175" ht="15" customHeight="1">
      <c r="A175" s="202"/>
      <c r="B175" s="259"/>
      <c r="C175" s="299"/>
      <c r="D175" s="204"/>
      <c r="E175" s="204"/>
      <c r="F175" s="204"/>
      <c r="G175" s="204"/>
      <c r="H175" s="204"/>
      <c r="I175" s="204"/>
      <c r="J175" s="297">
        <f>IF(B175="MAT","ceník dodavatele",IF(B175&gt;0,"ÚRS 2016 01",0))</f>
        <v>0</v>
      </c>
      <c r="K175" s="204"/>
      <c r="L175" s="205"/>
    </row>
    <row r="176" ht="15" customHeight="1">
      <c r="A176" s="202"/>
      <c r="B176" s="259"/>
      <c r="C176" s="299"/>
      <c r="D176" s="204"/>
      <c r="E176" s="204"/>
      <c r="F176" s="204"/>
      <c r="G176" s="204"/>
      <c r="H176" s="204"/>
      <c r="I176" s="204"/>
      <c r="J176" s="297">
        <f>IF(B176="MAT","ceník dodavatele",IF(B176&gt;0,"ÚRS 2016 01",0))</f>
        <v>0</v>
      </c>
      <c r="K176" s="204"/>
      <c r="L176" s="205"/>
    </row>
    <row r="177" ht="15" customHeight="1">
      <c r="A177" s="202"/>
      <c r="B177" s="259"/>
      <c r="C177" s="299"/>
      <c r="D177" s="204"/>
      <c r="E177" s="204"/>
      <c r="F177" s="204"/>
      <c r="G177" s="204"/>
      <c r="H177" s="204"/>
      <c r="I177" s="204"/>
      <c r="J177" s="297">
        <f>IF(B177="MAT","ceník dodavatele",IF(B177&gt;0,"ÚRS 2016 01",0))</f>
        <v>0</v>
      </c>
      <c r="K177" s="204"/>
      <c r="L177" s="205"/>
    </row>
    <row r="178" ht="15" customHeight="1">
      <c r="A178" s="202"/>
      <c r="B178" s="259"/>
      <c r="C178" s="299"/>
      <c r="D178" s="204"/>
      <c r="E178" s="204"/>
      <c r="F178" s="204"/>
      <c r="G178" s="204"/>
      <c r="H178" s="204"/>
      <c r="I178" s="204"/>
      <c r="J178" s="297">
        <f>IF(B178="MAT","ceník dodavatele",IF(B178&gt;0,"ÚRS 2016 01",0))</f>
        <v>0</v>
      </c>
      <c r="K178" s="204"/>
      <c r="L178" s="205"/>
    </row>
    <row r="179" ht="15" customHeight="1">
      <c r="A179" s="202"/>
      <c r="B179" s="259"/>
      <c r="C179" s="299"/>
      <c r="D179" s="204"/>
      <c r="E179" s="204"/>
      <c r="F179" s="204"/>
      <c r="G179" s="204"/>
      <c r="H179" s="204"/>
      <c r="I179" s="204"/>
      <c r="J179" s="297">
        <f>IF(B179="MAT","ceník dodavatele",IF(B179&gt;0,"ÚRS 2016 01",0))</f>
        <v>0</v>
      </c>
      <c r="K179" s="204"/>
      <c r="L179" s="205"/>
    </row>
    <row r="180" ht="15" customHeight="1">
      <c r="A180" s="202"/>
      <c r="B180" s="259"/>
      <c r="C180" s="299"/>
      <c r="D180" s="204"/>
      <c r="E180" s="204"/>
      <c r="F180" s="204"/>
      <c r="G180" s="204"/>
      <c r="H180" s="204"/>
      <c r="I180" s="204"/>
      <c r="J180" s="297">
        <f>IF(B180="MAT","ceník dodavatele",IF(B180&gt;0,"ÚRS 2016 01",0))</f>
        <v>0</v>
      </c>
      <c r="K180" s="204"/>
      <c r="L180" s="205"/>
    </row>
    <row r="181" ht="15" customHeight="1">
      <c r="A181" s="202"/>
      <c r="B181" s="259"/>
      <c r="C181" s="299"/>
      <c r="D181" s="204"/>
      <c r="E181" s="204"/>
      <c r="F181" s="204"/>
      <c r="G181" s="204"/>
      <c r="H181" s="204"/>
      <c r="I181" s="204"/>
      <c r="J181" s="297">
        <f>IF(B181="MAT","ceník dodavatele",IF(B181&gt;0,"ÚRS 2016 01",0))</f>
        <v>0</v>
      </c>
      <c r="K181" s="204"/>
      <c r="L181" s="205"/>
    </row>
    <row r="182" ht="15" customHeight="1">
      <c r="A182" s="202"/>
      <c r="B182" s="259"/>
      <c r="C182" s="299"/>
      <c r="D182" s="204"/>
      <c r="E182" s="204"/>
      <c r="F182" s="204"/>
      <c r="G182" s="204"/>
      <c r="H182" s="204"/>
      <c r="I182" s="204"/>
      <c r="J182" s="297">
        <f>IF(B182="MAT","ceník dodavatele",IF(B182&gt;0,"ÚRS 2016 01",0))</f>
        <v>0</v>
      </c>
      <c r="K182" s="204"/>
      <c r="L182" s="205"/>
    </row>
    <row r="183" ht="15" customHeight="1">
      <c r="A183" s="202"/>
      <c r="B183" s="259"/>
      <c r="C183" s="299"/>
      <c r="D183" s="204"/>
      <c r="E183" s="204"/>
      <c r="F183" s="204"/>
      <c r="G183" s="204"/>
      <c r="H183" s="204"/>
      <c r="I183" s="204"/>
      <c r="J183" s="297">
        <f>IF(B183="MAT","ceník dodavatele",IF(B183&gt;0,"ÚRS 2016 01",0))</f>
        <v>0</v>
      </c>
      <c r="K183" s="204"/>
      <c r="L183" s="205"/>
    </row>
    <row r="184" ht="15" customHeight="1">
      <c r="A184" s="202"/>
      <c r="B184" s="259"/>
      <c r="C184" s="299"/>
      <c r="D184" s="204"/>
      <c r="E184" s="204"/>
      <c r="F184" s="204"/>
      <c r="G184" s="204"/>
      <c r="H184" s="204"/>
      <c r="I184" s="204"/>
      <c r="J184" s="297">
        <f>IF(B184="MAT","ceník dodavatele",IF(B184&gt;0,"ÚRS 2016 01",0))</f>
        <v>0</v>
      </c>
      <c r="K184" s="204"/>
      <c r="L184" s="205"/>
    </row>
    <row r="185" ht="15" customHeight="1">
      <c r="A185" s="202"/>
      <c r="B185" s="259"/>
      <c r="C185" s="299"/>
      <c r="D185" s="204"/>
      <c r="E185" s="204"/>
      <c r="F185" s="204"/>
      <c r="G185" s="204"/>
      <c r="H185" s="204"/>
      <c r="I185" s="204"/>
      <c r="J185" s="297">
        <f>IF(B185="MAT","ceník dodavatele",IF(B185&gt;0,"ÚRS 2016 01",0))</f>
        <v>0</v>
      </c>
      <c r="K185" s="204"/>
      <c r="L185" s="205"/>
    </row>
    <row r="186" ht="15" customHeight="1">
      <c r="A186" s="202"/>
      <c r="B186" s="259"/>
      <c r="C186" s="299"/>
      <c r="D186" s="204"/>
      <c r="E186" s="204"/>
      <c r="F186" s="204"/>
      <c r="G186" s="204"/>
      <c r="H186" s="204"/>
      <c r="I186" s="204"/>
      <c r="J186" s="297">
        <f>IF(B186="MAT","ceník dodavatele",IF(B186&gt;0,"ÚRS 2016 01",0))</f>
        <v>0</v>
      </c>
      <c r="K186" s="204"/>
      <c r="L186" s="205"/>
    </row>
    <row r="187" ht="15" customHeight="1">
      <c r="A187" s="202"/>
      <c r="B187" s="259"/>
      <c r="C187" s="299"/>
      <c r="D187" s="204"/>
      <c r="E187" s="204"/>
      <c r="F187" s="204"/>
      <c r="G187" s="204"/>
      <c r="H187" s="204"/>
      <c r="I187" s="204"/>
      <c r="J187" s="297">
        <f>IF(B187="MAT","ceník dodavatele",IF(B187&gt;0,"ÚRS 2016 01",0))</f>
        <v>0</v>
      </c>
      <c r="K187" s="204"/>
      <c r="L187" s="205"/>
    </row>
    <row r="188" ht="15" customHeight="1">
      <c r="A188" s="202"/>
      <c r="B188" s="259"/>
      <c r="C188" s="299"/>
      <c r="D188" s="204"/>
      <c r="E188" s="204"/>
      <c r="F188" s="204"/>
      <c r="G188" s="204"/>
      <c r="H188" s="204"/>
      <c r="I188" s="204"/>
      <c r="J188" s="204"/>
      <c r="K188" s="204"/>
      <c r="L188" s="205"/>
    </row>
    <row r="189" ht="15" customHeight="1">
      <c r="A189" s="202"/>
      <c r="B189" s="259"/>
      <c r="C189" s="299"/>
      <c r="D189" s="204"/>
      <c r="E189" s="204"/>
      <c r="F189" s="204"/>
      <c r="G189" s="204"/>
      <c r="H189" s="204"/>
      <c r="I189" s="204"/>
      <c r="J189" s="204"/>
      <c r="K189" s="204"/>
      <c r="L189" s="205"/>
    </row>
    <row r="190" ht="15" customHeight="1">
      <c r="A190" s="202"/>
      <c r="B190" s="259"/>
      <c r="C190" s="299"/>
      <c r="D190" s="204"/>
      <c r="E190" s="204"/>
      <c r="F190" s="204"/>
      <c r="G190" s="204"/>
      <c r="H190" s="204"/>
      <c r="I190" s="204"/>
      <c r="J190" s="204"/>
      <c r="K190" s="204"/>
      <c r="L190" s="205"/>
    </row>
    <row r="191" ht="15" customHeight="1">
      <c r="A191" s="202"/>
      <c r="B191" s="259"/>
      <c r="C191" s="299"/>
      <c r="D191" s="204"/>
      <c r="E191" s="204"/>
      <c r="F191" s="204"/>
      <c r="G191" s="204"/>
      <c r="H191" s="204"/>
      <c r="I191" s="204"/>
      <c r="J191" s="204"/>
      <c r="K191" s="204"/>
      <c r="L191" s="205"/>
    </row>
    <row r="192" ht="15" customHeight="1">
      <c r="A192" s="202"/>
      <c r="B192" s="259"/>
      <c r="C192" s="299"/>
      <c r="D192" s="204"/>
      <c r="E192" s="204"/>
      <c r="F192" s="204"/>
      <c r="G192" s="204"/>
      <c r="H192" s="204"/>
      <c r="I192" s="204"/>
      <c r="J192" s="204"/>
      <c r="K192" s="204"/>
      <c r="L192" s="205"/>
    </row>
    <row r="193" ht="15" customHeight="1">
      <c r="A193" s="202"/>
      <c r="B193" s="259"/>
      <c r="C193" s="299"/>
      <c r="D193" s="204"/>
      <c r="E193" s="204"/>
      <c r="F193" s="204"/>
      <c r="G193" s="204"/>
      <c r="H193" s="204"/>
      <c r="I193" s="204"/>
      <c r="J193" s="204"/>
      <c r="K193" s="204"/>
      <c r="L193" s="205"/>
    </row>
    <row r="194" ht="15" customHeight="1">
      <c r="A194" s="202"/>
      <c r="B194" s="259"/>
      <c r="C194" s="299"/>
      <c r="D194" s="204"/>
      <c r="E194" s="204"/>
      <c r="F194" s="204"/>
      <c r="G194" s="204"/>
      <c r="H194" s="204"/>
      <c r="I194" s="204"/>
      <c r="J194" s="204"/>
      <c r="K194" s="204"/>
      <c r="L194" s="205"/>
    </row>
    <row r="195" ht="15" customHeight="1">
      <c r="A195" s="202"/>
      <c r="B195" s="259"/>
      <c r="C195" s="299"/>
      <c r="D195" s="204"/>
      <c r="E195" s="204"/>
      <c r="F195" s="204"/>
      <c r="G195" s="204"/>
      <c r="H195" s="204"/>
      <c r="I195" s="204"/>
      <c r="J195" s="204"/>
      <c r="K195" s="204"/>
      <c r="L195" s="205"/>
    </row>
    <row r="196" ht="15" customHeight="1">
      <c r="A196" s="202"/>
      <c r="B196" s="259"/>
      <c r="C196" s="299"/>
      <c r="D196" s="204"/>
      <c r="E196" s="204"/>
      <c r="F196" s="204"/>
      <c r="G196" s="204"/>
      <c r="H196" s="204"/>
      <c r="I196" s="204"/>
      <c r="J196" s="204"/>
      <c r="K196" s="204"/>
      <c r="L196" s="205"/>
    </row>
    <row r="197" ht="15" customHeight="1">
      <c r="A197" s="202"/>
      <c r="B197" s="259"/>
      <c r="C197" s="299"/>
      <c r="D197" s="204"/>
      <c r="E197" s="204"/>
      <c r="F197" s="204"/>
      <c r="G197" s="204"/>
      <c r="H197" s="204"/>
      <c r="I197" s="204"/>
      <c r="J197" s="204"/>
      <c r="K197" s="204"/>
      <c r="L197" s="205"/>
    </row>
    <row r="198" ht="15" customHeight="1">
      <c r="A198" s="202"/>
      <c r="B198" s="259"/>
      <c r="C198" s="299"/>
      <c r="D198" s="259"/>
      <c r="E198" s="259"/>
      <c r="F198" s="259"/>
      <c r="G198" s="204"/>
      <c r="H198" s="204"/>
      <c r="I198" s="204"/>
      <c r="J198" s="204"/>
      <c r="K198" s="204"/>
      <c r="L198" s="205"/>
    </row>
    <row r="199" ht="15" customHeight="1">
      <c r="A199" s="202"/>
      <c r="B199" s="259"/>
      <c r="C199" s="299"/>
      <c r="D199" s="259"/>
      <c r="E199" s="259"/>
      <c r="F199" s="259"/>
      <c r="G199" s="204"/>
      <c r="H199" s="204"/>
      <c r="I199" s="204"/>
      <c r="J199" s="204"/>
      <c r="K199" s="204"/>
      <c r="L199" s="205"/>
    </row>
    <row r="200" ht="15" customHeight="1">
      <c r="A200" s="202"/>
      <c r="B200" s="259"/>
      <c r="C200" s="299"/>
      <c r="D200" s="259"/>
      <c r="E200" s="259"/>
      <c r="F200" s="259"/>
      <c r="G200" s="204"/>
      <c r="H200" s="204"/>
      <c r="I200" s="204"/>
      <c r="J200" s="204"/>
      <c r="K200" s="204"/>
      <c r="L200" s="205"/>
    </row>
    <row r="201" ht="15" customHeight="1">
      <c r="A201" s="202"/>
      <c r="B201" s="259"/>
      <c r="C201" s="299"/>
      <c r="D201" s="259"/>
      <c r="E201" s="259"/>
      <c r="F201" s="259"/>
      <c r="G201" s="204"/>
      <c r="H201" s="204"/>
      <c r="I201" s="204"/>
      <c r="J201" s="204"/>
      <c r="K201" s="204"/>
      <c r="L201" s="205"/>
    </row>
    <row r="202" ht="15" customHeight="1">
      <c r="A202" s="202"/>
      <c r="B202" s="259"/>
      <c r="C202" s="299"/>
      <c r="D202" s="259"/>
      <c r="E202" s="259"/>
      <c r="F202" s="259"/>
      <c r="G202" s="204"/>
      <c r="H202" s="204"/>
      <c r="I202" s="204"/>
      <c r="J202" s="204"/>
      <c r="K202" s="204"/>
      <c r="L202" s="205"/>
    </row>
    <row r="203" ht="15" customHeight="1">
      <c r="A203" s="202"/>
      <c r="B203" s="259"/>
      <c r="C203" s="299"/>
      <c r="D203" s="259"/>
      <c r="E203" s="259"/>
      <c r="F203" s="259"/>
      <c r="G203" s="204"/>
      <c r="H203" s="204"/>
      <c r="I203" s="204"/>
      <c r="J203" s="204"/>
      <c r="K203" s="204"/>
      <c r="L203" s="205"/>
    </row>
    <row r="204" ht="15" customHeight="1">
      <c r="A204" s="202"/>
      <c r="B204" s="259"/>
      <c r="C204" s="299"/>
      <c r="D204" s="259"/>
      <c r="E204" s="259"/>
      <c r="F204" s="259"/>
      <c r="G204" s="204"/>
      <c r="H204" s="204"/>
      <c r="I204" s="204"/>
      <c r="J204" s="204"/>
      <c r="K204" s="204"/>
      <c r="L204" s="205"/>
    </row>
    <row r="205" ht="15" customHeight="1">
      <c r="A205" s="202"/>
      <c r="B205" s="259"/>
      <c r="C205" s="299"/>
      <c r="D205" s="259"/>
      <c r="E205" s="259"/>
      <c r="F205" s="259"/>
      <c r="G205" s="204"/>
      <c r="H205" s="204"/>
      <c r="I205" s="204"/>
      <c r="J205" s="204"/>
      <c r="K205" s="204"/>
      <c r="L205" s="205"/>
    </row>
    <row r="206" ht="15" customHeight="1">
      <c r="A206" s="202"/>
      <c r="B206" s="259"/>
      <c r="C206" s="299"/>
      <c r="D206" s="259"/>
      <c r="E206" s="259"/>
      <c r="F206" s="259"/>
      <c r="G206" s="204"/>
      <c r="H206" s="204"/>
      <c r="I206" s="204"/>
      <c r="J206" s="204"/>
      <c r="K206" s="204"/>
      <c r="L206" s="205"/>
    </row>
    <row r="207" ht="15" customHeight="1">
      <c r="A207" s="202"/>
      <c r="B207" s="259"/>
      <c r="C207" s="299"/>
      <c r="D207" s="259"/>
      <c r="E207" s="259"/>
      <c r="F207" s="259"/>
      <c r="G207" s="204"/>
      <c r="H207" s="204"/>
      <c r="I207" s="204"/>
      <c r="J207" s="204"/>
      <c r="K207" s="204"/>
      <c r="L207" s="205"/>
    </row>
    <row r="208" ht="15" customHeight="1">
      <c r="A208" s="202"/>
      <c r="B208" s="259"/>
      <c r="C208" s="299"/>
      <c r="D208" s="259"/>
      <c r="E208" s="259"/>
      <c r="F208" s="259"/>
      <c r="G208" s="204"/>
      <c r="H208" s="204"/>
      <c r="I208" s="204"/>
      <c r="J208" s="204"/>
      <c r="K208" s="204"/>
      <c r="L208" s="205"/>
    </row>
    <row r="209" ht="15" customHeight="1">
      <c r="A209" s="202"/>
      <c r="B209" s="204"/>
      <c r="C209" s="314"/>
      <c r="D209" s="204"/>
      <c r="E209" s="204"/>
      <c r="F209" s="204"/>
      <c r="G209" s="204"/>
      <c r="H209" s="204"/>
      <c r="I209" s="204"/>
      <c r="J209" s="204"/>
      <c r="K209" s="204"/>
      <c r="L209" s="205"/>
    </row>
    <row r="210" ht="15" customHeight="1">
      <c r="A210" s="202"/>
      <c r="B210" s="204"/>
      <c r="C210" s="314"/>
      <c r="D210" s="204"/>
      <c r="E210" s="204"/>
      <c r="F210" s="204"/>
      <c r="G210" s="204"/>
      <c r="H210" s="204"/>
      <c r="I210" s="204"/>
      <c r="J210" s="204"/>
      <c r="K210" s="204"/>
      <c r="L210" s="205"/>
    </row>
    <row r="211" ht="15" customHeight="1">
      <c r="A211" s="202"/>
      <c r="B211" s="204"/>
      <c r="C211" s="314"/>
      <c r="D211" s="204"/>
      <c r="E211" s="204"/>
      <c r="F211" s="204"/>
      <c r="G211" s="204"/>
      <c r="H211" s="204"/>
      <c r="I211" s="204"/>
      <c r="J211" s="204"/>
      <c r="K211" s="204"/>
      <c r="L211" s="205"/>
    </row>
    <row r="212" ht="15" customHeight="1">
      <c r="A212" s="202"/>
      <c r="B212" s="204"/>
      <c r="C212" s="314"/>
      <c r="D212" s="204"/>
      <c r="E212" s="204"/>
      <c r="F212" s="204"/>
      <c r="G212" s="204"/>
      <c r="H212" s="204"/>
      <c r="I212" s="204"/>
      <c r="J212" s="204"/>
      <c r="K212" s="204"/>
      <c r="L212" s="205"/>
    </row>
    <row r="213" ht="15" customHeight="1">
      <c r="A213" s="202"/>
      <c r="B213" s="204"/>
      <c r="C213" s="314"/>
      <c r="D213" s="204"/>
      <c r="E213" s="204"/>
      <c r="F213" s="204"/>
      <c r="G213" s="204"/>
      <c r="H213" s="204"/>
      <c r="I213" s="204"/>
      <c r="J213" s="204"/>
      <c r="K213" s="204"/>
      <c r="L213" s="205"/>
    </row>
    <row r="214" ht="15" customHeight="1">
      <c r="A214" s="202"/>
      <c r="B214" s="204"/>
      <c r="C214" s="314"/>
      <c r="D214" s="204"/>
      <c r="E214" s="204"/>
      <c r="F214" s="204"/>
      <c r="G214" s="204"/>
      <c r="H214" s="204"/>
      <c r="I214" s="204"/>
      <c r="J214" s="204"/>
      <c r="K214" s="204"/>
      <c r="L214" s="205"/>
    </row>
    <row r="215" ht="15" customHeight="1">
      <c r="A215" s="202"/>
      <c r="B215" s="204"/>
      <c r="C215" s="314"/>
      <c r="D215" s="204"/>
      <c r="E215" s="204"/>
      <c r="F215" s="204"/>
      <c r="G215" s="204"/>
      <c r="H215" s="204"/>
      <c r="I215" s="204"/>
      <c r="J215" s="204"/>
      <c r="K215" s="204"/>
      <c r="L215" s="205"/>
    </row>
    <row r="216" ht="15" customHeight="1">
      <c r="A216" s="202"/>
      <c r="B216" s="204"/>
      <c r="C216" s="314"/>
      <c r="D216" s="204"/>
      <c r="E216" s="204"/>
      <c r="F216" s="204"/>
      <c r="G216" s="204"/>
      <c r="H216" s="204"/>
      <c r="I216" s="204"/>
      <c r="J216" s="204"/>
      <c r="K216" s="204"/>
      <c r="L216" s="205"/>
    </row>
    <row r="217" ht="15" customHeight="1">
      <c r="A217" s="202"/>
      <c r="B217" s="204"/>
      <c r="C217" s="314"/>
      <c r="D217" s="204"/>
      <c r="E217" s="204"/>
      <c r="F217" s="204"/>
      <c r="G217" s="204"/>
      <c r="H217" s="204"/>
      <c r="I217" s="204"/>
      <c r="J217" s="204"/>
      <c r="K217" s="204"/>
      <c r="L217" s="205"/>
    </row>
    <row r="218" ht="15" customHeight="1">
      <c r="A218" s="202"/>
      <c r="B218" s="204"/>
      <c r="C218" s="314"/>
      <c r="D218" s="204"/>
      <c r="E218" s="204"/>
      <c r="F218" s="204"/>
      <c r="G218" s="204"/>
      <c r="H218" s="204"/>
      <c r="I218" s="204"/>
      <c r="J218" s="204"/>
      <c r="K218" s="204"/>
      <c r="L218" s="205"/>
    </row>
    <row r="219" ht="15" customHeight="1">
      <c r="A219" s="202"/>
      <c r="B219" s="204"/>
      <c r="C219" s="314"/>
      <c r="D219" s="204"/>
      <c r="E219" s="204"/>
      <c r="F219" s="204"/>
      <c r="G219" s="204"/>
      <c r="H219" s="204"/>
      <c r="I219" s="204"/>
      <c r="J219" s="204"/>
      <c r="K219" s="204"/>
      <c r="L219" s="205"/>
    </row>
    <row r="220" ht="15" customHeight="1">
      <c r="A220" s="202"/>
      <c r="B220" s="204"/>
      <c r="C220" s="314"/>
      <c r="D220" s="204"/>
      <c r="E220" s="204"/>
      <c r="F220" s="204"/>
      <c r="G220" s="204"/>
      <c r="H220" s="204"/>
      <c r="I220" s="204"/>
      <c r="J220" s="204"/>
      <c r="K220" s="204"/>
      <c r="L220" s="205"/>
    </row>
    <row r="221" ht="15" customHeight="1">
      <c r="A221" s="202"/>
      <c r="B221" s="204"/>
      <c r="C221" s="314"/>
      <c r="D221" s="204"/>
      <c r="E221" s="204"/>
      <c r="F221" s="204"/>
      <c r="G221" s="204"/>
      <c r="H221" s="204"/>
      <c r="I221" s="204"/>
      <c r="J221" s="204"/>
      <c r="K221" s="204"/>
      <c r="L221" s="205"/>
    </row>
    <row r="222" ht="15" customHeight="1">
      <c r="A222" s="202"/>
      <c r="B222" s="204"/>
      <c r="C222" s="314"/>
      <c r="D222" s="204"/>
      <c r="E222" s="204"/>
      <c r="F222" s="204"/>
      <c r="G222" s="204"/>
      <c r="H222" s="204"/>
      <c r="I222" s="204"/>
      <c r="J222" s="204"/>
      <c r="K222" s="204"/>
      <c r="L222" s="205"/>
    </row>
    <row r="223" ht="15" customHeight="1">
      <c r="A223" s="202"/>
      <c r="B223" s="204"/>
      <c r="C223" s="314"/>
      <c r="D223" s="204"/>
      <c r="E223" s="204"/>
      <c r="F223" s="204"/>
      <c r="G223" s="204"/>
      <c r="H223" s="204"/>
      <c r="I223" s="204"/>
      <c r="J223" s="204"/>
      <c r="K223" s="204"/>
      <c r="L223" s="205"/>
    </row>
    <row r="224" ht="15" customHeight="1">
      <c r="A224" s="202"/>
      <c r="B224" s="204"/>
      <c r="C224" s="314"/>
      <c r="D224" s="204"/>
      <c r="E224" s="204"/>
      <c r="F224" s="204"/>
      <c r="G224" s="204"/>
      <c r="H224" s="204"/>
      <c r="I224" s="204"/>
      <c r="J224" s="204"/>
      <c r="K224" s="204"/>
      <c r="L224" s="205"/>
    </row>
    <row r="225" ht="15" customHeight="1">
      <c r="A225" s="202"/>
      <c r="B225" s="204"/>
      <c r="C225" s="314"/>
      <c r="D225" s="204"/>
      <c r="E225" s="204"/>
      <c r="F225" s="204"/>
      <c r="G225" s="204"/>
      <c r="H225" s="204"/>
      <c r="I225" s="204"/>
      <c r="J225" s="204"/>
      <c r="K225" s="204"/>
      <c r="L225" s="205"/>
    </row>
    <row r="226" ht="15" customHeight="1">
      <c r="A226" s="202"/>
      <c r="B226" s="204"/>
      <c r="C226" s="314"/>
      <c r="D226" s="204"/>
      <c r="E226" s="204"/>
      <c r="F226" s="204"/>
      <c r="G226" s="204"/>
      <c r="H226" s="204"/>
      <c r="I226" s="204"/>
      <c r="J226" s="204"/>
      <c r="K226" s="204"/>
      <c r="L226" s="205"/>
    </row>
    <row r="227" ht="15" customHeight="1">
      <c r="A227" s="202"/>
      <c r="B227" s="204"/>
      <c r="C227" s="314"/>
      <c r="D227" s="204"/>
      <c r="E227" s="204"/>
      <c r="F227" s="204"/>
      <c r="G227" s="204"/>
      <c r="H227" s="204"/>
      <c r="I227" s="204"/>
      <c r="J227" s="204"/>
      <c r="K227" s="204"/>
      <c r="L227" s="205"/>
    </row>
    <row r="228" ht="15" customHeight="1">
      <c r="A228" s="202"/>
      <c r="B228" s="204"/>
      <c r="C228" s="314"/>
      <c r="D228" s="204"/>
      <c r="E228" s="204"/>
      <c r="F228" s="204"/>
      <c r="G228" s="204"/>
      <c r="H228" s="204"/>
      <c r="I228" s="204"/>
      <c r="J228" s="204"/>
      <c r="K228" s="204"/>
      <c r="L228" s="205"/>
    </row>
    <row r="229" ht="15" customHeight="1">
      <c r="A229" s="202"/>
      <c r="B229" s="204"/>
      <c r="C229" s="314"/>
      <c r="D229" s="204"/>
      <c r="E229" s="204"/>
      <c r="F229" s="204"/>
      <c r="G229" s="204"/>
      <c r="H229" s="204"/>
      <c r="I229" s="204"/>
      <c r="J229" s="204"/>
      <c r="K229" s="204"/>
      <c r="L229" s="205"/>
    </row>
    <row r="230" ht="15" customHeight="1">
      <c r="A230" s="202"/>
      <c r="B230" s="204"/>
      <c r="C230" s="314"/>
      <c r="D230" s="204"/>
      <c r="E230" s="204"/>
      <c r="F230" s="204"/>
      <c r="G230" s="204"/>
      <c r="H230" s="204"/>
      <c r="I230" s="204"/>
      <c r="J230" s="204"/>
      <c r="K230" s="204"/>
      <c r="L230" s="205"/>
    </row>
    <row r="231" ht="15" customHeight="1">
      <c r="A231" s="202"/>
      <c r="B231" s="204"/>
      <c r="C231" s="314"/>
      <c r="D231" s="204"/>
      <c r="E231" s="204"/>
      <c r="F231" s="204"/>
      <c r="G231" s="204"/>
      <c r="H231" s="204"/>
      <c r="I231" s="204"/>
      <c r="J231" s="204"/>
      <c r="K231" s="204"/>
      <c r="L231" s="205"/>
    </row>
    <row r="232" ht="15" customHeight="1">
      <c r="A232" s="202"/>
      <c r="B232" s="204"/>
      <c r="C232" s="314"/>
      <c r="D232" s="204"/>
      <c r="E232" s="204"/>
      <c r="F232" s="204"/>
      <c r="G232" s="204"/>
      <c r="H232" s="204"/>
      <c r="I232" s="204"/>
      <c r="J232" s="204"/>
      <c r="K232" s="204"/>
      <c r="L232" s="205"/>
    </row>
    <row r="233" ht="15" customHeight="1">
      <c r="A233" s="202"/>
      <c r="B233" s="204"/>
      <c r="C233" s="314"/>
      <c r="D233" s="204"/>
      <c r="E233" s="204"/>
      <c r="F233" s="204"/>
      <c r="G233" s="204"/>
      <c r="H233" s="204"/>
      <c r="I233" s="204"/>
      <c r="J233" s="204"/>
      <c r="K233" s="204"/>
      <c r="L233" s="205"/>
    </row>
    <row r="234" ht="15" customHeight="1">
      <c r="A234" s="202"/>
      <c r="B234" s="204"/>
      <c r="C234" s="314"/>
      <c r="D234" s="204"/>
      <c r="E234" s="204"/>
      <c r="F234" s="204"/>
      <c r="G234" s="204"/>
      <c r="H234" s="204"/>
      <c r="I234" s="204"/>
      <c r="J234" s="204"/>
      <c r="K234" s="204"/>
      <c r="L234" s="205"/>
    </row>
    <row r="235" ht="15" customHeight="1">
      <c r="A235" s="202"/>
      <c r="B235" s="204"/>
      <c r="C235" s="314"/>
      <c r="D235" s="204"/>
      <c r="E235" s="204"/>
      <c r="F235" s="204"/>
      <c r="G235" s="204"/>
      <c r="H235" s="204"/>
      <c r="I235" s="204"/>
      <c r="J235" s="204"/>
      <c r="K235" s="204"/>
      <c r="L235" s="205"/>
    </row>
    <row r="236" ht="15" customHeight="1">
      <c r="A236" s="202"/>
      <c r="B236" s="204"/>
      <c r="C236" s="314"/>
      <c r="D236" s="204"/>
      <c r="E236" s="204"/>
      <c r="F236" s="204"/>
      <c r="G236" s="204"/>
      <c r="H236" s="204"/>
      <c r="I236" s="204"/>
      <c r="J236" s="204"/>
      <c r="K236" s="204"/>
      <c r="L236" s="205"/>
    </row>
    <row r="237" ht="15" customHeight="1">
      <c r="A237" s="202"/>
      <c r="B237" s="204"/>
      <c r="C237" s="314"/>
      <c r="D237" s="204"/>
      <c r="E237" s="204"/>
      <c r="F237" s="204"/>
      <c r="G237" s="204"/>
      <c r="H237" s="204"/>
      <c r="I237" s="204"/>
      <c r="J237" s="204"/>
      <c r="K237" s="204"/>
      <c r="L237" s="205"/>
    </row>
    <row r="238" ht="15" customHeight="1">
      <c r="A238" s="202"/>
      <c r="B238" s="204"/>
      <c r="C238" s="314"/>
      <c r="D238" s="204"/>
      <c r="E238" s="204"/>
      <c r="F238" s="204"/>
      <c r="G238" s="204"/>
      <c r="H238" s="204"/>
      <c r="I238" s="204"/>
      <c r="J238" s="204"/>
      <c r="K238" s="204"/>
      <c r="L238" s="205"/>
    </row>
    <row r="239" ht="15" customHeight="1">
      <c r="A239" s="202"/>
      <c r="B239" s="204"/>
      <c r="C239" s="314"/>
      <c r="D239" s="204"/>
      <c r="E239" s="204"/>
      <c r="F239" s="204"/>
      <c r="G239" s="204"/>
      <c r="H239" s="204"/>
      <c r="I239" s="204"/>
      <c r="J239" s="204"/>
      <c r="K239" s="204"/>
      <c r="L239" s="205"/>
    </row>
    <row r="240" ht="15" customHeight="1">
      <c r="A240" s="202"/>
      <c r="B240" s="204"/>
      <c r="C240" s="314"/>
      <c r="D240" s="204"/>
      <c r="E240" s="204"/>
      <c r="F240" s="204"/>
      <c r="G240" s="204"/>
      <c r="H240" s="204"/>
      <c r="I240" s="204"/>
      <c r="J240" s="204"/>
      <c r="K240" s="204"/>
      <c r="L240" s="205"/>
    </row>
    <row r="241" ht="15" customHeight="1">
      <c r="A241" s="202"/>
      <c r="B241" s="204"/>
      <c r="C241" s="314"/>
      <c r="D241" s="204"/>
      <c r="E241" s="204"/>
      <c r="F241" s="204"/>
      <c r="G241" s="204"/>
      <c r="H241" s="204"/>
      <c r="I241" s="204"/>
      <c r="J241" s="204"/>
      <c r="K241" s="204"/>
      <c r="L241" s="205"/>
    </row>
    <row r="242" ht="15" customHeight="1">
      <c r="A242" s="202"/>
      <c r="B242" s="204"/>
      <c r="C242" s="314"/>
      <c r="D242" s="204"/>
      <c r="E242" s="204"/>
      <c r="F242" s="204"/>
      <c r="G242" s="204"/>
      <c r="H242" s="204"/>
      <c r="I242" s="204"/>
      <c r="J242" s="204"/>
      <c r="K242" s="204"/>
      <c r="L242" s="205"/>
    </row>
    <row r="243" ht="15" customHeight="1">
      <c r="A243" s="202"/>
      <c r="B243" s="204"/>
      <c r="C243" s="314"/>
      <c r="D243" s="204"/>
      <c r="E243" s="204"/>
      <c r="F243" s="204"/>
      <c r="G243" s="204"/>
      <c r="H243" s="204"/>
      <c r="I243" s="204"/>
      <c r="J243" s="204"/>
      <c r="K243" s="204"/>
      <c r="L243" s="205"/>
    </row>
    <row r="244" ht="15" customHeight="1">
      <c r="A244" s="202"/>
      <c r="B244" s="204"/>
      <c r="C244" s="314"/>
      <c r="D244" s="204"/>
      <c r="E244" s="204"/>
      <c r="F244" s="204"/>
      <c r="G244" s="204"/>
      <c r="H244" s="204"/>
      <c r="I244" s="204"/>
      <c r="J244" s="204"/>
      <c r="K244" s="204"/>
      <c r="L244" s="205"/>
    </row>
    <row r="245" ht="15" customHeight="1">
      <c r="A245" s="202"/>
      <c r="B245" s="204"/>
      <c r="C245" s="314"/>
      <c r="D245" s="204"/>
      <c r="E245" s="204"/>
      <c r="F245" s="204"/>
      <c r="G245" s="204"/>
      <c r="H245" s="204"/>
      <c r="I245" s="204"/>
      <c r="J245" s="204"/>
      <c r="K245" s="204"/>
      <c r="L245" s="205"/>
    </row>
    <row r="246" ht="15" customHeight="1">
      <c r="A246" s="202"/>
      <c r="B246" s="204"/>
      <c r="C246" s="314"/>
      <c r="D246" s="204"/>
      <c r="E246" s="204"/>
      <c r="F246" s="204"/>
      <c r="G246" s="204"/>
      <c r="H246" s="204"/>
      <c r="I246" s="204"/>
      <c r="J246" s="204"/>
      <c r="K246" s="204"/>
      <c r="L246" s="205"/>
    </row>
    <row r="247" ht="15" customHeight="1">
      <c r="A247" s="202"/>
      <c r="B247" s="204"/>
      <c r="C247" s="314"/>
      <c r="D247" s="204"/>
      <c r="E247" s="204"/>
      <c r="F247" s="204"/>
      <c r="G247" s="204"/>
      <c r="H247" s="204"/>
      <c r="I247" s="204"/>
      <c r="J247" s="204"/>
      <c r="K247" s="204"/>
      <c r="L247" s="205"/>
    </row>
    <row r="248" ht="15" customHeight="1">
      <c r="A248" s="202"/>
      <c r="B248" s="204"/>
      <c r="C248" s="314"/>
      <c r="D248" s="204"/>
      <c r="E248" s="204"/>
      <c r="F248" s="204"/>
      <c r="G248" s="204"/>
      <c r="H248" s="204"/>
      <c r="I248" s="204"/>
      <c r="J248" s="204"/>
      <c r="K248" s="204"/>
      <c r="L248" s="205"/>
    </row>
    <row r="249" ht="15" customHeight="1">
      <c r="A249" s="202"/>
      <c r="B249" s="204"/>
      <c r="C249" s="314"/>
      <c r="D249" s="204"/>
      <c r="E249" s="204"/>
      <c r="F249" s="204"/>
      <c r="G249" s="204"/>
      <c r="H249" s="204"/>
      <c r="I249" s="204"/>
      <c r="J249" s="204"/>
      <c r="K249" s="204"/>
      <c r="L249" s="205"/>
    </row>
    <row r="250" ht="15" customHeight="1">
      <c r="A250" s="202"/>
      <c r="B250" s="204"/>
      <c r="C250" s="314"/>
      <c r="D250" s="204"/>
      <c r="E250" s="204"/>
      <c r="F250" s="204"/>
      <c r="G250" s="204"/>
      <c r="H250" s="204"/>
      <c r="I250" s="204"/>
      <c r="J250" s="204"/>
      <c r="K250" s="204"/>
      <c r="L250" s="205"/>
    </row>
    <row r="251" ht="15" customHeight="1">
      <c r="A251" s="202"/>
      <c r="B251" s="204"/>
      <c r="C251" s="314"/>
      <c r="D251" s="204"/>
      <c r="E251" s="204"/>
      <c r="F251" s="204"/>
      <c r="G251" s="204"/>
      <c r="H251" s="204"/>
      <c r="I251" s="204"/>
      <c r="J251" s="204"/>
      <c r="K251" s="204"/>
      <c r="L251" s="205"/>
    </row>
    <row r="252" ht="15" customHeight="1">
      <c r="A252" s="202"/>
      <c r="B252" s="204"/>
      <c r="C252" s="314"/>
      <c r="D252" s="204"/>
      <c r="E252" s="204"/>
      <c r="F252" s="204"/>
      <c r="G252" s="204"/>
      <c r="H252" s="204"/>
      <c r="I252" s="204"/>
      <c r="J252" s="204"/>
      <c r="K252" s="204"/>
      <c r="L252" s="205"/>
    </row>
    <row r="253" ht="15" customHeight="1">
      <c r="A253" s="202"/>
      <c r="B253" s="204"/>
      <c r="C253" s="314"/>
      <c r="D253" s="204"/>
      <c r="E253" s="204"/>
      <c r="F253" s="204"/>
      <c r="G253" s="204"/>
      <c r="H253" s="204"/>
      <c r="I253" s="204"/>
      <c r="J253" s="204"/>
      <c r="K253" s="204"/>
      <c r="L253" s="205"/>
    </row>
    <row r="254" ht="15" customHeight="1">
      <c r="A254" s="202"/>
      <c r="B254" s="204"/>
      <c r="C254" s="314"/>
      <c r="D254" s="204"/>
      <c r="E254" s="204"/>
      <c r="F254" s="204"/>
      <c r="G254" s="204"/>
      <c r="H254" s="204"/>
      <c r="I254" s="204"/>
      <c r="J254" s="204"/>
      <c r="K254" s="204"/>
      <c r="L254" s="205"/>
    </row>
    <row r="255" ht="15" customHeight="1">
      <c r="A255" s="202"/>
      <c r="B255" s="204"/>
      <c r="C255" s="314"/>
      <c r="D255" s="204"/>
      <c r="E255" s="204"/>
      <c r="F255" s="204"/>
      <c r="G255" s="204"/>
      <c r="H255" s="204"/>
      <c r="I255" s="204"/>
      <c r="J255" s="204"/>
      <c r="K255" s="204"/>
      <c r="L255" s="205"/>
    </row>
    <row r="256" ht="15" customHeight="1">
      <c r="A256" s="202"/>
      <c r="B256" s="204"/>
      <c r="C256" s="314"/>
      <c r="D256" s="204"/>
      <c r="E256" s="204"/>
      <c r="F256" s="204"/>
      <c r="G256" s="204"/>
      <c r="H256" s="204"/>
      <c r="I256" s="204"/>
      <c r="J256" s="204"/>
      <c r="K256" s="204"/>
      <c r="L256" s="205"/>
    </row>
    <row r="257" ht="15" customHeight="1">
      <c r="A257" s="202"/>
      <c r="B257" s="204"/>
      <c r="C257" s="314"/>
      <c r="D257" s="204"/>
      <c r="E257" s="204"/>
      <c r="F257" s="204"/>
      <c r="G257" s="204"/>
      <c r="H257" s="204"/>
      <c r="I257" s="204"/>
      <c r="J257" s="204"/>
      <c r="K257" s="204"/>
      <c r="L257" s="205"/>
    </row>
    <row r="258" ht="15" customHeight="1">
      <c r="A258" s="202"/>
      <c r="B258" s="204"/>
      <c r="C258" s="314"/>
      <c r="D258" s="204"/>
      <c r="E258" s="204"/>
      <c r="F258" s="204"/>
      <c r="G258" s="204"/>
      <c r="H258" s="204"/>
      <c r="I258" s="204"/>
      <c r="J258" s="204"/>
      <c r="K258" s="204"/>
      <c r="L258" s="205"/>
    </row>
    <row r="259" ht="15" customHeight="1">
      <c r="A259" s="202"/>
      <c r="B259" s="204"/>
      <c r="C259" s="314"/>
      <c r="D259" s="204"/>
      <c r="E259" s="204"/>
      <c r="F259" s="204"/>
      <c r="G259" s="204"/>
      <c r="H259" s="204"/>
      <c r="I259" s="204"/>
      <c r="J259" s="204"/>
      <c r="K259" s="204"/>
      <c r="L259" s="205"/>
    </row>
    <row r="260" ht="15" customHeight="1">
      <c r="A260" s="202"/>
      <c r="B260" s="204"/>
      <c r="C260" s="314"/>
      <c r="D260" s="204"/>
      <c r="E260" s="204"/>
      <c r="F260" s="204"/>
      <c r="G260" s="204"/>
      <c r="H260" s="204"/>
      <c r="I260" s="204"/>
      <c r="J260" s="204"/>
      <c r="K260" s="204"/>
      <c r="L260" s="205"/>
    </row>
    <row r="261" ht="15" customHeight="1">
      <c r="A261" s="202"/>
      <c r="B261" s="204"/>
      <c r="C261" s="314"/>
      <c r="D261" s="204"/>
      <c r="E261" s="204"/>
      <c r="F261" s="204"/>
      <c r="G261" s="204"/>
      <c r="H261" s="204"/>
      <c r="I261" s="204"/>
      <c r="J261" s="204"/>
      <c r="K261" s="204"/>
      <c r="L261" s="205"/>
    </row>
    <row r="262" ht="15" customHeight="1">
      <c r="A262" s="202"/>
      <c r="B262" s="204"/>
      <c r="C262" s="314"/>
      <c r="D262" s="204"/>
      <c r="E262" s="204"/>
      <c r="F262" s="204"/>
      <c r="G262" s="204"/>
      <c r="H262" s="204"/>
      <c r="I262" s="204"/>
      <c r="J262" s="204"/>
      <c r="K262" s="204"/>
      <c r="L262" s="205"/>
    </row>
    <row r="263" ht="15" customHeight="1">
      <c r="A263" s="202"/>
      <c r="B263" s="204"/>
      <c r="C263" s="314"/>
      <c r="D263" s="204"/>
      <c r="E263" s="204"/>
      <c r="F263" s="204"/>
      <c r="G263" s="204"/>
      <c r="H263" s="204"/>
      <c r="I263" s="204"/>
      <c r="J263" s="204"/>
      <c r="K263" s="204"/>
      <c r="L263" s="205"/>
    </row>
    <row r="264" ht="15" customHeight="1">
      <c r="A264" s="202"/>
      <c r="B264" s="204"/>
      <c r="C264" s="314"/>
      <c r="D264" s="204"/>
      <c r="E264" s="204"/>
      <c r="F264" s="204"/>
      <c r="G264" s="204"/>
      <c r="H264" s="204"/>
      <c r="I264" s="204"/>
      <c r="J264" s="204"/>
      <c r="K264" s="204"/>
      <c r="L264" s="205"/>
    </row>
    <row r="265" ht="15" customHeight="1">
      <c r="A265" s="202"/>
      <c r="B265" s="204"/>
      <c r="C265" s="314"/>
      <c r="D265" s="204"/>
      <c r="E265" s="204"/>
      <c r="F265" s="204"/>
      <c r="G265" s="204"/>
      <c r="H265" s="204"/>
      <c r="I265" s="204"/>
      <c r="J265" s="204"/>
      <c r="K265" s="204"/>
      <c r="L265" s="205"/>
    </row>
    <row r="266" ht="15" customHeight="1">
      <c r="A266" s="202"/>
      <c r="B266" s="204"/>
      <c r="C266" s="314"/>
      <c r="D266" s="204"/>
      <c r="E266" s="204"/>
      <c r="F266" s="204"/>
      <c r="G266" s="204"/>
      <c r="H266" s="204"/>
      <c r="I266" s="204"/>
      <c r="J266" s="204"/>
      <c r="K266" s="204"/>
      <c r="L266" s="205"/>
    </row>
    <row r="267" ht="15" customHeight="1">
      <c r="A267" s="202"/>
      <c r="B267" s="204"/>
      <c r="C267" s="314"/>
      <c r="D267" s="204"/>
      <c r="E267" s="204"/>
      <c r="F267" s="204"/>
      <c r="G267" s="204"/>
      <c r="H267" s="204"/>
      <c r="I267" s="204"/>
      <c r="J267" s="204"/>
      <c r="K267" s="204"/>
      <c r="L267" s="205"/>
    </row>
    <row r="268" ht="15" customHeight="1">
      <c r="A268" s="202"/>
      <c r="B268" s="204"/>
      <c r="C268" s="314"/>
      <c r="D268" s="204"/>
      <c r="E268" s="204"/>
      <c r="F268" s="204"/>
      <c r="G268" s="204"/>
      <c r="H268" s="204"/>
      <c r="I268" s="204"/>
      <c r="J268" s="204"/>
      <c r="K268" s="204"/>
      <c r="L268" s="205"/>
    </row>
    <row r="269" ht="15" customHeight="1">
      <c r="A269" s="202"/>
      <c r="B269" s="204"/>
      <c r="C269" s="314"/>
      <c r="D269" s="204"/>
      <c r="E269" s="204"/>
      <c r="F269" s="204"/>
      <c r="G269" s="204"/>
      <c r="H269" s="204"/>
      <c r="I269" s="204"/>
      <c r="J269" s="204"/>
      <c r="K269" s="204"/>
      <c r="L269" s="205"/>
    </row>
    <row r="270" ht="15" customHeight="1">
      <c r="A270" s="202"/>
      <c r="B270" s="204"/>
      <c r="C270" s="314"/>
      <c r="D270" s="204"/>
      <c r="E270" s="204"/>
      <c r="F270" s="204"/>
      <c r="G270" s="204"/>
      <c r="H270" s="204"/>
      <c r="I270" s="204"/>
      <c r="J270" s="204"/>
      <c r="K270" s="204"/>
      <c r="L270" s="205"/>
    </row>
    <row r="271" ht="15" customHeight="1">
      <c r="A271" s="202"/>
      <c r="B271" s="204"/>
      <c r="C271" s="314"/>
      <c r="D271" s="204"/>
      <c r="E271" s="204"/>
      <c r="F271" s="204"/>
      <c r="G271" s="204"/>
      <c r="H271" s="204"/>
      <c r="I271" s="204"/>
      <c r="J271" s="204"/>
      <c r="K271" s="204"/>
      <c r="L271" s="205"/>
    </row>
    <row r="272" ht="15" customHeight="1">
      <c r="A272" s="202"/>
      <c r="B272" s="204"/>
      <c r="C272" s="314"/>
      <c r="D272" s="204"/>
      <c r="E272" s="204"/>
      <c r="F272" s="204"/>
      <c r="G272" s="204"/>
      <c r="H272" s="204"/>
      <c r="I272" s="204"/>
      <c r="J272" s="204"/>
      <c r="K272" s="204"/>
      <c r="L272" s="205"/>
    </row>
    <row r="273" ht="15" customHeight="1">
      <c r="A273" s="202"/>
      <c r="B273" s="204"/>
      <c r="C273" s="314"/>
      <c r="D273" s="204"/>
      <c r="E273" s="204"/>
      <c r="F273" s="204"/>
      <c r="G273" s="204"/>
      <c r="H273" s="204"/>
      <c r="I273" s="204"/>
      <c r="J273" s="204"/>
      <c r="K273" s="204"/>
      <c r="L273" s="205"/>
    </row>
    <row r="274" ht="15" customHeight="1">
      <c r="A274" s="202"/>
      <c r="B274" s="204"/>
      <c r="C274" s="314"/>
      <c r="D274" s="204"/>
      <c r="E274" s="204"/>
      <c r="F274" s="204"/>
      <c r="G274" s="204"/>
      <c r="H274" s="204"/>
      <c r="I274" s="204"/>
      <c r="J274" s="204"/>
      <c r="K274" s="204"/>
      <c r="L274" s="205"/>
    </row>
    <row r="275" ht="15" customHeight="1">
      <c r="A275" s="202"/>
      <c r="B275" s="204"/>
      <c r="C275" s="314"/>
      <c r="D275" s="204"/>
      <c r="E275" s="204"/>
      <c r="F275" s="204"/>
      <c r="G275" s="204"/>
      <c r="H275" s="204"/>
      <c r="I275" s="204"/>
      <c r="J275" s="204"/>
      <c r="K275" s="204"/>
      <c r="L275" s="205"/>
    </row>
    <row r="276" ht="15" customHeight="1">
      <c r="A276" s="202"/>
      <c r="B276" s="204"/>
      <c r="C276" s="314"/>
      <c r="D276" s="204"/>
      <c r="E276" s="204"/>
      <c r="F276" s="204"/>
      <c r="G276" s="204"/>
      <c r="H276" s="204"/>
      <c r="I276" s="204"/>
      <c r="J276" s="204"/>
      <c r="K276" s="204"/>
      <c r="L276" s="205"/>
    </row>
    <row r="277" ht="15" customHeight="1">
      <c r="A277" s="202"/>
      <c r="B277" s="204"/>
      <c r="C277" s="314"/>
      <c r="D277" s="204"/>
      <c r="E277" s="204"/>
      <c r="F277" s="204"/>
      <c r="G277" s="204"/>
      <c r="H277" s="204"/>
      <c r="I277" s="204"/>
      <c r="J277" s="204"/>
      <c r="K277" s="204"/>
      <c r="L277" s="205"/>
    </row>
    <row r="278" ht="15" customHeight="1">
      <c r="A278" s="202"/>
      <c r="B278" s="204"/>
      <c r="C278" s="314"/>
      <c r="D278" s="204"/>
      <c r="E278" s="204"/>
      <c r="F278" s="204"/>
      <c r="G278" s="204"/>
      <c r="H278" s="204"/>
      <c r="I278" s="204"/>
      <c r="J278" s="204"/>
      <c r="K278" s="204"/>
      <c r="L278" s="205"/>
    </row>
    <row r="279" ht="15" customHeight="1">
      <c r="A279" s="202"/>
      <c r="B279" s="204"/>
      <c r="C279" s="314"/>
      <c r="D279" s="204"/>
      <c r="E279" s="204"/>
      <c r="F279" s="204"/>
      <c r="G279" s="204"/>
      <c r="H279" s="204"/>
      <c r="I279" s="204"/>
      <c r="J279" s="204"/>
      <c r="K279" s="204"/>
      <c r="L279" s="205"/>
    </row>
    <row r="280" ht="15" customHeight="1">
      <c r="A280" s="202"/>
      <c r="B280" s="204"/>
      <c r="C280" s="314"/>
      <c r="D280" s="204"/>
      <c r="E280" s="204"/>
      <c r="F280" s="204"/>
      <c r="G280" s="204"/>
      <c r="H280" s="204"/>
      <c r="I280" s="204"/>
      <c r="J280" s="204"/>
      <c r="K280" s="204"/>
      <c r="L280" s="205"/>
    </row>
    <row r="281" ht="15" customHeight="1">
      <c r="A281" s="202"/>
      <c r="B281" s="204"/>
      <c r="C281" s="314"/>
      <c r="D281" s="204"/>
      <c r="E281" s="204"/>
      <c r="F281" s="204"/>
      <c r="G281" s="204"/>
      <c r="H281" s="204"/>
      <c r="I281" s="204"/>
      <c r="J281" s="204"/>
      <c r="K281" s="204"/>
      <c r="L281" s="205"/>
    </row>
    <row r="282" ht="15" customHeight="1">
      <c r="A282" s="202"/>
      <c r="B282" s="204"/>
      <c r="C282" s="314"/>
      <c r="D282" s="204"/>
      <c r="E282" s="204"/>
      <c r="F282" s="204"/>
      <c r="G282" s="204"/>
      <c r="H282" s="204"/>
      <c r="I282" s="204"/>
      <c r="J282" s="204"/>
      <c r="K282" s="204"/>
      <c r="L282" s="205"/>
    </row>
    <row r="283" ht="15" customHeight="1">
      <c r="A283" s="202"/>
      <c r="B283" s="204"/>
      <c r="C283" s="314"/>
      <c r="D283" s="204"/>
      <c r="E283" s="204"/>
      <c r="F283" s="204"/>
      <c r="G283" s="204"/>
      <c r="H283" s="204"/>
      <c r="I283" s="204"/>
      <c r="J283" s="204"/>
      <c r="K283" s="204"/>
      <c r="L283" s="205"/>
    </row>
    <row r="284" ht="15" customHeight="1">
      <c r="A284" s="202"/>
      <c r="B284" s="204"/>
      <c r="C284" s="314"/>
      <c r="D284" s="204"/>
      <c r="E284" s="204"/>
      <c r="F284" s="204"/>
      <c r="G284" s="204"/>
      <c r="H284" s="204"/>
      <c r="I284" s="204"/>
      <c r="J284" s="204"/>
      <c r="K284" s="204"/>
      <c r="L284" s="205"/>
    </row>
    <row r="285" ht="15" customHeight="1">
      <c r="A285" s="202"/>
      <c r="B285" s="204"/>
      <c r="C285" s="314"/>
      <c r="D285" s="204"/>
      <c r="E285" s="204"/>
      <c r="F285" s="204"/>
      <c r="G285" s="204"/>
      <c r="H285" s="204"/>
      <c r="I285" s="204"/>
      <c r="J285" s="204"/>
      <c r="K285" s="204"/>
      <c r="L285" s="205"/>
    </row>
    <row r="286" ht="15" customHeight="1">
      <c r="A286" s="202"/>
      <c r="B286" s="204"/>
      <c r="C286" s="314"/>
      <c r="D286" s="204"/>
      <c r="E286" s="204"/>
      <c r="F286" s="204"/>
      <c r="G286" s="204"/>
      <c r="H286" s="204"/>
      <c r="I286" s="204"/>
      <c r="J286" s="204"/>
      <c r="K286" s="204"/>
      <c r="L286" s="205"/>
    </row>
    <row r="287" ht="15" customHeight="1">
      <c r="A287" s="202"/>
      <c r="B287" s="204"/>
      <c r="C287" s="314"/>
      <c r="D287" s="204"/>
      <c r="E287" s="204"/>
      <c r="F287" s="204"/>
      <c r="G287" s="204"/>
      <c r="H287" s="204"/>
      <c r="I287" s="204"/>
      <c r="J287" s="204"/>
      <c r="K287" s="204"/>
      <c r="L287" s="205"/>
    </row>
    <row r="288" ht="15" customHeight="1">
      <c r="A288" s="202"/>
      <c r="B288" s="204"/>
      <c r="C288" s="314"/>
      <c r="D288" s="204"/>
      <c r="E288" s="204"/>
      <c r="F288" s="204"/>
      <c r="G288" s="204"/>
      <c r="H288" s="204"/>
      <c r="I288" s="204"/>
      <c r="J288" s="204"/>
      <c r="K288" s="204"/>
      <c r="L288" s="205"/>
    </row>
    <row r="289" ht="15" customHeight="1">
      <c r="A289" s="202"/>
      <c r="B289" s="204"/>
      <c r="C289" s="314"/>
      <c r="D289" s="204"/>
      <c r="E289" s="204"/>
      <c r="F289" s="204"/>
      <c r="G289" s="204"/>
      <c r="H289" s="204"/>
      <c r="I289" s="204"/>
      <c r="J289" s="204"/>
      <c r="K289" s="204"/>
      <c r="L289" s="205"/>
    </row>
    <row r="290" ht="15" customHeight="1">
      <c r="A290" s="202"/>
      <c r="B290" s="204"/>
      <c r="C290" s="314"/>
      <c r="D290" s="204"/>
      <c r="E290" s="204"/>
      <c r="F290" s="204"/>
      <c r="G290" s="204"/>
      <c r="H290" s="204"/>
      <c r="I290" s="204"/>
      <c r="J290" s="204"/>
      <c r="K290" s="204"/>
      <c r="L290" s="205"/>
    </row>
    <row r="291" ht="15" customHeight="1">
      <c r="A291" s="202"/>
      <c r="B291" s="204"/>
      <c r="C291" s="314"/>
      <c r="D291" s="204"/>
      <c r="E291" s="204"/>
      <c r="F291" s="204"/>
      <c r="G291" s="204"/>
      <c r="H291" s="204"/>
      <c r="I291" s="204"/>
      <c r="J291" s="204"/>
      <c r="K291" s="204"/>
      <c r="L291" s="205"/>
    </row>
    <row r="292" ht="15" customHeight="1">
      <c r="A292" s="202"/>
      <c r="B292" s="204"/>
      <c r="C292" s="314"/>
      <c r="D292" s="204"/>
      <c r="E292" s="204"/>
      <c r="F292" s="204"/>
      <c r="G292" s="204"/>
      <c r="H292" s="204"/>
      <c r="I292" s="204"/>
      <c r="J292" s="204"/>
      <c r="K292" s="204"/>
      <c r="L292" s="205"/>
    </row>
    <row r="293" ht="15" customHeight="1">
      <c r="A293" s="202"/>
      <c r="B293" s="204"/>
      <c r="C293" s="314"/>
      <c r="D293" s="204"/>
      <c r="E293" s="204"/>
      <c r="F293" s="204"/>
      <c r="G293" s="204"/>
      <c r="H293" s="204"/>
      <c r="I293" s="204"/>
      <c r="J293" s="204"/>
      <c r="K293" s="204"/>
      <c r="L293" s="205"/>
    </row>
    <row r="294" ht="15" customHeight="1">
      <c r="A294" s="202"/>
      <c r="B294" s="204"/>
      <c r="C294" s="314"/>
      <c r="D294" s="204"/>
      <c r="E294" s="204"/>
      <c r="F294" s="204"/>
      <c r="G294" s="204"/>
      <c r="H294" s="204"/>
      <c r="I294" s="204"/>
      <c r="J294" s="204"/>
      <c r="K294" s="204"/>
      <c r="L294" s="205"/>
    </row>
    <row r="295" ht="15" customHeight="1">
      <c r="A295" s="202"/>
      <c r="B295" s="204"/>
      <c r="C295" s="314"/>
      <c r="D295" s="204"/>
      <c r="E295" s="204"/>
      <c r="F295" s="204"/>
      <c r="G295" s="204"/>
      <c r="H295" s="204"/>
      <c r="I295" s="204"/>
      <c r="J295" s="204"/>
      <c r="K295" s="204"/>
      <c r="L295" s="205"/>
    </row>
    <row r="296" ht="15" customHeight="1">
      <c r="A296" s="202"/>
      <c r="B296" s="204"/>
      <c r="C296" s="314"/>
      <c r="D296" s="204"/>
      <c r="E296" s="204"/>
      <c r="F296" s="204"/>
      <c r="G296" s="204"/>
      <c r="H296" s="204"/>
      <c r="I296" s="204"/>
      <c r="J296" s="204"/>
      <c r="K296" s="204"/>
      <c r="L296" s="205"/>
    </row>
    <row r="297" ht="15" customHeight="1">
      <c r="A297" s="202"/>
      <c r="B297" s="204"/>
      <c r="C297" s="314"/>
      <c r="D297" s="204"/>
      <c r="E297" s="204"/>
      <c r="F297" s="204"/>
      <c r="G297" s="204"/>
      <c r="H297" s="204"/>
      <c r="I297" s="204"/>
      <c r="J297" s="204"/>
      <c r="K297" s="204"/>
      <c r="L297" s="205"/>
    </row>
    <row r="298" ht="15" customHeight="1">
      <c r="A298" s="202"/>
      <c r="B298" s="204"/>
      <c r="C298" s="314"/>
      <c r="D298" s="204"/>
      <c r="E298" s="204"/>
      <c r="F298" s="204"/>
      <c r="G298" s="204"/>
      <c r="H298" s="204"/>
      <c r="I298" s="204"/>
      <c r="J298" s="204"/>
      <c r="K298" s="204"/>
      <c r="L298" s="205"/>
    </row>
    <row r="299" ht="15" customHeight="1">
      <c r="A299" s="202"/>
      <c r="B299" s="204"/>
      <c r="C299" s="314"/>
      <c r="D299" s="204"/>
      <c r="E299" s="204"/>
      <c r="F299" s="204"/>
      <c r="G299" s="204"/>
      <c r="H299" s="204"/>
      <c r="I299" s="204"/>
      <c r="J299" s="204"/>
      <c r="K299" s="204"/>
      <c r="L299" s="205"/>
    </row>
    <row r="300" ht="15" customHeight="1">
      <c r="A300" s="202"/>
      <c r="B300" s="204"/>
      <c r="C300" s="314"/>
      <c r="D300" s="204"/>
      <c r="E300" s="204"/>
      <c r="F300" s="204"/>
      <c r="G300" s="204"/>
      <c r="H300" s="204"/>
      <c r="I300" s="204"/>
      <c r="J300" s="204"/>
      <c r="K300" s="204"/>
      <c r="L300" s="205"/>
    </row>
    <row r="301" ht="15" customHeight="1">
      <c r="A301" s="202"/>
      <c r="B301" s="204"/>
      <c r="C301" s="314"/>
      <c r="D301" s="204"/>
      <c r="E301" s="204"/>
      <c r="F301" s="204"/>
      <c r="G301" s="204"/>
      <c r="H301" s="204"/>
      <c r="I301" s="204"/>
      <c r="J301" s="204"/>
      <c r="K301" s="204"/>
      <c r="L301" s="205"/>
    </row>
    <row r="302" ht="15" customHeight="1">
      <c r="A302" s="202"/>
      <c r="B302" s="204"/>
      <c r="C302" s="314"/>
      <c r="D302" s="204"/>
      <c r="E302" s="204"/>
      <c r="F302" s="204"/>
      <c r="G302" s="204"/>
      <c r="H302" s="204"/>
      <c r="I302" s="204"/>
      <c r="J302" s="204"/>
      <c r="K302" s="204"/>
      <c r="L302" s="205"/>
    </row>
    <row r="303" ht="15" customHeight="1">
      <c r="A303" s="202"/>
      <c r="B303" s="204"/>
      <c r="C303" s="314"/>
      <c r="D303" s="204"/>
      <c r="E303" s="204"/>
      <c r="F303" s="204"/>
      <c r="G303" s="204"/>
      <c r="H303" s="204"/>
      <c r="I303" s="204"/>
      <c r="J303" s="204"/>
      <c r="K303" s="204"/>
      <c r="L303" s="205"/>
    </row>
    <row r="304" ht="15" customHeight="1">
      <c r="A304" s="202"/>
      <c r="B304" s="204"/>
      <c r="C304" s="314"/>
      <c r="D304" s="204"/>
      <c r="E304" s="204"/>
      <c r="F304" s="204"/>
      <c r="G304" s="204"/>
      <c r="H304" s="204"/>
      <c r="I304" s="204"/>
      <c r="J304" s="204"/>
      <c r="K304" s="204"/>
      <c r="L304" s="205"/>
    </row>
    <row r="305" ht="15" customHeight="1">
      <c r="A305" s="202"/>
      <c r="B305" s="204"/>
      <c r="C305" s="314"/>
      <c r="D305" s="204"/>
      <c r="E305" s="204"/>
      <c r="F305" s="204"/>
      <c r="G305" s="204"/>
      <c r="H305" s="204"/>
      <c r="I305" s="204"/>
      <c r="J305" s="204"/>
      <c r="K305" s="204"/>
      <c r="L305" s="205"/>
    </row>
    <row r="306" ht="15" customHeight="1">
      <c r="A306" s="202"/>
      <c r="B306" s="204"/>
      <c r="C306" s="314"/>
      <c r="D306" s="204"/>
      <c r="E306" s="204"/>
      <c r="F306" s="204"/>
      <c r="G306" s="204"/>
      <c r="H306" s="204"/>
      <c r="I306" s="204"/>
      <c r="J306" s="204"/>
      <c r="K306" s="204"/>
      <c r="L306" s="205"/>
    </row>
    <row r="307" ht="15" customHeight="1">
      <c r="A307" s="202"/>
      <c r="B307" s="204"/>
      <c r="C307" s="314"/>
      <c r="D307" s="204"/>
      <c r="E307" s="204"/>
      <c r="F307" s="204"/>
      <c r="G307" s="204"/>
      <c r="H307" s="204"/>
      <c r="I307" s="204"/>
      <c r="J307" s="204"/>
      <c r="K307" s="204"/>
      <c r="L307" s="205"/>
    </row>
    <row r="308" ht="15" customHeight="1">
      <c r="A308" s="202"/>
      <c r="B308" s="204"/>
      <c r="C308" s="314"/>
      <c r="D308" s="204"/>
      <c r="E308" s="204"/>
      <c r="F308" s="204"/>
      <c r="G308" s="204"/>
      <c r="H308" s="204"/>
      <c r="I308" s="204"/>
      <c r="J308" s="204"/>
      <c r="K308" s="204"/>
      <c r="L308" s="205"/>
    </row>
    <row r="309" ht="15" customHeight="1">
      <c r="A309" s="202"/>
      <c r="B309" s="204"/>
      <c r="C309" s="314"/>
      <c r="D309" s="204"/>
      <c r="E309" s="204"/>
      <c r="F309" s="204"/>
      <c r="G309" s="204"/>
      <c r="H309" s="204"/>
      <c r="I309" s="204"/>
      <c r="J309" s="204"/>
      <c r="K309" s="204"/>
      <c r="L309" s="205"/>
    </row>
    <row r="310" ht="15" customHeight="1">
      <c r="A310" s="202"/>
      <c r="B310" s="204"/>
      <c r="C310" s="314"/>
      <c r="D310" s="204"/>
      <c r="E310" s="204"/>
      <c r="F310" s="204"/>
      <c r="G310" s="204"/>
      <c r="H310" s="204"/>
      <c r="I310" s="204"/>
      <c r="J310" s="204"/>
      <c r="K310" s="204"/>
      <c r="L310" s="205"/>
    </row>
    <row r="311" ht="15" customHeight="1">
      <c r="A311" s="202"/>
      <c r="B311" s="204"/>
      <c r="C311" s="314"/>
      <c r="D311" s="204"/>
      <c r="E311" s="204"/>
      <c r="F311" s="204"/>
      <c r="G311" s="204"/>
      <c r="H311" s="204"/>
      <c r="I311" s="204"/>
      <c r="J311" s="204"/>
      <c r="K311" s="204"/>
      <c r="L311" s="205"/>
    </row>
    <row r="312" ht="15" customHeight="1">
      <c r="A312" s="202"/>
      <c r="B312" s="204"/>
      <c r="C312" s="314"/>
      <c r="D312" s="204"/>
      <c r="E312" s="204"/>
      <c r="F312" s="204"/>
      <c r="G312" s="204"/>
      <c r="H312" s="204"/>
      <c r="I312" s="204"/>
      <c r="J312" s="204"/>
      <c r="K312" s="204"/>
      <c r="L312" s="205"/>
    </row>
    <row r="313" ht="15" customHeight="1">
      <c r="A313" s="202"/>
      <c r="B313" s="204"/>
      <c r="C313" s="314"/>
      <c r="D313" s="204"/>
      <c r="E313" s="204"/>
      <c r="F313" s="204"/>
      <c r="G313" s="204"/>
      <c r="H313" s="204"/>
      <c r="I313" s="204"/>
      <c r="J313" s="204"/>
      <c r="K313" s="204"/>
      <c r="L313" s="205"/>
    </row>
    <row r="314" ht="15" customHeight="1">
      <c r="A314" s="202"/>
      <c r="B314" s="204"/>
      <c r="C314" s="314"/>
      <c r="D314" s="204"/>
      <c r="E314" s="204"/>
      <c r="F314" s="204"/>
      <c r="G314" s="204"/>
      <c r="H314" s="204"/>
      <c r="I314" s="204"/>
      <c r="J314" s="204"/>
      <c r="K314" s="204"/>
      <c r="L314" s="205"/>
    </row>
    <row r="315" ht="15" customHeight="1">
      <c r="A315" s="202"/>
      <c r="B315" s="204"/>
      <c r="C315" s="314"/>
      <c r="D315" s="204"/>
      <c r="E315" s="204"/>
      <c r="F315" s="204"/>
      <c r="G315" s="204"/>
      <c r="H315" s="204"/>
      <c r="I315" s="204"/>
      <c r="J315" s="204"/>
      <c r="K315" s="204"/>
      <c r="L315" s="205"/>
    </row>
    <row r="316" ht="15" customHeight="1">
      <c r="A316" s="202"/>
      <c r="B316" s="204"/>
      <c r="C316" s="314"/>
      <c r="D316" s="204"/>
      <c r="E316" s="204"/>
      <c r="F316" s="204"/>
      <c r="G316" s="204"/>
      <c r="H316" s="204"/>
      <c r="I316" s="204"/>
      <c r="J316" s="204"/>
      <c r="K316" s="204"/>
      <c r="L316" s="205"/>
    </row>
    <row r="317" ht="15" customHeight="1">
      <c r="A317" s="202"/>
      <c r="B317" s="204"/>
      <c r="C317" s="314"/>
      <c r="D317" s="204"/>
      <c r="E317" s="204"/>
      <c r="F317" s="204"/>
      <c r="G317" s="204"/>
      <c r="H317" s="204"/>
      <c r="I317" s="204"/>
      <c r="J317" s="204"/>
      <c r="K317" s="204"/>
      <c r="L317" s="205"/>
    </row>
    <row r="318" ht="15" customHeight="1">
      <c r="A318" s="202"/>
      <c r="B318" s="204"/>
      <c r="C318" s="314"/>
      <c r="D318" s="204"/>
      <c r="E318" s="204"/>
      <c r="F318" s="204"/>
      <c r="G318" s="204"/>
      <c r="H318" s="204"/>
      <c r="I318" s="204"/>
      <c r="J318" s="204"/>
      <c r="K318" s="204"/>
      <c r="L318" s="205"/>
    </row>
    <row r="319" ht="15" customHeight="1">
      <c r="A319" s="202"/>
      <c r="B319" s="204"/>
      <c r="C319" s="314"/>
      <c r="D319" s="204"/>
      <c r="E319" s="204"/>
      <c r="F319" s="204"/>
      <c r="G319" s="204"/>
      <c r="H319" s="204"/>
      <c r="I319" s="204"/>
      <c r="J319" s="204"/>
      <c r="K319" s="204"/>
      <c r="L319" s="205"/>
    </row>
    <row r="320" ht="15" customHeight="1">
      <c r="A320" s="202"/>
      <c r="B320" s="204"/>
      <c r="C320" s="314"/>
      <c r="D320" s="204"/>
      <c r="E320" s="204"/>
      <c r="F320" s="204"/>
      <c r="G320" s="204"/>
      <c r="H320" s="204"/>
      <c r="I320" s="204"/>
      <c r="J320" s="204"/>
      <c r="K320" s="204"/>
      <c r="L320" s="205"/>
    </row>
    <row r="321" ht="15" customHeight="1">
      <c r="A321" s="202"/>
      <c r="B321" s="204"/>
      <c r="C321" s="314"/>
      <c r="D321" s="204"/>
      <c r="E321" s="204"/>
      <c r="F321" s="204"/>
      <c r="G321" s="204"/>
      <c r="H321" s="204"/>
      <c r="I321" s="204"/>
      <c r="J321" s="204"/>
      <c r="K321" s="204"/>
      <c r="L321" s="205"/>
    </row>
    <row r="322" ht="15" customHeight="1">
      <c r="A322" s="202"/>
      <c r="B322" s="204"/>
      <c r="C322" s="314"/>
      <c r="D322" s="204"/>
      <c r="E322" s="204"/>
      <c r="F322" s="204"/>
      <c r="G322" s="204"/>
      <c r="H322" s="204"/>
      <c r="I322" s="204"/>
      <c r="J322" s="204"/>
      <c r="K322" s="204"/>
      <c r="L322" s="205"/>
    </row>
    <row r="323" ht="15" customHeight="1">
      <c r="A323" s="202"/>
      <c r="B323" s="204"/>
      <c r="C323" s="314"/>
      <c r="D323" s="204"/>
      <c r="E323" s="204"/>
      <c r="F323" s="204"/>
      <c r="G323" s="204"/>
      <c r="H323" s="204"/>
      <c r="I323" s="204"/>
      <c r="J323" s="204"/>
      <c r="K323" s="204"/>
      <c r="L323" s="205"/>
    </row>
    <row r="324" ht="15" customHeight="1">
      <c r="A324" s="202"/>
      <c r="B324" s="204"/>
      <c r="C324" s="314"/>
      <c r="D324" s="204"/>
      <c r="E324" s="204"/>
      <c r="F324" s="204"/>
      <c r="G324" s="204"/>
      <c r="H324" s="204"/>
      <c r="I324" s="204"/>
      <c r="J324" s="204"/>
      <c r="K324" s="204"/>
      <c r="L324" s="205"/>
    </row>
    <row r="325" ht="15" customHeight="1">
      <c r="A325" s="202"/>
      <c r="B325" s="204"/>
      <c r="C325" s="314"/>
      <c r="D325" s="204"/>
      <c r="E325" s="204"/>
      <c r="F325" s="204"/>
      <c r="G325" s="204"/>
      <c r="H325" s="204"/>
      <c r="I325" s="204"/>
      <c r="J325" s="204"/>
      <c r="K325" s="204"/>
      <c r="L325" s="205"/>
    </row>
    <row r="326" ht="15" customHeight="1">
      <c r="A326" s="202"/>
      <c r="B326" s="204"/>
      <c r="C326" s="314"/>
      <c r="D326" s="204"/>
      <c r="E326" s="204"/>
      <c r="F326" s="204"/>
      <c r="G326" s="204"/>
      <c r="H326" s="204"/>
      <c r="I326" s="204"/>
      <c r="J326" s="204"/>
      <c r="K326" s="204"/>
      <c r="L326" s="205"/>
    </row>
    <row r="327" ht="15" customHeight="1">
      <c r="A327" s="202"/>
      <c r="B327" s="204"/>
      <c r="C327" s="314"/>
      <c r="D327" s="204"/>
      <c r="E327" s="204"/>
      <c r="F327" s="204"/>
      <c r="G327" s="204"/>
      <c r="H327" s="204"/>
      <c r="I327" s="204"/>
      <c r="J327" s="204"/>
      <c r="K327" s="204"/>
      <c r="L327" s="205"/>
    </row>
    <row r="328" ht="15" customHeight="1">
      <c r="A328" s="202"/>
      <c r="B328" s="204"/>
      <c r="C328" s="314"/>
      <c r="D328" s="204"/>
      <c r="E328" s="204"/>
      <c r="F328" s="204"/>
      <c r="G328" s="204"/>
      <c r="H328" s="204"/>
      <c r="I328" s="204"/>
      <c r="J328" s="204"/>
      <c r="K328" s="204"/>
      <c r="L328" s="205"/>
    </row>
    <row r="329" ht="15" customHeight="1">
      <c r="A329" s="202"/>
      <c r="B329" s="204"/>
      <c r="C329" s="314"/>
      <c r="D329" s="204"/>
      <c r="E329" s="204"/>
      <c r="F329" s="204"/>
      <c r="G329" s="204"/>
      <c r="H329" s="204"/>
      <c r="I329" s="204"/>
      <c r="J329" s="204"/>
      <c r="K329" s="204"/>
      <c r="L329" s="205"/>
    </row>
    <row r="330" ht="15" customHeight="1">
      <c r="A330" s="202"/>
      <c r="B330" s="204"/>
      <c r="C330" s="314"/>
      <c r="D330" s="204"/>
      <c r="E330" s="204"/>
      <c r="F330" s="204"/>
      <c r="G330" s="204"/>
      <c r="H330" s="204"/>
      <c r="I330" s="204"/>
      <c r="J330" s="204"/>
      <c r="K330" s="204"/>
      <c r="L330" s="205"/>
    </row>
    <row r="331" ht="15" customHeight="1">
      <c r="A331" s="202"/>
      <c r="B331" s="204"/>
      <c r="C331" s="314"/>
      <c r="D331" s="204"/>
      <c r="E331" s="204"/>
      <c r="F331" s="204"/>
      <c r="G331" s="204"/>
      <c r="H331" s="204"/>
      <c r="I331" s="204"/>
      <c r="J331" s="204"/>
      <c r="K331" s="204"/>
      <c r="L331" s="205"/>
    </row>
    <row r="332" ht="15" customHeight="1">
      <c r="A332" s="202"/>
      <c r="B332" s="204"/>
      <c r="C332" s="314"/>
      <c r="D332" s="204"/>
      <c r="E332" s="204"/>
      <c r="F332" s="204"/>
      <c r="G332" s="204"/>
      <c r="H332" s="204"/>
      <c r="I332" s="204"/>
      <c r="J332" s="204"/>
      <c r="K332" s="204"/>
      <c r="L332" s="205"/>
    </row>
    <row r="333" ht="15" customHeight="1">
      <c r="A333" s="202"/>
      <c r="B333" s="204"/>
      <c r="C333" s="314"/>
      <c r="D333" s="204"/>
      <c r="E333" s="204"/>
      <c r="F333" s="204"/>
      <c r="G333" s="204"/>
      <c r="H333" s="204"/>
      <c r="I333" s="204"/>
      <c r="J333" s="204"/>
      <c r="K333" s="204"/>
      <c r="L333" s="205"/>
    </row>
    <row r="334" ht="15" customHeight="1">
      <c r="A334" s="202"/>
      <c r="B334" s="204"/>
      <c r="C334" s="314"/>
      <c r="D334" s="204"/>
      <c r="E334" s="204"/>
      <c r="F334" s="204"/>
      <c r="G334" s="204"/>
      <c r="H334" s="204"/>
      <c r="I334" s="204"/>
      <c r="J334" s="204"/>
      <c r="K334" s="204"/>
      <c r="L334" s="205"/>
    </row>
    <row r="335" ht="15" customHeight="1">
      <c r="A335" s="202"/>
      <c r="B335" s="204"/>
      <c r="C335" s="314"/>
      <c r="D335" s="204"/>
      <c r="E335" s="204"/>
      <c r="F335" s="204"/>
      <c r="G335" s="204"/>
      <c r="H335" s="204"/>
      <c r="I335" s="204"/>
      <c r="J335" s="204"/>
      <c r="K335" s="204"/>
      <c r="L335" s="205"/>
    </row>
    <row r="336" ht="15" customHeight="1">
      <c r="A336" s="202"/>
      <c r="B336" s="204"/>
      <c r="C336" s="314"/>
      <c r="D336" s="204"/>
      <c r="E336" s="204"/>
      <c r="F336" s="204"/>
      <c r="G336" s="204"/>
      <c r="H336" s="204"/>
      <c r="I336" s="204"/>
      <c r="J336" s="204"/>
      <c r="K336" s="204"/>
      <c r="L336" s="205"/>
    </row>
    <row r="337" ht="15" customHeight="1">
      <c r="A337" s="202"/>
      <c r="B337" s="204"/>
      <c r="C337" s="314"/>
      <c r="D337" s="204"/>
      <c r="E337" s="204"/>
      <c r="F337" s="204"/>
      <c r="G337" s="204"/>
      <c r="H337" s="204"/>
      <c r="I337" s="204"/>
      <c r="J337" s="204"/>
      <c r="K337" s="204"/>
      <c r="L337" s="205"/>
    </row>
    <row r="338" ht="15" customHeight="1">
      <c r="A338" s="202"/>
      <c r="B338" s="204"/>
      <c r="C338" s="314"/>
      <c r="D338" s="204"/>
      <c r="E338" s="204"/>
      <c r="F338" s="204"/>
      <c r="G338" s="204"/>
      <c r="H338" s="204"/>
      <c r="I338" s="204"/>
      <c r="J338" s="204"/>
      <c r="K338" s="204"/>
      <c r="L338" s="205"/>
    </row>
    <row r="339" ht="15" customHeight="1">
      <c r="A339" s="202"/>
      <c r="B339" s="204"/>
      <c r="C339" s="314"/>
      <c r="D339" s="204"/>
      <c r="E339" s="204"/>
      <c r="F339" s="204"/>
      <c r="G339" s="204"/>
      <c r="H339" s="204"/>
      <c r="I339" s="204"/>
      <c r="J339" s="204"/>
      <c r="K339" s="204"/>
      <c r="L339" s="205"/>
    </row>
    <row r="340" ht="15" customHeight="1">
      <c r="A340" s="202"/>
      <c r="B340" s="204"/>
      <c r="C340" s="314"/>
      <c r="D340" s="204"/>
      <c r="E340" s="204"/>
      <c r="F340" s="204"/>
      <c r="G340" s="204"/>
      <c r="H340" s="204"/>
      <c r="I340" s="204"/>
      <c r="J340" s="204"/>
      <c r="K340" s="204"/>
      <c r="L340" s="205"/>
    </row>
    <row r="341" ht="15" customHeight="1">
      <c r="A341" s="202"/>
      <c r="B341" s="204"/>
      <c r="C341" s="314"/>
      <c r="D341" s="204"/>
      <c r="E341" s="204"/>
      <c r="F341" s="204"/>
      <c r="G341" s="204"/>
      <c r="H341" s="204"/>
      <c r="I341" s="204"/>
      <c r="J341" s="204"/>
      <c r="K341" s="204"/>
      <c r="L341" s="205"/>
    </row>
    <row r="342" ht="15" customHeight="1">
      <c r="A342" s="202"/>
      <c r="B342" s="204"/>
      <c r="C342" s="314"/>
      <c r="D342" s="204"/>
      <c r="E342" s="204"/>
      <c r="F342" s="204"/>
      <c r="G342" s="204"/>
      <c r="H342" s="204"/>
      <c r="I342" s="204"/>
      <c r="J342" s="204"/>
      <c r="K342" s="204"/>
      <c r="L342" s="205"/>
    </row>
    <row r="343" ht="15" customHeight="1">
      <c r="A343" s="202"/>
      <c r="B343" s="204"/>
      <c r="C343" s="314"/>
      <c r="D343" s="204"/>
      <c r="E343" s="204"/>
      <c r="F343" s="204"/>
      <c r="G343" s="204"/>
      <c r="H343" s="204"/>
      <c r="I343" s="204"/>
      <c r="J343" s="204"/>
      <c r="K343" s="204"/>
      <c r="L343" s="205"/>
    </row>
    <row r="344" ht="15" customHeight="1">
      <c r="A344" s="202"/>
      <c r="B344" s="204"/>
      <c r="C344" s="314"/>
      <c r="D344" s="204"/>
      <c r="E344" s="204"/>
      <c r="F344" s="204"/>
      <c r="G344" s="204"/>
      <c r="H344" s="204"/>
      <c r="I344" s="204"/>
      <c r="J344" s="204"/>
      <c r="K344" s="204"/>
      <c r="L344" s="205"/>
    </row>
    <row r="345" ht="15" customHeight="1">
      <c r="A345" s="202"/>
      <c r="B345" s="204"/>
      <c r="C345" s="314"/>
      <c r="D345" s="204"/>
      <c r="E345" s="204"/>
      <c r="F345" s="204"/>
      <c r="G345" s="204"/>
      <c r="H345" s="204"/>
      <c r="I345" s="204"/>
      <c r="J345" s="204"/>
      <c r="K345" s="204"/>
      <c r="L345" s="205"/>
    </row>
    <row r="346" ht="15" customHeight="1">
      <c r="A346" s="202"/>
      <c r="B346" s="204"/>
      <c r="C346" s="314"/>
      <c r="D346" s="204"/>
      <c r="E346" s="204"/>
      <c r="F346" s="204"/>
      <c r="G346" s="204"/>
      <c r="H346" s="204"/>
      <c r="I346" s="204"/>
      <c r="J346" s="204"/>
      <c r="K346" s="204"/>
      <c r="L346" s="205"/>
    </row>
    <row r="347" ht="15" customHeight="1">
      <c r="A347" s="202"/>
      <c r="B347" s="204"/>
      <c r="C347" s="314"/>
      <c r="D347" s="204"/>
      <c r="E347" s="204"/>
      <c r="F347" s="204"/>
      <c r="G347" s="204"/>
      <c r="H347" s="204"/>
      <c r="I347" s="204"/>
      <c r="J347" s="204"/>
      <c r="K347" s="204"/>
      <c r="L347" s="205"/>
    </row>
    <row r="348" ht="15" customHeight="1">
      <c r="A348" s="202"/>
      <c r="B348" s="204"/>
      <c r="C348" s="314"/>
      <c r="D348" s="204"/>
      <c r="E348" s="204"/>
      <c r="F348" s="204"/>
      <c r="G348" s="204"/>
      <c r="H348" s="204"/>
      <c r="I348" s="204"/>
      <c r="J348" s="204"/>
      <c r="K348" s="204"/>
      <c r="L348" s="205"/>
    </row>
    <row r="349" ht="15" customHeight="1">
      <c r="A349" s="202"/>
      <c r="B349" s="204"/>
      <c r="C349" s="314"/>
      <c r="D349" s="204"/>
      <c r="E349" s="204"/>
      <c r="F349" s="204"/>
      <c r="G349" s="204"/>
      <c r="H349" s="204"/>
      <c r="I349" s="204"/>
      <c r="J349" s="204"/>
      <c r="K349" s="204"/>
      <c r="L349" s="205"/>
    </row>
    <row r="350" ht="15" customHeight="1">
      <c r="A350" s="202"/>
      <c r="B350" s="204"/>
      <c r="C350" s="314"/>
      <c r="D350" s="204"/>
      <c r="E350" s="204"/>
      <c r="F350" s="204"/>
      <c r="G350" s="204"/>
      <c r="H350" s="204"/>
      <c r="I350" s="204"/>
      <c r="J350" s="204"/>
      <c r="K350" s="204"/>
      <c r="L350" s="205"/>
    </row>
    <row r="351" ht="15" customHeight="1">
      <c r="A351" s="202"/>
      <c r="B351" s="204"/>
      <c r="C351" s="314"/>
      <c r="D351" s="204"/>
      <c r="E351" s="204"/>
      <c r="F351" s="204"/>
      <c r="G351" s="204"/>
      <c r="H351" s="204"/>
      <c r="I351" s="204"/>
      <c r="J351" s="204"/>
      <c r="K351" s="204"/>
      <c r="L351" s="205"/>
    </row>
    <row r="352" ht="15" customHeight="1">
      <c r="A352" s="202"/>
      <c r="B352" s="204"/>
      <c r="C352" s="314"/>
      <c r="D352" s="204"/>
      <c r="E352" s="204"/>
      <c r="F352" s="204"/>
      <c r="G352" s="204"/>
      <c r="H352" s="204"/>
      <c r="I352" s="204"/>
      <c r="J352" s="204"/>
      <c r="K352" s="204"/>
      <c r="L352" s="205"/>
    </row>
    <row r="353" ht="15" customHeight="1">
      <c r="A353" s="202"/>
      <c r="B353" s="204"/>
      <c r="C353" s="314"/>
      <c r="D353" s="204"/>
      <c r="E353" s="204"/>
      <c r="F353" s="204"/>
      <c r="G353" s="204"/>
      <c r="H353" s="204"/>
      <c r="I353" s="204"/>
      <c r="J353" s="204"/>
      <c r="K353" s="204"/>
      <c r="L353" s="205"/>
    </row>
    <row r="354" ht="15" customHeight="1">
      <c r="A354" s="202"/>
      <c r="B354" s="204"/>
      <c r="C354" s="314"/>
      <c r="D354" s="204"/>
      <c r="E354" s="204"/>
      <c r="F354" s="204"/>
      <c r="G354" s="204"/>
      <c r="H354" s="204"/>
      <c r="I354" s="204"/>
      <c r="J354" s="204"/>
      <c r="K354" s="204"/>
      <c r="L354" s="205"/>
    </row>
    <row r="355" ht="15" customHeight="1">
      <c r="A355" s="202"/>
      <c r="B355" s="204"/>
      <c r="C355" s="314"/>
      <c r="D355" s="204"/>
      <c r="E355" s="204"/>
      <c r="F355" s="204"/>
      <c r="G355" s="204"/>
      <c r="H355" s="204"/>
      <c r="I355" s="204"/>
      <c r="J355" s="204"/>
      <c r="K355" s="204"/>
      <c r="L355" s="205"/>
    </row>
    <row r="356" ht="15" customHeight="1">
      <c r="A356" s="202"/>
      <c r="B356" s="204"/>
      <c r="C356" s="314"/>
      <c r="D356" s="204"/>
      <c r="E356" s="204"/>
      <c r="F356" s="204"/>
      <c r="G356" s="204"/>
      <c r="H356" s="204"/>
      <c r="I356" s="204"/>
      <c r="J356" s="204"/>
      <c r="K356" s="204"/>
      <c r="L356" s="205"/>
    </row>
    <row r="357" ht="15" customHeight="1">
      <c r="A357" s="202"/>
      <c r="B357" s="204"/>
      <c r="C357" s="314"/>
      <c r="D357" s="204"/>
      <c r="E357" s="204"/>
      <c r="F357" s="204"/>
      <c r="G357" s="204"/>
      <c r="H357" s="204"/>
      <c r="I357" s="204"/>
      <c r="J357" s="204"/>
      <c r="K357" s="204"/>
      <c r="L357" s="205"/>
    </row>
    <row r="358" ht="15" customHeight="1">
      <c r="A358" s="202"/>
      <c r="B358" s="204"/>
      <c r="C358" s="314"/>
      <c r="D358" s="204"/>
      <c r="E358" s="204"/>
      <c r="F358" s="204"/>
      <c r="G358" s="204"/>
      <c r="H358" s="204"/>
      <c r="I358" s="204"/>
      <c r="J358" s="204"/>
      <c r="K358" s="204"/>
      <c r="L358" s="205"/>
    </row>
    <row r="359" ht="15" customHeight="1">
      <c r="A359" s="202"/>
      <c r="B359" s="204"/>
      <c r="C359" s="314"/>
      <c r="D359" s="204"/>
      <c r="E359" s="204"/>
      <c r="F359" s="204"/>
      <c r="G359" s="204"/>
      <c r="H359" s="204"/>
      <c r="I359" s="204"/>
      <c r="J359" s="204"/>
      <c r="K359" s="204"/>
      <c r="L359" s="205"/>
    </row>
    <row r="360" ht="15" customHeight="1">
      <c r="A360" s="202"/>
      <c r="B360" s="204"/>
      <c r="C360" s="314"/>
      <c r="D360" s="204"/>
      <c r="E360" s="204"/>
      <c r="F360" s="204"/>
      <c r="G360" s="204"/>
      <c r="H360" s="204"/>
      <c r="I360" s="204"/>
      <c r="J360" s="204"/>
      <c r="K360" s="204"/>
      <c r="L360" s="205"/>
    </row>
    <row r="361" ht="15" customHeight="1">
      <c r="A361" s="202"/>
      <c r="B361" s="204"/>
      <c r="C361" s="314"/>
      <c r="D361" s="204"/>
      <c r="E361" s="204"/>
      <c r="F361" s="204"/>
      <c r="G361" s="204"/>
      <c r="H361" s="204"/>
      <c r="I361" s="204"/>
      <c r="J361" s="204"/>
      <c r="K361" s="204"/>
      <c r="L361" s="205"/>
    </row>
    <row r="362" ht="15" customHeight="1">
      <c r="A362" s="202"/>
      <c r="B362" s="204"/>
      <c r="C362" s="314"/>
      <c r="D362" s="204"/>
      <c r="E362" s="204"/>
      <c r="F362" s="204"/>
      <c r="G362" s="204"/>
      <c r="H362" s="204"/>
      <c r="I362" s="204"/>
      <c r="J362" s="204"/>
      <c r="K362" s="204"/>
      <c r="L362" s="205"/>
    </row>
    <row r="363" ht="15" customHeight="1">
      <c r="A363" s="202"/>
      <c r="B363" s="204"/>
      <c r="C363" s="314"/>
      <c r="D363" s="204"/>
      <c r="E363" s="204"/>
      <c r="F363" s="204"/>
      <c r="G363" s="204"/>
      <c r="H363" s="204"/>
      <c r="I363" s="204"/>
      <c r="J363" s="204"/>
      <c r="K363" s="204"/>
      <c r="L363" s="205"/>
    </row>
    <row r="364" ht="15" customHeight="1">
      <c r="A364" s="202"/>
      <c r="B364" s="204"/>
      <c r="C364" s="314"/>
      <c r="D364" s="204"/>
      <c r="E364" s="204"/>
      <c r="F364" s="204"/>
      <c r="G364" s="204"/>
      <c r="H364" s="204"/>
      <c r="I364" s="204"/>
      <c r="J364" s="204"/>
      <c r="K364" s="204"/>
      <c r="L364" s="205"/>
    </row>
    <row r="365" ht="15" customHeight="1">
      <c r="A365" s="202"/>
      <c r="B365" s="204"/>
      <c r="C365" s="314"/>
      <c r="D365" s="204"/>
      <c r="E365" s="204"/>
      <c r="F365" s="204"/>
      <c r="G365" s="204"/>
      <c r="H365" s="204"/>
      <c r="I365" s="204"/>
      <c r="J365" s="204"/>
      <c r="K365" s="204"/>
      <c r="L365" s="205"/>
    </row>
    <row r="366" ht="15" customHeight="1">
      <c r="A366" s="202"/>
      <c r="B366" s="204"/>
      <c r="C366" s="314"/>
      <c r="D366" s="204"/>
      <c r="E366" s="204"/>
      <c r="F366" s="204"/>
      <c r="G366" s="204"/>
      <c r="H366" s="204"/>
      <c r="I366" s="204"/>
      <c r="J366" s="204"/>
      <c r="K366" s="204"/>
      <c r="L366" s="205"/>
    </row>
    <row r="367" ht="15" customHeight="1">
      <c r="A367" s="202"/>
      <c r="B367" s="204"/>
      <c r="C367" s="314"/>
      <c r="D367" s="204"/>
      <c r="E367" s="204"/>
      <c r="F367" s="204"/>
      <c r="G367" s="204"/>
      <c r="H367" s="204"/>
      <c r="I367" s="204"/>
      <c r="J367" s="204"/>
      <c r="K367" s="204"/>
      <c r="L367" s="205"/>
    </row>
    <row r="368" ht="15" customHeight="1">
      <c r="A368" s="202"/>
      <c r="B368" s="204"/>
      <c r="C368" s="314"/>
      <c r="D368" s="204"/>
      <c r="E368" s="204"/>
      <c r="F368" s="204"/>
      <c r="G368" s="204"/>
      <c r="H368" s="204"/>
      <c r="I368" s="204"/>
      <c r="J368" s="204"/>
      <c r="K368" s="204"/>
      <c r="L368" s="205"/>
    </row>
    <row r="369" ht="15" customHeight="1">
      <c r="A369" s="202"/>
      <c r="B369" s="204"/>
      <c r="C369" s="314"/>
      <c r="D369" s="204"/>
      <c r="E369" s="204"/>
      <c r="F369" s="204"/>
      <c r="G369" s="204"/>
      <c r="H369" s="204"/>
      <c r="I369" s="204"/>
      <c r="J369" s="204"/>
      <c r="K369" s="204"/>
      <c r="L369" s="205"/>
    </row>
    <row r="370" ht="15" customHeight="1">
      <c r="A370" s="202"/>
      <c r="B370" s="204"/>
      <c r="C370" s="314"/>
      <c r="D370" s="204"/>
      <c r="E370" s="204"/>
      <c r="F370" s="204"/>
      <c r="G370" s="204"/>
      <c r="H370" s="204"/>
      <c r="I370" s="204"/>
      <c r="J370" s="204"/>
      <c r="K370" s="204"/>
      <c r="L370" s="205"/>
    </row>
    <row r="371" ht="15" customHeight="1">
      <c r="A371" s="202"/>
      <c r="B371" s="204"/>
      <c r="C371" s="314"/>
      <c r="D371" s="204"/>
      <c r="E371" s="204"/>
      <c r="F371" s="204"/>
      <c r="G371" s="204"/>
      <c r="H371" s="204"/>
      <c r="I371" s="204"/>
      <c r="J371" s="204"/>
      <c r="K371" s="204"/>
      <c r="L371" s="205"/>
    </row>
    <row r="372" ht="15" customHeight="1">
      <c r="A372" s="202"/>
      <c r="B372" s="204"/>
      <c r="C372" s="314"/>
      <c r="D372" s="204"/>
      <c r="E372" s="204"/>
      <c r="F372" s="204"/>
      <c r="G372" s="204"/>
      <c r="H372" s="204"/>
      <c r="I372" s="204"/>
      <c r="J372" s="204"/>
      <c r="K372" s="204"/>
      <c r="L372" s="205"/>
    </row>
    <row r="373" ht="15" customHeight="1">
      <c r="A373" s="202"/>
      <c r="B373" s="204"/>
      <c r="C373" s="314"/>
      <c r="D373" s="204"/>
      <c r="E373" s="204"/>
      <c r="F373" s="204"/>
      <c r="G373" s="204"/>
      <c r="H373" s="204"/>
      <c r="I373" s="204"/>
      <c r="J373" s="204"/>
      <c r="K373" s="204"/>
      <c r="L373" s="205"/>
    </row>
    <row r="374" ht="15" customHeight="1">
      <c r="A374" s="202"/>
      <c r="B374" s="204"/>
      <c r="C374" s="314"/>
      <c r="D374" s="204"/>
      <c r="E374" s="204"/>
      <c r="F374" s="204"/>
      <c r="G374" s="204"/>
      <c r="H374" s="204"/>
      <c r="I374" s="204"/>
      <c r="J374" s="204"/>
      <c r="K374" s="204"/>
      <c r="L374" s="205"/>
    </row>
    <row r="375" ht="15" customHeight="1">
      <c r="A375" s="202"/>
      <c r="B375" s="204"/>
      <c r="C375" s="314"/>
      <c r="D375" s="204"/>
      <c r="E375" s="204"/>
      <c r="F375" s="204"/>
      <c r="G375" s="204"/>
      <c r="H375" s="204"/>
      <c r="I375" s="204"/>
      <c r="J375" s="204"/>
      <c r="K375" s="204"/>
      <c r="L375" s="205"/>
    </row>
    <row r="376" ht="15" customHeight="1">
      <c r="A376" s="202"/>
      <c r="B376" s="204"/>
      <c r="C376" s="314"/>
      <c r="D376" s="204"/>
      <c r="E376" s="204"/>
      <c r="F376" s="204"/>
      <c r="G376" s="204"/>
      <c r="H376" s="204"/>
      <c r="I376" s="204"/>
      <c r="J376" s="204"/>
      <c r="K376" s="204"/>
      <c r="L376" s="205"/>
    </row>
    <row r="377" ht="15" customHeight="1">
      <c r="A377" s="202"/>
      <c r="B377" s="204"/>
      <c r="C377" s="314"/>
      <c r="D377" s="204"/>
      <c r="E377" s="204"/>
      <c r="F377" s="204"/>
      <c r="G377" s="204"/>
      <c r="H377" s="204"/>
      <c r="I377" s="204"/>
      <c r="J377" s="204"/>
      <c r="K377" s="204"/>
      <c r="L377" s="205"/>
    </row>
    <row r="378" ht="15" customHeight="1">
      <c r="A378" s="202"/>
      <c r="B378" s="204"/>
      <c r="C378" s="314"/>
      <c r="D378" s="204"/>
      <c r="E378" s="204"/>
      <c r="F378" s="204"/>
      <c r="G378" s="204"/>
      <c r="H378" s="204"/>
      <c r="I378" s="204"/>
      <c r="J378" s="204"/>
      <c r="K378" s="204"/>
      <c r="L378" s="205"/>
    </row>
    <row r="379" ht="15" customHeight="1">
      <c r="A379" s="202"/>
      <c r="B379" s="204"/>
      <c r="C379" s="314"/>
      <c r="D379" s="204"/>
      <c r="E379" s="204"/>
      <c r="F379" s="204"/>
      <c r="G379" s="204"/>
      <c r="H379" s="204"/>
      <c r="I379" s="204"/>
      <c r="J379" s="204"/>
      <c r="K379" s="204"/>
      <c r="L379" s="205"/>
    </row>
    <row r="380" ht="15" customHeight="1">
      <c r="A380" s="202"/>
      <c r="B380" s="204"/>
      <c r="C380" s="314"/>
      <c r="D380" s="204"/>
      <c r="E380" s="204"/>
      <c r="F380" s="204"/>
      <c r="G380" s="204"/>
      <c r="H380" s="204"/>
      <c r="I380" s="204"/>
      <c r="J380" s="204"/>
      <c r="K380" s="204"/>
      <c r="L380" s="205"/>
    </row>
    <row r="381" ht="15" customHeight="1">
      <c r="A381" s="202"/>
      <c r="B381" s="204"/>
      <c r="C381" s="314"/>
      <c r="D381" s="204"/>
      <c r="E381" s="204"/>
      <c r="F381" s="204"/>
      <c r="G381" s="204"/>
      <c r="H381" s="204"/>
      <c r="I381" s="204"/>
      <c r="J381" s="204"/>
      <c r="K381" s="204"/>
      <c r="L381" s="205"/>
    </row>
    <row r="382" ht="15" customHeight="1">
      <c r="A382" s="202"/>
      <c r="B382" s="204"/>
      <c r="C382" s="314"/>
      <c r="D382" s="204"/>
      <c r="E382" s="204"/>
      <c r="F382" s="204"/>
      <c r="G382" s="204"/>
      <c r="H382" s="204"/>
      <c r="I382" s="204"/>
      <c r="J382" s="204"/>
      <c r="K382" s="204"/>
      <c r="L382" s="205"/>
    </row>
    <row r="383" ht="15" customHeight="1">
      <c r="A383" s="202"/>
      <c r="B383" s="204"/>
      <c r="C383" s="314"/>
      <c r="D383" s="204"/>
      <c r="E383" s="204"/>
      <c r="F383" s="204"/>
      <c r="G383" s="204"/>
      <c r="H383" s="204"/>
      <c r="I383" s="204"/>
      <c r="J383" s="204"/>
      <c r="K383" s="204"/>
      <c r="L383" s="205"/>
    </row>
    <row r="384" ht="15" customHeight="1">
      <c r="A384" s="202"/>
      <c r="B384" s="204"/>
      <c r="C384" s="314"/>
      <c r="D384" s="204"/>
      <c r="E384" s="204"/>
      <c r="F384" s="204"/>
      <c r="G384" s="204"/>
      <c r="H384" s="204"/>
      <c r="I384" s="204"/>
      <c r="J384" s="204"/>
      <c r="K384" s="204"/>
      <c r="L384" s="205"/>
    </row>
    <row r="385" ht="15" customHeight="1">
      <c r="A385" s="202"/>
      <c r="B385" s="204"/>
      <c r="C385" s="314"/>
      <c r="D385" s="204"/>
      <c r="E385" s="204"/>
      <c r="F385" s="204"/>
      <c r="G385" s="204"/>
      <c r="H385" s="204"/>
      <c r="I385" s="204"/>
      <c r="J385" s="204"/>
      <c r="K385" s="204"/>
      <c r="L385" s="205"/>
    </row>
    <row r="386" ht="15" customHeight="1">
      <c r="A386" s="202"/>
      <c r="B386" s="204"/>
      <c r="C386" s="314"/>
      <c r="D386" s="204"/>
      <c r="E386" s="204"/>
      <c r="F386" s="204"/>
      <c r="G386" s="204"/>
      <c r="H386" s="204"/>
      <c r="I386" s="204"/>
      <c r="J386" s="204"/>
      <c r="K386" s="204"/>
      <c r="L386" s="205"/>
    </row>
    <row r="387" ht="15" customHeight="1">
      <c r="A387" s="202"/>
      <c r="B387" s="204"/>
      <c r="C387" s="314"/>
      <c r="D387" s="204"/>
      <c r="E387" s="204"/>
      <c r="F387" s="204"/>
      <c r="G387" s="204"/>
      <c r="H387" s="204"/>
      <c r="I387" s="204"/>
      <c r="J387" s="204"/>
      <c r="K387" s="204"/>
      <c r="L387" s="205"/>
    </row>
    <row r="388" ht="15" customHeight="1">
      <c r="A388" s="202"/>
      <c r="B388" s="204"/>
      <c r="C388" s="314"/>
      <c r="D388" s="204"/>
      <c r="E388" s="204"/>
      <c r="F388" s="204"/>
      <c r="G388" s="204"/>
      <c r="H388" s="204"/>
      <c r="I388" s="204"/>
      <c r="J388" s="204"/>
      <c r="K388" s="204"/>
      <c r="L388" s="205"/>
    </row>
    <row r="389" ht="15" customHeight="1">
      <c r="A389" s="202"/>
      <c r="B389" s="204"/>
      <c r="C389" s="314"/>
      <c r="D389" s="204"/>
      <c r="E389" s="204"/>
      <c r="F389" s="204"/>
      <c r="G389" s="204"/>
      <c r="H389" s="204"/>
      <c r="I389" s="204"/>
      <c r="J389" s="204"/>
      <c r="K389" s="204"/>
      <c r="L389" s="205"/>
    </row>
    <row r="390" ht="15" customHeight="1">
      <c r="A390" s="202"/>
      <c r="B390" s="204"/>
      <c r="C390" s="314"/>
      <c r="D390" s="204"/>
      <c r="E390" s="204"/>
      <c r="F390" s="204"/>
      <c r="G390" s="204"/>
      <c r="H390" s="204"/>
      <c r="I390" s="204"/>
      <c r="J390" s="204"/>
      <c r="K390" s="204"/>
      <c r="L390" s="205"/>
    </row>
    <row r="391" ht="15" customHeight="1">
      <c r="A391" s="202"/>
      <c r="B391" s="204"/>
      <c r="C391" s="314"/>
      <c r="D391" s="204"/>
      <c r="E391" s="204"/>
      <c r="F391" s="204"/>
      <c r="G391" s="204"/>
      <c r="H391" s="204"/>
      <c r="I391" s="204"/>
      <c r="J391" s="204"/>
      <c r="K391" s="204"/>
      <c r="L391" s="205"/>
    </row>
    <row r="392" ht="15" customHeight="1">
      <c r="A392" s="202"/>
      <c r="B392" s="204"/>
      <c r="C392" s="314"/>
      <c r="D392" s="204"/>
      <c r="E392" s="204"/>
      <c r="F392" s="204"/>
      <c r="G392" s="204"/>
      <c r="H392" s="204"/>
      <c r="I392" s="204"/>
      <c r="J392" s="204"/>
      <c r="K392" s="204"/>
      <c r="L392" s="205"/>
    </row>
    <row r="393" ht="15" customHeight="1">
      <c r="A393" s="202"/>
      <c r="B393" s="204"/>
      <c r="C393" s="314"/>
      <c r="D393" s="204"/>
      <c r="E393" s="204"/>
      <c r="F393" s="204"/>
      <c r="G393" s="204"/>
      <c r="H393" s="204"/>
      <c r="I393" s="204"/>
      <c r="J393" s="204"/>
      <c r="K393" s="204"/>
      <c r="L393" s="205"/>
    </row>
    <row r="394" ht="15" customHeight="1">
      <c r="A394" s="202"/>
      <c r="B394" s="204"/>
      <c r="C394" s="314"/>
      <c r="D394" s="204"/>
      <c r="E394" s="204"/>
      <c r="F394" s="204"/>
      <c r="G394" s="204"/>
      <c r="H394" s="204"/>
      <c r="I394" s="204"/>
      <c r="J394" s="204"/>
      <c r="K394" s="204"/>
      <c r="L394" s="205"/>
    </row>
    <row r="395" ht="15" customHeight="1">
      <c r="A395" s="202"/>
      <c r="B395" s="204"/>
      <c r="C395" s="314"/>
      <c r="D395" s="204"/>
      <c r="E395" s="204"/>
      <c r="F395" s="204"/>
      <c r="G395" s="204"/>
      <c r="H395" s="204"/>
      <c r="I395" s="204"/>
      <c r="J395" s="204"/>
      <c r="K395" s="204"/>
      <c r="L395" s="205"/>
    </row>
    <row r="396" ht="15" customHeight="1">
      <c r="A396" s="202"/>
      <c r="B396" s="204"/>
      <c r="C396" s="314"/>
      <c r="D396" s="204"/>
      <c r="E396" s="204"/>
      <c r="F396" s="204"/>
      <c r="G396" s="204"/>
      <c r="H396" s="204"/>
      <c r="I396" s="204"/>
      <c r="J396" s="204"/>
      <c r="K396" s="204"/>
      <c r="L396" s="205"/>
    </row>
    <row r="397" ht="15" customHeight="1">
      <c r="A397" s="202"/>
      <c r="B397" s="204"/>
      <c r="C397" s="314"/>
      <c r="D397" s="204"/>
      <c r="E397" s="204"/>
      <c r="F397" s="204"/>
      <c r="G397" s="204"/>
      <c r="H397" s="204"/>
      <c r="I397" s="204"/>
      <c r="J397" s="204"/>
      <c r="K397" s="204"/>
      <c r="L397" s="205"/>
    </row>
    <row r="398" ht="15" customHeight="1">
      <c r="A398" s="202"/>
      <c r="B398" s="204"/>
      <c r="C398" s="314"/>
      <c r="D398" s="204"/>
      <c r="E398" s="204"/>
      <c r="F398" s="204"/>
      <c r="G398" s="204"/>
      <c r="H398" s="204"/>
      <c r="I398" s="204"/>
      <c r="J398" s="204"/>
      <c r="K398" s="204"/>
      <c r="L398" s="205"/>
    </row>
    <row r="399" ht="15" customHeight="1">
      <c r="A399" s="202"/>
      <c r="B399" s="204"/>
      <c r="C399" s="314"/>
      <c r="D399" s="204"/>
      <c r="E399" s="204"/>
      <c r="F399" s="204"/>
      <c r="G399" s="204"/>
      <c r="H399" s="204"/>
      <c r="I399" s="204"/>
      <c r="J399" s="204"/>
      <c r="K399" s="204"/>
      <c r="L399" s="205"/>
    </row>
    <row r="400" ht="15" customHeight="1">
      <c r="A400" s="202"/>
      <c r="B400" s="204"/>
      <c r="C400" s="314"/>
      <c r="D400" s="204"/>
      <c r="E400" s="204"/>
      <c r="F400" s="204"/>
      <c r="G400" s="204"/>
      <c r="H400" s="204"/>
      <c r="I400" s="204"/>
      <c r="J400" s="204"/>
      <c r="K400" s="204"/>
      <c r="L400" s="205"/>
    </row>
    <row r="401" ht="15" customHeight="1">
      <c r="A401" s="202"/>
      <c r="B401" s="204"/>
      <c r="C401" s="314"/>
      <c r="D401" s="204"/>
      <c r="E401" s="204"/>
      <c r="F401" s="204"/>
      <c r="G401" s="204"/>
      <c r="H401" s="204"/>
      <c r="I401" s="204"/>
      <c r="J401" s="204"/>
      <c r="K401" s="204"/>
      <c r="L401" s="205"/>
    </row>
    <row r="402" ht="15" customHeight="1">
      <c r="A402" s="202"/>
      <c r="B402" s="204"/>
      <c r="C402" s="314"/>
      <c r="D402" s="204"/>
      <c r="E402" s="204"/>
      <c r="F402" s="204"/>
      <c r="G402" s="204"/>
      <c r="H402" s="204"/>
      <c r="I402" s="204"/>
      <c r="J402" s="204"/>
      <c r="K402" s="204"/>
      <c r="L402" s="205"/>
    </row>
    <row r="403" ht="15" customHeight="1">
      <c r="A403" s="202"/>
      <c r="B403" s="204"/>
      <c r="C403" s="314"/>
      <c r="D403" s="204"/>
      <c r="E403" s="204"/>
      <c r="F403" s="204"/>
      <c r="G403" s="204"/>
      <c r="H403" s="204"/>
      <c r="I403" s="204"/>
      <c r="J403" s="204"/>
      <c r="K403" s="204"/>
      <c r="L403" s="205"/>
    </row>
    <row r="404" ht="15" customHeight="1">
      <c r="A404" s="202"/>
      <c r="B404" s="204"/>
      <c r="C404" s="314"/>
      <c r="D404" s="204"/>
      <c r="E404" s="204"/>
      <c r="F404" s="204"/>
      <c r="G404" s="204"/>
      <c r="H404" s="204"/>
      <c r="I404" s="204"/>
      <c r="J404" s="204"/>
      <c r="K404" s="204"/>
      <c r="L404" s="205"/>
    </row>
    <row r="405" ht="15" customHeight="1">
      <c r="A405" s="202"/>
      <c r="B405" s="204"/>
      <c r="C405" s="314"/>
      <c r="D405" s="204"/>
      <c r="E405" s="204"/>
      <c r="F405" s="204"/>
      <c r="G405" s="204"/>
      <c r="H405" s="204"/>
      <c r="I405" s="204"/>
      <c r="J405" s="204"/>
      <c r="K405" s="204"/>
      <c r="L405" s="205"/>
    </row>
    <row r="406" ht="15" customHeight="1">
      <c r="A406" s="202"/>
      <c r="B406" s="204"/>
      <c r="C406" s="314"/>
      <c r="D406" s="204"/>
      <c r="E406" s="204"/>
      <c r="F406" s="204"/>
      <c r="G406" s="204"/>
      <c r="H406" s="204"/>
      <c r="I406" s="204"/>
      <c r="J406" s="204"/>
      <c r="K406" s="204"/>
      <c r="L406" s="205"/>
    </row>
    <row r="407" ht="15" customHeight="1">
      <c r="A407" s="202"/>
      <c r="B407" s="204"/>
      <c r="C407" s="314"/>
      <c r="D407" s="204"/>
      <c r="E407" s="204"/>
      <c r="F407" s="204"/>
      <c r="G407" s="204"/>
      <c r="H407" s="204"/>
      <c r="I407" s="204"/>
      <c r="J407" s="204"/>
      <c r="K407" s="204"/>
      <c r="L407" s="205"/>
    </row>
    <row r="408" ht="15" customHeight="1">
      <c r="A408" s="202"/>
      <c r="B408" s="204"/>
      <c r="C408" s="314"/>
      <c r="D408" s="204"/>
      <c r="E408" s="204"/>
      <c r="F408" s="204"/>
      <c r="G408" s="204"/>
      <c r="H408" s="204"/>
      <c r="I408" s="204"/>
      <c r="J408" s="204"/>
      <c r="K408" s="204"/>
      <c r="L408" s="205"/>
    </row>
    <row r="409" ht="15" customHeight="1">
      <c r="A409" s="202"/>
      <c r="B409" s="204"/>
      <c r="C409" s="314"/>
      <c r="D409" s="204"/>
      <c r="E409" s="204"/>
      <c r="F409" s="204"/>
      <c r="G409" s="204"/>
      <c r="H409" s="204"/>
      <c r="I409" s="204"/>
      <c r="J409" s="204"/>
      <c r="K409" s="204"/>
      <c r="L409" s="205"/>
    </row>
    <row r="410" ht="15" customHeight="1">
      <c r="A410" s="202"/>
      <c r="B410" s="204"/>
      <c r="C410" s="314"/>
      <c r="D410" s="204"/>
      <c r="E410" s="204"/>
      <c r="F410" s="204"/>
      <c r="G410" s="204"/>
      <c r="H410" s="204"/>
      <c r="I410" s="204"/>
      <c r="J410" s="204"/>
      <c r="K410" s="204"/>
      <c r="L410" s="205"/>
    </row>
    <row r="411" ht="15" customHeight="1">
      <c r="A411" s="202"/>
      <c r="B411" s="204"/>
      <c r="C411" s="314"/>
      <c r="D411" s="204"/>
      <c r="E411" s="204"/>
      <c r="F411" s="204"/>
      <c r="G411" s="204"/>
      <c r="H411" s="204"/>
      <c r="I411" s="204"/>
      <c r="J411" s="204"/>
      <c r="K411" s="204"/>
      <c r="L411" s="205"/>
    </row>
    <row r="412" ht="15" customHeight="1">
      <c r="A412" s="202"/>
      <c r="B412" s="204"/>
      <c r="C412" s="314"/>
      <c r="D412" s="204"/>
      <c r="E412" s="204"/>
      <c r="F412" s="204"/>
      <c r="G412" s="204"/>
      <c r="H412" s="204"/>
      <c r="I412" s="204"/>
      <c r="J412" s="204"/>
      <c r="K412" s="204"/>
      <c r="L412" s="205"/>
    </row>
    <row r="413" ht="15" customHeight="1">
      <c r="A413" s="202"/>
      <c r="B413" s="204"/>
      <c r="C413" s="314"/>
      <c r="D413" s="204"/>
      <c r="E413" s="204"/>
      <c r="F413" s="204"/>
      <c r="G413" s="204"/>
      <c r="H413" s="204"/>
      <c r="I413" s="204"/>
      <c r="J413" s="204"/>
      <c r="K413" s="204"/>
      <c r="L413" s="205"/>
    </row>
    <row r="414" ht="15" customHeight="1">
      <c r="A414" s="202"/>
      <c r="B414" s="204"/>
      <c r="C414" s="314"/>
      <c r="D414" s="204"/>
      <c r="E414" s="204"/>
      <c r="F414" s="204"/>
      <c r="G414" s="204"/>
      <c r="H414" s="204"/>
      <c r="I414" s="204"/>
      <c r="J414" s="204"/>
      <c r="K414" s="204"/>
      <c r="L414" s="205"/>
    </row>
    <row r="415" ht="15" customHeight="1">
      <c r="A415" s="202"/>
      <c r="B415" s="204"/>
      <c r="C415" s="314"/>
      <c r="D415" s="204"/>
      <c r="E415" s="204"/>
      <c r="F415" s="204"/>
      <c r="G415" s="204"/>
      <c r="H415" s="204"/>
      <c r="I415" s="204"/>
      <c r="J415" s="204"/>
      <c r="K415" s="204"/>
      <c r="L415" s="205"/>
    </row>
    <row r="416" ht="15" customHeight="1">
      <c r="A416" s="202"/>
      <c r="B416" s="204"/>
      <c r="C416" s="314"/>
      <c r="D416" s="204"/>
      <c r="E416" s="204"/>
      <c r="F416" s="204"/>
      <c r="G416" s="204"/>
      <c r="H416" s="204"/>
      <c r="I416" s="204"/>
      <c r="J416" s="204"/>
      <c r="K416" s="204"/>
      <c r="L416" s="205"/>
    </row>
    <row r="417" ht="15" customHeight="1">
      <c r="A417" s="202"/>
      <c r="B417" s="204"/>
      <c r="C417" s="314"/>
      <c r="D417" s="204"/>
      <c r="E417" s="204"/>
      <c r="F417" s="204"/>
      <c r="G417" s="204"/>
      <c r="H417" s="204"/>
      <c r="I417" s="204"/>
      <c r="J417" s="204"/>
      <c r="K417" s="204"/>
      <c r="L417" s="205"/>
    </row>
    <row r="418" ht="15" customHeight="1">
      <c r="A418" s="202"/>
      <c r="B418" s="204"/>
      <c r="C418" s="314"/>
      <c r="D418" s="204"/>
      <c r="E418" s="204"/>
      <c r="F418" s="204"/>
      <c r="G418" s="204"/>
      <c r="H418" s="204"/>
      <c r="I418" s="204"/>
      <c r="J418" s="204"/>
      <c r="K418" s="204"/>
      <c r="L418" s="205"/>
    </row>
    <row r="419" ht="15" customHeight="1">
      <c r="A419" s="202"/>
      <c r="B419" s="204"/>
      <c r="C419" s="314"/>
      <c r="D419" s="204"/>
      <c r="E419" s="204"/>
      <c r="F419" s="204"/>
      <c r="G419" s="204"/>
      <c r="H419" s="204"/>
      <c r="I419" s="204"/>
      <c r="J419" s="204"/>
      <c r="K419" s="204"/>
      <c r="L419" s="205"/>
    </row>
    <row r="420" ht="15" customHeight="1">
      <c r="A420" s="202"/>
      <c r="B420" s="204"/>
      <c r="C420" s="314"/>
      <c r="D420" s="204"/>
      <c r="E420" s="204"/>
      <c r="F420" s="204"/>
      <c r="G420" s="204"/>
      <c r="H420" s="204"/>
      <c r="I420" s="204"/>
      <c r="J420" s="204"/>
      <c r="K420" s="204"/>
      <c r="L420" s="205"/>
    </row>
    <row r="421" ht="15" customHeight="1">
      <c r="A421" s="202"/>
      <c r="B421" s="204"/>
      <c r="C421" s="314"/>
      <c r="D421" s="204"/>
      <c r="E421" s="204"/>
      <c r="F421" s="204"/>
      <c r="G421" s="204"/>
      <c r="H421" s="204"/>
      <c r="I421" s="204"/>
      <c r="J421" s="204"/>
      <c r="K421" s="204"/>
      <c r="L421" s="205"/>
    </row>
    <row r="422" ht="15" customHeight="1">
      <c r="A422" s="202"/>
      <c r="B422" s="204"/>
      <c r="C422" s="314"/>
      <c r="D422" s="204"/>
      <c r="E422" s="204"/>
      <c r="F422" s="204"/>
      <c r="G422" s="204"/>
      <c r="H422" s="204"/>
      <c r="I422" s="204"/>
      <c r="J422" s="204"/>
      <c r="K422" s="204"/>
      <c r="L422" s="205"/>
    </row>
    <row r="423" ht="15" customHeight="1">
      <c r="A423" s="202"/>
      <c r="B423" s="204"/>
      <c r="C423" s="314"/>
      <c r="D423" s="204"/>
      <c r="E423" s="204"/>
      <c r="F423" s="204"/>
      <c r="G423" s="204"/>
      <c r="H423" s="204"/>
      <c r="I423" s="204"/>
      <c r="J423" s="204"/>
      <c r="K423" s="204"/>
      <c r="L423" s="205"/>
    </row>
    <row r="424" ht="15" customHeight="1">
      <c r="A424" s="202"/>
      <c r="B424" s="204"/>
      <c r="C424" s="314"/>
      <c r="D424" s="204"/>
      <c r="E424" s="204"/>
      <c r="F424" s="204"/>
      <c r="G424" s="204"/>
      <c r="H424" s="204"/>
      <c r="I424" s="204"/>
      <c r="J424" s="204"/>
      <c r="K424" s="204"/>
      <c r="L424" s="205"/>
    </row>
    <row r="425" ht="15" customHeight="1">
      <c r="A425" s="202"/>
      <c r="B425" s="204"/>
      <c r="C425" s="314"/>
      <c r="D425" s="204"/>
      <c r="E425" s="204"/>
      <c r="F425" s="204"/>
      <c r="G425" s="204"/>
      <c r="H425" s="204"/>
      <c r="I425" s="204"/>
      <c r="J425" s="204"/>
      <c r="K425" s="204"/>
      <c r="L425" s="205"/>
    </row>
    <row r="426" ht="15" customHeight="1">
      <c r="A426" s="202"/>
      <c r="B426" s="204"/>
      <c r="C426" s="314"/>
      <c r="D426" s="204"/>
      <c r="E426" s="204"/>
      <c r="F426" s="204"/>
      <c r="G426" s="204"/>
      <c r="H426" s="204"/>
      <c r="I426" s="204"/>
      <c r="J426" s="204"/>
      <c r="K426" s="204"/>
      <c r="L426" s="205"/>
    </row>
    <row r="427" ht="15" customHeight="1">
      <c r="A427" s="202"/>
      <c r="B427" s="204"/>
      <c r="C427" s="314"/>
      <c r="D427" s="204"/>
      <c r="E427" s="204"/>
      <c r="F427" s="204"/>
      <c r="G427" s="204"/>
      <c r="H427" s="204"/>
      <c r="I427" s="204"/>
      <c r="J427" s="204"/>
      <c r="K427" s="204"/>
      <c r="L427" s="205"/>
    </row>
    <row r="428" ht="15" customHeight="1">
      <c r="A428" s="202"/>
      <c r="B428" s="204"/>
      <c r="C428" s="314"/>
      <c r="D428" s="204"/>
      <c r="E428" s="204"/>
      <c r="F428" s="204"/>
      <c r="G428" s="204"/>
      <c r="H428" s="204"/>
      <c r="I428" s="204"/>
      <c r="J428" s="204"/>
      <c r="K428" s="204"/>
      <c r="L428" s="205"/>
    </row>
    <row r="429" ht="15" customHeight="1">
      <c r="A429" s="202"/>
      <c r="B429" s="204"/>
      <c r="C429" s="314"/>
      <c r="D429" s="204"/>
      <c r="E429" s="204"/>
      <c r="F429" s="204"/>
      <c r="G429" s="204"/>
      <c r="H429" s="204"/>
      <c r="I429" s="204"/>
      <c r="J429" s="204"/>
      <c r="K429" s="204"/>
      <c r="L429" s="205"/>
    </row>
    <row r="430" ht="15" customHeight="1">
      <c r="A430" s="202"/>
      <c r="B430" s="204"/>
      <c r="C430" s="314"/>
      <c r="D430" s="204"/>
      <c r="E430" s="204"/>
      <c r="F430" s="204"/>
      <c r="G430" s="204"/>
      <c r="H430" s="204"/>
      <c r="I430" s="204"/>
      <c r="J430" s="204"/>
      <c r="K430" s="204"/>
      <c r="L430" s="205"/>
    </row>
    <row r="431" ht="15" customHeight="1">
      <c r="A431" s="202"/>
      <c r="B431" s="204"/>
      <c r="C431" s="314"/>
      <c r="D431" s="204"/>
      <c r="E431" s="204"/>
      <c r="F431" s="204"/>
      <c r="G431" s="204"/>
      <c r="H431" s="204"/>
      <c r="I431" s="204"/>
      <c r="J431" s="204"/>
      <c r="K431" s="204"/>
      <c r="L431" s="205"/>
    </row>
    <row r="432" ht="15" customHeight="1">
      <c r="A432" s="202"/>
      <c r="B432" s="204"/>
      <c r="C432" s="314"/>
      <c r="D432" s="204"/>
      <c r="E432" s="204"/>
      <c r="F432" s="204"/>
      <c r="G432" s="204"/>
      <c r="H432" s="204"/>
      <c r="I432" s="204"/>
      <c r="J432" s="204"/>
      <c r="K432" s="204"/>
      <c r="L432" s="205"/>
    </row>
    <row r="433" ht="15" customHeight="1">
      <c r="A433" s="202"/>
      <c r="B433" s="204"/>
      <c r="C433" s="314"/>
      <c r="D433" s="204"/>
      <c r="E433" s="204"/>
      <c r="F433" s="204"/>
      <c r="G433" s="204"/>
      <c r="H433" s="204"/>
      <c r="I433" s="204"/>
      <c r="J433" s="204"/>
      <c r="K433" s="204"/>
      <c r="L433" s="205"/>
    </row>
    <row r="434" ht="15" customHeight="1">
      <c r="A434" s="202"/>
      <c r="B434" s="204"/>
      <c r="C434" s="314"/>
      <c r="D434" s="204"/>
      <c r="E434" s="204"/>
      <c r="F434" s="204"/>
      <c r="G434" s="204"/>
      <c r="H434" s="204"/>
      <c r="I434" s="204"/>
      <c r="J434" s="204"/>
      <c r="K434" s="204"/>
      <c r="L434" s="205"/>
    </row>
    <row r="435" ht="15" customHeight="1">
      <c r="A435" s="202"/>
      <c r="B435" s="204"/>
      <c r="C435" s="314"/>
      <c r="D435" s="204"/>
      <c r="E435" s="204"/>
      <c r="F435" s="204"/>
      <c r="G435" s="204"/>
      <c r="H435" s="204"/>
      <c r="I435" s="204"/>
      <c r="J435" s="204"/>
      <c r="K435" s="204"/>
      <c r="L435" s="205"/>
    </row>
    <row r="436" ht="15" customHeight="1">
      <c r="A436" s="202"/>
      <c r="B436" s="204"/>
      <c r="C436" s="314"/>
      <c r="D436" s="204"/>
      <c r="E436" s="204"/>
      <c r="F436" s="204"/>
      <c r="G436" s="204"/>
      <c r="H436" s="204"/>
      <c r="I436" s="204"/>
      <c r="J436" s="204"/>
      <c r="K436" s="204"/>
      <c r="L436" s="205"/>
    </row>
    <row r="437" ht="15" customHeight="1">
      <c r="A437" s="202"/>
      <c r="B437" s="204"/>
      <c r="C437" s="314"/>
      <c r="D437" s="204"/>
      <c r="E437" s="204"/>
      <c r="F437" s="204"/>
      <c r="G437" s="204"/>
      <c r="H437" s="204"/>
      <c r="I437" s="204"/>
      <c r="J437" s="204"/>
      <c r="K437" s="204"/>
      <c r="L437" s="205"/>
    </row>
    <row r="438" ht="15" customHeight="1">
      <c r="A438" s="202"/>
      <c r="B438" s="204"/>
      <c r="C438" s="314"/>
      <c r="D438" s="204"/>
      <c r="E438" s="204"/>
      <c r="F438" s="204"/>
      <c r="G438" s="204"/>
      <c r="H438" s="204"/>
      <c r="I438" s="204"/>
      <c r="J438" s="204"/>
      <c r="K438" s="204"/>
      <c r="L438" s="205"/>
    </row>
    <row r="439" ht="15" customHeight="1">
      <c r="A439" s="202"/>
      <c r="B439" s="204"/>
      <c r="C439" s="314"/>
      <c r="D439" s="204"/>
      <c r="E439" s="204"/>
      <c r="F439" s="204"/>
      <c r="G439" s="204"/>
      <c r="H439" s="204"/>
      <c r="I439" s="204"/>
      <c r="J439" s="204"/>
      <c r="K439" s="204"/>
      <c r="L439" s="205"/>
    </row>
    <row r="440" ht="15" customHeight="1">
      <c r="A440" s="202"/>
      <c r="B440" s="204"/>
      <c r="C440" s="314"/>
      <c r="D440" s="204"/>
      <c r="E440" s="204"/>
      <c r="F440" s="204"/>
      <c r="G440" s="204"/>
      <c r="H440" s="204"/>
      <c r="I440" s="204"/>
      <c r="J440" s="204"/>
      <c r="K440" s="204"/>
      <c r="L440" s="205"/>
    </row>
    <row r="441" ht="15" customHeight="1">
      <c r="A441" s="202"/>
      <c r="B441" s="204"/>
      <c r="C441" s="314"/>
      <c r="D441" s="204"/>
      <c r="E441" s="204"/>
      <c r="F441" s="204"/>
      <c r="G441" s="204"/>
      <c r="H441" s="204"/>
      <c r="I441" s="204"/>
      <c r="J441" s="204"/>
      <c r="K441" s="204"/>
      <c r="L441" s="205"/>
    </row>
    <row r="442" ht="15" customHeight="1">
      <c r="A442" s="202"/>
      <c r="B442" s="204"/>
      <c r="C442" s="314"/>
      <c r="D442" s="204"/>
      <c r="E442" s="204"/>
      <c r="F442" s="204"/>
      <c r="G442" s="204"/>
      <c r="H442" s="204"/>
      <c r="I442" s="204"/>
      <c r="J442" s="204"/>
      <c r="K442" s="204"/>
      <c r="L442" s="205"/>
    </row>
    <row r="443" ht="15" customHeight="1">
      <c r="A443" s="202"/>
      <c r="B443" s="204"/>
      <c r="C443" s="314"/>
      <c r="D443" s="204"/>
      <c r="E443" s="204"/>
      <c r="F443" s="204"/>
      <c r="G443" s="204"/>
      <c r="H443" s="204"/>
      <c r="I443" s="204"/>
      <c r="J443" s="204"/>
      <c r="K443" s="204"/>
      <c r="L443" s="205"/>
    </row>
    <row r="444" ht="15" customHeight="1">
      <c r="A444" s="202"/>
      <c r="B444" s="204"/>
      <c r="C444" s="314"/>
      <c r="D444" s="204"/>
      <c r="E444" s="204"/>
      <c r="F444" s="204"/>
      <c r="G444" s="204"/>
      <c r="H444" s="204"/>
      <c r="I444" s="204"/>
      <c r="J444" s="204"/>
      <c r="K444" s="204"/>
      <c r="L444" s="205"/>
    </row>
    <row r="445" ht="15" customHeight="1">
      <c r="A445" s="202"/>
      <c r="B445" s="204"/>
      <c r="C445" s="314"/>
      <c r="D445" s="204"/>
      <c r="E445" s="204"/>
      <c r="F445" s="204"/>
      <c r="G445" s="204"/>
      <c r="H445" s="204"/>
      <c r="I445" s="204"/>
      <c r="J445" s="204"/>
      <c r="K445" s="204"/>
      <c r="L445" s="205"/>
    </row>
    <row r="446" ht="15" customHeight="1">
      <c r="A446" s="202"/>
      <c r="B446" s="204"/>
      <c r="C446" s="314"/>
      <c r="D446" s="204"/>
      <c r="E446" s="204"/>
      <c r="F446" s="204"/>
      <c r="G446" s="204"/>
      <c r="H446" s="204"/>
      <c r="I446" s="204"/>
      <c r="J446" s="204"/>
      <c r="K446" s="204"/>
      <c r="L446" s="205"/>
    </row>
    <row r="447" ht="15" customHeight="1">
      <c r="A447" s="202"/>
      <c r="B447" s="204"/>
      <c r="C447" s="314"/>
      <c r="D447" s="204"/>
      <c r="E447" s="204"/>
      <c r="F447" s="204"/>
      <c r="G447" s="204"/>
      <c r="H447" s="204"/>
      <c r="I447" s="204"/>
      <c r="J447" s="204"/>
      <c r="K447" s="204"/>
      <c r="L447" s="205"/>
    </row>
    <row r="448" ht="15" customHeight="1">
      <c r="A448" s="202"/>
      <c r="B448" s="204"/>
      <c r="C448" s="314"/>
      <c r="D448" s="204"/>
      <c r="E448" s="204"/>
      <c r="F448" s="204"/>
      <c r="G448" s="204"/>
      <c r="H448" s="204"/>
      <c r="I448" s="204"/>
      <c r="J448" s="204"/>
      <c r="K448" s="204"/>
      <c r="L448" s="205"/>
    </row>
    <row r="449" ht="15" customHeight="1">
      <c r="A449" s="202"/>
      <c r="B449" s="204"/>
      <c r="C449" s="314"/>
      <c r="D449" s="204"/>
      <c r="E449" s="204"/>
      <c r="F449" s="204"/>
      <c r="G449" s="204"/>
      <c r="H449" s="204"/>
      <c r="I449" s="204"/>
      <c r="J449" s="204"/>
      <c r="K449" s="204"/>
      <c r="L449" s="205"/>
    </row>
    <row r="450" ht="15" customHeight="1">
      <c r="A450" s="202"/>
      <c r="B450" s="204"/>
      <c r="C450" s="314"/>
      <c r="D450" s="204"/>
      <c r="E450" s="204"/>
      <c r="F450" s="204"/>
      <c r="G450" s="204"/>
      <c r="H450" s="204"/>
      <c r="I450" s="204"/>
      <c r="J450" s="204"/>
      <c r="K450" s="204"/>
      <c r="L450" s="205"/>
    </row>
    <row r="451" ht="15" customHeight="1">
      <c r="A451" s="202"/>
      <c r="B451" s="204"/>
      <c r="C451" s="314"/>
      <c r="D451" s="204"/>
      <c r="E451" s="204"/>
      <c r="F451" s="204"/>
      <c r="G451" s="204"/>
      <c r="H451" s="204"/>
      <c r="I451" s="204"/>
      <c r="J451" s="204"/>
      <c r="K451" s="204"/>
      <c r="L451" s="205"/>
    </row>
    <row r="452" ht="15" customHeight="1">
      <c r="A452" s="202"/>
      <c r="B452" s="204"/>
      <c r="C452" s="314"/>
      <c r="D452" s="204"/>
      <c r="E452" s="204"/>
      <c r="F452" s="204"/>
      <c r="G452" s="204"/>
      <c r="H452" s="204"/>
      <c r="I452" s="204"/>
      <c r="J452" s="204"/>
      <c r="K452" s="204"/>
      <c r="L452" s="205"/>
    </row>
    <row r="453" ht="15" customHeight="1">
      <c r="A453" s="202"/>
      <c r="B453" s="204"/>
      <c r="C453" s="314"/>
      <c r="D453" s="204"/>
      <c r="E453" s="204"/>
      <c r="F453" s="204"/>
      <c r="G453" s="204"/>
      <c r="H453" s="204"/>
      <c r="I453" s="204"/>
      <c r="J453" s="204"/>
      <c r="K453" s="204"/>
      <c r="L453" s="205"/>
    </row>
    <row r="454" ht="15" customHeight="1">
      <c r="A454" s="202"/>
      <c r="B454" s="204"/>
      <c r="C454" s="314"/>
      <c r="D454" s="204"/>
      <c r="E454" s="204"/>
      <c r="F454" s="204"/>
      <c r="G454" s="204"/>
      <c r="H454" s="204"/>
      <c r="I454" s="204"/>
      <c r="J454" s="204"/>
      <c r="K454" s="204"/>
      <c r="L454" s="205"/>
    </row>
    <row r="455" ht="15" customHeight="1">
      <c r="A455" s="202"/>
      <c r="B455" s="204"/>
      <c r="C455" s="314"/>
      <c r="D455" s="204"/>
      <c r="E455" s="204"/>
      <c r="F455" s="204"/>
      <c r="G455" s="204"/>
      <c r="H455" s="204"/>
      <c r="I455" s="204"/>
      <c r="J455" s="204"/>
      <c r="K455" s="204"/>
      <c r="L455" s="205"/>
    </row>
    <row r="456" ht="15" customHeight="1">
      <c r="A456" s="202"/>
      <c r="B456" s="204"/>
      <c r="C456" s="314"/>
      <c r="D456" s="204"/>
      <c r="E456" s="204"/>
      <c r="F456" s="204"/>
      <c r="G456" s="204"/>
      <c r="H456" s="204"/>
      <c r="I456" s="204"/>
      <c r="J456" s="204"/>
      <c r="K456" s="204"/>
      <c r="L456" s="205"/>
    </row>
    <row r="457" ht="15" customHeight="1">
      <c r="A457" s="202"/>
      <c r="B457" s="204"/>
      <c r="C457" s="314"/>
      <c r="D457" s="204"/>
      <c r="E457" s="204"/>
      <c r="F457" s="204"/>
      <c r="G457" s="204"/>
      <c r="H457" s="204"/>
      <c r="I457" s="204"/>
      <c r="J457" s="204"/>
      <c r="K457" s="204"/>
      <c r="L457" s="205"/>
    </row>
    <row r="458" ht="15" customHeight="1">
      <c r="A458" s="202"/>
      <c r="B458" s="204"/>
      <c r="C458" s="314"/>
      <c r="D458" s="204"/>
      <c r="E458" s="204"/>
      <c r="F458" s="204"/>
      <c r="G458" s="204"/>
      <c r="H458" s="204"/>
      <c r="I458" s="204"/>
      <c r="J458" s="204"/>
      <c r="K458" s="204"/>
      <c r="L458" s="205"/>
    </row>
    <row r="459" ht="15" customHeight="1">
      <c r="A459" s="202"/>
      <c r="B459" s="204"/>
      <c r="C459" s="314"/>
      <c r="D459" s="204"/>
      <c r="E459" s="204"/>
      <c r="F459" s="204"/>
      <c r="G459" s="204"/>
      <c r="H459" s="204"/>
      <c r="I459" s="204"/>
      <c r="J459" s="204"/>
      <c r="K459" s="204"/>
      <c r="L459" s="205"/>
    </row>
    <row r="460" ht="15" customHeight="1">
      <c r="A460" s="202"/>
      <c r="B460" s="204"/>
      <c r="C460" s="314"/>
      <c r="D460" s="204"/>
      <c r="E460" s="204"/>
      <c r="F460" s="204"/>
      <c r="G460" s="204"/>
      <c r="H460" s="204"/>
      <c r="I460" s="204"/>
      <c r="J460" s="204"/>
      <c r="K460" s="204"/>
      <c r="L460" s="205"/>
    </row>
    <row r="461" ht="15" customHeight="1">
      <c r="A461" s="202"/>
      <c r="B461" s="204"/>
      <c r="C461" s="314"/>
      <c r="D461" s="204"/>
      <c r="E461" s="204"/>
      <c r="F461" s="204"/>
      <c r="G461" s="204"/>
      <c r="H461" s="204"/>
      <c r="I461" s="204"/>
      <c r="J461" s="204"/>
      <c r="K461" s="204"/>
      <c r="L461" s="205"/>
    </row>
    <row r="462" ht="15" customHeight="1">
      <c r="A462" s="202"/>
      <c r="B462" s="204"/>
      <c r="C462" s="314"/>
      <c r="D462" s="204"/>
      <c r="E462" s="204"/>
      <c r="F462" s="204"/>
      <c r="G462" s="204"/>
      <c r="H462" s="204"/>
      <c r="I462" s="204"/>
      <c r="J462" s="204"/>
      <c r="K462" s="204"/>
      <c r="L462" s="205"/>
    </row>
    <row r="463" ht="15" customHeight="1">
      <c r="A463" s="202"/>
      <c r="B463" s="204"/>
      <c r="C463" s="314"/>
      <c r="D463" s="204"/>
      <c r="E463" s="204"/>
      <c r="F463" s="204"/>
      <c r="G463" s="204"/>
      <c r="H463" s="204"/>
      <c r="I463" s="204"/>
      <c r="J463" s="204"/>
      <c r="K463" s="204"/>
      <c r="L463" s="205"/>
    </row>
    <row r="464" ht="15" customHeight="1">
      <c r="A464" s="202"/>
      <c r="B464" s="204"/>
      <c r="C464" s="314"/>
      <c r="D464" s="204"/>
      <c r="E464" s="204"/>
      <c r="F464" s="204"/>
      <c r="G464" s="204"/>
      <c r="H464" s="204"/>
      <c r="I464" s="204"/>
      <c r="J464" s="204"/>
      <c r="K464" s="204"/>
      <c r="L464" s="205"/>
    </row>
    <row r="465" ht="15" customHeight="1">
      <c r="A465" s="202"/>
      <c r="B465" s="204"/>
      <c r="C465" s="314"/>
      <c r="D465" s="204"/>
      <c r="E465" s="204"/>
      <c r="F465" s="204"/>
      <c r="G465" s="204"/>
      <c r="H465" s="204"/>
      <c r="I465" s="204"/>
      <c r="J465" s="204"/>
      <c r="K465" s="204"/>
      <c r="L465" s="205"/>
    </row>
    <row r="466" ht="15" customHeight="1">
      <c r="A466" s="202"/>
      <c r="B466" s="204"/>
      <c r="C466" s="314"/>
      <c r="D466" s="204"/>
      <c r="E466" s="204"/>
      <c r="F466" s="204"/>
      <c r="G466" s="204"/>
      <c r="H466" s="204"/>
      <c r="I466" s="204"/>
      <c r="J466" s="204"/>
      <c r="K466" s="204"/>
      <c r="L466" s="205"/>
    </row>
    <row r="467" ht="15" customHeight="1">
      <c r="A467" s="202"/>
      <c r="B467" s="204"/>
      <c r="C467" s="314"/>
      <c r="D467" s="204"/>
      <c r="E467" s="204"/>
      <c r="F467" s="204"/>
      <c r="G467" s="204"/>
      <c r="H467" s="204"/>
      <c r="I467" s="204"/>
      <c r="J467" s="204"/>
      <c r="K467" s="204"/>
      <c r="L467" s="205"/>
    </row>
    <row r="468" ht="15" customHeight="1">
      <c r="A468" s="202"/>
      <c r="B468" s="204"/>
      <c r="C468" s="314"/>
      <c r="D468" s="204"/>
      <c r="E468" s="204"/>
      <c r="F468" s="204"/>
      <c r="G468" s="204"/>
      <c r="H468" s="204"/>
      <c r="I468" s="204"/>
      <c r="J468" s="204"/>
      <c r="K468" s="204"/>
      <c r="L468" s="205"/>
    </row>
    <row r="469" ht="15" customHeight="1">
      <c r="A469" s="202"/>
      <c r="B469" s="204"/>
      <c r="C469" s="314"/>
      <c r="D469" s="204"/>
      <c r="E469" s="204"/>
      <c r="F469" s="204"/>
      <c r="G469" s="204"/>
      <c r="H469" s="204"/>
      <c r="I469" s="204"/>
      <c r="J469" s="204"/>
      <c r="K469" s="204"/>
      <c r="L469" s="205"/>
    </row>
    <row r="470" ht="15" customHeight="1">
      <c r="A470" s="202"/>
      <c r="B470" s="204"/>
      <c r="C470" s="314"/>
      <c r="D470" s="204"/>
      <c r="E470" s="204"/>
      <c r="F470" s="204"/>
      <c r="G470" s="204"/>
      <c r="H470" s="204"/>
      <c r="I470" s="204"/>
      <c r="J470" s="204"/>
      <c r="K470" s="204"/>
      <c r="L470" s="205"/>
    </row>
    <row r="471" ht="15" customHeight="1">
      <c r="A471" s="202"/>
      <c r="B471" s="204"/>
      <c r="C471" s="314"/>
      <c r="D471" s="204"/>
      <c r="E471" s="204"/>
      <c r="F471" s="204"/>
      <c r="G471" s="204"/>
      <c r="H471" s="204"/>
      <c r="I471" s="204"/>
      <c r="J471" s="204"/>
      <c r="K471" s="204"/>
      <c r="L471" s="205"/>
    </row>
    <row r="472" ht="15" customHeight="1">
      <c r="A472" s="202"/>
      <c r="B472" s="204"/>
      <c r="C472" s="314"/>
      <c r="D472" s="204"/>
      <c r="E472" s="204"/>
      <c r="F472" s="204"/>
      <c r="G472" s="204"/>
      <c r="H472" s="204"/>
      <c r="I472" s="204"/>
      <c r="J472" s="204"/>
      <c r="K472" s="204"/>
      <c r="L472" s="205"/>
    </row>
    <row r="473" ht="15" customHeight="1">
      <c r="A473" s="202"/>
      <c r="B473" s="204"/>
      <c r="C473" s="314"/>
      <c r="D473" s="204"/>
      <c r="E473" s="204"/>
      <c r="F473" s="204"/>
      <c r="G473" s="204"/>
      <c r="H473" s="204"/>
      <c r="I473" s="204"/>
      <c r="J473" s="204"/>
      <c r="K473" s="204"/>
      <c r="L473" s="205"/>
    </row>
    <row r="474" ht="15" customHeight="1">
      <c r="A474" s="202"/>
      <c r="B474" s="204"/>
      <c r="C474" s="314"/>
      <c r="D474" s="204"/>
      <c r="E474" s="204"/>
      <c r="F474" s="204"/>
      <c r="G474" s="204"/>
      <c r="H474" s="204"/>
      <c r="I474" s="204"/>
      <c r="J474" s="204"/>
      <c r="K474" s="204"/>
      <c r="L474" s="205"/>
    </row>
    <row r="475" ht="15" customHeight="1">
      <c r="A475" s="202"/>
      <c r="B475" s="204"/>
      <c r="C475" s="314"/>
      <c r="D475" s="204"/>
      <c r="E475" s="204"/>
      <c r="F475" s="204"/>
      <c r="G475" s="204"/>
      <c r="H475" s="204"/>
      <c r="I475" s="204"/>
      <c r="J475" s="204"/>
      <c r="K475" s="204"/>
      <c r="L475" s="205"/>
    </row>
    <row r="476" ht="15" customHeight="1">
      <c r="A476" s="202"/>
      <c r="B476" s="204"/>
      <c r="C476" s="314"/>
      <c r="D476" s="204"/>
      <c r="E476" s="204"/>
      <c r="F476" s="204"/>
      <c r="G476" s="204"/>
      <c r="H476" s="204"/>
      <c r="I476" s="204"/>
      <c r="J476" s="204"/>
      <c r="K476" s="204"/>
      <c r="L476" s="205"/>
    </row>
    <row r="477" ht="15" customHeight="1">
      <c r="A477" s="202"/>
      <c r="B477" s="204"/>
      <c r="C477" s="314"/>
      <c r="D477" s="204"/>
      <c r="E477" s="204"/>
      <c r="F477" s="204"/>
      <c r="G477" s="204"/>
      <c r="H477" s="204"/>
      <c r="I477" s="204"/>
      <c r="J477" s="204"/>
      <c r="K477" s="204"/>
      <c r="L477" s="205"/>
    </row>
    <row r="478" ht="15" customHeight="1">
      <c r="A478" s="202"/>
      <c r="B478" s="204"/>
      <c r="C478" s="314"/>
      <c r="D478" s="204"/>
      <c r="E478" s="204"/>
      <c r="F478" s="204"/>
      <c r="G478" s="204"/>
      <c r="H478" s="204"/>
      <c r="I478" s="204"/>
      <c r="J478" s="204"/>
      <c r="K478" s="204"/>
      <c r="L478" s="205"/>
    </row>
    <row r="479" ht="15" customHeight="1">
      <c r="A479" s="202"/>
      <c r="B479" s="204"/>
      <c r="C479" s="314"/>
      <c r="D479" s="204"/>
      <c r="E479" s="204"/>
      <c r="F479" s="204"/>
      <c r="G479" s="204"/>
      <c r="H479" s="204"/>
      <c r="I479" s="204"/>
      <c r="J479" s="204"/>
      <c r="K479" s="204"/>
      <c r="L479" s="205"/>
    </row>
    <row r="480" ht="15" customHeight="1">
      <c r="A480" s="202"/>
      <c r="B480" s="204"/>
      <c r="C480" s="314"/>
      <c r="D480" s="204"/>
      <c r="E480" s="204"/>
      <c r="F480" s="204"/>
      <c r="G480" s="204"/>
      <c r="H480" s="204"/>
      <c r="I480" s="204"/>
      <c r="J480" s="204"/>
      <c r="K480" s="204"/>
      <c r="L480" s="205"/>
    </row>
    <row r="481" ht="15" customHeight="1">
      <c r="A481" s="202"/>
      <c r="B481" s="204"/>
      <c r="C481" s="314"/>
      <c r="D481" s="204"/>
      <c r="E481" s="204"/>
      <c r="F481" s="204"/>
      <c r="G481" s="204"/>
      <c r="H481" s="204"/>
      <c r="I481" s="204"/>
      <c r="J481" s="204"/>
      <c r="K481" s="204"/>
      <c r="L481" s="205"/>
    </row>
    <row r="482" ht="15" customHeight="1">
      <c r="A482" s="202"/>
      <c r="B482" s="204"/>
      <c r="C482" s="314"/>
      <c r="D482" s="204"/>
      <c r="E482" s="204"/>
      <c r="F482" s="204"/>
      <c r="G482" s="204"/>
      <c r="H482" s="204"/>
      <c r="I482" s="204"/>
      <c r="J482" s="204"/>
      <c r="K482" s="204"/>
      <c r="L482" s="205"/>
    </row>
    <row r="483" ht="15" customHeight="1">
      <c r="A483" s="202"/>
      <c r="B483" s="204"/>
      <c r="C483" s="314"/>
      <c r="D483" s="204"/>
      <c r="E483" s="204"/>
      <c r="F483" s="204"/>
      <c r="G483" s="204"/>
      <c r="H483" s="204"/>
      <c r="I483" s="204"/>
      <c r="J483" s="204"/>
      <c r="K483" s="204"/>
      <c r="L483" s="205"/>
    </row>
    <row r="484" ht="15" customHeight="1">
      <c r="A484" s="202"/>
      <c r="B484" s="204"/>
      <c r="C484" s="314"/>
      <c r="D484" s="204"/>
      <c r="E484" s="204"/>
      <c r="F484" s="204"/>
      <c r="G484" s="204"/>
      <c r="H484" s="204"/>
      <c r="I484" s="204"/>
      <c r="J484" s="204"/>
      <c r="K484" s="204"/>
      <c r="L484" s="205"/>
    </row>
    <row r="485" ht="15" customHeight="1">
      <c r="A485" s="202"/>
      <c r="B485" s="204"/>
      <c r="C485" s="314"/>
      <c r="D485" s="204"/>
      <c r="E485" s="204"/>
      <c r="F485" s="204"/>
      <c r="G485" s="204"/>
      <c r="H485" s="204"/>
      <c r="I485" s="204"/>
      <c r="J485" s="204"/>
      <c r="K485" s="204"/>
      <c r="L485" s="205"/>
    </row>
    <row r="486" ht="15" customHeight="1">
      <c r="A486" s="202"/>
      <c r="B486" s="204"/>
      <c r="C486" s="314"/>
      <c r="D486" s="204"/>
      <c r="E486" s="204"/>
      <c r="F486" s="204"/>
      <c r="G486" s="204"/>
      <c r="H486" s="204"/>
      <c r="I486" s="204"/>
      <c r="J486" s="204"/>
      <c r="K486" s="204"/>
      <c r="L486" s="205"/>
    </row>
    <row r="487" ht="15" customHeight="1">
      <c r="A487" s="202"/>
      <c r="B487" s="204"/>
      <c r="C487" s="314"/>
      <c r="D487" s="204"/>
      <c r="E487" s="204"/>
      <c r="F487" s="204"/>
      <c r="G487" s="204"/>
      <c r="H487" s="204"/>
      <c r="I487" s="204"/>
      <c r="J487" s="204"/>
      <c r="K487" s="204"/>
      <c r="L487" s="205"/>
    </row>
    <row r="488" ht="15" customHeight="1">
      <c r="A488" s="202"/>
      <c r="B488" s="204"/>
      <c r="C488" s="314"/>
      <c r="D488" s="204"/>
      <c r="E488" s="204"/>
      <c r="F488" s="204"/>
      <c r="G488" s="204"/>
      <c r="H488" s="204"/>
      <c r="I488" s="204"/>
      <c r="J488" s="204"/>
      <c r="K488" s="204"/>
      <c r="L488" s="205"/>
    </row>
    <row r="489" ht="15" customHeight="1">
      <c r="A489" s="202"/>
      <c r="B489" s="204"/>
      <c r="C489" s="314"/>
      <c r="D489" s="204"/>
      <c r="E489" s="204"/>
      <c r="F489" s="204"/>
      <c r="G489" s="204"/>
      <c r="H489" s="204"/>
      <c r="I489" s="204"/>
      <c r="J489" s="204"/>
      <c r="K489" s="204"/>
      <c r="L489" s="205"/>
    </row>
    <row r="490" ht="15" customHeight="1">
      <c r="A490" s="202"/>
      <c r="B490" s="204"/>
      <c r="C490" s="314"/>
      <c r="D490" s="204"/>
      <c r="E490" s="204"/>
      <c r="F490" s="204"/>
      <c r="G490" s="204"/>
      <c r="H490" s="204"/>
      <c r="I490" s="204"/>
      <c r="J490" s="204"/>
      <c r="K490" s="204"/>
      <c r="L490" s="205"/>
    </row>
    <row r="491" ht="15" customHeight="1">
      <c r="A491" s="202"/>
      <c r="B491" s="204"/>
      <c r="C491" s="314"/>
      <c r="D491" s="204"/>
      <c r="E491" s="204"/>
      <c r="F491" s="204"/>
      <c r="G491" s="204"/>
      <c r="H491" s="204"/>
      <c r="I491" s="204"/>
      <c r="J491" s="204"/>
      <c r="K491" s="204"/>
      <c r="L491" s="205"/>
    </row>
    <row r="492" ht="15" customHeight="1">
      <c r="A492" s="202"/>
      <c r="B492" s="204"/>
      <c r="C492" s="314"/>
      <c r="D492" s="204"/>
      <c r="E492" s="204"/>
      <c r="F492" s="204"/>
      <c r="G492" s="204"/>
      <c r="H492" s="204"/>
      <c r="I492" s="204"/>
      <c r="J492" s="204"/>
      <c r="K492" s="204"/>
      <c r="L492" s="205"/>
    </row>
    <row r="493" ht="15" customHeight="1">
      <c r="A493" s="202"/>
      <c r="B493" s="204"/>
      <c r="C493" s="314"/>
      <c r="D493" s="204"/>
      <c r="E493" s="204"/>
      <c r="F493" s="204"/>
      <c r="G493" s="204"/>
      <c r="H493" s="204"/>
      <c r="I493" s="204"/>
      <c r="J493" s="204"/>
      <c r="K493" s="204"/>
      <c r="L493" s="205"/>
    </row>
    <row r="494" ht="15" customHeight="1">
      <c r="A494" s="202"/>
      <c r="B494" s="204"/>
      <c r="C494" s="314"/>
      <c r="D494" s="204"/>
      <c r="E494" s="204"/>
      <c r="F494" s="204"/>
      <c r="G494" s="204"/>
      <c r="H494" s="204"/>
      <c r="I494" s="204"/>
      <c r="J494" s="204"/>
      <c r="K494" s="204"/>
      <c r="L494" s="205"/>
    </row>
    <row r="495" ht="15" customHeight="1">
      <c r="A495" s="202"/>
      <c r="B495" s="204"/>
      <c r="C495" s="314"/>
      <c r="D495" s="204"/>
      <c r="E495" s="204"/>
      <c r="F495" s="204"/>
      <c r="G495" s="204"/>
      <c r="H495" s="204"/>
      <c r="I495" s="204"/>
      <c r="J495" s="204"/>
      <c r="K495" s="204"/>
      <c r="L495" s="205"/>
    </row>
    <row r="496" ht="15" customHeight="1">
      <c r="A496" s="202"/>
      <c r="B496" s="204"/>
      <c r="C496" s="314"/>
      <c r="D496" s="204"/>
      <c r="E496" s="204"/>
      <c r="F496" s="204"/>
      <c r="G496" s="204"/>
      <c r="H496" s="204"/>
      <c r="I496" s="204"/>
      <c r="J496" s="204"/>
      <c r="K496" s="204"/>
      <c r="L496" s="205"/>
    </row>
    <row r="497" ht="15" customHeight="1">
      <c r="A497" s="202"/>
      <c r="B497" s="204"/>
      <c r="C497" s="314"/>
      <c r="D497" s="204"/>
      <c r="E497" s="204"/>
      <c r="F497" s="204"/>
      <c r="G497" s="204"/>
      <c r="H497" s="204"/>
      <c r="I497" s="204"/>
      <c r="J497" s="204"/>
      <c r="K497" s="204"/>
      <c r="L497" s="205"/>
    </row>
    <row r="498" ht="15" customHeight="1">
      <c r="A498" s="202"/>
      <c r="B498" s="204"/>
      <c r="C498" s="314"/>
      <c r="D498" s="204"/>
      <c r="E498" s="204"/>
      <c r="F498" s="204"/>
      <c r="G498" s="204"/>
      <c r="H498" s="204"/>
      <c r="I498" s="204"/>
      <c r="J498" s="204"/>
      <c r="K498" s="204"/>
      <c r="L498" s="205"/>
    </row>
    <row r="499" ht="15" customHeight="1">
      <c r="A499" s="202"/>
      <c r="B499" s="204"/>
      <c r="C499" s="314"/>
      <c r="D499" s="204"/>
      <c r="E499" s="204"/>
      <c r="F499" s="204"/>
      <c r="G499" s="204"/>
      <c r="H499" s="204"/>
      <c r="I499" s="204"/>
      <c r="J499" s="204"/>
      <c r="K499" s="204"/>
      <c r="L499" s="205"/>
    </row>
    <row r="500" ht="15" customHeight="1">
      <c r="A500" s="202"/>
      <c r="B500" s="204"/>
      <c r="C500" s="314"/>
      <c r="D500" s="204"/>
      <c r="E500" s="204"/>
      <c r="F500" s="204"/>
      <c r="G500" s="204"/>
      <c r="H500" s="204"/>
      <c r="I500" s="204"/>
      <c r="J500" s="204"/>
      <c r="K500" s="204"/>
      <c r="L500" s="205"/>
    </row>
    <row r="501" ht="15" customHeight="1">
      <c r="A501" s="202"/>
      <c r="B501" s="204"/>
      <c r="C501" s="314"/>
      <c r="D501" s="204"/>
      <c r="E501" s="204"/>
      <c r="F501" s="204"/>
      <c r="G501" s="204"/>
      <c r="H501" s="204"/>
      <c r="I501" s="204"/>
      <c r="J501" s="204"/>
      <c r="K501" s="204"/>
      <c r="L501" s="205"/>
    </row>
    <row r="502" ht="15" customHeight="1">
      <c r="A502" s="202"/>
      <c r="B502" s="204"/>
      <c r="C502" s="314"/>
      <c r="D502" s="204"/>
      <c r="E502" s="204"/>
      <c r="F502" s="204"/>
      <c r="G502" s="204"/>
      <c r="H502" s="204"/>
      <c r="I502" s="204"/>
      <c r="J502" s="204"/>
      <c r="K502" s="204"/>
      <c r="L502" s="205"/>
    </row>
    <row r="503" ht="15" customHeight="1">
      <c r="A503" s="202"/>
      <c r="B503" s="204"/>
      <c r="C503" s="314"/>
      <c r="D503" s="204"/>
      <c r="E503" s="204"/>
      <c r="F503" s="204"/>
      <c r="G503" s="204"/>
      <c r="H503" s="204"/>
      <c r="I503" s="204"/>
      <c r="J503" s="204"/>
      <c r="K503" s="204"/>
      <c r="L503" s="205"/>
    </row>
    <row r="504" ht="15" customHeight="1">
      <c r="A504" s="202"/>
      <c r="B504" s="204"/>
      <c r="C504" s="314"/>
      <c r="D504" s="204"/>
      <c r="E504" s="204"/>
      <c r="F504" s="204"/>
      <c r="G504" s="204"/>
      <c r="H504" s="204"/>
      <c r="I504" s="204"/>
      <c r="J504" s="204"/>
      <c r="K504" s="204"/>
      <c r="L504" s="205"/>
    </row>
    <row r="505" ht="15" customHeight="1">
      <c r="A505" s="202"/>
      <c r="B505" s="204"/>
      <c r="C505" s="314"/>
      <c r="D505" s="204"/>
      <c r="E505" s="204"/>
      <c r="F505" s="204"/>
      <c r="G505" s="204"/>
      <c r="H505" s="204"/>
      <c r="I505" s="204"/>
      <c r="J505" s="204"/>
      <c r="K505" s="204"/>
      <c r="L505" s="205"/>
    </row>
    <row r="506" ht="15" customHeight="1">
      <c r="A506" s="202"/>
      <c r="B506" s="204"/>
      <c r="C506" s="314"/>
      <c r="D506" s="204"/>
      <c r="E506" s="204"/>
      <c r="F506" s="204"/>
      <c r="G506" s="204"/>
      <c r="H506" s="204"/>
      <c r="I506" s="204"/>
      <c r="J506" s="204"/>
      <c r="K506" s="204"/>
      <c r="L506" s="205"/>
    </row>
    <row r="507" ht="15" customHeight="1">
      <c r="A507" s="202"/>
      <c r="B507" s="204"/>
      <c r="C507" s="314"/>
      <c r="D507" s="204"/>
      <c r="E507" s="204"/>
      <c r="F507" s="204"/>
      <c r="G507" s="204"/>
      <c r="H507" s="204"/>
      <c r="I507" s="204"/>
      <c r="J507" s="204"/>
      <c r="K507" s="204"/>
      <c r="L507" s="205"/>
    </row>
    <row r="508" ht="15" customHeight="1">
      <c r="A508" s="202"/>
      <c r="B508" s="204"/>
      <c r="C508" s="314"/>
      <c r="D508" s="204"/>
      <c r="E508" s="204"/>
      <c r="F508" s="204"/>
      <c r="G508" s="204"/>
      <c r="H508" s="204"/>
      <c r="I508" s="204"/>
      <c r="J508" s="204"/>
      <c r="K508" s="204"/>
      <c r="L508" s="205"/>
    </row>
    <row r="509" ht="15" customHeight="1">
      <c r="A509" s="202"/>
      <c r="B509" s="204"/>
      <c r="C509" s="314"/>
      <c r="D509" s="204"/>
      <c r="E509" s="204"/>
      <c r="F509" s="204"/>
      <c r="G509" s="204"/>
      <c r="H509" s="204"/>
      <c r="I509" s="204"/>
      <c r="J509" s="204"/>
      <c r="K509" s="204"/>
      <c r="L509" s="205"/>
    </row>
    <row r="510" ht="15" customHeight="1">
      <c r="A510" s="202"/>
      <c r="B510" s="204"/>
      <c r="C510" s="314"/>
      <c r="D510" s="204"/>
      <c r="E510" s="204"/>
      <c r="F510" s="204"/>
      <c r="G510" s="204"/>
      <c r="H510" s="204"/>
      <c r="I510" s="204"/>
      <c r="J510" s="204"/>
      <c r="K510" s="204"/>
      <c r="L510" s="205"/>
    </row>
    <row r="511" ht="15" customHeight="1">
      <c r="A511" s="202"/>
      <c r="B511" s="204"/>
      <c r="C511" s="314"/>
      <c r="D511" s="204"/>
      <c r="E511" s="204"/>
      <c r="F511" s="204"/>
      <c r="G511" s="204"/>
      <c r="H511" s="204"/>
      <c r="I511" s="204"/>
      <c r="J511" s="204"/>
      <c r="K511" s="204"/>
      <c r="L511" s="205"/>
    </row>
    <row r="512" ht="15" customHeight="1">
      <c r="A512" s="202"/>
      <c r="B512" s="204"/>
      <c r="C512" s="314"/>
      <c r="D512" s="204"/>
      <c r="E512" s="204"/>
      <c r="F512" s="204"/>
      <c r="G512" s="204"/>
      <c r="H512" s="204"/>
      <c r="I512" s="204"/>
      <c r="J512" s="204"/>
      <c r="K512" s="204"/>
      <c r="L512" s="205"/>
    </row>
    <row r="513" ht="15" customHeight="1">
      <c r="A513" s="202"/>
      <c r="B513" s="204"/>
      <c r="C513" s="314"/>
      <c r="D513" s="204"/>
      <c r="E513" s="204"/>
      <c r="F513" s="204"/>
      <c r="G513" s="204"/>
      <c r="H513" s="204"/>
      <c r="I513" s="204"/>
      <c r="J513" s="204"/>
      <c r="K513" s="204"/>
      <c r="L513" s="205"/>
    </row>
    <row r="514" ht="15" customHeight="1">
      <c r="A514" s="202"/>
      <c r="B514" s="204"/>
      <c r="C514" s="314"/>
      <c r="D514" s="204"/>
      <c r="E514" s="204"/>
      <c r="F514" s="204"/>
      <c r="G514" s="204"/>
      <c r="H514" s="204"/>
      <c r="I514" s="204"/>
      <c r="J514" s="204"/>
      <c r="K514" s="204"/>
      <c r="L514" s="205"/>
    </row>
    <row r="515" ht="15" customHeight="1">
      <c r="A515" s="202"/>
      <c r="B515" s="204"/>
      <c r="C515" s="314"/>
      <c r="D515" s="204"/>
      <c r="E515" s="204"/>
      <c r="F515" s="204"/>
      <c r="G515" s="204"/>
      <c r="H515" s="204"/>
      <c r="I515" s="204"/>
      <c r="J515" s="204"/>
      <c r="K515" s="204"/>
      <c r="L515" s="205"/>
    </row>
    <row r="516" ht="15" customHeight="1">
      <c r="A516" s="202"/>
      <c r="B516" s="204"/>
      <c r="C516" s="314"/>
      <c r="D516" s="204"/>
      <c r="E516" s="204"/>
      <c r="F516" s="204"/>
      <c r="G516" s="204"/>
      <c r="H516" s="204"/>
      <c r="I516" s="204"/>
      <c r="J516" s="204"/>
      <c r="K516" s="204"/>
      <c r="L516" s="205"/>
    </row>
    <row r="517" ht="15" customHeight="1">
      <c r="A517" s="202"/>
      <c r="B517" s="204"/>
      <c r="C517" s="314"/>
      <c r="D517" s="204"/>
      <c r="E517" s="204"/>
      <c r="F517" s="204"/>
      <c r="G517" s="204"/>
      <c r="H517" s="204"/>
      <c r="I517" s="204"/>
      <c r="J517" s="204"/>
      <c r="K517" s="204"/>
      <c r="L517" s="205"/>
    </row>
    <row r="518" ht="15" customHeight="1">
      <c r="A518" s="202"/>
      <c r="B518" s="204"/>
      <c r="C518" s="314"/>
      <c r="D518" s="204"/>
      <c r="E518" s="204"/>
      <c r="F518" s="204"/>
      <c r="G518" s="204"/>
      <c r="H518" s="204"/>
      <c r="I518" s="204"/>
      <c r="J518" s="204"/>
      <c r="K518" s="204"/>
      <c r="L518" s="205"/>
    </row>
    <row r="519" ht="15" customHeight="1">
      <c r="A519" s="202"/>
      <c r="B519" s="204"/>
      <c r="C519" s="314"/>
      <c r="D519" s="204"/>
      <c r="E519" s="204"/>
      <c r="F519" s="204"/>
      <c r="G519" s="204"/>
      <c r="H519" s="204"/>
      <c r="I519" s="204"/>
      <c r="J519" s="204"/>
      <c r="K519" s="204"/>
      <c r="L519" s="205"/>
    </row>
    <row r="520" ht="15" customHeight="1">
      <c r="A520" s="202"/>
      <c r="B520" s="204"/>
      <c r="C520" s="314"/>
      <c r="D520" s="204"/>
      <c r="E520" s="204"/>
      <c r="F520" s="204"/>
      <c r="G520" s="204"/>
      <c r="H520" s="204"/>
      <c r="I520" s="204"/>
      <c r="J520" s="204"/>
      <c r="K520" s="204"/>
      <c r="L520" s="205"/>
    </row>
    <row r="521" ht="15" customHeight="1">
      <c r="A521" s="202"/>
      <c r="B521" s="204"/>
      <c r="C521" s="314"/>
      <c r="D521" s="204"/>
      <c r="E521" s="204"/>
      <c r="F521" s="204"/>
      <c r="G521" s="204"/>
      <c r="H521" s="204"/>
      <c r="I521" s="204"/>
      <c r="J521" s="204"/>
      <c r="K521" s="204"/>
      <c r="L521" s="205"/>
    </row>
    <row r="522" ht="15" customHeight="1">
      <c r="A522" s="202"/>
      <c r="B522" s="204"/>
      <c r="C522" s="314"/>
      <c r="D522" s="204"/>
      <c r="E522" s="204"/>
      <c r="F522" s="204"/>
      <c r="G522" s="204"/>
      <c r="H522" s="204"/>
      <c r="I522" s="204"/>
      <c r="J522" s="204"/>
      <c r="K522" s="204"/>
      <c r="L522" s="205"/>
    </row>
    <row r="523" ht="15" customHeight="1">
      <c r="A523" s="202"/>
      <c r="B523" s="204"/>
      <c r="C523" s="314"/>
      <c r="D523" s="204"/>
      <c r="E523" s="204"/>
      <c r="F523" s="204"/>
      <c r="G523" s="204"/>
      <c r="H523" s="204"/>
      <c r="I523" s="204"/>
      <c r="J523" s="204"/>
      <c r="K523" s="204"/>
      <c r="L523" s="205"/>
    </row>
    <row r="524" ht="15" customHeight="1">
      <c r="A524" s="202"/>
      <c r="B524" s="204"/>
      <c r="C524" s="314"/>
      <c r="D524" s="204"/>
      <c r="E524" s="204"/>
      <c r="F524" s="204"/>
      <c r="G524" s="204"/>
      <c r="H524" s="204"/>
      <c r="I524" s="204"/>
      <c r="J524" s="204"/>
      <c r="K524" s="204"/>
      <c r="L524" s="205"/>
    </row>
    <row r="525" ht="15" customHeight="1">
      <c r="A525" s="202"/>
      <c r="B525" s="204"/>
      <c r="C525" s="314"/>
      <c r="D525" s="204"/>
      <c r="E525" s="204"/>
      <c r="F525" s="204"/>
      <c r="G525" s="204"/>
      <c r="H525" s="204"/>
      <c r="I525" s="204"/>
      <c r="J525" s="204"/>
      <c r="K525" s="204"/>
      <c r="L525" s="205"/>
    </row>
    <row r="526" ht="15" customHeight="1">
      <c r="A526" s="202"/>
      <c r="B526" s="204"/>
      <c r="C526" s="314"/>
      <c r="D526" s="204"/>
      <c r="E526" s="204"/>
      <c r="F526" s="204"/>
      <c r="G526" s="204"/>
      <c r="H526" s="204"/>
      <c r="I526" s="204"/>
      <c r="J526" s="204"/>
      <c r="K526" s="204"/>
      <c r="L526" s="205"/>
    </row>
    <row r="527" ht="15" customHeight="1">
      <c r="A527" s="202"/>
      <c r="B527" s="204"/>
      <c r="C527" s="314"/>
      <c r="D527" s="204"/>
      <c r="E527" s="204"/>
      <c r="F527" s="204"/>
      <c r="G527" s="204"/>
      <c r="H527" s="204"/>
      <c r="I527" s="204"/>
      <c r="J527" s="204"/>
      <c r="K527" s="204"/>
      <c r="L527" s="205"/>
    </row>
    <row r="528" ht="15" customHeight="1">
      <c r="A528" s="202"/>
      <c r="B528" s="204"/>
      <c r="C528" s="314"/>
      <c r="D528" s="204"/>
      <c r="E528" s="204"/>
      <c r="F528" s="204"/>
      <c r="G528" s="204"/>
      <c r="H528" s="204"/>
      <c r="I528" s="204"/>
      <c r="J528" s="204"/>
      <c r="K528" s="204"/>
      <c r="L528" s="205"/>
    </row>
    <row r="529" ht="15" customHeight="1">
      <c r="A529" s="202"/>
      <c r="B529" s="204"/>
      <c r="C529" s="314"/>
      <c r="D529" s="204"/>
      <c r="E529" s="204"/>
      <c r="F529" s="204"/>
      <c r="G529" s="204"/>
      <c r="H529" s="204"/>
      <c r="I529" s="204"/>
      <c r="J529" s="204"/>
      <c r="K529" s="204"/>
      <c r="L529" s="205"/>
    </row>
    <row r="530" ht="15" customHeight="1">
      <c r="A530" s="202"/>
      <c r="B530" s="204"/>
      <c r="C530" s="314"/>
      <c r="D530" s="204"/>
      <c r="E530" s="204"/>
      <c r="F530" s="204"/>
      <c r="G530" s="204"/>
      <c r="H530" s="204"/>
      <c r="I530" s="204"/>
      <c r="J530" s="204"/>
      <c r="K530" s="204"/>
      <c r="L530" s="205"/>
    </row>
    <row r="531" ht="15" customHeight="1">
      <c r="A531" s="202"/>
      <c r="B531" s="204"/>
      <c r="C531" s="314"/>
      <c r="D531" s="204"/>
      <c r="E531" s="204"/>
      <c r="F531" s="204"/>
      <c r="G531" s="204"/>
      <c r="H531" s="204"/>
      <c r="I531" s="204"/>
      <c r="J531" s="204"/>
      <c r="K531" s="204"/>
      <c r="L531" s="205"/>
    </row>
    <row r="532" ht="15" customHeight="1">
      <c r="A532" s="202"/>
      <c r="B532" s="204"/>
      <c r="C532" s="314"/>
      <c r="D532" s="204"/>
      <c r="E532" s="204"/>
      <c r="F532" s="204"/>
      <c r="G532" s="204"/>
      <c r="H532" s="204"/>
      <c r="I532" s="204"/>
      <c r="J532" s="204"/>
      <c r="K532" s="204"/>
      <c r="L532" s="205"/>
    </row>
    <row r="533" ht="15" customHeight="1">
      <c r="A533" s="202"/>
      <c r="B533" s="204"/>
      <c r="C533" s="314"/>
      <c r="D533" s="204"/>
      <c r="E533" s="204"/>
      <c r="F533" s="204"/>
      <c r="G533" s="204"/>
      <c r="H533" s="204"/>
      <c r="I533" s="204"/>
      <c r="J533" s="204"/>
      <c r="K533" s="204"/>
      <c r="L533" s="205"/>
    </row>
    <row r="534" ht="15" customHeight="1">
      <c r="A534" s="202"/>
      <c r="B534" s="204"/>
      <c r="C534" s="314"/>
      <c r="D534" s="204"/>
      <c r="E534" s="204"/>
      <c r="F534" s="204"/>
      <c r="G534" s="204"/>
      <c r="H534" s="204"/>
      <c r="I534" s="204"/>
      <c r="J534" s="204"/>
      <c r="K534" s="204"/>
      <c r="L534" s="205"/>
    </row>
    <row r="535" ht="15" customHeight="1">
      <c r="A535" s="202"/>
      <c r="B535" s="204"/>
      <c r="C535" s="314"/>
      <c r="D535" s="204"/>
      <c r="E535" s="204"/>
      <c r="F535" s="204"/>
      <c r="G535" s="204"/>
      <c r="H535" s="204"/>
      <c r="I535" s="204"/>
      <c r="J535" s="204"/>
      <c r="K535" s="204"/>
      <c r="L535" s="205"/>
    </row>
    <row r="536" ht="15" customHeight="1">
      <c r="A536" s="202"/>
      <c r="B536" s="204"/>
      <c r="C536" s="314"/>
      <c r="D536" s="204"/>
      <c r="E536" s="204"/>
      <c r="F536" s="204"/>
      <c r="G536" s="204"/>
      <c r="H536" s="204"/>
      <c r="I536" s="204"/>
      <c r="J536" s="204"/>
      <c r="K536" s="204"/>
      <c r="L536" s="205"/>
    </row>
    <row r="537" ht="15" customHeight="1">
      <c r="A537" s="202"/>
      <c r="B537" s="204"/>
      <c r="C537" s="314"/>
      <c r="D537" s="204"/>
      <c r="E537" s="204"/>
      <c r="F537" s="204"/>
      <c r="G537" s="204"/>
      <c r="H537" s="204"/>
      <c r="I537" s="204"/>
      <c r="J537" s="204"/>
      <c r="K537" s="204"/>
      <c r="L537" s="205"/>
    </row>
    <row r="538" ht="15" customHeight="1">
      <c r="A538" s="202"/>
      <c r="B538" s="204"/>
      <c r="C538" s="314"/>
      <c r="D538" s="204"/>
      <c r="E538" s="204"/>
      <c r="F538" s="204"/>
      <c r="G538" s="204"/>
      <c r="H538" s="204"/>
      <c r="I538" s="204"/>
      <c r="J538" s="204"/>
      <c r="K538" s="204"/>
      <c r="L538" s="205"/>
    </row>
    <row r="539" ht="15" customHeight="1">
      <c r="A539" s="202"/>
      <c r="B539" s="204"/>
      <c r="C539" s="314"/>
      <c r="D539" s="204"/>
      <c r="E539" s="204"/>
      <c r="F539" s="204"/>
      <c r="G539" s="204"/>
      <c r="H539" s="204"/>
      <c r="I539" s="204"/>
      <c r="J539" s="204"/>
      <c r="K539" s="204"/>
      <c r="L539" s="205"/>
    </row>
    <row r="540" ht="15" customHeight="1">
      <c r="A540" s="202"/>
      <c r="B540" s="204"/>
      <c r="C540" s="314"/>
      <c r="D540" s="204"/>
      <c r="E540" s="204"/>
      <c r="F540" s="204"/>
      <c r="G540" s="204"/>
      <c r="H540" s="204"/>
      <c r="I540" s="204"/>
      <c r="J540" s="204"/>
      <c r="K540" s="204"/>
      <c r="L540" s="205"/>
    </row>
    <row r="541" ht="15" customHeight="1">
      <c r="A541" s="202"/>
      <c r="B541" s="204"/>
      <c r="C541" s="314"/>
      <c r="D541" s="204"/>
      <c r="E541" s="204"/>
      <c r="F541" s="204"/>
      <c r="G541" s="204"/>
      <c r="H541" s="204"/>
      <c r="I541" s="204"/>
      <c r="J541" s="204"/>
      <c r="K541" s="204"/>
      <c r="L541" s="205"/>
    </row>
    <row r="542" ht="15" customHeight="1">
      <c r="A542" s="202"/>
      <c r="B542" s="204"/>
      <c r="C542" s="314"/>
      <c r="D542" s="204"/>
      <c r="E542" s="204"/>
      <c r="F542" s="204"/>
      <c r="G542" s="204"/>
      <c r="H542" s="204"/>
      <c r="I542" s="204"/>
      <c r="J542" s="204"/>
      <c r="K542" s="204"/>
      <c r="L542" s="205"/>
    </row>
    <row r="543" ht="15" customHeight="1">
      <c r="A543" s="202"/>
      <c r="B543" s="204"/>
      <c r="C543" s="314"/>
      <c r="D543" s="204"/>
      <c r="E543" s="204"/>
      <c r="F543" s="204"/>
      <c r="G543" s="204"/>
      <c r="H543" s="204"/>
      <c r="I543" s="204"/>
      <c r="J543" s="204"/>
      <c r="K543" s="204"/>
      <c r="L543" s="205"/>
    </row>
    <row r="544" ht="15" customHeight="1">
      <c r="A544" s="202"/>
      <c r="B544" s="204"/>
      <c r="C544" s="314"/>
      <c r="D544" s="204"/>
      <c r="E544" s="204"/>
      <c r="F544" s="204"/>
      <c r="G544" s="204"/>
      <c r="H544" s="204"/>
      <c r="I544" s="204"/>
      <c r="J544" s="204"/>
      <c r="K544" s="204"/>
      <c r="L544" s="205"/>
    </row>
    <row r="545" ht="15" customHeight="1">
      <c r="A545" s="202"/>
      <c r="B545" s="204"/>
      <c r="C545" s="314"/>
      <c r="D545" s="204"/>
      <c r="E545" s="204"/>
      <c r="F545" s="204"/>
      <c r="G545" s="204"/>
      <c r="H545" s="204"/>
      <c r="I545" s="204"/>
      <c r="J545" s="204"/>
      <c r="K545" s="204"/>
      <c r="L545" s="205"/>
    </row>
    <row r="546" ht="15" customHeight="1">
      <c r="A546" s="202"/>
      <c r="B546" s="204"/>
      <c r="C546" s="314"/>
      <c r="D546" s="204"/>
      <c r="E546" s="204"/>
      <c r="F546" s="204"/>
      <c r="G546" s="204"/>
      <c r="H546" s="204"/>
      <c r="I546" s="204"/>
      <c r="J546" s="204"/>
      <c r="K546" s="204"/>
      <c r="L546" s="205"/>
    </row>
    <row r="547" ht="15" customHeight="1">
      <c r="A547" s="202"/>
      <c r="B547" s="204"/>
      <c r="C547" s="314"/>
      <c r="D547" s="204"/>
      <c r="E547" s="204"/>
      <c r="F547" s="204"/>
      <c r="G547" s="204"/>
      <c r="H547" s="204"/>
      <c r="I547" s="204"/>
      <c r="J547" s="204"/>
      <c r="K547" s="204"/>
      <c r="L547" s="205"/>
    </row>
    <row r="548" ht="15" customHeight="1">
      <c r="A548" s="202"/>
      <c r="B548" s="204"/>
      <c r="C548" s="314"/>
      <c r="D548" s="204"/>
      <c r="E548" s="204"/>
      <c r="F548" s="204"/>
      <c r="G548" s="204"/>
      <c r="H548" s="204"/>
      <c r="I548" s="204"/>
      <c r="J548" s="204"/>
      <c r="K548" s="204"/>
      <c r="L548" s="205"/>
    </row>
    <row r="549" ht="15" customHeight="1">
      <c r="A549" s="202"/>
      <c r="B549" s="204"/>
      <c r="C549" s="314"/>
      <c r="D549" s="204"/>
      <c r="E549" s="204"/>
      <c r="F549" s="204"/>
      <c r="G549" s="204"/>
      <c r="H549" s="204"/>
      <c r="I549" s="204"/>
      <c r="J549" s="204"/>
      <c r="K549" s="204"/>
      <c r="L549" s="205"/>
    </row>
    <row r="550" ht="15" customHeight="1">
      <c r="A550" s="202"/>
      <c r="B550" s="204"/>
      <c r="C550" s="314"/>
      <c r="D550" s="204"/>
      <c r="E550" s="204"/>
      <c r="F550" s="204"/>
      <c r="G550" s="204"/>
      <c r="H550" s="204"/>
      <c r="I550" s="204"/>
      <c r="J550" s="204"/>
      <c r="K550" s="204"/>
      <c r="L550" s="205"/>
    </row>
    <row r="551" ht="15" customHeight="1">
      <c r="A551" s="202"/>
      <c r="B551" s="204"/>
      <c r="C551" s="314"/>
      <c r="D551" s="204"/>
      <c r="E551" s="204"/>
      <c r="F551" s="204"/>
      <c r="G551" s="204"/>
      <c r="H551" s="204"/>
      <c r="I551" s="204"/>
      <c r="J551" s="204"/>
      <c r="K551" s="204"/>
      <c r="L551" s="205"/>
    </row>
    <row r="552" ht="15" customHeight="1">
      <c r="A552" s="202"/>
      <c r="B552" s="204"/>
      <c r="C552" s="314"/>
      <c r="D552" s="204"/>
      <c r="E552" s="204"/>
      <c r="F552" s="204"/>
      <c r="G552" s="204"/>
      <c r="H552" s="204"/>
      <c r="I552" s="204"/>
      <c r="J552" s="204"/>
      <c r="K552" s="204"/>
      <c r="L552" s="205"/>
    </row>
    <row r="553" ht="15" customHeight="1">
      <c r="A553" s="202"/>
      <c r="B553" s="204"/>
      <c r="C553" s="314"/>
      <c r="D553" s="204"/>
      <c r="E553" s="204"/>
      <c r="F553" s="204"/>
      <c r="G553" s="204"/>
      <c r="H553" s="204"/>
      <c r="I553" s="204"/>
      <c r="J553" s="204"/>
      <c r="K553" s="204"/>
      <c r="L553" s="205"/>
    </row>
    <row r="554" ht="15" customHeight="1">
      <c r="A554" s="202"/>
      <c r="B554" s="204"/>
      <c r="C554" s="314"/>
      <c r="D554" s="204"/>
      <c r="E554" s="204"/>
      <c r="F554" s="204"/>
      <c r="G554" s="204"/>
      <c r="H554" s="204"/>
      <c r="I554" s="204"/>
      <c r="J554" s="204"/>
      <c r="K554" s="204"/>
      <c r="L554" s="205"/>
    </row>
    <row r="555" ht="15" customHeight="1">
      <c r="A555" s="202"/>
      <c r="B555" s="204"/>
      <c r="C555" s="314"/>
      <c r="D555" s="204"/>
      <c r="E555" s="204"/>
      <c r="F555" s="204"/>
      <c r="G555" s="204"/>
      <c r="H555" s="204"/>
      <c r="I555" s="204"/>
      <c r="J555" s="204"/>
      <c r="K555" s="204"/>
      <c r="L555" s="205"/>
    </row>
    <row r="556" ht="15" customHeight="1">
      <c r="A556" s="202"/>
      <c r="B556" s="204"/>
      <c r="C556" s="314"/>
      <c r="D556" s="204"/>
      <c r="E556" s="204"/>
      <c r="F556" s="204"/>
      <c r="G556" s="204"/>
      <c r="H556" s="204"/>
      <c r="I556" s="204"/>
      <c r="J556" s="204"/>
      <c r="K556" s="204"/>
      <c r="L556" s="205"/>
    </row>
    <row r="557" ht="15" customHeight="1">
      <c r="A557" s="202"/>
      <c r="B557" s="204"/>
      <c r="C557" s="314"/>
      <c r="D557" s="204"/>
      <c r="E557" s="204"/>
      <c r="F557" s="204"/>
      <c r="G557" s="204"/>
      <c r="H557" s="204"/>
      <c r="I557" s="204"/>
      <c r="J557" s="204"/>
      <c r="K557" s="204"/>
      <c r="L557" s="205"/>
    </row>
    <row r="558" ht="15" customHeight="1">
      <c r="A558" s="202"/>
      <c r="B558" s="204"/>
      <c r="C558" s="314"/>
      <c r="D558" s="204"/>
      <c r="E558" s="204"/>
      <c r="F558" s="204"/>
      <c r="G558" s="204"/>
      <c r="H558" s="204"/>
      <c r="I558" s="204"/>
      <c r="J558" s="204"/>
      <c r="K558" s="204"/>
      <c r="L558" s="205"/>
    </row>
    <row r="559" ht="15" customHeight="1">
      <c r="A559" s="202"/>
      <c r="B559" s="204"/>
      <c r="C559" s="314"/>
      <c r="D559" s="204"/>
      <c r="E559" s="204"/>
      <c r="F559" s="204"/>
      <c r="G559" s="204"/>
      <c r="H559" s="204"/>
      <c r="I559" s="204"/>
      <c r="J559" s="204"/>
      <c r="K559" s="204"/>
      <c r="L559" s="205"/>
    </row>
    <row r="560" ht="15" customHeight="1">
      <c r="A560" s="202"/>
      <c r="B560" s="204"/>
      <c r="C560" s="314"/>
      <c r="D560" s="204"/>
      <c r="E560" s="204"/>
      <c r="F560" s="204"/>
      <c r="G560" s="204"/>
      <c r="H560" s="204"/>
      <c r="I560" s="204"/>
      <c r="J560" s="204"/>
      <c r="K560" s="204"/>
      <c r="L560" s="205"/>
    </row>
    <row r="561" ht="15" customHeight="1">
      <c r="A561" s="202"/>
      <c r="B561" s="204"/>
      <c r="C561" s="314"/>
      <c r="D561" s="204"/>
      <c r="E561" s="204"/>
      <c r="F561" s="204"/>
      <c r="G561" s="204"/>
      <c r="H561" s="204"/>
      <c r="I561" s="204"/>
      <c r="J561" s="204"/>
      <c r="K561" s="204"/>
      <c r="L561" s="205"/>
    </row>
    <row r="562" ht="15" customHeight="1">
      <c r="A562" s="202"/>
      <c r="B562" s="204"/>
      <c r="C562" s="314"/>
      <c r="D562" s="204"/>
      <c r="E562" s="204"/>
      <c r="F562" s="204"/>
      <c r="G562" s="204"/>
      <c r="H562" s="204"/>
      <c r="I562" s="204"/>
      <c r="J562" s="204"/>
      <c r="K562" s="204"/>
      <c r="L562" s="205"/>
    </row>
    <row r="563" ht="15" customHeight="1">
      <c r="A563" s="202"/>
      <c r="B563" s="204"/>
      <c r="C563" s="314"/>
      <c r="D563" s="204"/>
      <c r="E563" s="204"/>
      <c r="F563" s="204"/>
      <c r="G563" s="204"/>
      <c r="H563" s="204"/>
      <c r="I563" s="204"/>
      <c r="J563" s="204"/>
      <c r="K563" s="204"/>
      <c r="L563" s="205"/>
    </row>
    <row r="564" ht="15" customHeight="1">
      <c r="A564" s="202"/>
      <c r="B564" s="204"/>
      <c r="C564" s="314"/>
      <c r="D564" s="204"/>
      <c r="E564" s="204"/>
      <c r="F564" s="204"/>
      <c r="G564" s="204"/>
      <c r="H564" s="204"/>
      <c r="I564" s="204"/>
      <c r="J564" s="204"/>
      <c r="K564" s="204"/>
      <c r="L564" s="205"/>
    </row>
    <row r="565" ht="15" customHeight="1">
      <c r="A565" s="202"/>
      <c r="B565" s="204"/>
      <c r="C565" s="314"/>
      <c r="D565" s="204"/>
      <c r="E565" s="204"/>
      <c r="F565" s="204"/>
      <c r="G565" s="204"/>
      <c r="H565" s="204"/>
      <c r="I565" s="204"/>
      <c r="J565" s="204"/>
      <c r="K565" s="204"/>
      <c r="L565" s="205"/>
    </row>
    <row r="566" ht="15" customHeight="1">
      <c r="A566" s="202"/>
      <c r="B566" s="204"/>
      <c r="C566" s="314"/>
      <c r="D566" s="204"/>
      <c r="E566" s="204"/>
      <c r="F566" s="204"/>
      <c r="G566" s="204"/>
      <c r="H566" s="204"/>
      <c r="I566" s="204"/>
      <c r="J566" s="204"/>
      <c r="K566" s="204"/>
      <c r="L566" s="205"/>
    </row>
    <row r="567" ht="15" customHeight="1">
      <c r="A567" s="202"/>
      <c r="B567" s="204"/>
      <c r="C567" s="314"/>
      <c r="D567" s="204"/>
      <c r="E567" s="204"/>
      <c r="F567" s="204"/>
      <c r="G567" s="204"/>
      <c r="H567" s="204"/>
      <c r="I567" s="204"/>
      <c r="J567" s="204"/>
      <c r="K567" s="204"/>
      <c r="L567" s="205"/>
    </row>
    <row r="568" ht="15" customHeight="1">
      <c r="A568" s="202"/>
      <c r="B568" s="204"/>
      <c r="C568" s="314"/>
      <c r="D568" s="204"/>
      <c r="E568" s="204"/>
      <c r="F568" s="204"/>
      <c r="G568" s="204"/>
      <c r="H568" s="204"/>
      <c r="I568" s="204"/>
      <c r="J568" s="204"/>
      <c r="K568" s="204"/>
      <c r="L568" s="205"/>
    </row>
    <row r="569" ht="15" customHeight="1">
      <c r="A569" s="202"/>
      <c r="B569" s="204"/>
      <c r="C569" s="314"/>
      <c r="D569" s="204"/>
      <c r="E569" s="204"/>
      <c r="F569" s="204"/>
      <c r="G569" s="204"/>
      <c r="H569" s="204"/>
      <c r="I569" s="204"/>
      <c r="J569" s="204"/>
      <c r="K569" s="204"/>
      <c r="L569" s="205"/>
    </row>
    <row r="570" ht="15" customHeight="1">
      <c r="A570" s="202"/>
      <c r="B570" s="204"/>
      <c r="C570" s="314"/>
      <c r="D570" s="204"/>
      <c r="E570" s="204"/>
      <c r="F570" s="204"/>
      <c r="G570" s="204"/>
      <c r="H570" s="204"/>
      <c r="I570" s="204"/>
      <c r="J570" s="204"/>
      <c r="K570" s="204"/>
      <c r="L570" s="205"/>
    </row>
    <row r="571" ht="15" customHeight="1">
      <c r="A571" s="202"/>
      <c r="B571" s="204"/>
      <c r="C571" s="314"/>
      <c r="D571" s="204"/>
      <c r="E571" s="204"/>
      <c r="F571" s="204"/>
      <c r="G571" s="204"/>
      <c r="H571" s="204"/>
      <c r="I571" s="204"/>
      <c r="J571" s="204"/>
      <c r="K571" s="204"/>
      <c r="L571" s="205"/>
    </row>
    <row r="572" ht="15" customHeight="1">
      <c r="A572" s="202"/>
      <c r="B572" s="204"/>
      <c r="C572" s="314"/>
      <c r="D572" s="204"/>
      <c r="E572" s="204"/>
      <c r="F572" s="204"/>
      <c r="G572" s="204"/>
      <c r="H572" s="204"/>
      <c r="I572" s="204"/>
      <c r="J572" s="204"/>
      <c r="K572" s="204"/>
      <c r="L572" s="205"/>
    </row>
    <row r="573" ht="15" customHeight="1">
      <c r="A573" s="202"/>
      <c r="B573" s="204"/>
      <c r="C573" s="314"/>
      <c r="D573" s="204"/>
      <c r="E573" s="204"/>
      <c r="F573" s="204"/>
      <c r="G573" s="204"/>
      <c r="H573" s="204"/>
      <c r="I573" s="204"/>
      <c r="J573" s="204"/>
      <c r="K573" s="204"/>
      <c r="L573" s="205"/>
    </row>
    <row r="574" ht="15" customHeight="1">
      <c r="A574" s="202"/>
      <c r="B574" s="204"/>
      <c r="C574" s="314"/>
      <c r="D574" s="204"/>
      <c r="E574" s="204"/>
      <c r="F574" s="204"/>
      <c r="G574" s="204"/>
      <c r="H574" s="204"/>
      <c r="I574" s="204"/>
      <c r="J574" s="204"/>
      <c r="K574" s="204"/>
      <c r="L574" s="205"/>
    </row>
    <row r="575" ht="15" customHeight="1">
      <c r="A575" s="202"/>
      <c r="B575" s="204"/>
      <c r="C575" s="314"/>
      <c r="D575" s="204"/>
      <c r="E575" s="204"/>
      <c r="F575" s="204"/>
      <c r="G575" s="204"/>
      <c r="H575" s="204"/>
      <c r="I575" s="204"/>
      <c r="J575" s="204"/>
      <c r="K575" s="204"/>
      <c r="L575" s="205"/>
    </row>
    <row r="576" ht="15" customHeight="1">
      <c r="A576" s="202"/>
      <c r="B576" s="204"/>
      <c r="C576" s="314"/>
      <c r="D576" s="204"/>
      <c r="E576" s="204"/>
      <c r="F576" s="204"/>
      <c r="G576" s="204"/>
      <c r="H576" s="204"/>
      <c r="I576" s="204"/>
      <c r="J576" s="204"/>
      <c r="K576" s="204"/>
      <c r="L576" s="205"/>
    </row>
    <row r="577" ht="15" customHeight="1">
      <c r="A577" s="202"/>
      <c r="B577" s="204"/>
      <c r="C577" s="314"/>
      <c r="D577" s="204"/>
      <c r="E577" s="204"/>
      <c r="F577" s="204"/>
      <c r="G577" s="204"/>
      <c r="H577" s="204"/>
      <c r="I577" s="204"/>
      <c r="J577" s="204"/>
      <c r="K577" s="204"/>
      <c r="L577" s="205"/>
    </row>
    <row r="578" ht="15" customHeight="1">
      <c r="A578" s="202"/>
      <c r="B578" s="204"/>
      <c r="C578" s="314"/>
      <c r="D578" s="204"/>
      <c r="E578" s="204"/>
      <c r="F578" s="204"/>
      <c r="G578" s="204"/>
      <c r="H578" s="204"/>
      <c r="I578" s="204"/>
      <c r="J578" s="204"/>
      <c r="K578" s="204"/>
      <c r="L578" s="205"/>
    </row>
    <row r="579" ht="15" customHeight="1">
      <c r="A579" s="202"/>
      <c r="B579" s="204"/>
      <c r="C579" s="314"/>
      <c r="D579" s="204"/>
      <c r="E579" s="204"/>
      <c r="F579" s="204"/>
      <c r="G579" s="204"/>
      <c r="H579" s="204"/>
      <c r="I579" s="204"/>
      <c r="J579" s="204"/>
      <c r="K579" s="204"/>
      <c r="L579" s="205"/>
    </row>
    <row r="580" ht="15" customHeight="1">
      <c r="A580" s="202"/>
      <c r="B580" s="204"/>
      <c r="C580" s="314"/>
      <c r="D580" s="204"/>
      <c r="E580" s="204"/>
      <c r="F580" s="204"/>
      <c r="G580" s="204"/>
      <c r="H580" s="204"/>
      <c r="I580" s="204"/>
      <c r="J580" s="204"/>
      <c r="K580" s="204"/>
      <c r="L580" s="205"/>
    </row>
    <row r="581" ht="15" customHeight="1">
      <c r="A581" s="202"/>
      <c r="B581" s="204"/>
      <c r="C581" s="314"/>
      <c r="D581" s="204"/>
      <c r="E581" s="204"/>
      <c r="F581" s="204"/>
      <c r="G581" s="204"/>
      <c r="H581" s="204"/>
      <c r="I581" s="204"/>
      <c r="J581" s="204"/>
      <c r="K581" s="204"/>
      <c r="L581" s="205"/>
    </row>
    <row r="582" ht="15" customHeight="1">
      <c r="A582" s="202"/>
      <c r="B582" s="204"/>
      <c r="C582" s="314"/>
      <c r="D582" s="204"/>
      <c r="E582" s="204"/>
      <c r="F582" s="204"/>
      <c r="G582" s="204"/>
      <c r="H582" s="204"/>
      <c r="I582" s="204"/>
      <c r="J582" s="204"/>
      <c r="K582" s="204"/>
      <c r="L582" s="205"/>
    </row>
    <row r="583" ht="15" customHeight="1">
      <c r="A583" s="202"/>
      <c r="B583" s="204"/>
      <c r="C583" s="314"/>
      <c r="D583" s="204"/>
      <c r="E583" s="204"/>
      <c r="F583" s="204"/>
      <c r="G583" s="204"/>
      <c r="H583" s="204"/>
      <c r="I583" s="204"/>
      <c r="J583" s="204"/>
      <c r="K583" s="204"/>
      <c r="L583" s="205"/>
    </row>
    <row r="584" ht="15" customHeight="1">
      <c r="A584" s="202"/>
      <c r="B584" s="204"/>
      <c r="C584" s="314"/>
      <c r="D584" s="204"/>
      <c r="E584" s="204"/>
      <c r="F584" s="204"/>
      <c r="G584" s="204"/>
      <c r="H584" s="204"/>
      <c r="I584" s="204"/>
      <c r="J584" s="204"/>
      <c r="K584" s="204"/>
      <c r="L584" s="205"/>
    </row>
    <row r="585" ht="15" customHeight="1">
      <c r="A585" s="202"/>
      <c r="B585" s="204"/>
      <c r="C585" s="314"/>
      <c r="D585" s="204"/>
      <c r="E585" s="204"/>
      <c r="F585" s="204"/>
      <c r="G585" s="204"/>
      <c r="H585" s="204"/>
      <c r="I585" s="204"/>
      <c r="J585" s="204"/>
      <c r="K585" s="204"/>
      <c r="L585" s="205"/>
    </row>
    <row r="586" ht="15" customHeight="1">
      <c r="A586" s="202"/>
      <c r="B586" s="204"/>
      <c r="C586" s="314"/>
      <c r="D586" s="204"/>
      <c r="E586" s="204"/>
      <c r="F586" s="204"/>
      <c r="G586" s="204"/>
      <c r="H586" s="204"/>
      <c r="I586" s="204"/>
      <c r="J586" s="204"/>
      <c r="K586" s="204"/>
      <c r="L586" s="205"/>
    </row>
    <row r="587" ht="15" customHeight="1">
      <c r="A587" s="202"/>
      <c r="B587" s="204"/>
      <c r="C587" s="314"/>
      <c r="D587" s="204"/>
      <c r="E587" s="204"/>
      <c r="F587" s="204"/>
      <c r="G587" s="204"/>
      <c r="H587" s="204"/>
      <c r="I587" s="204"/>
      <c r="J587" s="204"/>
      <c r="K587" s="204"/>
      <c r="L587" s="205"/>
    </row>
    <row r="588" ht="15" customHeight="1">
      <c r="A588" s="202"/>
      <c r="B588" s="204"/>
      <c r="C588" s="314"/>
      <c r="D588" s="204"/>
      <c r="E588" s="204"/>
      <c r="F588" s="204"/>
      <c r="G588" s="204"/>
      <c r="H588" s="204"/>
      <c r="I588" s="204"/>
      <c r="J588" s="204"/>
      <c r="K588" s="204"/>
      <c r="L588" s="205"/>
    </row>
    <row r="589" ht="15" customHeight="1">
      <c r="A589" s="202"/>
      <c r="B589" s="204"/>
      <c r="C589" s="314"/>
      <c r="D589" s="204"/>
      <c r="E589" s="204"/>
      <c r="F589" s="204"/>
      <c r="G589" s="204"/>
      <c r="H589" s="204"/>
      <c r="I589" s="204"/>
      <c r="J589" s="204"/>
      <c r="K589" s="204"/>
      <c r="L589" s="205"/>
    </row>
    <row r="590" ht="15" customHeight="1">
      <c r="A590" s="202"/>
      <c r="B590" s="204"/>
      <c r="C590" s="314"/>
      <c r="D590" s="204"/>
      <c r="E590" s="204"/>
      <c r="F590" s="204"/>
      <c r="G590" s="204"/>
      <c r="H590" s="204"/>
      <c r="I590" s="204"/>
      <c r="J590" s="204"/>
      <c r="K590" s="204"/>
      <c r="L590" s="205"/>
    </row>
    <row r="591" ht="15" customHeight="1">
      <c r="A591" s="202"/>
      <c r="B591" s="204"/>
      <c r="C591" s="314"/>
      <c r="D591" s="204"/>
      <c r="E591" s="204"/>
      <c r="F591" s="204"/>
      <c r="G591" s="204"/>
      <c r="H591" s="204"/>
      <c r="I591" s="204"/>
      <c r="J591" s="204"/>
      <c r="K591" s="204"/>
      <c r="L591" s="205"/>
    </row>
    <row r="592" ht="15" customHeight="1">
      <c r="A592" s="202"/>
      <c r="B592" s="204"/>
      <c r="C592" s="314"/>
      <c r="D592" s="204"/>
      <c r="E592" s="204"/>
      <c r="F592" s="204"/>
      <c r="G592" s="204"/>
      <c r="H592" s="204"/>
      <c r="I592" s="204"/>
      <c r="J592" s="204"/>
      <c r="K592" s="204"/>
      <c r="L592" s="205"/>
    </row>
    <row r="593" ht="15" customHeight="1">
      <c r="A593" s="202"/>
      <c r="B593" s="204"/>
      <c r="C593" s="314"/>
      <c r="D593" s="204"/>
      <c r="E593" s="204"/>
      <c r="F593" s="204"/>
      <c r="G593" s="204"/>
      <c r="H593" s="204"/>
      <c r="I593" s="204"/>
      <c r="J593" s="204"/>
      <c r="K593" s="204"/>
      <c r="L593" s="205"/>
    </row>
    <row r="594" ht="15" customHeight="1">
      <c r="A594" s="202"/>
      <c r="B594" s="204"/>
      <c r="C594" s="314"/>
      <c r="D594" s="204"/>
      <c r="E594" s="204"/>
      <c r="F594" s="204"/>
      <c r="G594" s="204"/>
      <c r="H594" s="204"/>
      <c r="I594" s="204"/>
      <c r="J594" s="204"/>
      <c r="K594" s="204"/>
      <c r="L594" s="205"/>
    </row>
    <row r="595" ht="15" customHeight="1">
      <c r="A595" s="202"/>
      <c r="B595" s="204"/>
      <c r="C595" s="314"/>
      <c r="D595" s="204"/>
      <c r="E595" s="204"/>
      <c r="F595" s="204"/>
      <c r="G595" s="204"/>
      <c r="H595" s="204"/>
      <c r="I595" s="204"/>
      <c r="J595" s="204"/>
      <c r="K595" s="204"/>
      <c r="L595" s="205"/>
    </row>
    <row r="596" ht="15" customHeight="1">
      <c r="A596" s="202"/>
      <c r="B596" s="204"/>
      <c r="C596" s="314"/>
      <c r="D596" s="204"/>
      <c r="E596" s="204"/>
      <c r="F596" s="204"/>
      <c r="G596" s="204"/>
      <c r="H596" s="204"/>
      <c r="I596" s="204"/>
      <c r="J596" s="204"/>
      <c r="K596" s="204"/>
      <c r="L596" s="205"/>
    </row>
    <row r="597" ht="15" customHeight="1">
      <c r="A597" s="202"/>
      <c r="B597" s="204"/>
      <c r="C597" s="314"/>
      <c r="D597" s="204"/>
      <c r="E597" s="204"/>
      <c r="F597" s="204"/>
      <c r="G597" s="204"/>
      <c r="H597" s="204"/>
      <c r="I597" s="204"/>
      <c r="J597" s="204"/>
      <c r="K597" s="204"/>
      <c r="L597" s="205"/>
    </row>
    <row r="598" ht="15" customHeight="1">
      <c r="A598" s="202"/>
      <c r="B598" s="204"/>
      <c r="C598" s="314"/>
      <c r="D598" s="204"/>
      <c r="E598" s="204"/>
      <c r="F598" s="204"/>
      <c r="G598" s="204"/>
      <c r="H598" s="204"/>
      <c r="I598" s="204"/>
      <c r="J598" s="204"/>
      <c r="K598" s="204"/>
      <c r="L598" s="205"/>
    </row>
    <row r="599" ht="15" customHeight="1">
      <c r="A599" s="202"/>
      <c r="B599" s="204"/>
      <c r="C599" s="314"/>
      <c r="D599" s="204"/>
      <c r="E599" s="204"/>
      <c r="F599" s="204"/>
      <c r="G599" s="204"/>
      <c r="H599" s="204"/>
      <c r="I599" s="204"/>
      <c r="J599" s="204"/>
      <c r="K599" s="204"/>
      <c r="L599" s="205"/>
    </row>
    <row r="600" ht="15" customHeight="1">
      <c r="A600" s="202"/>
      <c r="B600" s="204"/>
      <c r="C600" s="314"/>
      <c r="D600" s="204"/>
      <c r="E600" s="204"/>
      <c r="F600" s="204"/>
      <c r="G600" s="204"/>
      <c r="H600" s="204"/>
      <c r="I600" s="204"/>
      <c r="J600" s="204"/>
      <c r="K600" s="204"/>
      <c r="L600" s="205"/>
    </row>
    <row r="601" ht="15" customHeight="1">
      <c r="A601" s="202"/>
      <c r="B601" s="204"/>
      <c r="C601" s="314"/>
      <c r="D601" s="204"/>
      <c r="E601" s="204"/>
      <c r="F601" s="204"/>
      <c r="G601" s="204"/>
      <c r="H601" s="204"/>
      <c r="I601" s="204"/>
      <c r="J601" s="204"/>
      <c r="K601" s="204"/>
      <c r="L601" s="205"/>
    </row>
    <row r="602" ht="15" customHeight="1">
      <c r="A602" s="202"/>
      <c r="B602" s="204"/>
      <c r="C602" s="314"/>
      <c r="D602" s="204"/>
      <c r="E602" s="204"/>
      <c r="F602" s="204"/>
      <c r="G602" s="204"/>
      <c r="H602" s="204"/>
      <c r="I602" s="204"/>
      <c r="J602" s="204"/>
      <c r="K602" s="204"/>
      <c r="L602" s="205"/>
    </row>
    <row r="603" ht="15" customHeight="1">
      <c r="A603" s="202"/>
      <c r="B603" s="204"/>
      <c r="C603" s="314"/>
      <c r="D603" s="204"/>
      <c r="E603" s="204"/>
      <c r="F603" s="204"/>
      <c r="G603" s="204"/>
      <c r="H603" s="204"/>
      <c r="I603" s="204"/>
      <c r="J603" s="204"/>
      <c r="K603" s="204"/>
      <c r="L603" s="205"/>
    </row>
    <row r="604" ht="15" customHeight="1">
      <c r="A604" s="202"/>
      <c r="B604" s="204"/>
      <c r="C604" s="314"/>
      <c r="D604" s="204"/>
      <c r="E604" s="204"/>
      <c r="F604" s="204"/>
      <c r="G604" s="204"/>
      <c r="H604" s="204"/>
      <c r="I604" s="204"/>
      <c r="J604" s="204"/>
      <c r="K604" s="204"/>
      <c r="L604" s="205"/>
    </row>
    <row r="605" ht="15" customHeight="1">
      <c r="A605" s="202"/>
      <c r="B605" s="204"/>
      <c r="C605" s="314"/>
      <c r="D605" s="204"/>
      <c r="E605" s="204"/>
      <c r="F605" s="204"/>
      <c r="G605" s="204"/>
      <c r="H605" s="204"/>
      <c r="I605" s="204"/>
      <c r="J605" s="204"/>
      <c r="K605" s="204"/>
      <c r="L605" s="205"/>
    </row>
    <row r="606" ht="15" customHeight="1">
      <c r="A606" s="202"/>
      <c r="B606" s="204"/>
      <c r="C606" s="314"/>
      <c r="D606" s="204"/>
      <c r="E606" s="204"/>
      <c r="F606" s="204"/>
      <c r="G606" s="204"/>
      <c r="H606" s="204"/>
      <c r="I606" s="204"/>
      <c r="J606" s="204"/>
      <c r="K606" s="204"/>
      <c r="L606" s="205"/>
    </row>
    <row r="607" ht="15" customHeight="1">
      <c r="A607" s="202"/>
      <c r="B607" s="204"/>
      <c r="C607" s="314"/>
      <c r="D607" s="204"/>
      <c r="E607" s="204"/>
      <c r="F607" s="204"/>
      <c r="G607" s="204"/>
      <c r="H607" s="204"/>
      <c r="I607" s="204"/>
      <c r="J607" s="204"/>
      <c r="K607" s="204"/>
      <c r="L607" s="205"/>
    </row>
    <row r="608" ht="15" customHeight="1">
      <c r="A608" s="202"/>
      <c r="B608" s="204"/>
      <c r="C608" s="314"/>
      <c r="D608" s="204"/>
      <c r="E608" s="204"/>
      <c r="F608" s="204"/>
      <c r="G608" s="204"/>
      <c r="H608" s="204"/>
      <c r="I608" s="204"/>
      <c r="J608" s="204"/>
      <c r="K608" s="204"/>
      <c r="L608" s="205"/>
    </row>
    <row r="609" ht="15" customHeight="1">
      <c r="A609" s="202"/>
      <c r="B609" s="204"/>
      <c r="C609" s="314"/>
      <c r="D609" s="204"/>
      <c r="E609" s="204"/>
      <c r="F609" s="204"/>
      <c r="G609" s="204"/>
      <c r="H609" s="204"/>
      <c r="I609" s="204"/>
      <c r="J609" s="204"/>
      <c r="K609" s="204"/>
      <c r="L609" s="205"/>
    </row>
    <row r="610" ht="15" customHeight="1">
      <c r="A610" s="202"/>
      <c r="B610" s="204"/>
      <c r="C610" s="314"/>
      <c r="D610" s="204"/>
      <c r="E610" s="204"/>
      <c r="F610" s="204"/>
      <c r="G610" s="204"/>
      <c r="H610" s="204"/>
      <c r="I610" s="204"/>
      <c r="J610" s="204"/>
      <c r="K610" s="204"/>
      <c r="L610" s="205"/>
    </row>
    <row r="611" ht="15" customHeight="1">
      <c r="A611" s="202"/>
      <c r="B611" s="204"/>
      <c r="C611" s="314"/>
      <c r="D611" s="204"/>
      <c r="E611" s="204"/>
      <c r="F611" s="204"/>
      <c r="G611" s="204"/>
      <c r="H611" s="204"/>
      <c r="I611" s="204"/>
      <c r="J611" s="204"/>
      <c r="K611" s="204"/>
      <c r="L611" s="205"/>
    </row>
    <row r="612" ht="15" customHeight="1">
      <c r="A612" s="202"/>
      <c r="B612" s="204"/>
      <c r="C612" s="314"/>
      <c r="D612" s="204"/>
      <c r="E612" s="204"/>
      <c r="F612" s="204"/>
      <c r="G612" s="204"/>
      <c r="H612" s="204"/>
      <c r="I612" s="204"/>
      <c r="J612" s="204"/>
      <c r="K612" s="204"/>
      <c r="L612" s="205"/>
    </row>
    <row r="613" ht="15" customHeight="1">
      <c r="A613" s="202"/>
      <c r="B613" s="204"/>
      <c r="C613" s="314"/>
      <c r="D613" s="204"/>
      <c r="E613" s="204"/>
      <c r="F613" s="204"/>
      <c r="G613" s="204"/>
      <c r="H613" s="204"/>
      <c r="I613" s="204"/>
      <c r="J613" s="204"/>
      <c r="K613" s="204"/>
      <c r="L613" s="205"/>
    </row>
    <row r="614" ht="15" customHeight="1">
      <c r="A614" s="202"/>
      <c r="B614" s="204"/>
      <c r="C614" s="314"/>
      <c r="D614" s="204"/>
      <c r="E614" s="204"/>
      <c r="F614" s="204"/>
      <c r="G614" s="204"/>
      <c r="H614" s="204"/>
      <c r="I614" s="204"/>
      <c r="J614" s="204"/>
      <c r="K614" s="204"/>
      <c r="L614" s="205"/>
    </row>
    <row r="615" ht="15" customHeight="1">
      <c r="A615" s="202"/>
      <c r="B615" s="204"/>
      <c r="C615" s="314"/>
      <c r="D615" s="204"/>
      <c r="E615" s="204"/>
      <c r="F615" s="204"/>
      <c r="G615" s="204"/>
      <c r="H615" s="204"/>
      <c r="I615" s="204"/>
      <c r="J615" s="204"/>
      <c r="K615" s="204"/>
      <c r="L615" s="205"/>
    </row>
    <row r="616" ht="15" customHeight="1">
      <c r="A616" s="202"/>
      <c r="B616" s="204"/>
      <c r="C616" s="314"/>
      <c r="D616" s="204"/>
      <c r="E616" s="204"/>
      <c r="F616" s="204"/>
      <c r="G616" s="204"/>
      <c r="H616" s="204"/>
      <c r="I616" s="204"/>
      <c r="J616" s="204"/>
      <c r="K616" s="204"/>
      <c r="L616" s="205"/>
    </row>
    <row r="617" ht="15" customHeight="1">
      <c r="A617" s="202"/>
      <c r="B617" s="204"/>
      <c r="C617" s="314"/>
      <c r="D617" s="204"/>
      <c r="E617" s="204"/>
      <c r="F617" s="204"/>
      <c r="G617" s="204"/>
      <c r="H617" s="204"/>
      <c r="I617" s="204"/>
      <c r="J617" s="204"/>
      <c r="K617" s="204"/>
      <c r="L617" s="205"/>
    </row>
    <row r="618" ht="15" customHeight="1">
      <c r="A618" s="202"/>
      <c r="B618" s="204"/>
      <c r="C618" s="314"/>
      <c r="D618" s="204"/>
      <c r="E618" s="204"/>
      <c r="F618" s="204"/>
      <c r="G618" s="204"/>
      <c r="H618" s="204"/>
      <c r="I618" s="204"/>
      <c r="J618" s="204"/>
      <c r="K618" s="204"/>
      <c r="L618" s="205"/>
    </row>
    <row r="619" ht="15" customHeight="1">
      <c r="A619" s="202"/>
      <c r="B619" s="204"/>
      <c r="C619" s="314"/>
      <c r="D619" s="204"/>
      <c r="E619" s="204"/>
      <c r="F619" s="204"/>
      <c r="G619" s="204"/>
      <c r="H619" s="204"/>
      <c r="I619" s="204"/>
      <c r="J619" s="204"/>
      <c r="K619" s="204"/>
      <c r="L619" s="205"/>
    </row>
    <row r="620" ht="15" customHeight="1">
      <c r="A620" s="202"/>
      <c r="B620" s="204"/>
      <c r="C620" s="314"/>
      <c r="D620" s="204"/>
      <c r="E620" s="204"/>
      <c r="F620" s="204"/>
      <c r="G620" s="204"/>
      <c r="H620" s="204"/>
      <c r="I620" s="204"/>
      <c r="J620" s="204"/>
      <c r="K620" s="204"/>
      <c r="L620" s="205"/>
    </row>
    <row r="621" ht="15" customHeight="1">
      <c r="A621" s="202"/>
      <c r="B621" s="204"/>
      <c r="C621" s="314"/>
      <c r="D621" s="204"/>
      <c r="E621" s="204"/>
      <c r="F621" s="204"/>
      <c r="G621" s="204"/>
      <c r="H621" s="204"/>
      <c r="I621" s="204"/>
      <c r="J621" s="204"/>
      <c r="K621" s="204"/>
      <c r="L621" s="205"/>
    </row>
    <row r="622" ht="15" customHeight="1">
      <c r="A622" s="202"/>
      <c r="B622" s="204"/>
      <c r="C622" s="314"/>
      <c r="D622" s="204"/>
      <c r="E622" s="204"/>
      <c r="F622" s="204"/>
      <c r="G622" s="204"/>
      <c r="H622" s="204"/>
      <c r="I622" s="204"/>
      <c r="J622" s="204"/>
      <c r="K622" s="204"/>
      <c r="L622" s="205"/>
    </row>
    <row r="623" ht="15" customHeight="1">
      <c r="A623" s="202"/>
      <c r="B623" s="204"/>
      <c r="C623" s="314"/>
      <c r="D623" s="204"/>
      <c r="E623" s="204"/>
      <c r="F623" s="204"/>
      <c r="G623" s="204"/>
      <c r="H623" s="204"/>
      <c r="I623" s="204"/>
      <c r="J623" s="204"/>
      <c r="K623" s="204"/>
      <c r="L623" s="205"/>
    </row>
    <row r="624" ht="15" customHeight="1">
      <c r="A624" s="202"/>
      <c r="B624" s="204"/>
      <c r="C624" s="314"/>
      <c r="D624" s="204"/>
      <c r="E624" s="204"/>
      <c r="F624" s="204"/>
      <c r="G624" s="204"/>
      <c r="H624" s="204"/>
      <c r="I624" s="204"/>
      <c r="J624" s="204"/>
      <c r="K624" s="204"/>
      <c r="L624" s="205"/>
    </row>
    <row r="625" ht="15" customHeight="1">
      <c r="A625" s="202"/>
      <c r="B625" s="204"/>
      <c r="C625" s="314"/>
      <c r="D625" s="204"/>
      <c r="E625" s="204"/>
      <c r="F625" s="204"/>
      <c r="G625" s="204"/>
      <c r="H625" s="204"/>
      <c r="I625" s="204"/>
      <c r="J625" s="204"/>
      <c r="K625" s="204"/>
      <c r="L625" s="205"/>
    </row>
    <row r="626" ht="15" customHeight="1">
      <c r="A626" s="202"/>
      <c r="B626" s="204"/>
      <c r="C626" s="314"/>
      <c r="D626" s="204"/>
      <c r="E626" s="204"/>
      <c r="F626" s="204"/>
      <c r="G626" s="204"/>
      <c r="H626" s="204"/>
      <c r="I626" s="204"/>
      <c r="J626" s="204"/>
      <c r="K626" s="204"/>
      <c r="L626" s="205"/>
    </row>
    <row r="627" ht="15" customHeight="1">
      <c r="A627" s="202"/>
      <c r="B627" s="204"/>
      <c r="C627" s="314"/>
      <c r="D627" s="204"/>
      <c r="E627" s="204"/>
      <c r="F627" s="204"/>
      <c r="G627" s="204"/>
      <c r="H627" s="204"/>
      <c r="I627" s="204"/>
      <c r="J627" s="204"/>
      <c r="K627" s="204"/>
      <c r="L627" s="205"/>
    </row>
    <row r="628" ht="15" customHeight="1">
      <c r="A628" s="202"/>
      <c r="B628" s="204"/>
      <c r="C628" s="314"/>
      <c r="D628" s="204"/>
      <c r="E628" s="204"/>
      <c r="F628" s="204"/>
      <c r="G628" s="204"/>
      <c r="H628" s="204"/>
      <c r="I628" s="204"/>
      <c r="J628" s="204"/>
      <c r="K628" s="204"/>
      <c r="L628" s="205"/>
    </row>
    <row r="629" ht="15" customHeight="1">
      <c r="A629" s="202"/>
      <c r="B629" s="204"/>
      <c r="C629" s="314"/>
      <c r="D629" s="204"/>
      <c r="E629" s="204"/>
      <c r="F629" s="204"/>
      <c r="G629" s="204"/>
      <c r="H629" s="204"/>
      <c r="I629" s="204"/>
      <c r="J629" s="204"/>
      <c r="K629" s="204"/>
      <c r="L629" s="205"/>
    </row>
    <row r="630" ht="15" customHeight="1">
      <c r="A630" s="202"/>
      <c r="B630" s="204"/>
      <c r="C630" s="314"/>
      <c r="D630" s="204"/>
      <c r="E630" s="204"/>
      <c r="F630" s="204"/>
      <c r="G630" s="204"/>
      <c r="H630" s="204"/>
      <c r="I630" s="204"/>
      <c r="J630" s="204"/>
      <c r="K630" s="204"/>
      <c r="L630" s="205"/>
    </row>
    <row r="631" ht="15" customHeight="1">
      <c r="A631" s="202"/>
      <c r="B631" s="204"/>
      <c r="C631" s="314"/>
      <c r="D631" s="204"/>
      <c r="E631" s="204"/>
      <c r="F631" s="204"/>
      <c r="G631" s="204"/>
      <c r="H631" s="204"/>
      <c r="I631" s="204"/>
      <c r="J631" s="204"/>
      <c r="K631" s="204"/>
      <c r="L631" s="205"/>
    </row>
    <row r="632" ht="15" customHeight="1">
      <c r="A632" s="202"/>
      <c r="B632" s="204"/>
      <c r="C632" s="314"/>
      <c r="D632" s="204"/>
      <c r="E632" s="204"/>
      <c r="F632" s="204"/>
      <c r="G632" s="204"/>
      <c r="H632" s="204"/>
      <c r="I632" s="204"/>
      <c r="J632" s="204"/>
      <c r="K632" s="204"/>
      <c r="L632" s="205"/>
    </row>
    <row r="633" ht="15" customHeight="1">
      <c r="A633" s="202"/>
      <c r="B633" s="204"/>
      <c r="C633" s="314"/>
      <c r="D633" s="204"/>
      <c r="E633" s="204"/>
      <c r="F633" s="204"/>
      <c r="G633" s="204"/>
      <c r="H633" s="204"/>
      <c r="I633" s="204"/>
      <c r="J633" s="204"/>
      <c r="K633" s="204"/>
      <c r="L633" s="205"/>
    </row>
    <row r="634" ht="15" customHeight="1">
      <c r="A634" s="202"/>
      <c r="B634" s="204"/>
      <c r="C634" s="314"/>
      <c r="D634" s="204"/>
      <c r="E634" s="204"/>
      <c r="F634" s="204"/>
      <c r="G634" s="204"/>
      <c r="H634" s="204"/>
      <c r="I634" s="204"/>
      <c r="J634" s="204"/>
      <c r="K634" s="204"/>
      <c r="L634" s="205"/>
    </row>
    <row r="635" ht="15" customHeight="1">
      <c r="A635" s="202"/>
      <c r="B635" s="204"/>
      <c r="C635" s="314"/>
      <c r="D635" s="204"/>
      <c r="E635" s="204"/>
      <c r="F635" s="204"/>
      <c r="G635" s="204"/>
      <c r="H635" s="204"/>
      <c r="I635" s="204"/>
      <c r="J635" s="204"/>
      <c r="K635" s="204"/>
      <c r="L635" s="205"/>
    </row>
    <row r="636" ht="15" customHeight="1">
      <c r="A636" s="202"/>
      <c r="B636" s="204"/>
      <c r="C636" s="314"/>
      <c r="D636" s="204"/>
      <c r="E636" s="204"/>
      <c r="F636" s="204"/>
      <c r="G636" s="204"/>
      <c r="H636" s="204"/>
      <c r="I636" s="204"/>
      <c r="J636" s="204"/>
      <c r="K636" s="204"/>
      <c r="L636" s="205"/>
    </row>
    <row r="637" ht="15" customHeight="1">
      <c r="A637" s="202"/>
      <c r="B637" s="204"/>
      <c r="C637" s="314"/>
      <c r="D637" s="204"/>
      <c r="E637" s="204"/>
      <c r="F637" s="204"/>
      <c r="G637" s="204"/>
      <c r="H637" s="204"/>
      <c r="I637" s="204"/>
      <c r="J637" s="204"/>
      <c r="K637" s="204"/>
      <c r="L637" s="205"/>
    </row>
    <row r="638" ht="15" customHeight="1">
      <c r="A638" s="202"/>
      <c r="B638" s="204"/>
      <c r="C638" s="314"/>
      <c r="D638" s="204"/>
      <c r="E638" s="204"/>
      <c r="F638" s="204"/>
      <c r="G638" s="204"/>
      <c r="H638" s="204"/>
      <c r="I638" s="204"/>
      <c r="J638" s="204"/>
      <c r="K638" s="204"/>
      <c r="L638" s="205"/>
    </row>
    <row r="639" ht="15" customHeight="1">
      <c r="A639" s="202"/>
      <c r="B639" s="204"/>
      <c r="C639" s="314"/>
      <c r="D639" s="204"/>
      <c r="E639" s="204"/>
      <c r="F639" s="204"/>
      <c r="G639" s="204"/>
      <c r="H639" s="204"/>
      <c r="I639" s="204"/>
      <c r="J639" s="204"/>
      <c r="K639" s="204"/>
      <c r="L639" s="205"/>
    </row>
    <row r="640" ht="15" customHeight="1">
      <c r="A640" s="202"/>
      <c r="B640" s="204"/>
      <c r="C640" s="314"/>
      <c r="D640" s="204"/>
      <c r="E640" s="204"/>
      <c r="F640" s="204"/>
      <c r="G640" s="204"/>
      <c r="H640" s="204"/>
      <c r="I640" s="204"/>
      <c r="J640" s="204"/>
      <c r="K640" s="204"/>
      <c r="L640" s="205"/>
    </row>
    <row r="641" ht="15" customHeight="1">
      <c r="A641" s="202"/>
      <c r="B641" s="204"/>
      <c r="C641" s="314"/>
      <c r="D641" s="204"/>
      <c r="E641" s="204"/>
      <c r="F641" s="204"/>
      <c r="G641" s="204"/>
      <c r="H641" s="204"/>
      <c r="I641" s="204"/>
      <c r="J641" s="204"/>
      <c r="K641" s="204"/>
      <c r="L641" s="205"/>
    </row>
    <row r="642" ht="15" customHeight="1">
      <c r="A642" s="202"/>
      <c r="B642" s="204"/>
      <c r="C642" s="314"/>
      <c r="D642" s="204"/>
      <c r="E642" s="204"/>
      <c r="F642" s="204"/>
      <c r="G642" s="204"/>
      <c r="H642" s="204"/>
      <c r="I642" s="204"/>
      <c r="J642" s="204"/>
      <c r="K642" s="204"/>
      <c r="L642" s="205"/>
    </row>
    <row r="643" ht="15" customHeight="1">
      <c r="A643" s="202"/>
      <c r="B643" s="204"/>
      <c r="C643" s="314"/>
      <c r="D643" s="204"/>
      <c r="E643" s="204"/>
      <c r="F643" s="204"/>
      <c r="G643" s="204"/>
      <c r="H643" s="204"/>
      <c r="I643" s="204"/>
      <c r="J643" s="204"/>
      <c r="K643" s="204"/>
      <c r="L643" s="205"/>
    </row>
    <row r="644" ht="15" customHeight="1">
      <c r="A644" s="202"/>
      <c r="B644" s="204"/>
      <c r="C644" s="314"/>
      <c r="D644" s="204"/>
      <c r="E644" s="204"/>
      <c r="F644" s="204"/>
      <c r="G644" s="204"/>
      <c r="H644" s="204"/>
      <c r="I644" s="204"/>
      <c r="J644" s="204"/>
      <c r="K644" s="204"/>
      <c r="L644" s="205"/>
    </row>
    <row r="645" ht="15" customHeight="1">
      <c r="A645" s="202"/>
      <c r="B645" s="204"/>
      <c r="C645" s="314"/>
      <c r="D645" s="204"/>
      <c r="E645" s="204"/>
      <c r="F645" s="204"/>
      <c r="G645" s="204"/>
      <c r="H645" s="204"/>
      <c r="I645" s="204"/>
      <c r="J645" s="204"/>
      <c r="K645" s="204"/>
      <c r="L645" s="205"/>
    </row>
    <row r="646" ht="15" customHeight="1">
      <c r="A646" s="202"/>
      <c r="B646" s="204"/>
      <c r="C646" s="314"/>
      <c r="D646" s="204"/>
      <c r="E646" s="204"/>
      <c r="F646" s="204"/>
      <c r="G646" s="204"/>
      <c r="H646" s="204"/>
      <c r="I646" s="204"/>
      <c r="J646" s="204"/>
      <c r="K646" s="204"/>
      <c r="L646" s="205"/>
    </row>
    <row r="647" ht="15" customHeight="1">
      <c r="A647" s="202"/>
      <c r="B647" s="204"/>
      <c r="C647" s="314"/>
      <c r="D647" s="204"/>
      <c r="E647" s="204"/>
      <c r="F647" s="204"/>
      <c r="G647" s="204"/>
      <c r="H647" s="204"/>
      <c r="I647" s="204"/>
      <c r="J647" s="204"/>
      <c r="K647" s="204"/>
      <c r="L647" s="205"/>
    </row>
    <row r="648" ht="15" customHeight="1">
      <c r="A648" s="202"/>
      <c r="B648" s="204"/>
      <c r="C648" s="314"/>
      <c r="D648" s="204"/>
      <c r="E648" s="204"/>
      <c r="F648" s="204"/>
      <c r="G648" s="204"/>
      <c r="H648" s="204"/>
      <c r="I648" s="204"/>
      <c r="J648" s="204"/>
      <c r="K648" s="204"/>
      <c r="L648" s="205"/>
    </row>
    <row r="649" ht="15" customHeight="1">
      <c r="A649" s="202"/>
      <c r="B649" s="204"/>
      <c r="C649" s="314"/>
      <c r="D649" s="204"/>
      <c r="E649" s="204"/>
      <c r="F649" s="204"/>
      <c r="G649" s="204"/>
      <c r="H649" s="204"/>
      <c r="I649" s="204"/>
      <c r="J649" s="204"/>
      <c r="K649" s="204"/>
      <c r="L649" s="205"/>
    </row>
    <row r="650" ht="15" customHeight="1">
      <c r="A650" s="202"/>
      <c r="B650" s="204"/>
      <c r="C650" s="314"/>
      <c r="D650" s="204"/>
      <c r="E650" s="204"/>
      <c r="F650" s="204"/>
      <c r="G650" s="204"/>
      <c r="H650" s="204"/>
      <c r="I650" s="204"/>
      <c r="J650" s="204"/>
      <c r="K650" s="204"/>
      <c r="L650" s="205"/>
    </row>
    <row r="651" ht="15" customHeight="1">
      <c r="A651" s="202"/>
      <c r="B651" s="204"/>
      <c r="C651" s="314"/>
      <c r="D651" s="204"/>
      <c r="E651" s="204"/>
      <c r="F651" s="204"/>
      <c r="G651" s="204"/>
      <c r="H651" s="204"/>
      <c r="I651" s="204"/>
      <c r="J651" s="204"/>
      <c r="K651" s="204"/>
      <c r="L651" s="205"/>
    </row>
    <row r="652" ht="15" customHeight="1">
      <c r="A652" s="202"/>
      <c r="B652" s="204"/>
      <c r="C652" s="314"/>
      <c r="D652" s="204"/>
      <c r="E652" s="204"/>
      <c r="F652" s="204"/>
      <c r="G652" s="204"/>
      <c r="H652" s="204"/>
      <c r="I652" s="204"/>
      <c r="J652" s="204"/>
      <c r="K652" s="204"/>
      <c r="L652" s="205"/>
    </row>
    <row r="653" ht="15" customHeight="1">
      <c r="A653" s="202"/>
      <c r="B653" s="204"/>
      <c r="C653" s="314"/>
      <c r="D653" s="204"/>
      <c r="E653" s="204"/>
      <c r="F653" s="204"/>
      <c r="G653" s="204"/>
      <c r="H653" s="204"/>
      <c r="I653" s="204"/>
      <c r="J653" s="204"/>
      <c r="K653" s="204"/>
      <c r="L653" s="205"/>
    </row>
    <row r="654" ht="15" customHeight="1">
      <c r="A654" s="202"/>
      <c r="B654" s="204"/>
      <c r="C654" s="314"/>
      <c r="D654" s="204"/>
      <c r="E654" s="204"/>
      <c r="F654" s="204"/>
      <c r="G654" s="204"/>
      <c r="H654" s="204"/>
      <c r="I654" s="204"/>
      <c r="J654" s="204"/>
      <c r="K654" s="204"/>
      <c r="L654" s="205"/>
    </row>
    <row r="655" ht="15" customHeight="1">
      <c r="A655" s="202"/>
      <c r="B655" s="204"/>
      <c r="C655" s="314"/>
      <c r="D655" s="204"/>
      <c r="E655" s="204"/>
      <c r="F655" s="204"/>
      <c r="G655" s="204"/>
      <c r="H655" s="204"/>
      <c r="I655" s="204"/>
      <c r="J655" s="204"/>
      <c r="K655" s="204"/>
      <c r="L655" s="205"/>
    </row>
    <row r="656" ht="15" customHeight="1">
      <c r="A656" s="202"/>
      <c r="B656" s="204"/>
      <c r="C656" s="314"/>
      <c r="D656" s="204"/>
      <c r="E656" s="204"/>
      <c r="F656" s="204"/>
      <c r="G656" s="204"/>
      <c r="H656" s="204"/>
      <c r="I656" s="204"/>
      <c r="J656" s="204"/>
      <c r="K656" s="204"/>
      <c r="L656" s="205"/>
    </row>
    <row r="657" ht="15" customHeight="1">
      <c r="A657" s="202"/>
      <c r="B657" s="204"/>
      <c r="C657" s="314"/>
      <c r="D657" s="204"/>
      <c r="E657" s="204"/>
      <c r="F657" s="204"/>
      <c r="G657" s="204"/>
      <c r="H657" s="204"/>
      <c r="I657" s="204"/>
      <c r="J657" s="204"/>
      <c r="K657" s="204"/>
      <c r="L657" s="205"/>
    </row>
    <row r="658" ht="15" customHeight="1">
      <c r="A658" s="202"/>
      <c r="B658" s="204"/>
      <c r="C658" s="314"/>
      <c r="D658" s="204"/>
      <c r="E658" s="204"/>
      <c r="F658" s="204"/>
      <c r="G658" s="204"/>
      <c r="H658" s="204"/>
      <c r="I658" s="204"/>
      <c r="J658" s="204"/>
      <c r="K658" s="204"/>
      <c r="L658" s="205"/>
    </row>
    <row r="659" ht="15" customHeight="1">
      <c r="A659" s="202"/>
      <c r="B659" s="204"/>
      <c r="C659" s="314"/>
      <c r="D659" s="204"/>
      <c r="E659" s="204"/>
      <c r="F659" s="204"/>
      <c r="G659" s="204"/>
      <c r="H659" s="204"/>
      <c r="I659" s="204"/>
      <c r="J659" s="204"/>
      <c r="K659" s="204"/>
      <c r="L659" s="205"/>
    </row>
    <row r="660" ht="15" customHeight="1">
      <c r="A660" s="202"/>
      <c r="B660" s="204"/>
      <c r="C660" s="314"/>
      <c r="D660" s="204"/>
      <c r="E660" s="204"/>
      <c r="F660" s="204"/>
      <c r="G660" s="204"/>
      <c r="H660" s="204"/>
      <c r="I660" s="204"/>
      <c r="J660" s="204"/>
      <c r="K660" s="204"/>
      <c r="L660" s="205"/>
    </row>
    <row r="661" ht="15" customHeight="1">
      <c r="A661" s="202"/>
      <c r="B661" s="204"/>
      <c r="C661" s="314"/>
      <c r="D661" s="204"/>
      <c r="E661" s="204"/>
      <c r="F661" s="204"/>
      <c r="G661" s="204"/>
      <c r="H661" s="204"/>
      <c r="I661" s="204"/>
      <c r="J661" s="204"/>
      <c r="K661" s="204"/>
      <c r="L661" s="205"/>
    </row>
    <row r="662" ht="15" customHeight="1">
      <c r="A662" s="202"/>
      <c r="B662" s="204"/>
      <c r="C662" s="314"/>
      <c r="D662" s="204"/>
      <c r="E662" s="204"/>
      <c r="F662" s="204"/>
      <c r="G662" s="204"/>
      <c r="H662" s="204"/>
      <c r="I662" s="204"/>
      <c r="J662" s="204"/>
      <c r="K662" s="204"/>
      <c r="L662" s="205"/>
    </row>
    <row r="663" ht="15" customHeight="1">
      <c r="A663" s="202"/>
      <c r="B663" s="204"/>
      <c r="C663" s="314"/>
      <c r="D663" s="204"/>
      <c r="E663" s="204"/>
      <c r="F663" s="204"/>
      <c r="G663" s="204"/>
      <c r="H663" s="204"/>
      <c r="I663" s="204"/>
      <c r="J663" s="204"/>
      <c r="K663" s="204"/>
      <c r="L663" s="205"/>
    </row>
    <row r="664" ht="15" customHeight="1">
      <c r="A664" s="202"/>
      <c r="B664" s="204"/>
      <c r="C664" s="314"/>
      <c r="D664" s="204"/>
      <c r="E664" s="204"/>
      <c r="F664" s="204"/>
      <c r="G664" s="204"/>
      <c r="H664" s="204"/>
      <c r="I664" s="204"/>
      <c r="J664" s="204"/>
      <c r="K664" s="204"/>
      <c r="L664" s="205"/>
    </row>
    <row r="665" ht="15" customHeight="1">
      <c r="A665" s="202"/>
      <c r="B665" s="204"/>
      <c r="C665" s="314"/>
      <c r="D665" s="204"/>
      <c r="E665" s="204"/>
      <c r="F665" s="204"/>
      <c r="G665" s="204"/>
      <c r="H665" s="204"/>
      <c r="I665" s="204"/>
      <c r="J665" s="204"/>
      <c r="K665" s="204"/>
      <c r="L665" s="205"/>
    </row>
    <row r="666" ht="15" customHeight="1">
      <c r="A666" s="202"/>
      <c r="B666" s="204"/>
      <c r="C666" s="314"/>
      <c r="D666" s="204"/>
      <c r="E666" s="204"/>
      <c r="F666" s="204"/>
      <c r="G666" s="204"/>
      <c r="H666" s="204"/>
      <c r="I666" s="204"/>
      <c r="J666" s="204"/>
      <c r="K666" s="204"/>
      <c r="L666" s="205"/>
    </row>
    <row r="667" ht="15" customHeight="1">
      <c r="A667" s="202"/>
      <c r="B667" s="204"/>
      <c r="C667" s="314"/>
      <c r="D667" s="204"/>
      <c r="E667" s="204"/>
      <c r="F667" s="204"/>
      <c r="G667" s="204"/>
      <c r="H667" s="204"/>
      <c r="I667" s="204"/>
      <c r="J667" s="204"/>
      <c r="K667" s="204"/>
      <c r="L667" s="205"/>
    </row>
    <row r="668" ht="15" customHeight="1">
      <c r="A668" s="202"/>
      <c r="B668" s="204"/>
      <c r="C668" s="314"/>
      <c r="D668" s="204"/>
      <c r="E668" s="204"/>
      <c r="F668" s="204"/>
      <c r="G668" s="204"/>
      <c r="H668" s="204"/>
      <c r="I668" s="204"/>
      <c r="J668" s="204"/>
      <c r="K668" s="204"/>
      <c r="L668" s="205"/>
    </row>
    <row r="669" ht="15" customHeight="1">
      <c r="A669" s="202"/>
      <c r="B669" s="204"/>
      <c r="C669" s="314"/>
      <c r="D669" s="204"/>
      <c r="E669" s="204"/>
      <c r="F669" s="204"/>
      <c r="G669" s="204"/>
      <c r="H669" s="204"/>
      <c r="I669" s="204"/>
      <c r="J669" s="204"/>
      <c r="K669" s="204"/>
      <c r="L669" s="205"/>
    </row>
    <row r="670" ht="15" customHeight="1">
      <c r="A670" s="202"/>
      <c r="B670" s="204"/>
      <c r="C670" s="314"/>
      <c r="D670" s="204"/>
      <c r="E670" s="204"/>
      <c r="F670" s="204"/>
      <c r="G670" s="204"/>
      <c r="H670" s="204"/>
      <c r="I670" s="204"/>
      <c r="J670" s="204"/>
      <c r="K670" s="204"/>
      <c r="L670" s="205"/>
    </row>
    <row r="671" ht="15" customHeight="1">
      <c r="A671" s="202"/>
      <c r="B671" s="204"/>
      <c r="C671" s="314"/>
      <c r="D671" s="204"/>
      <c r="E671" s="204"/>
      <c r="F671" s="204"/>
      <c r="G671" s="204"/>
      <c r="H671" s="204"/>
      <c r="I671" s="204"/>
      <c r="J671" s="204"/>
      <c r="K671" s="204"/>
      <c r="L671" s="205"/>
    </row>
    <row r="672" ht="15" customHeight="1">
      <c r="A672" s="202"/>
      <c r="B672" s="204"/>
      <c r="C672" s="314"/>
      <c r="D672" s="204"/>
      <c r="E672" s="204"/>
      <c r="F672" s="204"/>
      <c r="G672" s="204"/>
      <c r="H672" s="204"/>
      <c r="I672" s="204"/>
      <c r="J672" s="204"/>
      <c r="K672" s="204"/>
      <c r="L672" s="205"/>
    </row>
    <row r="673" ht="15" customHeight="1">
      <c r="A673" s="202"/>
      <c r="B673" s="204"/>
      <c r="C673" s="314"/>
      <c r="D673" s="204"/>
      <c r="E673" s="204"/>
      <c r="F673" s="204"/>
      <c r="G673" s="204"/>
      <c r="H673" s="204"/>
      <c r="I673" s="204"/>
      <c r="J673" s="204"/>
      <c r="K673" s="204"/>
      <c r="L673" s="205"/>
    </row>
    <row r="674" ht="15" customHeight="1">
      <c r="A674" s="202"/>
      <c r="B674" s="204"/>
      <c r="C674" s="314"/>
      <c r="D674" s="204"/>
      <c r="E674" s="204"/>
      <c r="F674" s="204"/>
      <c r="G674" s="204"/>
      <c r="H674" s="204"/>
      <c r="I674" s="204"/>
      <c r="J674" s="204"/>
      <c r="K674" s="204"/>
      <c r="L674" s="205"/>
    </row>
    <row r="675" ht="15" customHeight="1">
      <c r="A675" s="202"/>
      <c r="B675" s="204"/>
      <c r="C675" s="314"/>
      <c r="D675" s="204"/>
      <c r="E675" s="204"/>
      <c r="F675" s="204"/>
      <c r="G675" s="204"/>
      <c r="H675" s="204"/>
      <c r="I675" s="204"/>
      <c r="J675" s="204"/>
      <c r="K675" s="204"/>
      <c r="L675" s="205"/>
    </row>
    <row r="676" ht="15" customHeight="1">
      <c r="A676" s="202"/>
      <c r="B676" s="204"/>
      <c r="C676" s="314"/>
      <c r="D676" s="204"/>
      <c r="E676" s="204"/>
      <c r="F676" s="204"/>
      <c r="G676" s="204"/>
      <c r="H676" s="204"/>
      <c r="I676" s="204"/>
      <c r="J676" s="204"/>
      <c r="K676" s="204"/>
      <c r="L676" s="205"/>
    </row>
    <row r="677" ht="15" customHeight="1">
      <c r="A677" s="202"/>
      <c r="B677" s="204"/>
      <c r="C677" s="314"/>
      <c r="D677" s="204"/>
      <c r="E677" s="204"/>
      <c r="F677" s="204"/>
      <c r="G677" s="204"/>
      <c r="H677" s="204"/>
      <c r="I677" s="204"/>
      <c r="J677" s="204"/>
      <c r="K677" s="204"/>
      <c r="L677" s="205"/>
    </row>
    <row r="678" ht="15" customHeight="1">
      <c r="A678" s="202"/>
      <c r="B678" s="204"/>
      <c r="C678" s="314"/>
      <c r="D678" s="204"/>
      <c r="E678" s="204"/>
      <c r="F678" s="204"/>
      <c r="G678" s="204"/>
      <c r="H678" s="204"/>
      <c r="I678" s="204"/>
      <c r="J678" s="204"/>
      <c r="K678" s="204"/>
      <c r="L678" s="205"/>
    </row>
    <row r="679" ht="15" customHeight="1">
      <c r="A679" s="202"/>
      <c r="B679" s="204"/>
      <c r="C679" s="314"/>
      <c r="D679" s="204"/>
      <c r="E679" s="204"/>
      <c r="F679" s="204"/>
      <c r="G679" s="204"/>
      <c r="H679" s="204"/>
      <c r="I679" s="204"/>
      <c r="J679" s="204"/>
      <c r="K679" s="204"/>
      <c r="L679" s="205"/>
    </row>
    <row r="680" ht="15" customHeight="1">
      <c r="A680" s="202"/>
      <c r="B680" s="204"/>
      <c r="C680" s="314"/>
      <c r="D680" s="204"/>
      <c r="E680" s="204"/>
      <c r="F680" s="204"/>
      <c r="G680" s="204"/>
      <c r="H680" s="204"/>
      <c r="I680" s="204"/>
      <c r="J680" s="204"/>
      <c r="K680" s="204"/>
      <c r="L680" s="205"/>
    </row>
    <row r="681" ht="15" customHeight="1">
      <c r="A681" s="202"/>
      <c r="B681" s="204"/>
      <c r="C681" s="314"/>
      <c r="D681" s="204"/>
      <c r="E681" s="204"/>
      <c r="F681" s="204"/>
      <c r="G681" s="204"/>
      <c r="H681" s="204"/>
      <c r="I681" s="204"/>
      <c r="J681" s="204"/>
      <c r="K681" s="204"/>
      <c r="L681" s="205"/>
    </row>
    <row r="682" ht="15" customHeight="1">
      <c r="A682" s="202"/>
      <c r="B682" s="204"/>
      <c r="C682" s="314"/>
      <c r="D682" s="204"/>
      <c r="E682" s="204"/>
      <c r="F682" s="204"/>
      <c r="G682" s="204"/>
      <c r="H682" s="204"/>
      <c r="I682" s="204"/>
      <c r="J682" s="204"/>
      <c r="K682" s="204"/>
      <c r="L682" s="205"/>
    </row>
    <row r="683" ht="15" customHeight="1">
      <c r="A683" s="202"/>
      <c r="B683" s="204"/>
      <c r="C683" s="314"/>
      <c r="D683" s="204"/>
      <c r="E683" s="204"/>
      <c r="F683" s="204"/>
      <c r="G683" s="204"/>
      <c r="H683" s="204"/>
      <c r="I683" s="204"/>
      <c r="J683" s="204"/>
      <c r="K683" s="204"/>
      <c r="L683" s="205"/>
    </row>
    <row r="684" ht="15" customHeight="1">
      <c r="A684" s="202"/>
      <c r="B684" s="204"/>
      <c r="C684" s="314"/>
      <c r="D684" s="204"/>
      <c r="E684" s="204"/>
      <c r="F684" s="204"/>
      <c r="G684" s="204"/>
      <c r="H684" s="204"/>
      <c r="I684" s="204"/>
      <c r="J684" s="204"/>
      <c r="K684" s="204"/>
      <c r="L684" s="205"/>
    </row>
    <row r="685" ht="15" customHeight="1">
      <c r="A685" s="202"/>
      <c r="B685" s="204"/>
      <c r="C685" s="314"/>
      <c r="D685" s="204"/>
      <c r="E685" s="204"/>
      <c r="F685" s="204"/>
      <c r="G685" s="204"/>
      <c r="H685" s="204"/>
      <c r="I685" s="204"/>
      <c r="J685" s="204"/>
      <c r="K685" s="204"/>
      <c r="L685" s="205"/>
    </row>
    <row r="686" ht="15" customHeight="1">
      <c r="A686" s="202"/>
      <c r="B686" s="204"/>
      <c r="C686" s="314"/>
      <c r="D686" s="204"/>
      <c r="E686" s="204"/>
      <c r="F686" s="204"/>
      <c r="G686" s="204"/>
      <c r="H686" s="204"/>
      <c r="I686" s="204"/>
      <c r="J686" s="204"/>
      <c r="K686" s="204"/>
      <c r="L686" s="205"/>
    </row>
    <row r="687" ht="15" customHeight="1">
      <c r="A687" s="202"/>
      <c r="B687" s="204"/>
      <c r="C687" s="314"/>
      <c r="D687" s="204"/>
      <c r="E687" s="204"/>
      <c r="F687" s="204"/>
      <c r="G687" s="204"/>
      <c r="H687" s="204"/>
      <c r="I687" s="204"/>
      <c r="J687" s="204"/>
      <c r="K687" s="204"/>
      <c r="L687" s="205"/>
    </row>
    <row r="688" ht="15" customHeight="1">
      <c r="A688" s="202"/>
      <c r="B688" s="204"/>
      <c r="C688" s="314"/>
      <c r="D688" s="204"/>
      <c r="E688" s="204"/>
      <c r="F688" s="204"/>
      <c r="G688" s="204"/>
      <c r="H688" s="204"/>
      <c r="I688" s="204"/>
      <c r="J688" s="204"/>
      <c r="K688" s="204"/>
      <c r="L688" s="205"/>
    </row>
    <row r="689" ht="15" customHeight="1">
      <c r="A689" s="202"/>
      <c r="B689" s="204"/>
      <c r="C689" s="314"/>
      <c r="D689" s="204"/>
      <c r="E689" s="204"/>
      <c r="F689" s="204"/>
      <c r="G689" s="204"/>
      <c r="H689" s="204"/>
      <c r="I689" s="204"/>
      <c r="J689" s="204"/>
      <c r="K689" s="204"/>
      <c r="L689" s="205"/>
    </row>
    <row r="690" ht="15" customHeight="1">
      <c r="A690" s="202"/>
      <c r="B690" s="204"/>
      <c r="C690" s="314"/>
      <c r="D690" s="204"/>
      <c r="E690" s="204"/>
      <c r="F690" s="204"/>
      <c r="G690" s="204"/>
      <c r="H690" s="204"/>
      <c r="I690" s="204"/>
      <c r="J690" s="204"/>
      <c r="K690" s="204"/>
      <c r="L690" s="205"/>
    </row>
    <row r="691" ht="15" customHeight="1">
      <c r="A691" s="202"/>
      <c r="B691" s="204"/>
      <c r="C691" s="314"/>
      <c r="D691" s="204"/>
      <c r="E691" s="204"/>
      <c r="F691" s="204"/>
      <c r="G691" s="204"/>
      <c r="H691" s="204"/>
      <c r="I691" s="204"/>
      <c r="J691" s="204"/>
      <c r="K691" s="204"/>
      <c r="L691" s="205"/>
    </row>
    <row r="692" ht="15" customHeight="1">
      <c r="A692" s="202"/>
      <c r="B692" s="204"/>
      <c r="C692" s="314"/>
      <c r="D692" s="204"/>
      <c r="E692" s="204"/>
      <c r="F692" s="204"/>
      <c r="G692" s="204"/>
      <c r="H692" s="204"/>
      <c r="I692" s="204"/>
      <c r="J692" s="204"/>
      <c r="K692" s="204"/>
      <c r="L692" s="205"/>
    </row>
    <row r="693" ht="15" customHeight="1">
      <c r="A693" s="202"/>
      <c r="B693" s="204"/>
      <c r="C693" s="314"/>
      <c r="D693" s="204"/>
      <c r="E693" s="204"/>
      <c r="F693" s="204"/>
      <c r="G693" s="204"/>
      <c r="H693" s="204"/>
      <c r="I693" s="204"/>
      <c r="J693" s="204"/>
      <c r="K693" s="204"/>
      <c r="L693" s="205"/>
    </row>
    <row r="694" ht="15" customHeight="1">
      <c r="A694" s="202"/>
      <c r="B694" s="204"/>
      <c r="C694" s="314"/>
      <c r="D694" s="204"/>
      <c r="E694" s="204"/>
      <c r="F694" s="204"/>
      <c r="G694" s="204"/>
      <c r="H694" s="204"/>
      <c r="I694" s="204"/>
      <c r="J694" s="204"/>
      <c r="K694" s="204"/>
      <c r="L694" s="205"/>
    </row>
    <row r="695" ht="15" customHeight="1">
      <c r="A695" s="202"/>
      <c r="B695" s="204"/>
      <c r="C695" s="314"/>
      <c r="D695" s="204"/>
      <c r="E695" s="204"/>
      <c r="F695" s="204"/>
      <c r="G695" s="204"/>
      <c r="H695" s="204"/>
      <c r="I695" s="204"/>
      <c r="J695" s="204"/>
      <c r="K695" s="204"/>
      <c r="L695" s="205"/>
    </row>
    <row r="696" ht="15" customHeight="1">
      <c r="A696" s="202"/>
      <c r="B696" s="204"/>
      <c r="C696" s="314"/>
      <c r="D696" s="204"/>
      <c r="E696" s="204"/>
      <c r="F696" s="204"/>
      <c r="G696" s="204"/>
      <c r="H696" s="204"/>
      <c r="I696" s="204"/>
      <c r="J696" s="204"/>
      <c r="K696" s="204"/>
      <c r="L696" s="205"/>
    </row>
    <row r="697" ht="15" customHeight="1">
      <c r="A697" s="202"/>
      <c r="B697" s="204"/>
      <c r="C697" s="314"/>
      <c r="D697" s="204"/>
      <c r="E697" s="204"/>
      <c r="F697" s="204"/>
      <c r="G697" s="204"/>
      <c r="H697" s="204"/>
      <c r="I697" s="204"/>
      <c r="J697" s="204"/>
      <c r="K697" s="204"/>
      <c r="L697" s="205"/>
    </row>
    <row r="698" ht="15" customHeight="1">
      <c r="A698" s="202"/>
      <c r="B698" s="204"/>
      <c r="C698" s="314"/>
      <c r="D698" s="204"/>
      <c r="E698" s="204"/>
      <c r="F698" s="204"/>
      <c r="G698" s="204"/>
      <c r="H698" s="204"/>
      <c r="I698" s="204"/>
      <c r="J698" s="204"/>
      <c r="K698" s="204"/>
      <c r="L698" s="205"/>
    </row>
    <row r="699" ht="15" customHeight="1">
      <c r="A699" s="202"/>
      <c r="B699" s="204"/>
      <c r="C699" s="314"/>
      <c r="D699" s="204"/>
      <c r="E699" s="204"/>
      <c r="F699" s="204"/>
      <c r="G699" s="204"/>
      <c r="H699" s="204"/>
      <c r="I699" s="204"/>
      <c r="J699" s="204"/>
      <c r="K699" s="204"/>
      <c r="L699" s="205"/>
    </row>
    <row r="700" ht="15" customHeight="1">
      <c r="A700" s="202"/>
      <c r="B700" s="204"/>
      <c r="C700" s="314"/>
      <c r="D700" s="204"/>
      <c r="E700" s="204"/>
      <c r="F700" s="204"/>
      <c r="G700" s="204"/>
      <c r="H700" s="204"/>
      <c r="I700" s="204"/>
      <c r="J700" s="204"/>
      <c r="K700" s="204"/>
      <c r="L700" s="205"/>
    </row>
    <row r="701" ht="15" customHeight="1">
      <c r="A701" s="202"/>
      <c r="B701" s="204"/>
      <c r="C701" s="314"/>
      <c r="D701" s="204"/>
      <c r="E701" s="204"/>
      <c r="F701" s="204"/>
      <c r="G701" s="204"/>
      <c r="H701" s="204"/>
      <c r="I701" s="204"/>
      <c r="J701" s="204"/>
      <c r="K701" s="204"/>
      <c r="L701" s="205"/>
    </row>
    <row r="702" ht="15" customHeight="1">
      <c r="A702" s="202"/>
      <c r="B702" s="204"/>
      <c r="C702" s="314"/>
      <c r="D702" s="204"/>
      <c r="E702" s="204"/>
      <c r="F702" s="204"/>
      <c r="G702" s="204"/>
      <c r="H702" s="204"/>
      <c r="I702" s="204"/>
      <c r="J702" s="204"/>
      <c r="K702" s="204"/>
      <c r="L702" s="205"/>
    </row>
    <row r="703" ht="15" customHeight="1">
      <c r="A703" s="202"/>
      <c r="B703" s="204"/>
      <c r="C703" s="314"/>
      <c r="D703" s="204"/>
      <c r="E703" s="204"/>
      <c r="F703" s="204"/>
      <c r="G703" s="204"/>
      <c r="H703" s="204"/>
      <c r="I703" s="204"/>
      <c r="J703" s="204"/>
      <c r="K703" s="204"/>
      <c r="L703" s="205"/>
    </row>
    <row r="704" ht="15" customHeight="1">
      <c r="A704" s="202"/>
      <c r="B704" s="204"/>
      <c r="C704" s="314"/>
      <c r="D704" s="204"/>
      <c r="E704" s="204"/>
      <c r="F704" s="204"/>
      <c r="G704" s="204"/>
      <c r="H704" s="204"/>
      <c r="I704" s="204"/>
      <c r="J704" s="204"/>
      <c r="K704" s="204"/>
      <c r="L704" s="205"/>
    </row>
    <row r="705" ht="15" customHeight="1">
      <c r="A705" s="202"/>
      <c r="B705" s="204"/>
      <c r="C705" s="314"/>
      <c r="D705" s="204"/>
      <c r="E705" s="204"/>
      <c r="F705" s="204"/>
      <c r="G705" s="204"/>
      <c r="H705" s="204"/>
      <c r="I705" s="204"/>
      <c r="J705" s="204"/>
      <c r="K705" s="204"/>
      <c r="L705" s="205"/>
    </row>
    <row r="706" ht="15" customHeight="1">
      <c r="A706" s="202"/>
      <c r="B706" s="204"/>
      <c r="C706" s="314"/>
      <c r="D706" s="204"/>
      <c r="E706" s="204"/>
      <c r="F706" s="204"/>
      <c r="G706" s="204"/>
      <c r="H706" s="204"/>
      <c r="I706" s="204"/>
      <c r="J706" s="204"/>
      <c r="K706" s="204"/>
      <c r="L706" s="205"/>
    </row>
    <row r="707" ht="15" customHeight="1">
      <c r="A707" s="202"/>
      <c r="B707" s="204"/>
      <c r="C707" s="314"/>
      <c r="D707" s="204"/>
      <c r="E707" s="204"/>
      <c r="F707" s="204"/>
      <c r="G707" s="204"/>
      <c r="H707" s="204"/>
      <c r="I707" s="204"/>
      <c r="J707" s="204"/>
      <c r="K707" s="204"/>
      <c r="L707" s="205"/>
    </row>
    <row r="708" ht="15" customHeight="1">
      <c r="A708" s="202"/>
      <c r="B708" s="204"/>
      <c r="C708" s="314"/>
      <c r="D708" s="204"/>
      <c r="E708" s="204"/>
      <c r="F708" s="204"/>
      <c r="G708" s="204"/>
      <c r="H708" s="204"/>
      <c r="I708" s="204"/>
      <c r="J708" s="204"/>
      <c r="K708" s="204"/>
      <c r="L708" s="205"/>
    </row>
    <row r="709" ht="15" customHeight="1">
      <c r="A709" s="202"/>
      <c r="B709" s="204"/>
      <c r="C709" s="314"/>
      <c r="D709" s="204"/>
      <c r="E709" s="204"/>
      <c r="F709" s="204"/>
      <c r="G709" s="204"/>
      <c r="H709" s="204"/>
      <c r="I709" s="204"/>
      <c r="J709" s="204"/>
      <c r="K709" s="204"/>
      <c r="L709" s="205"/>
    </row>
    <row r="710" ht="15" customHeight="1">
      <c r="A710" s="202"/>
      <c r="B710" s="204"/>
      <c r="C710" s="314"/>
      <c r="D710" s="204"/>
      <c r="E710" s="204"/>
      <c r="F710" s="204"/>
      <c r="G710" s="204"/>
      <c r="H710" s="204"/>
      <c r="I710" s="204"/>
      <c r="J710" s="204"/>
      <c r="K710" s="204"/>
      <c r="L710" s="205"/>
    </row>
    <row r="711" ht="15" customHeight="1">
      <c r="A711" s="202"/>
      <c r="B711" s="204"/>
      <c r="C711" s="314"/>
      <c r="D711" s="204"/>
      <c r="E711" s="204"/>
      <c r="F711" s="204"/>
      <c r="G711" s="204"/>
      <c r="H711" s="204"/>
      <c r="I711" s="204"/>
      <c r="J711" s="204"/>
      <c r="K711" s="204"/>
      <c r="L711" s="205"/>
    </row>
    <row r="712" ht="15" customHeight="1">
      <c r="A712" s="202"/>
      <c r="B712" s="204"/>
      <c r="C712" s="314"/>
      <c r="D712" s="204"/>
      <c r="E712" s="204"/>
      <c r="F712" s="204"/>
      <c r="G712" s="204"/>
      <c r="H712" s="204"/>
      <c r="I712" s="204"/>
      <c r="J712" s="204"/>
      <c r="K712" s="204"/>
      <c r="L712" s="205"/>
    </row>
    <row r="713" ht="15" customHeight="1">
      <c r="A713" s="202"/>
      <c r="B713" s="204"/>
      <c r="C713" s="314"/>
      <c r="D713" s="204"/>
      <c r="E713" s="204"/>
      <c r="F713" s="204"/>
      <c r="G713" s="204"/>
      <c r="H713" s="204"/>
      <c r="I713" s="204"/>
      <c r="J713" s="204"/>
      <c r="K713" s="204"/>
      <c r="L713" s="205"/>
    </row>
    <row r="714" ht="15" customHeight="1">
      <c r="A714" s="202"/>
      <c r="B714" s="204"/>
      <c r="C714" s="314"/>
      <c r="D714" s="204"/>
      <c r="E714" s="204"/>
      <c r="F714" s="204"/>
      <c r="G714" s="204"/>
      <c r="H714" s="204"/>
      <c r="I714" s="204"/>
      <c r="J714" s="204"/>
      <c r="K714" s="204"/>
      <c r="L714" s="205"/>
    </row>
    <row r="715" ht="15" customHeight="1">
      <c r="A715" s="202"/>
      <c r="B715" s="204"/>
      <c r="C715" s="314"/>
      <c r="D715" s="204"/>
      <c r="E715" s="204"/>
      <c r="F715" s="204"/>
      <c r="G715" s="204"/>
      <c r="H715" s="204"/>
      <c r="I715" s="204"/>
      <c r="J715" s="204"/>
      <c r="K715" s="204"/>
      <c r="L715" s="205"/>
    </row>
    <row r="716" ht="15" customHeight="1">
      <c r="A716" s="202"/>
      <c r="B716" s="204"/>
      <c r="C716" s="314"/>
      <c r="D716" s="204"/>
      <c r="E716" s="204"/>
      <c r="F716" s="204"/>
      <c r="G716" s="204"/>
      <c r="H716" s="204"/>
      <c r="I716" s="204"/>
      <c r="J716" s="204"/>
      <c r="K716" s="204"/>
      <c r="L716" s="205"/>
    </row>
    <row r="717" ht="15" customHeight="1">
      <c r="A717" s="202"/>
      <c r="B717" s="204"/>
      <c r="C717" s="314"/>
      <c r="D717" s="204"/>
      <c r="E717" s="204"/>
      <c r="F717" s="204"/>
      <c r="G717" s="204"/>
      <c r="H717" s="204"/>
      <c r="I717" s="204"/>
      <c r="J717" s="204"/>
      <c r="K717" s="204"/>
      <c r="L717" s="205"/>
    </row>
    <row r="718" ht="15" customHeight="1">
      <c r="A718" s="202"/>
      <c r="B718" s="204"/>
      <c r="C718" s="314"/>
      <c r="D718" s="204"/>
      <c r="E718" s="204"/>
      <c r="F718" s="204"/>
      <c r="G718" s="204"/>
      <c r="H718" s="204"/>
      <c r="I718" s="204"/>
      <c r="J718" s="204"/>
      <c r="K718" s="204"/>
      <c r="L718" s="205"/>
    </row>
    <row r="719" ht="15" customHeight="1">
      <c r="A719" s="202"/>
      <c r="B719" s="204"/>
      <c r="C719" s="314"/>
      <c r="D719" s="204"/>
      <c r="E719" s="204"/>
      <c r="F719" s="204"/>
      <c r="G719" s="204"/>
      <c r="H719" s="204"/>
      <c r="I719" s="204"/>
      <c r="J719" s="204"/>
      <c r="K719" s="204"/>
      <c r="L719" s="205"/>
    </row>
    <row r="720" ht="15" customHeight="1">
      <c r="A720" s="202"/>
      <c r="B720" s="204"/>
      <c r="C720" s="314"/>
      <c r="D720" s="204"/>
      <c r="E720" s="204"/>
      <c r="F720" s="204"/>
      <c r="G720" s="204"/>
      <c r="H720" s="204"/>
      <c r="I720" s="204"/>
      <c r="J720" s="204"/>
      <c r="K720" s="204"/>
      <c r="L720" s="205"/>
    </row>
    <row r="721" ht="15" customHeight="1">
      <c r="A721" s="202"/>
      <c r="B721" s="204"/>
      <c r="C721" s="314"/>
      <c r="D721" s="204"/>
      <c r="E721" s="204"/>
      <c r="F721" s="204"/>
      <c r="G721" s="204"/>
      <c r="H721" s="204"/>
      <c r="I721" s="204"/>
      <c r="J721" s="204"/>
      <c r="K721" s="204"/>
      <c r="L721" s="205"/>
    </row>
    <row r="722" ht="15" customHeight="1">
      <c r="A722" s="202"/>
      <c r="B722" s="204"/>
      <c r="C722" s="314"/>
      <c r="D722" s="204"/>
      <c r="E722" s="204"/>
      <c r="F722" s="204"/>
      <c r="G722" s="204"/>
      <c r="H722" s="204"/>
      <c r="I722" s="204"/>
      <c r="J722" s="204"/>
      <c r="K722" s="204"/>
      <c r="L722" s="205"/>
    </row>
    <row r="723" ht="15" customHeight="1">
      <c r="A723" s="202"/>
      <c r="B723" s="204"/>
      <c r="C723" s="314"/>
      <c r="D723" s="204"/>
      <c r="E723" s="204"/>
      <c r="F723" s="204"/>
      <c r="G723" s="204"/>
      <c r="H723" s="204"/>
      <c r="I723" s="204"/>
      <c r="J723" s="204"/>
      <c r="K723" s="204"/>
      <c r="L723" s="205"/>
    </row>
    <row r="724" ht="15" customHeight="1">
      <c r="A724" s="202"/>
      <c r="B724" s="204"/>
      <c r="C724" s="314"/>
      <c r="D724" s="204"/>
      <c r="E724" s="204"/>
      <c r="F724" s="204"/>
      <c r="G724" s="204"/>
      <c r="H724" s="204"/>
      <c r="I724" s="204"/>
      <c r="J724" s="204"/>
      <c r="K724" s="204"/>
      <c r="L724" s="205"/>
    </row>
    <row r="725" ht="15" customHeight="1">
      <c r="A725" s="202"/>
      <c r="B725" s="204"/>
      <c r="C725" s="314"/>
      <c r="D725" s="204"/>
      <c r="E725" s="204"/>
      <c r="F725" s="204"/>
      <c r="G725" s="204"/>
      <c r="H725" s="204"/>
      <c r="I725" s="204"/>
      <c r="J725" s="204"/>
      <c r="K725" s="204"/>
      <c r="L725" s="205"/>
    </row>
    <row r="726" ht="15" customHeight="1">
      <c r="A726" s="202"/>
      <c r="B726" s="204"/>
      <c r="C726" s="314"/>
      <c r="D726" s="204"/>
      <c r="E726" s="204"/>
      <c r="F726" s="204"/>
      <c r="G726" s="204"/>
      <c r="H726" s="204"/>
      <c r="I726" s="204"/>
      <c r="J726" s="204"/>
      <c r="K726" s="204"/>
      <c r="L726" s="205"/>
    </row>
    <row r="727" ht="15" customHeight="1">
      <c r="A727" s="202"/>
      <c r="B727" s="204"/>
      <c r="C727" s="314"/>
      <c r="D727" s="204"/>
      <c r="E727" s="204"/>
      <c r="F727" s="204"/>
      <c r="G727" s="204"/>
      <c r="H727" s="204"/>
      <c r="I727" s="204"/>
      <c r="J727" s="204"/>
      <c r="K727" s="204"/>
      <c r="L727" s="205"/>
    </row>
    <row r="728" ht="15" customHeight="1">
      <c r="A728" s="202"/>
      <c r="B728" s="204"/>
      <c r="C728" s="314"/>
      <c r="D728" s="204"/>
      <c r="E728" s="204"/>
      <c r="F728" s="204"/>
      <c r="G728" s="204"/>
      <c r="H728" s="204"/>
      <c r="I728" s="204"/>
      <c r="J728" s="204"/>
      <c r="K728" s="204"/>
      <c r="L728" s="205"/>
    </row>
    <row r="729" ht="15" customHeight="1">
      <c r="A729" s="202"/>
      <c r="B729" s="204"/>
      <c r="C729" s="314"/>
      <c r="D729" s="204"/>
      <c r="E729" s="204"/>
      <c r="F729" s="204"/>
      <c r="G729" s="204"/>
      <c r="H729" s="204"/>
      <c r="I729" s="204"/>
      <c r="J729" s="204"/>
      <c r="K729" s="204"/>
      <c r="L729" s="205"/>
    </row>
    <row r="730" ht="15" customHeight="1">
      <c r="A730" s="202"/>
      <c r="B730" s="204"/>
      <c r="C730" s="314"/>
      <c r="D730" s="204"/>
      <c r="E730" s="204"/>
      <c r="F730" s="204"/>
      <c r="G730" s="204"/>
      <c r="H730" s="204"/>
      <c r="I730" s="204"/>
      <c r="J730" s="204"/>
      <c r="K730" s="204"/>
      <c r="L730" s="205"/>
    </row>
    <row r="731" ht="15" customHeight="1">
      <c r="A731" s="202"/>
      <c r="B731" s="204"/>
      <c r="C731" s="314"/>
      <c r="D731" s="204"/>
      <c r="E731" s="204"/>
      <c r="F731" s="204"/>
      <c r="G731" s="204"/>
      <c r="H731" s="204"/>
      <c r="I731" s="204"/>
      <c r="J731" s="204"/>
      <c r="K731" s="204"/>
      <c r="L731" s="205"/>
    </row>
    <row r="732" ht="15" customHeight="1">
      <c r="A732" s="202"/>
      <c r="B732" s="204"/>
      <c r="C732" s="314"/>
      <c r="D732" s="204"/>
      <c r="E732" s="204"/>
      <c r="F732" s="204"/>
      <c r="G732" s="204"/>
      <c r="H732" s="204"/>
      <c r="I732" s="204"/>
      <c r="J732" s="204"/>
      <c r="K732" s="204"/>
      <c r="L732" s="205"/>
    </row>
    <row r="733" ht="15" customHeight="1">
      <c r="A733" s="202"/>
      <c r="B733" s="204"/>
      <c r="C733" s="314"/>
      <c r="D733" s="204"/>
      <c r="E733" s="204"/>
      <c r="F733" s="204"/>
      <c r="G733" s="204"/>
      <c r="H733" s="204"/>
      <c r="I733" s="204"/>
      <c r="J733" s="204"/>
      <c r="K733" s="204"/>
      <c r="L733" s="205"/>
    </row>
    <row r="734" ht="15" customHeight="1">
      <c r="A734" s="202"/>
      <c r="B734" s="204"/>
      <c r="C734" s="314"/>
      <c r="D734" s="204"/>
      <c r="E734" s="204"/>
      <c r="F734" s="204"/>
      <c r="G734" s="204"/>
      <c r="H734" s="204"/>
      <c r="I734" s="204"/>
      <c r="J734" s="204"/>
      <c r="K734" s="204"/>
      <c r="L734" s="205"/>
    </row>
    <row r="735" ht="15" customHeight="1">
      <c r="A735" s="202"/>
      <c r="B735" s="204"/>
      <c r="C735" s="314"/>
      <c r="D735" s="204"/>
      <c r="E735" s="204"/>
      <c r="F735" s="204"/>
      <c r="G735" s="204"/>
      <c r="H735" s="204"/>
      <c r="I735" s="204"/>
      <c r="J735" s="204"/>
      <c r="K735" s="204"/>
      <c r="L735" s="205"/>
    </row>
    <row r="736" ht="15" customHeight="1">
      <c r="A736" s="202"/>
      <c r="B736" s="204"/>
      <c r="C736" s="314"/>
      <c r="D736" s="204"/>
      <c r="E736" s="204"/>
      <c r="F736" s="204"/>
      <c r="G736" s="204"/>
      <c r="H736" s="204"/>
      <c r="I736" s="204"/>
      <c r="J736" s="204"/>
      <c r="K736" s="204"/>
      <c r="L736" s="205"/>
    </row>
    <row r="737" ht="15" customHeight="1">
      <c r="A737" s="202"/>
      <c r="B737" s="204"/>
      <c r="C737" s="314"/>
      <c r="D737" s="204"/>
      <c r="E737" s="204"/>
      <c r="F737" s="204"/>
      <c r="G737" s="204"/>
      <c r="H737" s="204"/>
      <c r="I737" s="204"/>
      <c r="J737" s="204"/>
      <c r="K737" s="204"/>
      <c r="L737" s="205"/>
    </row>
    <row r="738" ht="15" customHeight="1">
      <c r="A738" s="202"/>
      <c r="B738" s="204"/>
      <c r="C738" s="314"/>
      <c r="D738" s="204"/>
      <c r="E738" s="204"/>
      <c r="F738" s="204"/>
      <c r="G738" s="204"/>
      <c r="H738" s="204"/>
      <c r="I738" s="204"/>
      <c r="J738" s="204"/>
      <c r="K738" s="204"/>
      <c r="L738" s="205"/>
    </row>
    <row r="739" ht="15" customHeight="1">
      <c r="A739" s="202"/>
      <c r="B739" s="204"/>
      <c r="C739" s="314"/>
      <c r="D739" s="204"/>
      <c r="E739" s="204"/>
      <c r="F739" s="204"/>
      <c r="G739" s="204"/>
      <c r="H739" s="204"/>
      <c r="I739" s="204"/>
      <c r="J739" s="204"/>
      <c r="K739" s="204"/>
      <c r="L739" s="205"/>
    </row>
    <row r="740" ht="15" customHeight="1">
      <c r="A740" s="202"/>
      <c r="B740" s="204"/>
      <c r="C740" s="314"/>
      <c r="D740" s="204"/>
      <c r="E740" s="204"/>
      <c r="F740" s="204"/>
      <c r="G740" s="204"/>
      <c r="H740" s="204"/>
      <c r="I740" s="204"/>
      <c r="J740" s="204"/>
      <c r="K740" s="204"/>
      <c r="L740" s="205"/>
    </row>
    <row r="741" ht="15" customHeight="1">
      <c r="A741" s="202"/>
      <c r="B741" s="204"/>
      <c r="C741" s="314"/>
      <c r="D741" s="204"/>
      <c r="E741" s="204"/>
      <c r="F741" s="204"/>
      <c r="G741" s="204"/>
      <c r="H741" s="204"/>
      <c r="I741" s="204"/>
      <c r="J741" s="204"/>
      <c r="K741" s="204"/>
      <c r="L741" s="205"/>
    </row>
    <row r="742" ht="15" customHeight="1">
      <c r="A742" s="202"/>
      <c r="B742" s="204"/>
      <c r="C742" s="314"/>
      <c r="D742" s="204"/>
      <c r="E742" s="204"/>
      <c r="F742" s="204"/>
      <c r="G742" s="204"/>
      <c r="H742" s="204"/>
      <c r="I742" s="204"/>
      <c r="J742" s="204"/>
      <c r="K742" s="204"/>
      <c r="L742" s="205"/>
    </row>
    <row r="743" ht="15" customHeight="1">
      <c r="A743" s="202"/>
      <c r="B743" s="204"/>
      <c r="C743" s="314"/>
      <c r="D743" s="204"/>
      <c r="E743" s="204"/>
      <c r="F743" s="204"/>
      <c r="G743" s="204"/>
      <c r="H743" s="204"/>
      <c r="I743" s="204"/>
      <c r="J743" s="204"/>
      <c r="K743" s="204"/>
      <c r="L743" s="205"/>
    </row>
    <row r="744" ht="15" customHeight="1">
      <c r="A744" s="202"/>
      <c r="B744" s="204"/>
      <c r="C744" s="314"/>
      <c r="D744" s="204"/>
      <c r="E744" s="204"/>
      <c r="F744" s="204"/>
      <c r="G744" s="204"/>
      <c r="H744" s="204"/>
      <c r="I744" s="204"/>
      <c r="J744" s="204"/>
      <c r="K744" s="204"/>
      <c r="L744" s="205"/>
    </row>
    <row r="745" ht="15" customHeight="1">
      <c r="A745" s="202"/>
      <c r="B745" s="204"/>
      <c r="C745" s="314"/>
      <c r="D745" s="204"/>
      <c r="E745" s="204"/>
      <c r="F745" s="204"/>
      <c r="G745" s="204"/>
      <c r="H745" s="204"/>
      <c r="I745" s="204"/>
      <c r="J745" s="204"/>
      <c r="K745" s="204"/>
      <c r="L745" s="205"/>
    </row>
    <row r="746" ht="15" customHeight="1">
      <c r="A746" s="202"/>
      <c r="B746" s="204"/>
      <c r="C746" s="314"/>
      <c r="D746" s="204"/>
      <c r="E746" s="204"/>
      <c r="F746" s="204"/>
      <c r="G746" s="204"/>
      <c r="H746" s="204"/>
      <c r="I746" s="204"/>
      <c r="J746" s="204"/>
      <c r="K746" s="204"/>
      <c r="L746" s="205"/>
    </row>
    <row r="747" ht="15" customHeight="1">
      <c r="A747" s="202"/>
      <c r="B747" s="204"/>
      <c r="C747" s="314"/>
      <c r="D747" s="204"/>
      <c r="E747" s="204"/>
      <c r="F747" s="204"/>
      <c r="G747" s="204"/>
      <c r="H747" s="204"/>
      <c r="I747" s="204"/>
      <c r="J747" s="204"/>
      <c r="K747" s="204"/>
      <c r="L747" s="205"/>
    </row>
    <row r="748" ht="15" customHeight="1">
      <c r="A748" s="202"/>
      <c r="B748" s="204"/>
      <c r="C748" s="314"/>
      <c r="D748" s="204"/>
      <c r="E748" s="204"/>
      <c r="F748" s="204"/>
      <c r="G748" s="204"/>
      <c r="H748" s="204"/>
      <c r="I748" s="204"/>
      <c r="J748" s="204"/>
      <c r="K748" s="204"/>
      <c r="L748" s="205"/>
    </row>
    <row r="749" ht="15" customHeight="1">
      <c r="A749" s="202"/>
      <c r="B749" s="204"/>
      <c r="C749" s="314"/>
      <c r="D749" s="204"/>
      <c r="E749" s="204"/>
      <c r="F749" s="204"/>
      <c r="G749" s="204"/>
      <c r="H749" s="204"/>
      <c r="I749" s="204"/>
      <c r="J749" s="204"/>
      <c r="K749" s="204"/>
      <c r="L749" s="205"/>
    </row>
    <row r="750" ht="15" customHeight="1">
      <c r="A750" s="202"/>
      <c r="B750" s="204"/>
      <c r="C750" s="314"/>
      <c r="D750" s="204"/>
      <c r="E750" s="204"/>
      <c r="F750" s="204"/>
      <c r="G750" s="204"/>
      <c r="H750" s="204"/>
      <c r="I750" s="204"/>
      <c r="J750" s="204"/>
      <c r="K750" s="204"/>
      <c r="L750" s="205"/>
    </row>
    <row r="751" ht="15" customHeight="1">
      <c r="A751" s="202"/>
      <c r="B751" s="204"/>
      <c r="C751" s="314"/>
      <c r="D751" s="204"/>
      <c r="E751" s="204"/>
      <c r="F751" s="204"/>
      <c r="G751" s="204"/>
      <c r="H751" s="204"/>
      <c r="I751" s="204"/>
      <c r="J751" s="204"/>
      <c r="K751" s="204"/>
      <c r="L751" s="205"/>
    </row>
    <row r="752" ht="15" customHeight="1">
      <c r="A752" s="202"/>
      <c r="B752" s="204"/>
      <c r="C752" s="314"/>
      <c r="D752" s="204"/>
      <c r="E752" s="204"/>
      <c r="F752" s="204"/>
      <c r="G752" s="204"/>
      <c r="H752" s="204"/>
      <c r="I752" s="204"/>
      <c r="J752" s="204"/>
      <c r="K752" s="204"/>
      <c r="L752" s="205"/>
    </row>
    <row r="753" ht="15" customHeight="1">
      <c r="A753" s="202"/>
      <c r="B753" s="204"/>
      <c r="C753" s="314"/>
      <c r="D753" s="204"/>
      <c r="E753" s="204"/>
      <c r="F753" s="204"/>
      <c r="G753" s="204"/>
      <c r="H753" s="204"/>
      <c r="I753" s="204"/>
      <c r="J753" s="204"/>
      <c r="K753" s="204"/>
      <c r="L753" s="205"/>
    </row>
    <row r="754" ht="15" customHeight="1">
      <c r="A754" s="202"/>
      <c r="B754" s="204"/>
      <c r="C754" s="314"/>
      <c r="D754" s="204"/>
      <c r="E754" s="204"/>
      <c r="F754" s="204"/>
      <c r="G754" s="204"/>
      <c r="H754" s="204"/>
      <c r="I754" s="204"/>
      <c r="J754" s="204"/>
      <c r="K754" s="204"/>
      <c r="L754" s="205"/>
    </row>
    <row r="755" ht="15" customHeight="1">
      <c r="A755" s="202"/>
      <c r="B755" s="204"/>
      <c r="C755" s="314"/>
      <c r="D755" s="204"/>
      <c r="E755" s="204"/>
      <c r="F755" s="204"/>
      <c r="G755" s="204"/>
      <c r="H755" s="204"/>
      <c r="I755" s="204"/>
      <c r="J755" s="204"/>
      <c r="K755" s="204"/>
      <c r="L755" s="205"/>
    </row>
    <row r="756" ht="15" customHeight="1">
      <c r="A756" s="202"/>
      <c r="B756" s="204"/>
      <c r="C756" s="314"/>
      <c r="D756" s="204"/>
      <c r="E756" s="204"/>
      <c r="F756" s="204"/>
      <c r="G756" s="204"/>
      <c r="H756" s="204"/>
      <c r="I756" s="204"/>
      <c r="J756" s="204"/>
      <c r="K756" s="204"/>
      <c r="L756" s="205"/>
    </row>
    <row r="757" ht="15" customHeight="1">
      <c r="A757" s="202"/>
      <c r="B757" s="204"/>
      <c r="C757" s="314"/>
      <c r="D757" s="204"/>
      <c r="E757" s="204"/>
      <c r="F757" s="204"/>
      <c r="G757" s="204"/>
      <c r="H757" s="204"/>
      <c r="I757" s="204"/>
      <c r="J757" s="204"/>
      <c r="K757" s="204"/>
      <c r="L757" s="205"/>
    </row>
    <row r="758" ht="15" customHeight="1">
      <c r="A758" s="202"/>
      <c r="B758" s="204"/>
      <c r="C758" s="314"/>
      <c r="D758" s="204"/>
      <c r="E758" s="204"/>
      <c r="F758" s="204"/>
      <c r="G758" s="204"/>
      <c r="H758" s="204"/>
      <c r="I758" s="204"/>
      <c r="J758" s="204"/>
      <c r="K758" s="204"/>
      <c r="L758" s="205"/>
    </row>
    <row r="759" ht="15" customHeight="1">
      <c r="A759" s="202"/>
      <c r="B759" s="204"/>
      <c r="C759" s="314"/>
      <c r="D759" s="204"/>
      <c r="E759" s="204"/>
      <c r="F759" s="204"/>
      <c r="G759" s="204"/>
      <c r="H759" s="204"/>
      <c r="I759" s="204"/>
      <c r="J759" s="204"/>
      <c r="K759" s="204"/>
      <c r="L759" s="205"/>
    </row>
    <row r="760" ht="15" customHeight="1">
      <c r="A760" s="202"/>
      <c r="B760" s="204"/>
      <c r="C760" s="314"/>
      <c r="D760" s="204"/>
      <c r="E760" s="204"/>
      <c r="F760" s="204"/>
      <c r="G760" s="204"/>
      <c r="H760" s="204"/>
      <c r="I760" s="204"/>
      <c r="J760" s="204"/>
      <c r="K760" s="204"/>
      <c r="L760" s="205"/>
    </row>
    <row r="761" ht="15" customHeight="1">
      <c r="A761" s="202"/>
      <c r="B761" s="204"/>
      <c r="C761" s="314"/>
      <c r="D761" s="204"/>
      <c r="E761" s="204"/>
      <c r="F761" s="204"/>
      <c r="G761" s="204"/>
      <c r="H761" s="204"/>
      <c r="I761" s="204"/>
      <c r="J761" s="204"/>
      <c r="K761" s="204"/>
      <c r="L761" s="205"/>
    </row>
    <row r="762" ht="15" customHeight="1">
      <c r="A762" s="202"/>
      <c r="B762" s="204"/>
      <c r="C762" s="314"/>
      <c r="D762" s="204"/>
      <c r="E762" s="204"/>
      <c r="F762" s="204"/>
      <c r="G762" s="204"/>
      <c r="H762" s="204"/>
      <c r="I762" s="204"/>
      <c r="J762" s="204"/>
      <c r="K762" s="204"/>
      <c r="L762" s="205"/>
    </row>
    <row r="763" ht="15" customHeight="1">
      <c r="A763" s="202"/>
      <c r="B763" s="204"/>
      <c r="C763" s="314"/>
      <c r="D763" s="204"/>
      <c r="E763" s="204"/>
      <c r="F763" s="204"/>
      <c r="G763" s="204"/>
      <c r="H763" s="204"/>
      <c r="I763" s="204"/>
      <c r="J763" s="204"/>
      <c r="K763" s="204"/>
      <c r="L763" s="205"/>
    </row>
    <row r="764" ht="15" customHeight="1">
      <c r="A764" s="202"/>
      <c r="B764" s="204"/>
      <c r="C764" s="314"/>
      <c r="D764" s="204"/>
      <c r="E764" s="204"/>
      <c r="F764" s="204"/>
      <c r="G764" s="204"/>
      <c r="H764" s="204"/>
      <c r="I764" s="204"/>
      <c r="J764" s="204"/>
      <c r="K764" s="204"/>
      <c r="L764" s="205"/>
    </row>
    <row r="765" ht="15" customHeight="1">
      <c r="A765" s="202"/>
      <c r="B765" s="204"/>
      <c r="C765" s="314"/>
      <c r="D765" s="204"/>
      <c r="E765" s="204"/>
      <c r="F765" s="204"/>
      <c r="G765" s="204"/>
      <c r="H765" s="204"/>
      <c r="I765" s="204"/>
      <c r="J765" s="204"/>
      <c r="K765" s="204"/>
      <c r="L765" s="205"/>
    </row>
    <row r="766" ht="15" customHeight="1">
      <c r="A766" s="202"/>
      <c r="B766" s="204"/>
      <c r="C766" s="314"/>
      <c r="D766" s="204"/>
      <c r="E766" s="204"/>
      <c r="F766" s="204"/>
      <c r="G766" s="204"/>
      <c r="H766" s="204"/>
      <c r="I766" s="204"/>
      <c r="J766" s="204"/>
      <c r="K766" s="204"/>
      <c r="L766" s="205"/>
    </row>
    <row r="767" ht="15" customHeight="1">
      <c r="A767" s="202"/>
      <c r="B767" s="204"/>
      <c r="C767" s="314"/>
      <c r="D767" s="204"/>
      <c r="E767" s="204"/>
      <c r="F767" s="204"/>
      <c r="G767" s="204"/>
      <c r="H767" s="204"/>
      <c r="I767" s="204"/>
      <c r="J767" s="204"/>
      <c r="K767" s="204"/>
      <c r="L767" s="205"/>
    </row>
    <row r="768" ht="15" customHeight="1">
      <c r="A768" s="202"/>
      <c r="B768" s="204"/>
      <c r="C768" s="314"/>
      <c r="D768" s="204"/>
      <c r="E768" s="204"/>
      <c r="F768" s="204"/>
      <c r="G768" s="204"/>
      <c r="H768" s="204"/>
      <c r="I768" s="204"/>
      <c r="J768" s="204"/>
      <c r="K768" s="204"/>
      <c r="L768" s="205"/>
    </row>
    <row r="769" ht="15" customHeight="1">
      <c r="A769" s="202"/>
      <c r="B769" s="204"/>
      <c r="C769" s="314"/>
      <c r="D769" s="204"/>
      <c r="E769" s="204"/>
      <c r="F769" s="204"/>
      <c r="G769" s="204"/>
      <c r="H769" s="204"/>
      <c r="I769" s="204"/>
      <c r="J769" s="204"/>
      <c r="K769" s="204"/>
      <c r="L769" s="205"/>
    </row>
    <row r="770" ht="15" customHeight="1">
      <c r="A770" s="202"/>
      <c r="B770" s="204"/>
      <c r="C770" s="314"/>
      <c r="D770" s="204"/>
      <c r="E770" s="204"/>
      <c r="F770" s="204"/>
      <c r="G770" s="204"/>
      <c r="H770" s="204"/>
      <c r="I770" s="204"/>
      <c r="J770" s="204"/>
      <c r="K770" s="204"/>
      <c r="L770" s="205"/>
    </row>
    <row r="771" ht="15" customHeight="1">
      <c r="A771" s="202"/>
      <c r="B771" s="204"/>
      <c r="C771" s="314"/>
      <c r="D771" s="204"/>
      <c r="E771" s="204"/>
      <c r="F771" s="204"/>
      <c r="G771" s="204"/>
      <c r="H771" s="204"/>
      <c r="I771" s="204"/>
      <c r="J771" s="204"/>
      <c r="K771" s="204"/>
      <c r="L771" s="205"/>
    </row>
    <row r="772" ht="15" customHeight="1">
      <c r="A772" s="202"/>
      <c r="B772" s="204"/>
      <c r="C772" s="314"/>
      <c r="D772" s="204"/>
      <c r="E772" s="204"/>
      <c r="F772" s="204"/>
      <c r="G772" s="204"/>
      <c r="H772" s="204"/>
      <c r="I772" s="204"/>
      <c r="J772" s="204"/>
      <c r="K772" s="204"/>
      <c r="L772" s="205"/>
    </row>
    <row r="773" ht="15" customHeight="1">
      <c r="A773" s="202"/>
      <c r="B773" s="204"/>
      <c r="C773" s="314"/>
      <c r="D773" s="204"/>
      <c r="E773" s="204"/>
      <c r="F773" s="204"/>
      <c r="G773" s="204"/>
      <c r="H773" s="204"/>
      <c r="I773" s="204"/>
      <c r="J773" s="204"/>
      <c r="K773" s="204"/>
      <c r="L773" s="205"/>
    </row>
    <row r="774" ht="15" customHeight="1">
      <c r="A774" s="202"/>
      <c r="B774" s="204"/>
      <c r="C774" s="314"/>
      <c r="D774" s="204"/>
      <c r="E774" s="204"/>
      <c r="F774" s="204"/>
      <c r="G774" s="204"/>
      <c r="H774" s="204"/>
      <c r="I774" s="204"/>
      <c r="J774" s="204"/>
      <c r="K774" s="204"/>
      <c r="L774" s="205"/>
    </row>
    <row r="775" ht="15" customHeight="1">
      <c r="A775" s="202"/>
      <c r="B775" s="204"/>
      <c r="C775" s="314"/>
      <c r="D775" s="204"/>
      <c r="E775" s="204"/>
      <c r="F775" s="204"/>
      <c r="G775" s="204"/>
      <c r="H775" s="204"/>
      <c r="I775" s="204"/>
      <c r="J775" s="204"/>
      <c r="K775" s="204"/>
      <c r="L775" s="205"/>
    </row>
    <row r="776" ht="15" customHeight="1">
      <c r="A776" s="202"/>
      <c r="B776" s="204"/>
      <c r="C776" s="314"/>
      <c r="D776" s="204"/>
      <c r="E776" s="204"/>
      <c r="F776" s="204"/>
      <c r="G776" s="204"/>
      <c r="H776" s="204"/>
      <c r="I776" s="204"/>
      <c r="J776" s="204"/>
      <c r="K776" s="204"/>
      <c r="L776" s="205"/>
    </row>
    <row r="777" ht="15" customHeight="1">
      <c r="A777" s="202"/>
      <c r="B777" s="204"/>
      <c r="C777" s="314"/>
      <c r="D777" s="204"/>
      <c r="E777" s="204"/>
      <c r="F777" s="204"/>
      <c r="G777" s="204"/>
      <c r="H777" s="204"/>
      <c r="I777" s="204"/>
      <c r="J777" s="204"/>
      <c r="K777" s="204"/>
      <c r="L777" s="205"/>
    </row>
    <row r="778" ht="15" customHeight="1">
      <c r="A778" s="202"/>
      <c r="B778" s="204"/>
      <c r="C778" s="314"/>
      <c r="D778" s="204"/>
      <c r="E778" s="204"/>
      <c r="F778" s="204"/>
      <c r="G778" s="204"/>
      <c r="H778" s="204"/>
      <c r="I778" s="204"/>
      <c r="J778" s="204"/>
      <c r="K778" s="204"/>
      <c r="L778" s="205"/>
    </row>
    <row r="779" ht="15" customHeight="1">
      <c r="A779" s="202"/>
      <c r="B779" s="204"/>
      <c r="C779" s="314"/>
      <c r="D779" s="204"/>
      <c r="E779" s="204"/>
      <c r="F779" s="204"/>
      <c r="G779" s="204"/>
      <c r="H779" s="204"/>
      <c r="I779" s="204"/>
      <c r="J779" s="204"/>
      <c r="K779" s="204"/>
      <c r="L779" s="205"/>
    </row>
    <row r="780" ht="15" customHeight="1">
      <c r="A780" s="202"/>
      <c r="B780" s="204"/>
      <c r="C780" s="314"/>
      <c r="D780" s="204"/>
      <c r="E780" s="204"/>
      <c r="F780" s="204"/>
      <c r="G780" s="204"/>
      <c r="H780" s="204"/>
      <c r="I780" s="204"/>
      <c r="J780" s="204"/>
      <c r="K780" s="204"/>
      <c r="L780" s="205"/>
    </row>
    <row r="781" ht="15" customHeight="1">
      <c r="A781" s="202"/>
      <c r="B781" s="204"/>
      <c r="C781" s="314"/>
      <c r="D781" s="204"/>
      <c r="E781" s="204"/>
      <c r="F781" s="204"/>
      <c r="G781" s="204"/>
      <c r="H781" s="204"/>
      <c r="I781" s="204"/>
      <c r="J781" s="204"/>
      <c r="K781" s="204"/>
      <c r="L781" s="205"/>
    </row>
    <row r="782" ht="15" customHeight="1">
      <c r="A782" s="202"/>
      <c r="B782" s="204"/>
      <c r="C782" s="314"/>
      <c r="D782" s="204"/>
      <c r="E782" s="204"/>
      <c r="F782" s="204"/>
      <c r="G782" s="204"/>
      <c r="H782" s="204"/>
      <c r="I782" s="204"/>
      <c r="J782" s="204"/>
      <c r="K782" s="204"/>
      <c r="L782" s="205"/>
    </row>
    <row r="783" ht="15" customHeight="1">
      <c r="A783" s="202"/>
      <c r="B783" s="204"/>
      <c r="C783" s="314"/>
      <c r="D783" s="204"/>
      <c r="E783" s="204"/>
      <c r="F783" s="204"/>
      <c r="G783" s="204"/>
      <c r="H783" s="204"/>
      <c r="I783" s="204"/>
      <c r="J783" s="204"/>
      <c r="K783" s="204"/>
      <c r="L783" s="205"/>
    </row>
    <row r="784" ht="15" customHeight="1">
      <c r="A784" s="202"/>
      <c r="B784" s="204"/>
      <c r="C784" s="314"/>
      <c r="D784" s="204"/>
      <c r="E784" s="204"/>
      <c r="F784" s="204"/>
      <c r="G784" s="204"/>
      <c r="H784" s="204"/>
      <c r="I784" s="204"/>
      <c r="J784" s="204"/>
      <c r="K784" s="204"/>
      <c r="L784" s="205"/>
    </row>
    <row r="785" ht="15" customHeight="1">
      <c r="A785" s="202"/>
      <c r="B785" s="204"/>
      <c r="C785" s="314"/>
      <c r="D785" s="204"/>
      <c r="E785" s="204"/>
      <c r="F785" s="204"/>
      <c r="G785" s="204"/>
      <c r="H785" s="204"/>
      <c r="I785" s="204"/>
      <c r="J785" s="204"/>
      <c r="K785" s="204"/>
      <c r="L785" s="205"/>
    </row>
    <row r="786" ht="15" customHeight="1">
      <c r="A786" s="202"/>
      <c r="B786" s="204"/>
      <c r="C786" s="314"/>
      <c r="D786" s="204"/>
      <c r="E786" s="204"/>
      <c r="F786" s="204"/>
      <c r="G786" s="204"/>
      <c r="H786" s="204"/>
      <c r="I786" s="204"/>
      <c r="J786" s="204"/>
      <c r="K786" s="204"/>
      <c r="L786" s="205"/>
    </row>
    <row r="787" ht="15" customHeight="1">
      <c r="A787" s="202"/>
      <c r="B787" s="204"/>
      <c r="C787" s="314"/>
      <c r="D787" s="204"/>
      <c r="E787" s="204"/>
      <c r="F787" s="204"/>
      <c r="G787" s="204"/>
      <c r="H787" s="204"/>
      <c r="I787" s="204"/>
      <c r="J787" s="204"/>
      <c r="K787" s="204"/>
      <c r="L787" s="205"/>
    </row>
    <row r="788" ht="15" customHeight="1">
      <c r="A788" s="202"/>
      <c r="B788" s="204"/>
      <c r="C788" s="314"/>
      <c r="D788" s="204"/>
      <c r="E788" s="204"/>
      <c r="F788" s="204"/>
      <c r="G788" s="204"/>
      <c r="H788" s="204"/>
      <c r="I788" s="204"/>
      <c r="J788" s="204"/>
      <c r="K788" s="204"/>
      <c r="L788" s="205"/>
    </row>
    <row r="789" ht="15" customHeight="1">
      <c r="A789" s="202"/>
      <c r="B789" s="204"/>
      <c r="C789" s="314"/>
      <c r="D789" s="204"/>
      <c r="E789" s="204"/>
      <c r="F789" s="204"/>
      <c r="G789" s="204"/>
      <c r="H789" s="204"/>
      <c r="I789" s="204"/>
      <c r="J789" s="204"/>
      <c r="K789" s="204"/>
      <c r="L789" s="205"/>
    </row>
    <row r="790" ht="15" customHeight="1">
      <c r="A790" s="202"/>
      <c r="B790" s="204"/>
      <c r="C790" s="314"/>
      <c r="D790" s="204"/>
      <c r="E790" s="204"/>
      <c r="F790" s="204"/>
      <c r="G790" s="204"/>
      <c r="H790" s="204"/>
      <c r="I790" s="204"/>
      <c r="J790" s="204"/>
      <c r="K790" s="204"/>
      <c r="L790" s="205"/>
    </row>
    <row r="791" ht="15" customHeight="1">
      <c r="A791" s="202"/>
      <c r="B791" s="204"/>
      <c r="C791" s="314"/>
      <c r="D791" s="204"/>
      <c r="E791" s="204"/>
      <c r="F791" s="204"/>
      <c r="G791" s="204"/>
      <c r="H791" s="204"/>
      <c r="I791" s="204"/>
      <c r="J791" s="204"/>
      <c r="K791" s="204"/>
      <c r="L791" s="205"/>
    </row>
    <row r="792" ht="15" customHeight="1">
      <c r="A792" s="202"/>
      <c r="B792" s="204"/>
      <c r="C792" s="314"/>
      <c r="D792" s="204"/>
      <c r="E792" s="204"/>
      <c r="F792" s="204"/>
      <c r="G792" s="204"/>
      <c r="H792" s="204"/>
      <c r="I792" s="204"/>
      <c r="J792" s="204"/>
      <c r="K792" s="204"/>
      <c r="L792" s="205"/>
    </row>
    <row r="793" ht="15" customHeight="1">
      <c r="A793" s="202"/>
      <c r="B793" s="204"/>
      <c r="C793" s="314"/>
      <c r="D793" s="204"/>
      <c r="E793" s="204"/>
      <c r="F793" s="204"/>
      <c r="G793" s="204"/>
      <c r="H793" s="204"/>
      <c r="I793" s="204"/>
      <c r="J793" s="204"/>
      <c r="K793" s="204"/>
      <c r="L793" s="205"/>
    </row>
    <row r="794" ht="15" customHeight="1">
      <c r="A794" s="202"/>
      <c r="B794" s="204"/>
      <c r="C794" s="314"/>
      <c r="D794" s="204"/>
      <c r="E794" s="204"/>
      <c r="F794" s="204"/>
      <c r="G794" s="204"/>
      <c r="H794" s="204"/>
      <c r="I794" s="204"/>
      <c r="J794" s="204"/>
      <c r="K794" s="204"/>
      <c r="L794" s="205"/>
    </row>
    <row r="795" ht="15" customHeight="1">
      <c r="A795" s="202"/>
      <c r="B795" s="204"/>
      <c r="C795" s="314"/>
      <c r="D795" s="204"/>
      <c r="E795" s="204"/>
      <c r="F795" s="204"/>
      <c r="G795" s="204"/>
      <c r="H795" s="204"/>
      <c r="I795" s="204"/>
      <c r="J795" s="204"/>
      <c r="K795" s="204"/>
      <c r="L795" s="205"/>
    </row>
    <row r="796" ht="15" customHeight="1">
      <c r="A796" s="202"/>
      <c r="B796" s="204"/>
      <c r="C796" s="314"/>
      <c r="D796" s="204"/>
      <c r="E796" s="204"/>
      <c r="F796" s="204"/>
      <c r="G796" s="204"/>
      <c r="H796" s="204"/>
      <c r="I796" s="204"/>
      <c r="J796" s="204"/>
      <c r="K796" s="204"/>
      <c r="L796" s="205"/>
    </row>
    <row r="797" ht="15" customHeight="1">
      <c r="A797" s="202"/>
      <c r="B797" s="204"/>
      <c r="C797" s="314"/>
      <c r="D797" s="204"/>
      <c r="E797" s="204"/>
      <c r="F797" s="204"/>
      <c r="G797" s="204"/>
      <c r="H797" s="204"/>
      <c r="I797" s="204"/>
      <c r="J797" s="204"/>
      <c r="K797" s="204"/>
      <c r="L797" s="205"/>
    </row>
    <row r="798" ht="15" customHeight="1">
      <c r="A798" s="202"/>
      <c r="B798" s="204"/>
      <c r="C798" s="314"/>
      <c r="D798" s="204"/>
      <c r="E798" s="204"/>
      <c r="F798" s="204"/>
      <c r="G798" s="204"/>
      <c r="H798" s="204"/>
      <c r="I798" s="204"/>
      <c r="J798" s="204"/>
      <c r="K798" s="204"/>
      <c r="L798" s="205"/>
    </row>
    <row r="799" ht="15" customHeight="1">
      <c r="A799" s="202"/>
      <c r="B799" s="204"/>
      <c r="C799" s="314"/>
      <c r="D799" s="204"/>
      <c r="E799" s="204"/>
      <c r="F799" s="204"/>
      <c r="G799" s="204"/>
      <c r="H799" s="204"/>
      <c r="I799" s="204"/>
      <c r="J799" s="204"/>
      <c r="K799" s="204"/>
      <c r="L799" s="205"/>
    </row>
    <row r="800" ht="15" customHeight="1">
      <c r="A800" s="202"/>
      <c r="B800" s="204"/>
      <c r="C800" s="314"/>
      <c r="D800" s="204"/>
      <c r="E800" s="204"/>
      <c r="F800" s="204"/>
      <c r="G800" s="204"/>
      <c r="H800" s="204"/>
      <c r="I800" s="204"/>
      <c r="J800" s="204"/>
      <c r="K800" s="204"/>
      <c r="L800" s="205"/>
    </row>
    <row r="801" ht="15" customHeight="1">
      <c r="A801" s="202"/>
      <c r="B801" s="204"/>
      <c r="C801" s="314"/>
      <c r="D801" s="204"/>
      <c r="E801" s="204"/>
      <c r="F801" s="204"/>
      <c r="G801" s="204"/>
      <c r="H801" s="204"/>
      <c r="I801" s="204"/>
      <c r="J801" s="204"/>
      <c r="K801" s="204"/>
      <c r="L801" s="205"/>
    </row>
    <row r="802" ht="15" customHeight="1">
      <c r="A802" s="202"/>
      <c r="B802" s="204"/>
      <c r="C802" s="314"/>
      <c r="D802" s="204"/>
      <c r="E802" s="204"/>
      <c r="F802" s="204"/>
      <c r="G802" s="204"/>
      <c r="H802" s="204"/>
      <c r="I802" s="204"/>
      <c r="J802" s="204"/>
      <c r="K802" s="204"/>
      <c r="L802" s="205"/>
    </row>
    <row r="803" ht="15" customHeight="1">
      <c r="A803" s="202"/>
      <c r="B803" s="204"/>
      <c r="C803" s="314"/>
      <c r="D803" s="204"/>
      <c r="E803" s="204"/>
      <c r="F803" s="204"/>
      <c r="G803" s="204"/>
      <c r="H803" s="204"/>
      <c r="I803" s="204"/>
      <c r="J803" s="204"/>
      <c r="K803" s="204"/>
      <c r="L803" s="205"/>
    </row>
    <row r="804" ht="15" customHeight="1">
      <c r="A804" s="202"/>
      <c r="B804" s="204"/>
      <c r="C804" s="314"/>
      <c r="D804" s="204"/>
      <c r="E804" s="204"/>
      <c r="F804" s="204"/>
      <c r="G804" s="204"/>
      <c r="H804" s="204"/>
      <c r="I804" s="204"/>
      <c r="J804" s="204"/>
      <c r="K804" s="204"/>
      <c r="L804" s="205"/>
    </row>
    <row r="805" ht="15" customHeight="1">
      <c r="A805" s="202"/>
      <c r="B805" s="204"/>
      <c r="C805" s="314"/>
      <c r="D805" s="204"/>
      <c r="E805" s="204"/>
      <c r="F805" s="204"/>
      <c r="G805" s="204"/>
      <c r="H805" s="204"/>
      <c r="I805" s="204"/>
      <c r="J805" s="204"/>
      <c r="K805" s="204"/>
      <c r="L805" s="205"/>
    </row>
    <row r="806" ht="15" customHeight="1">
      <c r="A806" s="202"/>
      <c r="B806" s="204"/>
      <c r="C806" s="314"/>
      <c r="D806" s="204"/>
      <c r="E806" s="204"/>
      <c r="F806" s="204"/>
      <c r="G806" s="204"/>
      <c r="H806" s="204"/>
      <c r="I806" s="204"/>
      <c r="J806" s="204"/>
      <c r="K806" s="204"/>
      <c r="L806" s="205"/>
    </row>
    <row r="807" ht="15" customHeight="1">
      <c r="A807" s="202"/>
      <c r="B807" s="204"/>
      <c r="C807" s="314"/>
      <c r="D807" s="204"/>
      <c r="E807" s="204"/>
      <c r="F807" s="204"/>
      <c r="G807" s="204"/>
      <c r="H807" s="204"/>
      <c r="I807" s="204"/>
      <c r="J807" s="204"/>
      <c r="K807" s="204"/>
      <c r="L807" s="205"/>
    </row>
    <row r="808" ht="15" customHeight="1">
      <c r="A808" s="202"/>
      <c r="B808" s="204"/>
      <c r="C808" s="314"/>
      <c r="D808" s="204"/>
      <c r="E808" s="204"/>
      <c r="F808" s="204"/>
      <c r="G808" s="204"/>
      <c r="H808" s="204"/>
      <c r="I808" s="204"/>
      <c r="J808" s="204"/>
      <c r="K808" s="204"/>
      <c r="L808" s="205"/>
    </row>
    <row r="809" ht="15" customHeight="1">
      <c r="A809" s="202"/>
      <c r="B809" s="204"/>
      <c r="C809" s="314"/>
      <c r="D809" s="204"/>
      <c r="E809" s="204"/>
      <c r="F809" s="204"/>
      <c r="G809" s="204"/>
      <c r="H809" s="204"/>
      <c r="I809" s="204"/>
      <c r="J809" s="204"/>
      <c r="K809" s="204"/>
      <c r="L809" s="205"/>
    </row>
    <row r="810" ht="15" customHeight="1">
      <c r="A810" s="202"/>
      <c r="B810" s="204"/>
      <c r="C810" s="314"/>
      <c r="D810" s="204"/>
      <c r="E810" s="204"/>
      <c r="F810" s="204"/>
      <c r="G810" s="204"/>
      <c r="H810" s="204"/>
      <c r="I810" s="204"/>
      <c r="J810" s="204"/>
      <c r="K810" s="204"/>
      <c r="L810" s="205"/>
    </row>
    <row r="811" ht="15" customHeight="1">
      <c r="A811" s="202"/>
      <c r="B811" s="204"/>
      <c r="C811" s="314"/>
      <c r="D811" s="204"/>
      <c r="E811" s="204"/>
      <c r="F811" s="204"/>
      <c r="G811" s="204"/>
      <c r="H811" s="204"/>
      <c r="I811" s="204"/>
      <c r="J811" s="204"/>
      <c r="K811" s="204"/>
      <c r="L811" s="205"/>
    </row>
    <row r="812" ht="15" customHeight="1">
      <c r="A812" s="202"/>
      <c r="B812" s="204"/>
      <c r="C812" s="314"/>
      <c r="D812" s="204"/>
      <c r="E812" s="204"/>
      <c r="F812" s="204"/>
      <c r="G812" s="204"/>
      <c r="H812" s="204"/>
      <c r="I812" s="204"/>
      <c r="J812" s="204"/>
      <c r="K812" s="204"/>
      <c r="L812" s="205"/>
    </row>
    <row r="813" ht="15" customHeight="1">
      <c r="A813" s="202"/>
      <c r="B813" s="204"/>
      <c r="C813" s="314"/>
      <c r="D813" s="204"/>
      <c r="E813" s="204"/>
      <c r="F813" s="204"/>
      <c r="G813" s="204"/>
      <c r="H813" s="204"/>
      <c r="I813" s="204"/>
      <c r="J813" s="204"/>
      <c r="K813" s="204"/>
      <c r="L813" s="205"/>
    </row>
    <row r="814" ht="15" customHeight="1">
      <c r="A814" s="202"/>
      <c r="B814" s="204"/>
      <c r="C814" s="314"/>
      <c r="D814" s="204"/>
      <c r="E814" s="204"/>
      <c r="F814" s="204"/>
      <c r="G814" s="204"/>
      <c r="H814" s="204"/>
      <c r="I814" s="204"/>
      <c r="J814" s="204"/>
      <c r="K814" s="204"/>
      <c r="L814" s="205"/>
    </row>
    <row r="815" ht="15" customHeight="1">
      <c r="A815" s="202"/>
      <c r="B815" s="204"/>
      <c r="C815" s="314"/>
      <c r="D815" s="204"/>
      <c r="E815" s="204"/>
      <c r="F815" s="204"/>
      <c r="G815" s="204"/>
      <c r="H815" s="204"/>
      <c r="I815" s="204"/>
      <c r="J815" s="204"/>
      <c r="K815" s="204"/>
      <c r="L815" s="205"/>
    </row>
    <row r="816" ht="15" customHeight="1">
      <c r="A816" s="202"/>
      <c r="B816" s="204"/>
      <c r="C816" s="314"/>
      <c r="D816" s="204"/>
      <c r="E816" s="204"/>
      <c r="F816" s="204"/>
      <c r="G816" s="204"/>
      <c r="H816" s="204"/>
      <c r="I816" s="204"/>
      <c r="J816" s="204"/>
      <c r="K816" s="204"/>
      <c r="L816" s="205"/>
    </row>
    <row r="817" ht="15" customHeight="1">
      <c r="A817" s="202"/>
      <c r="B817" s="204"/>
      <c r="C817" s="314"/>
      <c r="D817" s="204"/>
      <c r="E817" s="204"/>
      <c r="F817" s="204"/>
      <c r="G817" s="204"/>
      <c r="H817" s="204"/>
      <c r="I817" s="204"/>
      <c r="J817" s="204"/>
      <c r="K817" s="204"/>
      <c r="L817" s="205"/>
    </row>
    <row r="818" ht="15" customHeight="1">
      <c r="A818" s="202"/>
      <c r="B818" s="204"/>
      <c r="C818" s="314"/>
      <c r="D818" s="204"/>
      <c r="E818" s="204"/>
      <c r="F818" s="204"/>
      <c r="G818" s="204"/>
      <c r="H818" s="204"/>
      <c r="I818" s="204"/>
      <c r="J818" s="204"/>
      <c r="K818" s="204"/>
      <c r="L818" s="205"/>
    </row>
    <row r="819" ht="15" customHeight="1">
      <c r="A819" s="202"/>
      <c r="B819" s="204"/>
      <c r="C819" s="314"/>
      <c r="D819" s="204"/>
      <c r="E819" s="204"/>
      <c r="F819" s="204"/>
      <c r="G819" s="204"/>
      <c r="H819" s="204"/>
      <c r="I819" s="204"/>
      <c r="J819" s="204"/>
      <c r="K819" s="204"/>
      <c r="L819" s="205"/>
    </row>
    <row r="820" ht="15" customHeight="1">
      <c r="A820" s="202"/>
      <c r="B820" s="204"/>
      <c r="C820" s="314"/>
      <c r="D820" s="204"/>
      <c r="E820" s="204"/>
      <c r="F820" s="204"/>
      <c r="G820" s="204"/>
      <c r="H820" s="204"/>
      <c r="I820" s="204"/>
      <c r="J820" s="204"/>
      <c r="K820" s="204"/>
      <c r="L820" s="205"/>
    </row>
    <row r="821" ht="15" customHeight="1">
      <c r="A821" s="202"/>
      <c r="B821" s="204"/>
      <c r="C821" s="314"/>
      <c r="D821" s="204"/>
      <c r="E821" s="204"/>
      <c r="F821" s="204"/>
      <c r="G821" s="204"/>
      <c r="H821" s="204"/>
      <c r="I821" s="204"/>
      <c r="J821" s="204"/>
      <c r="K821" s="204"/>
      <c r="L821" s="205"/>
    </row>
    <row r="822" ht="15" customHeight="1">
      <c r="A822" s="202"/>
      <c r="B822" s="204"/>
      <c r="C822" s="314"/>
      <c r="D822" s="204"/>
      <c r="E822" s="204"/>
      <c r="F822" s="204"/>
      <c r="G822" s="204"/>
      <c r="H822" s="204"/>
      <c r="I822" s="204"/>
      <c r="J822" s="204"/>
      <c r="K822" s="204"/>
      <c r="L822" s="205"/>
    </row>
    <row r="823" ht="15" customHeight="1">
      <c r="A823" s="202"/>
      <c r="B823" s="204"/>
      <c r="C823" s="314"/>
      <c r="D823" s="204"/>
      <c r="E823" s="204"/>
      <c r="F823" s="204"/>
      <c r="G823" s="204"/>
      <c r="H823" s="204"/>
      <c r="I823" s="204"/>
      <c r="J823" s="204"/>
      <c r="K823" s="204"/>
      <c r="L823" s="205"/>
    </row>
    <row r="824" ht="15" customHeight="1">
      <c r="A824" s="202"/>
      <c r="B824" s="204"/>
      <c r="C824" s="314"/>
      <c r="D824" s="204"/>
      <c r="E824" s="204"/>
      <c r="F824" s="204"/>
      <c r="G824" s="204"/>
      <c r="H824" s="204"/>
      <c r="I824" s="204"/>
      <c r="J824" s="204"/>
      <c r="K824" s="204"/>
      <c r="L824" s="205"/>
    </row>
    <row r="825" ht="15" customHeight="1">
      <c r="A825" s="202"/>
      <c r="B825" s="204"/>
      <c r="C825" s="314"/>
      <c r="D825" s="204"/>
      <c r="E825" s="204"/>
      <c r="F825" s="204"/>
      <c r="G825" s="204"/>
      <c r="H825" s="204"/>
      <c r="I825" s="204"/>
      <c r="J825" s="204"/>
      <c r="K825" s="204"/>
      <c r="L825" s="205"/>
    </row>
    <row r="826" ht="15" customHeight="1">
      <c r="A826" s="202"/>
      <c r="B826" s="204"/>
      <c r="C826" s="314"/>
      <c r="D826" s="204"/>
      <c r="E826" s="204"/>
      <c r="F826" s="204"/>
      <c r="G826" s="204"/>
      <c r="H826" s="204"/>
      <c r="I826" s="204"/>
      <c r="J826" s="204"/>
      <c r="K826" s="204"/>
      <c r="L826" s="205"/>
    </row>
    <row r="827" ht="15" customHeight="1">
      <c r="A827" s="202"/>
      <c r="B827" s="204"/>
      <c r="C827" s="314"/>
      <c r="D827" s="204"/>
      <c r="E827" s="204"/>
      <c r="F827" s="204"/>
      <c r="G827" s="204"/>
      <c r="H827" s="204"/>
      <c r="I827" s="204"/>
      <c r="J827" s="204"/>
      <c r="K827" s="204"/>
      <c r="L827" s="205"/>
    </row>
    <row r="828" ht="15" customHeight="1">
      <c r="A828" s="202"/>
      <c r="B828" s="204"/>
      <c r="C828" s="314"/>
      <c r="D828" s="204"/>
      <c r="E828" s="204"/>
      <c r="F828" s="204"/>
      <c r="G828" s="204"/>
      <c r="H828" s="204"/>
      <c r="I828" s="204"/>
      <c r="J828" s="204"/>
      <c r="K828" s="204"/>
      <c r="L828" s="205"/>
    </row>
    <row r="829" ht="15" customHeight="1">
      <c r="A829" s="202"/>
      <c r="B829" s="204"/>
      <c r="C829" s="314"/>
      <c r="D829" s="204"/>
      <c r="E829" s="204"/>
      <c r="F829" s="204"/>
      <c r="G829" s="204"/>
      <c r="H829" s="204"/>
      <c r="I829" s="204"/>
      <c r="J829" s="204"/>
      <c r="K829" s="204"/>
      <c r="L829" s="205"/>
    </row>
    <row r="830" ht="15" customHeight="1">
      <c r="A830" s="202"/>
      <c r="B830" s="204"/>
      <c r="C830" s="314"/>
      <c r="D830" s="204"/>
      <c r="E830" s="204"/>
      <c r="F830" s="204"/>
      <c r="G830" s="204"/>
      <c r="H830" s="204"/>
      <c r="I830" s="204"/>
      <c r="J830" s="204"/>
      <c r="K830" s="204"/>
      <c r="L830" s="205"/>
    </row>
    <row r="831" ht="15" customHeight="1">
      <c r="A831" s="202"/>
      <c r="B831" s="204"/>
      <c r="C831" s="314"/>
      <c r="D831" s="204"/>
      <c r="E831" s="204"/>
      <c r="F831" s="204"/>
      <c r="G831" s="204"/>
      <c r="H831" s="204"/>
      <c r="I831" s="204"/>
      <c r="J831" s="204"/>
      <c r="K831" s="204"/>
      <c r="L831" s="205"/>
    </row>
    <row r="832" ht="15" customHeight="1">
      <c r="A832" s="202"/>
      <c r="B832" s="204"/>
      <c r="C832" s="314"/>
      <c r="D832" s="204"/>
      <c r="E832" s="204"/>
      <c r="F832" s="204"/>
      <c r="G832" s="204"/>
      <c r="H832" s="204"/>
      <c r="I832" s="204"/>
      <c r="J832" s="204"/>
      <c r="K832" s="204"/>
      <c r="L832" s="205"/>
    </row>
    <row r="833" ht="15" customHeight="1">
      <c r="A833" s="202"/>
      <c r="B833" s="204"/>
      <c r="C833" s="314"/>
      <c r="D833" s="204"/>
      <c r="E833" s="204"/>
      <c r="F833" s="204"/>
      <c r="G833" s="204"/>
      <c r="H833" s="204"/>
      <c r="I833" s="204"/>
      <c r="J833" s="204"/>
      <c r="K833" s="204"/>
      <c r="L833" s="205"/>
    </row>
    <row r="834" ht="15" customHeight="1">
      <c r="A834" s="202"/>
      <c r="B834" s="204"/>
      <c r="C834" s="314"/>
      <c r="D834" s="204"/>
      <c r="E834" s="204"/>
      <c r="F834" s="204"/>
      <c r="G834" s="204"/>
      <c r="H834" s="204"/>
      <c r="I834" s="204"/>
      <c r="J834" s="204"/>
      <c r="K834" s="204"/>
      <c r="L834" s="205"/>
    </row>
    <row r="835" ht="15" customHeight="1">
      <c r="A835" s="202"/>
      <c r="B835" s="204"/>
      <c r="C835" s="314"/>
      <c r="D835" s="204"/>
      <c r="E835" s="204"/>
      <c r="F835" s="204"/>
      <c r="G835" s="204"/>
      <c r="H835" s="204"/>
      <c r="I835" s="204"/>
      <c r="J835" s="204"/>
      <c r="K835" s="204"/>
      <c r="L835" s="205"/>
    </row>
    <row r="836" ht="15" customHeight="1">
      <c r="A836" s="202"/>
      <c r="B836" s="204"/>
      <c r="C836" s="314"/>
      <c r="D836" s="204"/>
      <c r="E836" s="204"/>
      <c r="F836" s="204"/>
      <c r="G836" s="204"/>
      <c r="H836" s="204"/>
      <c r="I836" s="204"/>
      <c r="J836" s="204"/>
      <c r="K836" s="204"/>
      <c r="L836" s="205"/>
    </row>
    <row r="837" ht="15" customHeight="1">
      <c r="A837" s="202"/>
      <c r="B837" s="204"/>
      <c r="C837" s="314"/>
      <c r="D837" s="204"/>
      <c r="E837" s="204"/>
      <c r="F837" s="204"/>
      <c r="G837" s="204"/>
      <c r="H837" s="204"/>
      <c r="I837" s="204"/>
      <c r="J837" s="204"/>
      <c r="K837" s="204"/>
      <c r="L837" s="205"/>
    </row>
    <row r="838" ht="15" customHeight="1">
      <c r="A838" s="202"/>
      <c r="B838" s="204"/>
      <c r="C838" s="314"/>
      <c r="D838" s="204"/>
      <c r="E838" s="204"/>
      <c r="F838" s="204"/>
      <c r="G838" s="204"/>
      <c r="H838" s="204"/>
      <c r="I838" s="204"/>
      <c r="J838" s="204"/>
      <c r="K838" s="204"/>
      <c r="L838" s="205"/>
    </row>
    <row r="839" ht="15" customHeight="1">
      <c r="A839" s="202"/>
      <c r="B839" s="204"/>
      <c r="C839" s="314"/>
      <c r="D839" s="204"/>
      <c r="E839" s="204"/>
      <c r="F839" s="204"/>
      <c r="G839" s="204"/>
      <c r="H839" s="204"/>
      <c r="I839" s="204"/>
      <c r="J839" s="204"/>
      <c r="K839" s="204"/>
      <c r="L839" s="205"/>
    </row>
    <row r="840" ht="15" customHeight="1">
      <c r="A840" s="202"/>
      <c r="B840" s="204"/>
      <c r="C840" s="314"/>
      <c r="D840" s="204"/>
      <c r="E840" s="204"/>
      <c r="F840" s="204"/>
      <c r="G840" s="204"/>
      <c r="H840" s="204"/>
      <c r="I840" s="204"/>
      <c r="J840" s="204"/>
      <c r="K840" s="204"/>
      <c r="L840" s="205"/>
    </row>
    <row r="841" ht="15" customHeight="1">
      <c r="A841" s="202"/>
      <c r="B841" s="204"/>
      <c r="C841" s="314"/>
      <c r="D841" s="204"/>
      <c r="E841" s="204"/>
      <c r="F841" s="204"/>
      <c r="G841" s="204"/>
      <c r="H841" s="204"/>
      <c r="I841" s="204"/>
      <c r="J841" s="204"/>
      <c r="K841" s="204"/>
      <c r="L841" s="205"/>
    </row>
    <row r="842" ht="15" customHeight="1">
      <c r="A842" s="202"/>
      <c r="B842" s="204"/>
      <c r="C842" s="314"/>
      <c r="D842" s="204"/>
      <c r="E842" s="204"/>
      <c r="F842" s="204"/>
      <c r="G842" s="204"/>
      <c r="H842" s="204"/>
      <c r="I842" s="204"/>
      <c r="J842" s="204"/>
      <c r="K842" s="204"/>
      <c r="L842" s="205"/>
    </row>
    <row r="843" ht="15" customHeight="1">
      <c r="A843" s="202"/>
      <c r="B843" s="204"/>
      <c r="C843" s="314"/>
      <c r="D843" s="204"/>
      <c r="E843" s="204"/>
      <c r="F843" s="204"/>
      <c r="G843" s="204"/>
      <c r="H843" s="204"/>
      <c r="I843" s="204"/>
      <c r="J843" s="204"/>
      <c r="K843" s="204"/>
      <c r="L843" s="205"/>
    </row>
    <row r="844" ht="15" customHeight="1">
      <c r="A844" s="202"/>
      <c r="B844" s="204"/>
      <c r="C844" s="314"/>
      <c r="D844" s="204"/>
      <c r="E844" s="204"/>
      <c r="F844" s="204"/>
      <c r="G844" s="204"/>
      <c r="H844" s="204"/>
      <c r="I844" s="204"/>
      <c r="J844" s="204"/>
      <c r="K844" s="204"/>
      <c r="L844" s="205"/>
    </row>
    <row r="845" ht="15" customHeight="1">
      <c r="A845" s="202"/>
      <c r="B845" s="204"/>
      <c r="C845" s="314"/>
      <c r="D845" s="204"/>
      <c r="E845" s="204"/>
      <c r="F845" s="204"/>
      <c r="G845" s="204"/>
      <c r="H845" s="204"/>
      <c r="I845" s="204"/>
      <c r="J845" s="204"/>
      <c r="K845" s="204"/>
      <c r="L845" s="205"/>
    </row>
    <row r="846" ht="15" customHeight="1">
      <c r="A846" s="202"/>
      <c r="B846" s="204"/>
      <c r="C846" s="314"/>
      <c r="D846" s="204"/>
      <c r="E846" s="204"/>
      <c r="F846" s="204"/>
      <c r="G846" s="204"/>
      <c r="H846" s="204"/>
      <c r="I846" s="204"/>
      <c r="J846" s="204"/>
      <c r="K846" s="204"/>
      <c r="L846" s="205"/>
    </row>
    <row r="847" ht="15" customHeight="1">
      <c r="A847" s="202"/>
      <c r="B847" s="204"/>
      <c r="C847" s="314"/>
      <c r="D847" s="204"/>
      <c r="E847" s="204"/>
      <c r="F847" s="204"/>
      <c r="G847" s="204"/>
      <c r="H847" s="204"/>
      <c r="I847" s="204"/>
      <c r="J847" s="204"/>
      <c r="K847" s="204"/>
      <c r="L847" s="205"/>
    </row>
    <row r="848" ht="15" customHeight="1">
      <c r="A848" s="202"/>
      <c r="B848" s="204"/>
      <c r="C848" s="314"/>
      <c r="D848" s="204"/>
      <c r="E848" s="204"/>
      <c r="F848" s="204"/>
      <c r="G848" s="204"/>
      <c r="H848" s="204"/>
      <c r="I848" s="204"/>
      <c r="J848" s="204"/>
      <c r="K848" s="204"/>
      <c r="L848" s="205"/>
    </row>
    <row r="849" ht="15" customHeight="1">
      <c r="A849" s="202"/>
      <c r="B849" s="204"/>
      <c r="C849" s="314"/>
      <c r="D849" s="204"/>
      <c r="E849" s="204"/>
      <c r="F849" s="204"/>
      <c r="G849" s="204"/>
      <c r="H849" s="204"/>
      <c r="I849" s="204"/>
      <c r="J849" s="204"/>
      <c r="K849" s="204"/>
      <c r="L849" s="205"/>
    </row>
    <row r="850" ht="15" customHeight="1">
      <c r="A850" s="202"/>
      <c r="B850" s="204"/>
      <c r="C850" s="314"/>
      <c r="D850" s="204"/>
      <c r="E850" s="204"/>
      <c r="F850" s="204"/>
      <c r="G850" s="204"/>
      <c r="H850" s="204"/>
      <c r="I850" s="204"/>
      <c r="J850" s="204"/>
      <c r="K850" s="204"/>
      <c r="L850" s="205"/>
    </row>
    <row r="851" ht="15" customHeight="1">
      <c r="A851" s="202"/>
      <c r="B851" s="204"/>
      <c r="C851" s="314"/>
      <c r="D851" s="204"/>
      <c r="E851" s="204"/>
      <c r="F851" s="204"/>
      <c r="G851" s="204"/>
      <c r="H851" s="204"/>
      <c r="I851" s="204"/>
      <c r="J851" s="204"/>
      <c r="K851" s="204"/>
      <c r="L851" s="205"/>
    </row>
    <row r="852" ht="15" customHeight="1">
      <c r="A852" s="202"/>
      <c r="B852" s="204"/>
      <c r="C852" s="314"/>
      <c r="D852" s="204"/>
      <c r="E852" s="204"/>
      <c r="F852" s="204"/>
      <c r="G852" s="204"/>
      <c r="H852" s="204"/>
      <c r="I852" s="204"/>
      <c r="J852" s="204"/>
      <c r="K852" s="204"/>
      <c r="L852" s="205"/>
    </row>
    <row r="853" ht="15" customHeight="1">
      <c r="A853" s="202"/>
      <c r="B853" s="204"/>
      <c r="C853" s="314"/>
      <c r="D853" s="204"/>
      <c r="E853" s="204"/>
      <c r="F853" s="204"/>
      <c r="G853" s="204"/>
      <c r="H853" s="204"/>
      <c r="I853" s="204"/>
      <c r="J853" s="204"/>
      <c r="K853" s="204"/>
      <c r="L853" s="205"/>
    </row>
    <row r="854" ht="15" customHeight="1">
      <c r="A854" s="202"/>
      <c r="B854" s="204"/>
      <c r="C854" s="314"/>
      <c r="D854" s="204"/>
      <c r="E854" s="204"/>
      <c r="F854" s="204"/>
      <c r="G854" s="204"/>
      <c r="H854" s="204"/>
      <c r="I854" s="204"/>
      <c r="J854" s="204"/>
      <c r="K854" s="204"/>
      <c r="L854" s="205"/>
    </row>
    <row r="855" ht="15" customHeight="1">
      <c r="A855" s="202"/>
      <c r="B855" s="204"/>
      <c r="C855" s="314"/>
      <c r="D855" s="204"/>
      <c r="E855" s="204"/>
      <c r="F855" s="204"/>
      <c r="G855" s="204"/>
      <c r="H855" s="204"/>
      <c r="I855" s="204"/>
      <c r="J855" s="204"/>
      <c r="K855" s="204"/>
      <c r="L855" s="205"/>
    </row>
    <row r="856" ht="15" customHeight="1">
      <c r="A856" s="202"/>
      <c r="B856" s="204"/>
      <c r="C856" s="314"/>
      <c r="D856" s="204"/>
      <c r="E856" s="204"/>
      <c r="F856" s="204"/>
      <c r="G856" s="204"/>
      <c r="H856" s="204"/>
      <c r="I856" s="204"/>
      <c r="J856" s="204"/>
      <c r="K856" s="204"/>
      <c r="L856" s="205"/>
    </row>
    <row r="857" ht="15" customHeight="1">
      <c r="A857" s="202"/>
      <c r="B857" s="204"/>
      <c r="C857" s="314"/>
      <c r="D857" s="204"/>
      <c r="E857" s="204"/>
      <c r="F857" s="204"/>
      <c r="G857" s="204"/>
      <c r="H857" s="204"/>
      <c r="I857" s="204"/>
      <c r="J857" s="204"/>
      <c r="K857" s="204"/>
      <c r="L857" s="205"/>
    </row>
    <row r="858" ht="15" customHeight="1">
      <c r="A858" s="202"/>
      <c r="B858" s="204"/>
      <c r="C858" s="314"/>
      <c r="D858" s="204"/>
      <c r="E858" s="204"/>
      <c r="F858" s="204"/>
      <c r="G858" s="204"/>
      <c r="H858" s="204"/>
      <c r="I858" s="204"/>
      <c r="J858" s="204"/>
      <c r="K858" s="204"/>
      <c r="L858" s="205"/>
    </row>
    <row r="859" ht="15" customHeight="1">
      <c r="A859" s="202"/>
      <c r="B859" s="204"/>
      <c r="C859" s="314"/>
      <c r="D859" s="204"/>
      <c r="E859" s="204"/>
      <c r="F859" s="204"/>
      <c r="G859" s="204"/>
      <c r="H859" s="204"/>
      <c r="I859" s="204"/>
      <c r="J859" s="204"/>
      <c r="K859" s="204"/>
      <c r="L859" s="205"/>
    </row>
    <row r="860" ht="15" customHeight="1">
      <c r="A860" s="202"/>
      <c r="B860" s="204"/>
      <c r="C860" s="314"/>
      <c r="D860" s="204"/>
      <c r="E860" s="204"/>
      <c r="F860" s="204"/>
      <c r="G860" s="204"/>
      <c r="H860" s="204"/>
      <c r="I860" s="204"/>
      <c r="J860" s="204"/>
      <c r="K860" s="204"/>
      <c r="L860" s="205"/>
    </row>
    <row r="861" ht="15" customHeight="1">
      <c r="A861" s="202"/>
      <c r="B861" s="204"/>
      <c r="C861" s="314"/>
      <c r="D861" s="204"/>
      <c r="E861" s="204"/>
      <c r="F861" s="204"/>
      <c r="G861" s="204"/>
      <c r="H861" s="204"/>
      <c r="I861" s="204"/>
      <c r="J861" s="204"/>
      <c r="K861" s="204"/>
      <c r="L861" s="205"/>
    </row>
    <row r="862" ht="15" customHeight="1">
      <c r="A862" s="202"/>
      <c r="B862" s="204"/>
      <c r="C862" s="314"/>
      <c r="D862" s="204"/>
      <c r="E862" s="204"/>
      <c r="F862" s="204"/>
      <c r="G862" s="204"/>
      <c r="H862" s="204"/>
      <c r="I862" s="204"/>
      <c r="J862" s="204"/>
      <c r="K862" s="204"/>
      <c r="L862" s="205"/>
    </row>
    <row r="863" ht="15" customHeight="1">
      <c r="A863" s="202"/>
      <c r="B863" s="204"/>
      <c r="C863" s="314"/>
      <c r="D863" s="204"/>
      <c r="E863" s="204"/>
      <c r="F863" s="204"/>
      <c r="G863" s="204"/>
      <c r="H863" s="204"/>
      <c r="I863" s="204"/>
      <c r="J863" s="204"/>
      <c r="K863" s="204"/>
      <c r="L863" s="205"/>
    </row>
    <row r="864" ht="15" customHeight="1">
      <c r="A864" s="202"/>
      <c r="B864" s="204"/>
      <c r="C864" s="314"/>
      <c r="D864" s="204"/>
      <c r="E864" s="204"/>
      <c r="F864" s="204"/>
      <c r="G864" s="204"/>
      <c r="H864" s="204"/>
      <c r="I864" s="204"/>
      <c r="J864" s="204"/>
      <c r="K864" s="204"/>
      <c r="L864" s="205"/>
    </row>
    <row r="865" ht="15" customHeight="1">
      <c r="A865" s="202"/>
      <c r="B865" s="204"/>
      <c r="C865" s="314"/>
      <c r="D865" s="204"/>
      <c r="E865" s="204"/>
      <c r="F865" s="204"/>
      <c r="G865" s="204"/>
      <c r="H865" s="204"/>
      <c r="I865" s="204"/>
      <c r="J865" s="204"/>
      <c r="K865" s="204"/>
      <c r="L865" s="205"/>
    </row>
    <row r="866" ht="15" customHeight="1">
      <c r="A866" s="202"/>
      <c r="B866" s="204"/>
      <c r="C866" s="314"/>
      <c r="D866" s="204"/>
      <c r="E866" s="204"/>
      <c r="F866" s="204"/>
      <c r="G866" s="204"/>
      <c r="H866" s="204"/>
      <c r="I866" s="204"/>
      <c r="J866" s="204"/>
      <c r="K866" s="204"/>
      <c r="L866" s="205"/>
    </row>
    <row r="867" ht="15" customHeight="1">
      <c r="A867" s="202"/>
      <c r="B867" s="204"/>
      <c r="C867" s="314"/>
      <c r="D867" s="204"/>
      <c r="E867" s="204"/>
      <c r="F867" s="204"/>
      <c r="G867" s="204"/>
      <c r="H867" s="204"/>
      <c r="I867" s="204"/>
      <c r="J867" s="204"/>
      <c r="K867" s="204"/>
      <c r="L867" s="205"/>
    </row>
    <row r="868" ht="15" customHeight="1">
      <c r="A868" s="202"/>
      <c r="B868" s="204"/>
      <c r="C868" s="314"/>
      <c r="D868" s="204"/>
      <c r="E868" s="204"/>
      <c r="F868" s="204"/>
      <c r="G868" s="204"/>
      <c r="H868" s="204"/>
      <c r="I868" s="204"/>
      <c r="J868" s="204"/>
      <c r="K868" s="204"/>
      <c r="L868" s="205"/>
    </row>
    <row r="869" ht="15" customHeight="1">
      <c r="A869" s="202"/>
      <c r="B869" s="204"/>
      <c r="C869" s="314"/>
      <c r="D869" s="204"/>
      <c r="E869" s="204"/>
      <c r="F869" s="204"/>
      <c r="G869" s="204"/>
      <c r="H869" s="204"/>
      <c r="I869" s="204"/>
      <c r="J869" s="204"/>
      <c r="K869" s="204"/>
      <c r="L869" s="205"/>
    </row>
    <row r="870" ht="15" customHeight="1">
      <c r="A870" s="202"/>
      <c r="B870" s="204"/>
      <c r="C870" s="314"/>
      <c r="D870" s="204"/>
      <c r="E870" s="204"/>
      <c r="F870" s="204"/>
      <c r="G870" s="204"/>
      <c r="H870" s="204"/>
      <c r="I870" s="204"/>
      <c r="J870" s="204"/>
      <c r="K870" s="204"/>
      <c r="L870" s="205"/>
    </row>
    <row r="871" ht="15" customHeight="1">
      <c r="A871" s="202"/>
      <c r="B871" s="204"/>
      <c r="C871" s="314"/>
      <c r="D871" s="204"/>
      <c r="E871" s="204"/>
      <c r="F871" s="204"/>
      <c r="G871" s="204"/>
      <c r="H871" s="204"/>
      <c r="I871" s="204"/>
      <c r="J871" s="204"/>
      <c r="K871" s="204"/>
      <c r="L871" s="205"/>
    </row>
    <row r="872" ht="15" customHeight="1">
      <c r="A872" s="202"/>
      <c r="B872" s="204"/>
      <c r="C872" s="314"/>
      <c r="D872" s="204"/>
      <c r="E872" s="204"/>
      <c r="F872" s="204"/>
      <c r="G872" s="204"/>
      <c r="H872" s="204"/>
      <c r="I872" s="204"/>
      <c r="J872" s="204"/>
      <c r="K872" s="204"/>
      <c r="L872" s="205"/>
    </row>
    <row r="873" ht="15" customHeight="1">
      <c r="A873" s="202"/>
      <c r="B873" s="204"/>
      <c r="C873" s="314"/>
      <c r="D873" s="204"/>
      <c r="E873" s="204"/>
      <c r="F873" s="204"/>
      <c r="G873" s="204"/>
      <c r="H873" s="204"/>
      <c r="I873" s="204"/>
      <c r="J873" s="204"/>
      <c r="K873" s="204"/>
      <c r="L873" s="205"/>
    </row>
    <row r="874" ht="15" customHeight="1">
      <c r="A874" s="202"/>
      <c r="B874" s="204"/>
      <c r="C874" s="314"/>
      <c r="D874" s="204"/>
      <c r="E874" s="204"/>
      <c r="F874" s="204"/>
      <c r="G874" s="204"/>
      <c r="H874" s="204"/>
      <c r="I874" s="204"/>
      <c r="J874" s="204"/>
      <c r="K874" s="204"/>
      <c r="L874" s="205"/>
    </row>
    <row r="875" ht="15" customHeight="1">
      <c r="A875" s="202"/>
      <c r="B875" s="204"/>
      <c r="C875" s="314"/>
      <c r="D875" s="204"/>
      <c r="E875" s="204"/>
      <c r="F875" s="204"/>
      <c r="G875" s="204"/>
      <c r="H875" s="204"/>
      <c r="I875" s="204"/>
      <c r="J875" s="204"/>
      <c r="K875" s="204"/>
      <c r="L875" s="205"/>
    </row>
    <row r="876" ht="15" customHeight="1">
      <c r="A876" s="202"/>
      <c r="B876" s="204"/>
      <c r="C876" s="314"/>
      <c r="D876" s="204"/>
      <c r="E876" s="204"/>
      <c r="F876" s="204"/>
      <c r="G876" s="204"/>
      <c r="H876" s="204"/>
      <c r="I876" s="204"/>
      <c r="J876" s="204"/>
      <c r="K876" s="204"/>
      <c r="L876" s="205"/>
    </row>
    <row r="877" ht="15" customHeight="1">
      <c r="A877" s="202"/>
      <c r="B877" s="204"/>
      <c r="C877" s="314"/>
      <c r="D877" s="204"/>
      <c r="E877" s="204"/>
      <c r="F877" s="204"/>
      <c r="G877" s="204"/>
      <c r="H877" s="204"/>
      <c r="I877" s="204"/>
      <c r="J877" s="204"/>
      <c r="K877" s="204"/>
      <c r="L877" s="205"/>
    </row>
    <row r="878" ht="15" customHeight="1">
      <c r="A878" s="202"/>
      <c r="B878" s="204"/>
      <c r="C878" s="314"/>
      <c r="D878" s="204"/>
      <c r="E878" s="204"/>
      <c r="F878" s="204"/>
      <c r="G878" s="204"/>
      <c r="H878" s="204"/>
      <c r="I878" s="204"/>
      <c r="J878" s="204"/>
      <c r="K878" s="204"/>
      <c r="L878" s="205"/>
    </row>
    <row r="879" ht="15" customHeight="1">
      <c r="A879" s="202"/>
      <c r="B879" s="204"/>
      <c r="C879" s="314"/>
      <c r="D879" s="204"/>
      <c r="E879" s="204"/>
      <c r="F879" s="204"/>
      <c r="G879" s="204"/>
      <c r="H879" s="204"/>
      <c r="I879" s="204"/>
      <c r="J879" s="204"/>
      <c r="K879" s="204"/>
      <c r="L879" s="205"/>
    </row>
    <row r="880" ht="15" customHeight="1">
      <c r="A880" s="202"/>
      <c r="B880" s="204"/>
      <c r="C880" s="314"/>
      <c r="D880" s="204"/>
      <c r="E880" s="204"/>
      <c r="F880" s="204"/>
      <c r="G880" s="204"/>
      <c r="H880" s="204"/>
      <c r="I880" s="204"/>
      <c r="J880" s="204"/>
      <c r="K880" s="204"/>
      <c r="L880" s="205"/>
    </row>
    <row r="881" ht="15" customHeight="1">
      <c r="A881" s="202"/>
      <c r="B881" s="204"/>
      <c r="C881" s="314"/>
      <c r="D881" s="204"/>
      <c r="E881" s="204"/>
      <c r="F881" s="204"/>
      <c r="G881" s="204"/>
      <c r="H881" s="204"/>
      <c r="I881" s="204"/>
      <c r="J881" s="204"/>
      <c r="K881" s="204"/>
      <c r="L881" s="205"/>
    </row>
    <row r="882" ht="15" customHeight="1">
      <c r="A882" s="202"/>
      <c r="B882" s="204"/>
      <c r="C882" s="314"/>
      <c r="D882" s="204"/>
      <c r="E882" s="204"/>
      <c r="F882" s="204"/>
      <c r="G882" s="204"/>
      <c r="H882" s="204"/>
      <c r="I882" s="204"/>
      <c r="J882" s="204"/>
      <c r="K882" s="204"/>
      <c r="L882" s="205"/>
    </row>
    <row r="883" ht="15" customHeight="1">
      <c r="A883" s="202"/>
      <c r="B883" s="204"/>
      <c r="C883" s="314"/>
      <c r="D883" s="204"/>
      <c r="E883" s="204"/>
      <c r="F883" s="204"/>
      <c r="G883" s="204"/>
      <c r="H883" s="204"/>
      <c r="I883" s="204"/>
      <c r="J883" s="204"/>
      <c r="K883" s="204"/>
      <c r="L883" s="205"/>
    </row>
    <row r="884" ht="15" customHeight="1">
      <c r="A884" s="202"/>
      <c r="B884" s="204"/>
      <c r="C884" s="314"/>
      <c r="D884" s="204"/>
      <c r="E884" s="204"/>
      <c r="F884" s="204"/>
      <c r="G884" s="204"/>
      <c r="H884" s="204"/>
      <c r="I884" s="204"/>
      <c r="J884" s="204"/>
      <c r="K884" s="204"/>
      <c r="L884" s="205"/>
    </row>
    <row r="885" ht="15" customHeight="1">
      <c r="A885" s="202"/>
      <c r="B885" s="204"/>
      <c r="C885" s="314"/>
      <c r="D885" s="204"/>
      <c r="E885" s="204"/>
      <c r="F885" s="204"/>
      <c r="G885" s="204"/>
      <c r="H885" s="204"/>
      <c r="I885" s="204"/>
      <c r="J885" s="204"/>
      <c r="K885" s="204"/>
      <c r="L885" s="205"/>
    </row>
    <row r="886" ht="15" customHeight="1">
      <c r="A886" s="202"/>
      <c r="B886" s="204"/>
      <c r="C886" s="314"/>
      <c r="D886" s="204"/>
      <c r="E886" s="204"/>
      <c r="F886" s="204"/>
      <c r="G886" s="204"/>
      <c r="H886" s="204"/>
      <c r="I886" s="204"/>
      <c r="J886" s="204"/>
      <c r="K886" s="204"/>
      <c r="L886" s="205"/>
    </row>
    <row r="887" ht="15" customHeight="1">
      <c r="A887" s="202"/>
      <c r="B887" s="204"/>
      <c r="C887" s="314"/>
      <c r="D887" s="204"/>
      <c r="E887" s="204"/>
      <c r="F887" s="204"/>
      <c r="G887" s="204"/>
      <c r="H887" s="204"/>
      <c r="I887" s="204"/>
      <c r="J887" s="204"/>
      <c r="K887" s="204"/>
      <c r="L887" s="205"/>
    </row>
    <row r="888" ht="15" customHeight="1">
      <c r="A888" s="202"/>
      <c r="B888" s="204"/>
      <c r="C888" s="314"/>
      <c r="D888" s="204"/>
      <c r="E888" s="204"/>
      <c r="F888" s="204"/>
      <c r="G888" s="204"/>
      <c r="H888" s="204"/>
      <c r="I888" s="204"/>
      <c r="J888" s="204"/>
      <c r="K888" s="204"/>
      <c r="L888" s="205"/>
    </row>
    <row r="889" ht="15" customHeight="1">
      <c r="A889" s="202"/>
      <c r="B889" s="204"/>
      <c r="C889" s="314"/>
      <c r="D889" s="204"/>
      <c r="E889" s="204"/>
      <c r="F889" s="204"/>
      <c r="G889" s="204"/>
      <c r="H889" s="204"/>
      <c r="I889" s="204"/>
      <c r="J889" s="204"/>
      <c r="K889" s="204"/>
      <c r="L889" s="205"/>
    </row>
    <row r="890" ht="15" customHeight="1">
      <c r="A890" s="202"/>
      <c r="B890" s="204"/>
      <c r="C890" s="314"/>
      <c r="D890" s="204"/>
      <c r="E890" s="204"/>
      <c r="F890" s="204"/>
      <c r="G890" s="204"/>
      <c r="H890" s="204"/>
      <c r="I890" s="204"/>
      <c r="J890" s="204"/>
      <c r="K890" s="204"/>
      <c r="L890" s="205"/>
    </row>
    <row r="891" ht="15" customHeight="1">
      <c r="A891" s="202"/>
      <c r="B891" s="204"/>
      <c r="C891" s="314"/>
      <c r="D891" s="204"/>
      <c r="E891" s="204"/>
      <c r="F891" s="204"/>
      <c r="G891" s="204"/>
      <c r="H891" s="204"/>
      <c r="I891" s="204"/>
      <c r="J891" s="204"/>
      <c r="K891" s="204"/>
      <c r="L891" s="205"/>
    </row>
    <row r="892" ht="15" customHeight="1">
      <c r="A892" s="202"/>
      <c r="B892" s="204"/>
      <c r="C892" s="314"/>
      <c r="D892" s="204"/>
      <c r="E892" s="204"/>
      <c r="F892" s="204"/>
      <c r="G892" s="204"/>
      <c r="H892" s="204"/>
      <c r="I892" s="204"/>
      <c r="J892" s="204"/>
      <c r="K892" s="204"/>
      <c r="L892" s="205"/>
    </row>
    <row r="893" ht="15" customHeight="1">
      <c r="A893" s="202"/>
      <c r="B893" s="204"/>
      <c r="C893" s="314"/>
      <c r="D893" s="204"/>
      <c r="E893" s="204"/>
      <c r="F893" s="204"/>
      <c r="G893" s="204"/>
      <c r="H893" s="204"/>
      <c r="I893" s="204"/>
      <c r="J893" s="204"/>
      <c r="K893" s="204"/>
      <c r="L893" s="205"/>
    </row>
    <row r="894" ht="15" customHeight="1">
      <c r="A894" s="202"/>
      <c r="B894" s="204"/>
      <c r="C894" s="314"/>
      <c r="D894" s="204"/>
      <c r="E894" s="204"/>
      <c r="F894" s="204"/>
      <c r="G894" s="204"/>
      <c r="H894" s="204"/>
      <c r="I894" s="204"/>
      <c r="J894" s="204"/>
      <c r="K894" s="204"/>
      <c r="L894" s="205"/>
    </row>
    <row r="895" ht="15" customHeight="1">
      <c r="A895" s="202"/>
      <c r="B895" s="204"/>
      <c r="C895" s="314"/>
      <c r="D895" s="204"/>
      <c r="E895" s="204"/>
      <c r="F895" s="204"/>
      <c r="G895" s="204"/>
      <c r="H895" s="204"/>
      <c r="I895" s="204"/>
      <c r="J895" s="204"/>
      <c r="K895" s="204"/>
      <c r="L895" s="205"/>
    </row>
    <row r="896" ht="15" customHeight="1">
      <c r="A896" s="202"/>
      <c r="B896" s="204"/>
      <c r="C896" s="314"/>
      <c r="D896" s="204"/>
      <c r="E896" s="204"/>
      <c r="F896" s="204"/>
      <c r="G896" s="204"/>
      <c r="H896" s="204"/>
      <c r="I896" s="204"/>
      <c r="J896" s="204"/>
      <c r="K896" s="204"/>
      <c r="L896" s="205"/>
    </row>
    <row r="897" ht="15" customHeight="1">
      <c r="A897" s="202"/>
      <c r="B897" s="204"/>
      <c r="C897" s="314"/>
      <c r="D897" s="204"/>
      <c r="E897" s="204"/>
      <c r="F897" s="204"/>
      <c r="G897" s="204"/>
      <c r="H897" s="204"/>
      <c r="I897" s="204"/>
      <c r="J897" s="204"/>
      <c r="K897" s="204"/>
      <c r="L897" s="205"/>
    </row>
    <row r="898" ht="15" customHeight="1">
      <c r="A898" s="202"/>
      <c r="B898" s="204"/>
      <c r="C898" s="314"/>
      <c r="D898" s="204"/>
      <c r="E898" s="204"/>
      <c r="F898" s="204"/>
      <c r="G898" s="204"/>
      <c r="H898" s="204"/>
      <c r="I898" s="204"/>
      <c r="J898" s="204"/>
      <c r="K898" s="204"/>
      <c r="L898" s="205"/>
    </row>
    <row r="899" ht="15" customHeight="1">
      <c r="A899" s="202"/>
      <c r="B899" s="204"/>
      <c r="C899" s="314"/>
      <c r="D899" s="204"/>
      <c r="E899" s="204"/>
      <c r="F899" s="204"/>
      <c r="G899" s="204"/>
      <c r="H899" s="204"/>
      <c r="I899" s="204"/>
      <c r="J899" s="204"/>
      <c r="K899" s="204"/>
      <c r="L899" s="205"/>
    </row>
    <row r="900" ht="15" customHeight="1">
      <c r="A900" s="202"/>
      <c r="B900" s="204"/>
      <c r="C900" s="314"/>
      <c r="D900" s="204"/>
      <c r="E900" s="204"/>
      <c r="F900" s="204"/>
      <c r="G900" s="204"/>
      <c r="H900" s="204"/>
      <c r="I900" s="204"/>
      <c r="J900" s="204"/>
      <c r="K900" s="204"/>
      <c r="L900" s="205"/>
    </row>
    <row r="901" ht="15" customHeight="1">
      <c r="A901" s="202"/>
      <c r="B901" s="204"/>
      <c r="C901" s="314"/>
      <c r="D901" s="204"/>
      <c r="E901" s="204"/>
      <c r="F901" s="204"/>
      <c r="G901" s="204"/>
      <c r="H901" s="204"/>
      <c r="I901" s="204"/>
      <c r="J901" s="204"/>
      <c r="K901" s="204"/>
      <c r="L901" s="205"/>
    </row>
    <row r="902" ht="15" customHeight="1">
      <c r="A902" s="202"/>
      <c r="B902" s="204"/>
      <c r="C902" s="314"/>
      <c r="D902" s="204"/>
      <c r="E902" s="204"/>
      <c r="F902" s="204"/>
      <c r="G902" s="204"/>
      <c r="H902" s="204"/>
      <c r="I902" s="204"/>
      <c r="J902" s="204"/>
      <c r="K902" s="204"/>
      <c r="L902" s="205"/>
    </row>
    <row r="903" ht="15" customHeight="1">
      <c r="A903" s="202"/>
      <c r="B903" s="204"/>
      <c r="C903" s="314"/>
      <c r="D903" s="204"/>
      <c r="E903" s="204"/>
      <c r="F903" s="204"/>
      <c r="G903" s="204"/>
      <c r="H903" s="204"/>
      <c r="I903" s="204"/>
      <c r="J903" s="204"/>
      <c r="K903" s="204"/>
      <c r="L903" s="205"/>
    </row>
    <row r="904" ht="15" customHeight="1">
      <c r="A904" s="202"/>
      <c r="B904" s="204"/>
      <c r="C904" s="314"/>
      <c r="D904" s="204"/>
      <c r="E904" s="204"/>
      <c r="F904" s="204"/>
      <c r="G904" s="204"/>
      <c r="H904" s="204"/>
      <c r="I904" s="204"/>
      <c r="J904" s="204"/>
      <c r="K904" s="204"/>
      <c r="L904" s="205"/>
    </row>
    <row r="905" ht="15" customHeight="1">
      <c r="A905" s="202"/>
      <c r="B905" s="204"/>
      <c r="C905" s="314"/>
      <c r="D905" s="204"/>
      <c r="E905" s="204"/>
      <c r="F905" s="204"/>
      <c r="G905" s="204"/>
      <c r="H905" s="204"/>
      <c r="I905" s="204"/>
      <c r="J905" s="204"/>
      <c r="K905" s="204"/>
      <c r="L905" s="205"/>
    </row>
    <row r="906" ht="15" customHeight="1">
      <c r="A906" s="202"/>
      <c r="B906" s="204"/>
      <c r="C906" s="314"/>
      <c r="D906" s="204"/>
      <c r="E906" s="204"/>
      <c r="F906" s="204"/>
      <c r="G906" s="204"/>
      <c r="H906" s="204"/>
      <c r="I906" s="204"/>
      <c r="J906" s="204"/>
      <c r="K906" s="204"/>
      <c r="L906" s="205"/>
    </row>
    <row r="907" ht="15" customHeight="1">
      <c r="A907" s="202"/>
      <c r="B907" s="204"/>
      <c r="C907" s="314"/>
      <c r="D907" s="204"/>
      <c r="E907" s="204"/>
      <c r="F907" s="204"/>
      <c r="G907" s="204"/>
      <c r="H907" s="204"/>
      <c r="I907" s="204"/>
      <c r="J907" s="204"/>
      <c r="K907" s="204"/>
      <c r="L907" s="205"/>
    </row>
    <row r="908" ht="15" customHeight="1">
      <c r="A908" s="202"/>
      <c r="B908" s="204"/>
      <c r="C908" s="314"/>
      <c r="D908" s="204"/>
      <c r="E908" s="204"/>
      <c r="F908" s="204"/>
      <c r="G908" s="204"/>
      <c r="H908" s="204"/>
      <c r="I908" s="204"/>
      <c r="J908" s="204"/>
      <c r="K908" s="204"/>
      <c r="L908" s="205"/>
    </row>
    <row r="909" ht="15" customHeight="1">
      <c r="A909" s="202"/>
      <c r="B909" s="204"/>
      <c r="C909" s="314"/>
      <c r="D909" s="204"/>
      <c r="E909" s="204"/>
      <c r="F909" s="204"/>
      <c r="G909" s="204"/>
      <c r="H909" s="204"/>
      <c r="I909" s="204"/>
      <c r="J909" s="204"/>
      <c r="K909" s="204"/>
      <c r="L909" s="205"/>
    </row>
    <row r="910" ht="15" customHeight="1">
      <c r="A910" s="202"/>
      <c r="B910" s="204"/>
      <c r="C910" s="314"/>
      <c r="D910" s="204"/>
      <c r="E910" s="204"/>
      <c r="F910" s="204"/>
      <c r="G910" s="204"/>
      <c r="H910" s="204"/>
      <c r="I910" s="204"/>
      <c r="J910" s="204"/>
      <c r="K910" s="204"/>
      <c r="L910" s="205"/>
    </row>
    <row r="911" ht="15" customHeight="1">
      <c r="A911" s="202"/>
      <c r="B911" s="204"/>
      <c r="C911" s="314"/>
      <c r="D911" s="204"/>
      <c r="E911" s="204"/>
      <c r="F911" s="204"/>
      <c r="G911" s="204"/>
      <c r="H911" s="204"/>
      <c r="I911" s="204"/>
      <c r="J911" s="204"/>
      <c r="K911" s="204"/>
      <c r="L911" s="205"/>
    </row>
    <row r="912" ht="15" customHeight="1">
      <c r="A912" s="202"/>
      <c r="B912" s="204"/>
      <c r="C912" s="314"/>
      <c r="D912" s="204"/>
      <c r="E912" s="204"/>
      <c r="F912" s="204"/>
      <c r="G912" s="204"/>
      <c r="H912" s="204"/>
      <c r="I912" s="204"/>
      <c r="J912" s="204"/>
      <c r="K912" s="204"/>
      <c r="L912" s="205"/>
    </row>
    <row r="913" ht="15" customHeight="1">
      <c r="A913" s="202"/>
      <c r="B913" s="204"/>
      <c r="C913" s="314"/>
      <c r="D913" s="204"/>
      <c r="E913" s="204"/>
      <c r="F913" s="204"/>
      <c r="G913" s="204"/>
      <c r="H913" s="204"/>
      <c r="I913" s="204"/>
      <c r="J913" s="204"/>
      <c r="K913" s="204"/>
      <c r="L913" s="205"/>
    </row>
    <row r="914" ht="15" customHeight="1">
      <c r="A914" s="202"/>
      <c r="B914" s="204"/>
      <c r="C914" s="314"/>
      <c r="D914" s="204"/>
      <c r="E914" s="204"/>
      <c r="F914" s="204"/>
      <c r="G914" s="204"/>
      <c r="H914" s="204"/>
      <c r="I914" s="204"/>
      <c r="J914" s="204"/>
      <c r="K914" s="204"/>
      <c r="L914" s="205"/>
    </row>
    <row r="915" ht="15" customHeight="1">
      <c r="A915" s="202"/>
      <c r="B915" s="204"/>
      <c r="C915" s="314"/>
      <c r="D915" s="204"/>
      <c r="E915" s="204"/>
      <c r="F915" s="204"/>
      <c r="G915" s="204"/>
      <c r="H915" s="204"/>
      <c r="I915" s="204"/>
      <c r="J915" s="204"/>
      <c r="K915" s="204"/>
      <c r="L915" s="205"/>
    </row>
    <row r="916" ht="15" customHeight="1">
      <c r="A916" s="202"/>
      <c r="B916" s="204"/>
      <c r="C916" s="314"/>
      <c r="D916" s="204"/>
      <c r="E916" s="204"/>
      <c r="F916" s="204"/>
      <c r="G916" s="204"/>
      <c r="H916" s="204"/>
      <c r="I916" s="204"/>
      <c r="J916" s="204"/>
      <c r="K916" s="204"/>
      <c r="L916" s="205"/>
    </row>
    <row r="917" ht="15" customHeight="1">
      <c r="A917" s="202"/>
      <c r="B917" s="204"/>
      <c r="C917" s="314"/>
      <c r="D917" s="204"/>
      <c r="E917" s="204"/>
      <c r="F917" s="204"/>
      <c r="G917" s="204"/>
      <c r="H917" s="204"/>
      <c r="I917" s="204"/>
      <c r="J917" s="204"/>
      <c r="K917" s="204"/>
      <c r="L917" s="205"/>
    </row>
    <row r="918" ht="15" customHeight="1">
      <c r="A918" s="202"/>
      <c r="B918" s="204"/>
      <c r="C918" s="314"/>
      <c r="D918" s="204"/>
      <c r="E918" s="204"/>
      <c r="F918" s="204"/>
      <c r="G918" s="204"/>
      <c r="H918" s="204"/>
      <c r="I918" s="204"/>
      <c r="J918" s="204"/>
      <c r="K918" s="204"/>
      <c r="L918" s="205"/>
    </row>
    <row r="919" ht="15" customHeight="1">
      <c r="A919" s="202"/>
      <c r="B919" s="204"/>
      <c r="C919" s="314"/>
      <c r="D919" s="204"/>
      <c r="E919" s="204"/>
      <c r="F919" s="204"/>
      <c r="G919" s="204"/>
      <c r="H919" s="204"/>
      <c r="I919" s="204"/>
      <c r="J919" s="204"/>
      <c r="K919" s="204"/>
      <c r="L919" s="205"/>
    </row>
    <row r="920" ht="15" customHeight="1">
      <c r="A920" s="202"/>
      <c r="B920" s="204"/>
      <c r="C920" s="314"/>
      <c r="D920" s="204"/>
      <c r="E920" s="204"/>
      <c r="F920" s="204"/>
      <c r="G920" s="204"/>
      <c r="H920" s="204"/>
      <c r="I920" s="204"/>
      <c r="J920" s="204"/>
      <c r="K920" s="204"/>
      <c r="L920" s="205"/>
    </row>
    <row r="921" ht="15" customHeight="1">
      <c r="A921" s="202"/>
      <c r="B921" s="204"/>
      <c r="C921" s="314"/>
      <c r="D921" s="204"/>
      <c r="E921" s="204"/>
      <c r="F921" s="204"/>
      <c r="G921" s="204"/>
      <c r="H921" s="204"/>
      <c r="I921" s="204"/>
      <c r="J921" s="204"/>
      <c r="K921" s="204"/>
      <c r="L921" s="205"/>
    </row>
    <row r="922" ht="15" customHeight="1">
      <c r="A922" s="202"/>
      <c r="B922" s="204"/>
      <c r="C922" s="314"/>
      <c r="D922" s="204"/>
      <c r="E922" s="204"/>
      <c r="F922" s="204"/>
      <c r="G922" s="204"/>
      <c r="H922" s="204"/>
      <c r="I922" s="204"/>
      <c r="J922" s="204"/>
      <c r="K922" s="204"/>
      <c r="L922" s="205"/>
    </row>
    <row r="923" ht="15" customHeight="1">
      <c r="A923" s="202"/>
      <c r="B923" s="204"/>
      <c r="C923" s="314"/>
      <c r="D923" s="204"/>
      <c r="E923" s="204"/>
      <c r="F923" s="204"/>
      <c r="G923" s="204"/>
      <c r="H923" s="204"/>
      <c r="I923" s="204"/>
      <c r="J923" s="204"/>
      <c r="K923" s="204"/>
      <c r="L923" s="205"/>
    </row>
    <row r="924" ht="15" customHeight="1">
      <c r="A924" s="202"/>
      <c r="B924" s="204"/>
      <c r="C924" s="314"/>
      <c r="D924" s="204"/>
      <c r="E924" s="204"/>
      <c r="F924" s="204"/>
      <c r="G924" s="204"/>
      <c r="H924" s="204"/>
      <c r="I924" s="204"/>
      <c r="J924" s="204"/>
      <c r="K924" s="204"/>
      <c r="L924" s="205"/>
    </row>
    <row r="925" ht="15" customHeight="1">
      <c r="A925" s="202"/>
      <c r="B925" s="204"/>
      <c r="C925" s="314"/>
      <c r="D925" s="204"/>
      <c r="E925" s="204"/>
      <c r="F925" s="204"/>
      <c r="G925" s="204"/>
      <c r="H925" s="204"/>
      <c r="I925" s="204"/>
      <c r="J925" s="204"/>
      <c r="K925" s="204"/>
      <c r="L925" s="205"/>
    </row>
    <row r="926" ht="15" customHeight="1">
      <c r="A926" s="202"/>
      <c r="B926" s="204"/>
      <c r="C926" s="314"/>
      <c r="D926" s="204"/>
      <c r="E926" s="204"/>
      <c r="F926" s="204"/>
      <c r="G926" s="204"/>
      <c r="H926" s="204"/>
      <c r="I926" s="204"/>
      <c r="J926" s="204"/>
      <c r="K926" s="204"/>
      <c r="L926" s="205"/>
    </row>
    <row r="927" ht="15" customHeight="1">
      <c r="A927" s="202"/>
      <c r="B927" s="204"/>
      <c r="C927" s="314"/>
      <c r="D927" s="204"/>
      <c r="E927" s="204"/>
      <c r="F927" s="204"/>
      <c r="G927" s="204"/>
      <c r="H927" s="204"/>
      <c r="I927" s="204"/>
      <c r="J927" s="204"/>
      <c r="K927" s="204"/>
      <c r="L927" s="205"/>
    </row>
    <row r="928" ht="15" customHeight="1">
      <c r="A928" s="202"/>
      <c r="B928" s="204"/>
      <c r="C928" s="314"/>
      <c r="D928" s="204"/>
      <c r="E928" s="204"/>
      <c r="F928" s="204"/>
      <c r="G928" s="204"/>
      <c r="H928" s="204"/>
      <c r="I928" s="204"/>
      <c r="J928" s="204"/>
      <c r="K928" s="204"/>
      <c r="L928" s="205"/>
    </row>
    <row r="929" ht="15" customHeight="1">
      <c r="A929" s="202"/>
      <c r="B929" s="204"/>
      <c r="C929" s="314"/>
      <c r="D929" s="204"/>
      <c r="E929" s="204"/>
      <c r="F929" s="204"/>
      <c r="G929" s="204"/>
      <c r="H929" s="204"/>
      <c r="I929" s="204"/>
      <c r="J929" s="204"/>
      <c r="K929" s="204"/>
      <c r="L929" s="205"/>
    </row>
    <row r="930" ht="15" customHeight="1">
      <c r="A930" s="202"/>
      <c r="B930" s="204"/>
      <c r="C930" s="314"/>
      <c r="D930" s="204"/>
      <c r="E930" s="204"/>
      <c r="F930" s="204"/>
      <c r="G930" s="204"/>
      <c r="H930" s="204"/>
      <c r="I930" s="204"/>
      <c r="J930" s="204"/>
      <c r="K930" s="204"/>
      <c r="L930" s="205"/>
    </row>
    <row r="931" ht="15" customHeight="1">
      <c r="A931" s="202"/>
      <c r="B931" s="204"/>
      <c r="C931" s="314"/>
      <c r="D931" s="204"/>
      <c r="E931" s="204"/>
      <c r="F931" s="204"/>
      <c r="G931" s="204"/>
      <c r="H931" s="204"/>
      <c r="I931" s="204"/>
      <c r="J931" s="204"/>
      <c r="K931" s="204"/>
      <c r="L931" s="205"/>
    </row>
    <row r="932" ht="15" customHeight="1">
      <c r="A932" s="202"/>
      <c r="B932" s="204"/>
      <c r="C932" s="314"/>
      <c r="D932" s="204"/>
      <c r="E932" s="204"/>
      <c r="F932" s="204"/>
      <c r="G932" s="204"/>
      <c r="H932" s="204"/>
      <c r="I932" s="204"/>
      <c r="J932" s="204"/>
      <c r="K932" s="204"/>
      <c r="L932" s="205"/>
    </row>
    <row r="933" ht="15" customHeight="1">
      <c r="A933" s="202"/>
      <c r="B933" s="204"/>
      <c r="C933" s="314"/>
      <c r="D933" s="204"/>
      <c r="E933" s="204"/>
      <c r="F933" s="204"/>
      <c r="G933" s="204"/>
      <c r="H933" s="204"/>
      <c r="I933" s="204"/>
      <c r="J933" s="204"/>
      <c r="K933" s="204"/>
      <c r="L933" s="205"/>
    </row>
    <row r="934" ht="15" customHeight="1">
      <c r="A934" s="202"/>
      <c r="B934" s="204"/>
      <c r="C934" s="314"/>
      <c r="D934" s="204"/>
      <c r="E934" s="204"/>
      <c r="F934" s="204"/>
      <c r="G934" s="204"/>
      <c r="H934" s="204"/>
      <c r="I934" s="204"/>
      <c r="J934" s="204"/>
      <c r="K934" s="204"/>
      <c r="L934" s="205"/>
    </row>
    <row r="935" ht="15" customHeight="1">
      <c r="A935" s="202"/>
      <c r="B935" s="204"/>
      <c r="C935" s="314"/>
      <c r="D935" s="204"/>
      <c r="E935" s="204"/>
      <c r="F935" s="204"/>
      <c r="G935" s="204"/>
      <c r="H935" s="204"/>
      <c r="I935" s="204"/>
      <c r="J935" s="204"/>
      <c r="K935" s="204"/>
      <c r="L935" s="205"/>
    </row>
    <row r="936" ht="15" customHeight="1">
      <c r="A936" s="202"/>
      <c r="B936" s="204"/>
      <c r="C936" s="314"/>
      <c r="D936" s="204"/>
      <c r="E936" s="204"/>
      <c r="F936" s="204"/>
      <c r="G936" s="204"/>
      <c r="H936" s="204"/>
      <c r="I936" s="204"/>
      <c r="J936" s="204"/>
      <c r="K936" s="204"/>
      <c r="L936" s="205"/>
    </row>
    <row r="937" ht="15" customHeight="1">
      <c r="A937" s="202"/>
      <c r="B937" s="204"/>
      <c r="C937" s="314"/>
      <c r="D937" s="204"/>
      <c r="E937" s="204"/>
      <c r="F937" s="204"/>
      <c r="G937" s="204"/>
      <c r="H937" s="204"/>
      <c r="I937" s="204"/>
      <c r="J937" s="204"/>
      <c r="K937" s="204"/>
      <c r="L937" s="205"/>
    </row>
    <row r="938" ht="15" customHeight="1">
      <c r="A938" s="202"/>
      <c r="B938" s="204"/>
      <c r="C938" s="314"/>
      <c r="D938" s="204"/>
      <c r="E938" s="204"/>
      <c r="F938" s="204"/>
      <c r="G938" s="204"/>
      <c r="H938" s="204"/>
      <c r="I938" s="204"/>
      <c r="J938" s="204"/>
      <c r="K938" s="204"/>
      <c r="L938" s="205"/>
    </row>
    <row r="939" ht="15" customHeight="1">
      <c r="A939" s="202"/>
      <c r="B939" s="204"/>
      <c r="C939" s="314"/>
      <c r="D939" s="204"/>
      <c r="E939" s="204"/>
      <c r="F939" s="204"/>
      <c r="G939" s="204"/>
      <c r="H939" s="204"/>
      <c r="I939" s="204"/>
      <c r="J939" s="204"/>
      <c r="K939" s="204"/>
      <c r="L939" s="205"/>
    </row>
    <row r="940" ht="15" customHeight="1">
      <c r="A940" s="202"/>
      <c r="B940" s="204"/>
      <c r="C940" s="314"/>
      <c r="D940" s="204"/>
      <c r="E940" s="204"/>
      <c r="F940" s="204"/>
      <c r="G940" s="204"/>
      <c r="H940" s="204"/>
      <c r="I940" s="204"/>
      <c r="J940" s="204"/>
      <c r="K940" s="204"/>
      <c r="L940" s="205"/>
    </row>
    <row r="941" ht="15" customHeight="1">
      <c r="A941" s="202"/>
      <c r="B941" s="204"/>
      <c r="C941" s="314"/>
      <c r="D941" s="204"/>
      <c r="E941" s="204"/>
      <c r="F941" s="204"/>
      <c r="G941" s="204"/>
      <c r="H941" s="204"/>
      <c r="I941" s="204"/>
      <c r="J941" s="204"/>
      <c r="K941" s="204"/>
      <c r="L941" s="205"/>
    </row>
    <row r="942" ht="15" customHeight="1">
      <c r="A942" s="202"/>
      <c r="B942" s="204"/>
      <c r="C942" s="314"/>
      <c r="D942" s="204"/>
      <c r="E942" s="204"/>
      <c r="F942" s="204"/>
      <c r="G942" s="204"/>
      <c r="H942" s="204"/>
      <c r="I942" s="204"/>
      <c r="J942" s="204"/>
      <c r="K942" s="204"/>
      <c r="L942" s="205"/>
    </row>
    <row r="943" ht="15" customHeight="1">
      <c r="A943" s="202"/>
      <c r="B943" s="204"/>
      <c r="C943" s="314"/>
      <c r="D943" s="204"/>
      <c r="E943" s="204"/>
      <c r="F943" s="204"/>
      <c r="G943" s="204"/>
      <c r="H943" s="204"/>
      <c r="I943" s="204"/>
      <c r="J943" s="204"/>
      <c r="K943" s="204"/>
      <c r="L943" s="205"/>
    </row>
    <row r="944" ht="15" customHeight="1">
      <c r="A944" s="202"/>
      <c r="B944" s="204"/>
      <c r="C944" s="314"/>
      <c r="D944" s="204"/>
      <c r="E944" s="204"/>
      <c r="F944" s="204"/>
      <c r="G944" s="204"/>
      <c r="H944" s="204"/>
      <c r="I944" s="204"/>
      <c r="J944" s="204"/>
      <c r="K944" s="204"/>
      <c r="L944" s="205"/>
    </row>
    <row r="945" ht="15" customHeight="1">
      <c r="A945" s="202"/>
      <c r="B945" s="204"/>
      <c r="C945" s="314"/>
      <c r="D945" s="204"/>
      <c r="E945" s="204"/>
      <c r="F945" s="204"/>
      <c r="G945" s="204"/>
      <c r="H945" s="204"/>
      <c r="I945" s="204"/>
      <c r="J945" s="204"/>
      <c r="K945" s="204"/>
      <c r="L945" s="205"/>
    </row>
    <row r="946" ht="15" customHeight="1">
      <c r="A946" s="202"/>
      <c r="B946" s="204"/>
      <c r="C946" s="314"/>
      <c r="D946" s="204"/>
      <c r="E946" s="204"/>
      <c r="F946" s="204"/>
      <c r="G946" s="204"/>
      <c r="H946" s="204"/>
      <c r="I946" s="204"/>
      <c r="J946" s="204"/>
      <c r="K946" s="204"/>
      <c r="L946" s="205"/>
    </row>
    <row r="947" ht="15" customHeight="1">
      <c r="A947" s="202"/>
      <c r="B947" s="204"/>
      <c r="C947" s="314"/>
      <c r="D947" s="204"/>
      <c r="E947" s="204"/>
      <c r="F947" s="204"/>
      <c r="G947" s="204"/>
      <c r="H947" s="204"/>
      <c r="I947" s="204"/>
      <c r="J947" s="204"/>
      <c r="K947" s="204"/>
      <c r="L947" s="205"/>
    </row>
    <row r="948" ht="15" customHeight="1">
      <c r="A948" s="202"/>
      <c r="B948" s="204"/>
      <c r="C948" s="314"/>
      <c r="D948" s="204"/>
      <c r="E948" s="204"/>
      <c r="F948" s="204"/>
      <c r="G948" s="204"/>
      <c r="H948" s="204"/>
      <c r="I948" s="204"/>
      <c r="J948" s="204"/>
      <c r="K948" s="204"/>
      <c r="L948" s="205"/>
    </row>
    <row r="949" ht="15" customHeight="1">
      <c r="A949" s="202"/>
      <c r="B949" s="204"/>
      <c r="C949" s="314"/>
      <c r="D949" s="204"/>
      <c r="E949" s="204"/>
      <c r="F949" s="204"/>
      <c r="G949" s="204"/>
      <c r="H949" s="204"/>
      <c r="I949" s="204"/>
      <c r="J949" s="204"/>
      <c r="K949" s="204"/>
      <c r="L949" s="205"/>
    </row>
    <row r="950" ht="15" customHeight="1">
      <c r="A950" s="202"/>
      <c r="B950" s="204"/>
      <c r="C950" s="314"/>
      <c r="D950" s="204"/>
      <c r="E950" s="204"/>
      <c r="F950" s="204"/>
      <c r="G950" s="204"/>
      <c r="H950" s="204"/>
      <c r="I950" s="204"/>
      <c r="J950" s="204"/>
      <c r="K950" s="204"/>
      <c r="L950" s="205"/>
    </row>
    <row r="951" ht="15" customHeight="1">
      <c r="A951" s="202"/>
      <c r="B951" s="204"/>
      <c r="C951" s="314"/>
      <c r="D951" s="204"/>
      <c r="E951" s="204"/>
      <c r="F951" s="204"/>
      <c r="G951" s="204"/>
      <c r="H951" s="204"/>
      <c r="I951" s="204"/>
      <c r="J951" s="204"/>
      <c r="K951" s="204"/>
      <c r="L951" s="205"/>
    </row>
    <row r="952" ht="15" customHeight="1">
      <c r="A952" s="202"/>
      <c r="B952" s="204"/>
      <c r="C952" s="314"/>
      <c r="D952" s="204"/>
      <c r="E952" s="204"/>
      <c r="F952" s="204"/>
      <c r="G952" s="204"/>
      <c r="H952" s="204"/>
      <c r="I952" s="204"/>
      <c r="J952" s="204"/>
      <c r="K952" s="204"/>
      <c r="L952" s="205"/>
    </row>
    <row r="953" ht="15" customHeight="1">
      <c r="A953" s="202"/>
      <c r="B953" s="204"/>
      <c r="C953" s="314"/>
      <c r="D953" s="204"/>
      <c r="E953" s="204"/>
      <c r="F953" s="204"/>
      <c r="G953" s="204"/>
      <c r="H953" s="204"/>
      <c r="I953" s="204"/>
      <c r="J953" s="204"/>
      <c r="K953" s="204"/>
      <c r="L953" s="205"/>
    </row>
    <row r="954" ht="15" customHeight="1">
      <c r="A954" s="202"/>
      <c r="B954" s="204"/>
      <c r="C954" s="314"/>
      <c r="D954" s="204"/>
      <c r="E954" s="204"/>
      <c r="F954" s="204"/>
      <c r="G954" s="204"/>
      <c r="H954" s="204"/>
      <c r="I954" s="204"/>
      <c r="J954" s="204"/>
      <c r="K954" s="204"/>
      <c r="L954" s="205"/>
    </row>
    <row r="955" ht="15" customHeight="1">
      <c r="A955" s="202"/>
      <c r="B955" s="204"/>
      <c r="C955" s="314"/>
      <c r="D955" s="204"/>
      <c r="E955" s="204"/>
      <c r="F955" s="204"/>
      <c r="G955" s="204"/>
      <c r="H955" s="204"/>
      <c r="I955" s="204"/>
      <c r="J955" s="204"/>
      <c r="K955" s="204"/>
      <c r="L955" s="205"/>
    </row>
    <row r="956" ht="15" customHeight="1">
      <c r="A956" s="202"/>
      <c r="B956" s="204"/>
      <c r="C956" s="314"/>
      <c r="D956" s="204"/>
      <c r="E956" s="204"/>
      <c r="F956" s="204"/>
      <c r="G956" s="204"/>
      <c r="H956" s="204"/>
      <c r="I956" s="204"/>
      <c r="J956" s="204"/>
      <c r="K956" s="204"/>
      <c r="L956" s="205"/>
    </row>
    <row r="957" ht="15" customHeight="1">
      <c r="A957" s="202"/>
      <c r="B957" s="204"/>
      <c r="C957" s="314"/>
      <c r="D957" s="204"/>
      <c r="E957" s="204"/>
      <c r="F957" s="204"/>
      <c r="G957" s="204"/>
      <c r="H957" s="204"/>
      <c r="I957" s="204"/>
      <c r="J957" s="204"/>
      <c r="K957" s="204"/>
      <c r="L957" s="205"/>
    </row>
    <row r="958" ht="15" customHeight="1">
      <c r="A958" s="202"/>
      <c r="B958" s="204"/>
      <c r="C958" s="314"/>
      <c r="D958" s="204"/>
      <c r="E958" s="204"/>
      <c r="F958" s="204"/>
      <c r="G958" s="204"/>
      <c r="H958" s="204"/>
      <c r="I958" s="204"/>
      <c r="J958" s="204"/>
      <c r="K958" s="204"/>
      <c r="L958" s="205"/>
    </row>
    <row r="959" ht="15" customHeight="1">
      <c r="A959" s="202"/>
      <c r="B959" s="204"/>
      <c r="C959" s="314"/>
      <c r="D959" s="204"/>
      <c r="E959" s="204"/>
      <c r="F959" s="204"/>
      <c r="G959" s="204"/>
      <c r="H959" s="204"/>
      <c r="I959" s="204"/>
      <c r="J959" s="204"/>
      <c r="K959" s="204"/>
      <c r="L959" s="205"/>
    </row>
    <row r="960" ht="15" customHeight="1">
      <c r="A960" s="202"/>
      <c r="B960" s="204"/>
      <c r="C960" s="314"/>
      <c r="D960" s="204"/>
      <c r="E960" s="204"/>
      <c r="F960" s="204"/>
      <c r="G960" s="204"/>
      <c r="H960" s="204"/>
      <c r="I960" s="204"/>
      <c r="J960" s="204"/>
      <c r="K960" s="204"/>
      <c r="L960" s="205"/>
    </row>
    <row r="961" ht="15" customHeight="1">
      <c r="A961" s="202"/>
      <c r="B961" s="204"/>
      <c r="C961" s="314"/>
      <c r="D961" s="204"/>
      <c r="E961" s="204"/>
      <c r="F961" s="204"/>
      <c r="G961" s="204"/>
      <c r="H961" s="204"/>
      <c r="I961" s="204"/>
      <c r="J961" s="204"/>
      <c r="K961" s="204"/>
      <c r="L961" s="205"/>
    </row>
    <row r="962" ht="15" customHeight="1">
      <c r="A962" s="202"/>
      <c r="B962" s="204"/>
      <c r="C962" s="314"/>
      <c r="D962" s="204"/>
      <c r="E962" s="204"/>
      <c r="F962" s="204"/>
      <c r="G962" s="204"/>
      <c r="H962" s="204"/>
      <c r="I962" s="204"/>
      <c r="J962" s="204"/>
      <c r="K962" s="204"/>
      <c r="L962" s="205"/>
    </row>
    <row r="963" ht="15" customHeight="1">
      <c r="A963" s="202"/>
      <c r="B963" s="204"/>
      <c r="C963" s="314"/>
      <c r="D963" s="204"/>
      <c r="E963" s="204"/>
      <c r="F963" s="204"/>
      <c r="G963" s="204"/>
      <c r="H963" s="204"/>
      <c r="I963" s="204"/>
      <c r="J963" s="204"/>
      <c r="K963" s="204"/>
      <c r="L963" s="205"/>
    </row>
    <row r="964" ht="15" customHeight="1">
      <c r="A964" s="202"/>
      <c r="B964" s="204"/>
      <c r="C964" s="314"/>
      <c r="D964" s="204"/>
      <c r="E964" s="204"/>
      <c r="F964" s="204"/>
      <c r="G964" s="204"/>
      <c r="H964" s="204"/>
      <c r="I964" s="204"/>
      <c r="J964" s="204"/>
      <c r="K964" s="204"/>
      <c r="L964" s="205"/>
    </row>
    <row r="965" ht="15" customHeight="1">
      <c r="A965" s="202"/>
      <c r="B965" s="204"/>
      <c r="C965" s="314"/>
      <c r="D965" s="204"/>
      <c r="E965" s="204"/>
      <c r="F965" s="204"/>
      <c r="G965" s="204"/>
      <c r="H965" s="204"/>
      <c r="I965" s="204"/>
      <c r="J965" s="204"/>
      <c r="K965" s="204"/>
      <c r="L965" s="205"/>
    </row>
    <row r="966" ht="15" customHeight="1">
      <c r="A966" s="202"/>
      <c r="B966" s="204"/>
      <c r="C966" s="314"/>
      <c r="D966" s="204"/>
      <c r="E966" s="204"/>
      <c r="F966" s="204"/>
      <c r="G966" s="204"/>
      <c r="H966" s="204"/>
      <c r="I966" s="204"/>
      <c r="J966" s="204"/>
      <c r="K966" s="204"/>
      <c r="L966" s="205"/>
    </row>
    <row r="967" ht="15" customHeight="1">
      <c r="A967" s="202"/>
      <c r="B967" s="204"/>
      <c r="C967" s="314"/>
      <c r="D967" s="204"/>
      <c r="E967" s="204"/>
      <c r="F967" s="204"/>
      <c r="G967" s="204"/>
      <c r="H967" s="204"/>
      <c r="I967" s="204"/>
      <c r="J967" s="204"/>
      <c r="K967" s="204"/>
      <c r="L967" s="205"/>
    </row>
    <row r="968" ht="15" customHeight="1">
      <c r="A968" s="202"/>
      <c r="B968" s="204"/>
      <c r="C968" s="314"/>
      <c r="D968" s="204"/>
      <c r="E968" s="204"/>
      <c r="F968" s="204"/>
      <c r="G968" s="204"/>
      <c r="H968" s="204"/>
      <c r="I968" s="204"/>
      <c r="J968" s="204"/>
      <c r="K968" s="204"/>
      <c r="L968" s="205"/>
    </row>
    <row r="969" ht="15" customHeight="1">
      <c r="A969" s="202"/>
      <c r="B969" s="204"/>
      <c r="C969" s="314"/>
      <c r="D969" s="204"/>
      <c r="E969" s="204"/>
      <c r="F969" s="204"/>
      <c r="G969" s="204"/>
      <c r="H969" s="204"/>
      <c r="I969" s="204"/>
      <c r="J969" s="204"/>
      <c r="K969" s="204"/>
      <c r="L969" s="205"/>
    </row>
    <row r="970" ht="15" customHeight="1">
      <c r="A970" s="202"/>
      <c r="B970" s="204"/>
      <c r="C970" s="314"/>
      <c r="D970" s="204"/>
      <c r="E970" s="204"/>
      <c r="F970" s="204"/>
      <c r="G970" s="204"/>
      <c r="H970" s="204"/>
      <c r="I970" s="204"/>
      <c r="J970" s="204"/>
      <c r="K970" s="204"/>
      <c r="L970" s="205"/>
    </row>
    <row r="971" ht="15" customHeight="1">
      <c r="A971" s="202"/>
      <c r="B971" s="204"/>
      <c r="C971" s="314"/>
      <c r="D971" s="204"/>
      <c r="E971" s="204"/>
      <c r="F971" s="204"/>
      <c r="G971" s="204"/>
      <c r="H971" s="204"/>
      <c r="I971" s="204"/>
      <c r="J971" s="204"/>
      <c r="K971" s="204"/>
      <c r="L971" s="205"/>
    </row>
    <row r="972" ht="15" customHeight="1">
      <c r="A972" s="202"/>
      <c r="B972" s="204"/>
      <c r="C972" s="314"/>
      <c r="D972" s="204"/>
      <c r="E972" s="204"/>
      <c r="F972" s="204"/>
      <c r="G972" s="204"/>
      <c r="H972" s="204"/>
      <c r="I972" s="204"/>
      <c r="J972" s="204"/>
      <c r="K972" s="204"/>
      <c r="L972" s="205"/>
    </row>
    <row r="973" ht="15" customHeight="1">
      <c r="A973" s="202"/>
      <c r="B973" s="204"/>
      <c r="C973" s="314"/>
      <c r="D973" s="204"/>
      <c r="E973" s="204"/>
      <c r="F973" s="204"/>
      <c r="G973" s="204"/>
      <c r="H973" s="204"/>
      <c r="I973" s="204"/>
      <c r="J973" s="204"/>
      <c r="K973" s="204"/>
      <c r="L973" s="205"/>
    </row>
    <row r="974" ht="15" customHeight="1">
      <c r="A974" s="202"/>
      <c r="B974" s="204"/>
      <c r="C974" s="314"/>
      <c r="D974" s="204"/>
      <c r="E974" s="204"/>
      <c r="F974" s="204"/>
      <c r="G974" s="204"/>
      <c r="H974" s="204"/>
      <c r="I974" s="204"/>
      <c r="J974" s="204"/>
      <c r="K974" s="204"/>
      <c r="L974" s="205"/>
    </row>
    <row r="975" ht="15" customHeight="1">
      <c r="A975" s="202"/>
      <c r="B975" s="204"/>
      <c r="C975" s="314"/>
      <c r="D975" s="204"/>
      <c r="E975" s="204"/>
      <c r="F975" s="204"/>
      <c r="G975" s="204"/>
      <c r="H975" s="204"/>
      <c r="I975" s="204"/>
      <c r="J975" s="204"/>
      <c r="K975" s="204"/>
      <c r="L975" s="205"/>
    </row>
    <row r="976" ht="15" customHeight="1">
      <c r="A976" s="202"/>
      <c r="B976" s="204"/>
      <c r="C976" s="314"/>
      <c r="D976" s="204"/>
      <c r="E976" s="204"/>
      <c r="F976" s="204"/>
      <c r="G976" s="204"/>
      <c r="H976" s="204"/>
      <c r="I976" s="204"/>
      <c r="J976" s="204"/>
      <c r="K976" s="204"/>
      <c r="L976" s="205"/>
    </row>
    <row r="977" ht="15" customHeight="1">
      <c r="A977" s="202"/>
      <c r="B977" s="204"/>
      <c r="C977" s="314"/>
      <c r="D977" s="204"/>
      <c r="E977" s="204"/>
      <c r="F977" s="204"/>
      <c r="G977" s="204"/>
      <c r="H977" s="204"/>
      <c r="I977" s="204"/>
      <c r="J977" s="204"/>
      <c r="K977" s="204"/>
      <c r="L977" s="205"/>
    </row>
    <row r="978" ht="15" customHeight="1">
      <c r="A978" s="202"/>
      <c r="B978" s="204"/>
      <c r="C978" s="314"/>
      <c r="D978" s="204"/>
      <c r="E978" s="204"/>
      <c r="F978" s="204"/>
      <c r="G978" s="204"/>
      <c r="H978" s="204"/>
      <c r="I978" s="204"/>
      <c r="J978" s="204"/>
      <c r="K978" s="204"/>
      <c r="L978" s="205"/>
    </row>
    <row r="979" ht="15" customHeight="1">
      <c r="A979" s="202"/>
      <c r="B979" s="204"/>
      <c r="C979" s="314"/>
      <c r="D979" s="204"/>
      <c r="E979" s="204"/>
      <c r="F979" s="204"/>
      <c r="G979" s="204"/>
      <c r="H979" s="204"/>
      <c r="I979" s="204"/>
      <c r="J979" s="204"/>
      <c r="K979" s="204"/>
      <c r="L979" s="205"/>
    </row>
    <row r="980" ht="15" customHeight="1">
      <c r="A980" s="202"/>
      <c r="B980" s="204"/>
      <c r="C980" s="314"/>
      <c r="D980" s="204"/>
      <c r="E980" s="204"/>
      <c r="F980" s="204"/>
      <c r="G980" s="204"/>
      <c r="H980" s="204"/>
      <c r="I980" s="204"/>
      <c r="J980" s="204"/>
      <c r="K980" s="204"/>
      <c r="L980" s="205"/>
    </row>
    <row r="981" ht="15" customHeight="1">
      <c r="A981" s="202"/>
      <c r="B981" s="204"/>
      <c r="C981" s="314"/>
      <c r="D981" s="204"/>
      <c r="E981" s="204"/>
      <c r="F981" s="204"/>
      <c r="G981" s="204"/>
      <c r="H981" s="204"/>
      <c r="I981" s="204"/>
      <c r="J981" s="204"/>
      <c r="K981" s="204"/>
      <c r="L981" s="205"/>
    </row>
    <row r="982" ht="15" customHeight="1">
      <c r="A982" s="202"/>
      <c r="B982" s="204"/>
      <c r="C982" s="314"/>
      <c r="D982" s="204"/>
      <c r="E982" s="204"/>
      <c r="F982" s="204"/>
      <c r="G982" s="204"/>
      <c r="H982" s="204"/>
      <c r="I982" s="204"/>
      <c r="J982" s="204"/>
      <c r="K982" s="204"/>
      <c r="L982" s="205"/>
    </row>
    <row r="983" ht="15" customHeight="1">
      <c r="A983" s="202"/>
      <c r="B983" s="204"/>
      <c r="C983" s="314"/>
      <c r="D983" s="204"/>
      <c r="E983" s="204"/>
      <c r="F983" s="204"/>
      <c r="G983" s="204"/>
      <c r="H983" s="204"/>
      <c r="I983" s="204"/>
      <c r="J983" s="204"/>
      <c r="K983" s="204"/>
      <c r="L983" s="205"/>
    </row>
    <row r="984" ht="15" customHeight="1">
      <c r="A984" s="202"/>
      <c r="B984" s="204"/>
      <c r="C984" s="314"/>
      <c r="D984" s="204"/>
      <c r="E984" s="204"/>
      <c r="F984" s="204"/>
      <c r="G984" s="204"/>
      <c r="H984" s="204"/>
      <c r="I984" s="204"/>
      <c r="J984" s="204"/>
      <c r="K984" s="204"/>
      <c r="L984" s="205"/>
    </row>
    <row r="985" ht="15" customHeight="1">
      <c r="A985" s="202"/>
      <c r="B985" s="204"/>
      <c r="C985" s="314"/>
      <c r="D985" s="204"/>
      <c r="E985" s="204"/>
      <c r="F985" s="204"/>
      <c r="G985" s="204"/>
      <c r="H985" s="204"/>
      <c r="I985" s="204"/>
      <c r="J985" s="204"/>
      <c r="K985" s="204"/>
      <c r="L985" s="205"/>
    </row>
    <row r="986" ht="15" customHeight="1">
      <c r="A986" s="202"/>
      <c r="B986" s="204"/>
      <c r="C986" s="314"/>
      <c r="D986" s="204"/>
      <c r="E986" s="204"/>
      <c r="F986" s="204"/>
      <c r="G986" s="204"/>
      <c r="H986" s="204"/>
      <c r="I986" s="204"/>
      <c r="J986" s="204"/>
      <c r="K986" s="204"/>
      <c r="L986" s="205"/>
    </row>
    <row r="987" ht="15" customHeight="1">
      <c r="A987" s="202"/>
      <c r="B987" s="204"/>
      <c r="C987" s="314"/>
      <c r="D987" s="204"/>
      <c r="E987" s="204"/>
      <c r="F987" s="204"/>
      <c r="G987" s="204"/>
      <c r="H987" s="204"/>
      <c r="I987" s="204"/>
      <c r="J987" s="204"/>
      <c r="K987" s="204"/>
      <c r="L987" s="205"/>
    </row>
    <row r="988" ht="15" customHeight="1">
      <c r="A988" s="202"/>
      <c r="B988" s="204"/>
      <c r="C988" s="314"/>
      <c r="D988" s="204"/>
      <c r="E988" s="204"/>
      <c r="F988" s="204"/>
      <c r="G988" s="204"/>
      <c r="H988" s="204"/>
      <c r="I988" s="204"/>
      <c r="J988" s="204"/>
      <c r="K988" s="204"/>
      <c r="L988" s="205"/>
    </row>
    <row r="989" ht="15" customHeight="1">
      <c r="A989" s="202"/>
      <c r="B989" s="204"/>
      <c r="C989" s="314"/>
      <c r="D989" s="204"/>
      <c r="E989" s="204"/>
      <c r="F989" s="204"/>
      <c r="G989" s="204"/>
      <c r="H989" s="204"/>
      <c r="I989" s="204"/>
      <c r="J989" s="204"/>
      <c r="K989" s="204"/>
      <c r="L989" s="205"/>
    </row>
    <row r="990" ht="15" customHeight="1">
      <c r="A990" s="202"/>
      <c r="B990" s="204"/>
      <c r="C990" s="314"/>
      <c r="D990" s="204"/>
      <c r="E990" s="204"/>
      <c r="F990" s="204"/>
      <c r="G990" s="204"/>
      <c r="H990" s="204"/>
      <c r="I990" s="204"/>
      <c r="J990" s="204"/>
      <c r="K990" s="204"/>
      <c r="L990" s="205"/>
    </row>
    <row r="991" ht="15" customHeight="1">
      <c r="A991" s="202"/>
      <c r="B991" s="204"/>
      <c r="C991" s="314"/>
      <c r="D991" s="204"/>
      <c r="E991" s="204"/>
      <c r="F991" s="204"/>
      <c r="G991" s="204"/>
      <c r="H991" s="204"/>
      <c r="I991" s="204"/>
      <c r="J991" s="204"/>
      <c r="K991" s="204"/>
      <c r="L991" s="205"/>
    </row>
    <row r="992" ht="15" customHeight="1">
      <c r="A992" s="202"/>
      <c r="B992" s="204"/>
      <c r="C992" s="314"/>
      <c r="D992" s="204"/>
      <c r="E992" s="204"/>
      <c r="F992" s="204"/>
      <c r="G992" s="204"/>
      <c r="H992" s="204"/>
      <c r="I992" s="204"/>
      <c r="J992" s="204"/>
      <c r="K992" s="204"/>
      <c r="L992" s="205"/>
    </row>
    <row r="993" ht="15" customHeight="1">
      <c r="A993" s="202"/>
      <c r="B993" s="204"/>
      <c r="C993" s="314"/>
      <c r="D993" s="204"/>
      <c r="E993" s="204"/>
      <c r="F993" s="204"/>
      <c r="G993" s="204"/>
      <c r="H993" s="204"/>
      <c r="I993" s="204"/>
      <c r="J993" s="204"/>
      <c r="K993" s="204"/>
      <c r="L993" s="205"/>
    </row>
    <row r="994" ht="15" customHeight="1">
      <c r="A994" s="202"/>
      <c r="B994" s="204"/>
      <c r="C994" s="314"/>
      <c r="D994" s="204"/>
      <c r="E994" s="204"/>
      <c r="F994" s="204"/>
      <c r="G994" s="204"/>
      <c r="H994" s="204"/>
      <c r="I994" s="204"/>
      <c r="J994" s="204"/>
      <c r="K994" s="204"/>
      <c r="L994" s="205"/>
    </row>
    <row r="995" ht="15" customHeight="1">
      <c r="A995" s="202"/>
      <c r="B995" s="204"/>
      <c r="C995" s="314"/>
      <c r="D995" s="204"/>
      <c r="E995" s="204"/>
      <c r="F995" s="204"/>
      <c r="G995" s="204"/>
      <c r="H995" s="204"/>
      <c r="I995" s="204"/>
      <c r="J995" s="204"/>
      <c r="K995" s="204"/>
      <c r="L995" s="205"/>
    </row>
    <row r="996" ht="15" customHeight="1">
      <c r="A996" s="202"/>
      <c r="B996" s="204"/>
      <c r="C996" s="314"/>
      <c r="D996" s="204"/>
      <c r="E996" s="204"/>
      <c r="F996" s="204"/>
      <c r="G996" s="204"/>
      <c r="H996" s="204"/>
      <c r="I996" s="204"/>
      <c r="J996" s="204"/>
      <c r="K996" s="204"/>
      <c r="L996" s="205"/>
    </row>
    <row r="997" ht="15" customHeight="1">
      <c r="A997" s="202"/>
      <c r="B997" s="204"/>
      <c r="C997" s="314"/>
      <c r="D997" s="204"/>
      <c r="E997" s="204"/>
      <c r="F997" s="204"/>
      <c r="G997" s="204"/>
      <c r="H997" s="204"/>
      <c r="I997" s="204"/>
      <c r="J997" s="204"/>
      <c r="K997" s="204"/>
      <c r="L997" s="205"/>
    </row>
    <row r="998" ht="15" customHeight="1">
      <c r="A998" s="202"/>
      <c r="B998" s="204"/>
      <c r="C998" s="314"/>
      <c r="D998" s="204"/>
      <c r="E998" s="204"/>
      <c r="F998" s="204"/>
      <c r="G998" s="204"/>
      <c r="H998" s="204"/>
      <c r="I998" s="204"/>
      <c r="J998" s="204"/>
      <c r="K998" s="204"/>
      <c r="L998" s="205"/>
    </row>
    <row r="999" ht="15" customHeight="1">
      <c r="A999" s="202"/>
      <c r="B999" s="204"/>
      <c r="C999" s="314"/>
      <c r="D999" s="204"/>
      <c r="E999" s="204"/>
      <c r="F999" s="204"/>
      <c r="G999" s="204"/>
      <c r="H999" s="204"/>
      <c r="I999" s="204"/>
      <c r="J999" s="204"/>
      <c r="K999" s="204"/>
      <c r="L999" s="205"/>
    </row>
    <row r="1000" ht="15" customHeight="1">
      <c r="A1000" s="202"/>
      <c r="B1000" s="204"/>
      <c r="C1000" s="314"/>
      <c r="D1000" s="204"/>
      <c r="E1000" s="204"/>
      <c r="F1000" s="204"/>
      <c r="G1000" s="204"/>
      <c r="H1000" s="204"/>
      <c r="I1000" s="204"/>
      <c r="J1000" s="204"/>
      <c r="K1000" s="204"/>
      <c r="L1000" s="205"/>
    </row>
    <row r="1001" ht="15" customHeight="1">
      <c r="A1001" s="202"/>
      <c r="B1001" s="204"/>
      <c r="C1001" s="314"/>
      <c r="D1001" s="204"/>
      <c r="E1001" s="204"/>
      <c r="F1001" s="204"/>
      <c r="G1001" s="204"/>
      <c r="H1001" s="204"/>
      <c r="I1001" s="204"/>
      <c r="J1001" s="204"/>
      <c r="K1001" s="204"/>
      <c r="L1001" s="205"/>
    </row>
    <row r="1002" ht="15" customHeight="1">
      <c r="A1002" s="202"/>
      <c r="B1002" s="204"/>
      <c r="C1002" s="314"/>
      <c r="D1002" s="204"/>
      <c r="E1002" s="204"/>
      <c r="F1002" s="204"/>
      <c r="G1002" s="204"/>
      <c r="H1002" s="204"/>
      <c r="I1002" s="204"/>
      <c r="J1002" s="204"/>
      <c r="K1002" s="204"/>
      <c r="L1002" s="205"/>
    </row>
    <row r="1003" ht="15" customHeight="1">
      <c r="A1003" s="202"/>
      <c r="B1003" s="204"/>
      <c r="C1003" s="314"/>
      <c r="D1003" s="204"/>
      <c r="E1003" s="204"/>
      <c r="F1003" s="204"/>
      <c r="G1003" s="204"/>
      <c r="H1003" s="204"/>
      <c r="I1003" s="204"/>
      <c r="J1003" s="204"/>
      <c r="K1003" s="204"/>
      <c r="L1003" s="205"/>
    </row>
    <row r="1004" ht="15" customHeight="1">
      <c r="A1004" s="202"/>
      <c r="B1004" s="204"/>
      <c r="C1004" s="314"/>
      <c r="D1004" s="204"/>
      <c r="E1004" s="204"/>
      <c r="F1004" s="204"/>
      <c r="G1004" s="204"/>
      <c r="H1004" s="204"/>
      <c r="I1004" s="204"/>
      <c r="J1004" s="204"/>
      <c r="K1004" s="204"/>
      <c r="L1004" s="205"/>
    </row>
    <row r="1005" ht="15" customHeight="1">
      <c r="A1005" s="202"/>
      <c r="B1005" s="204"/>
      <c r="C1005" s="314"/>
      <c r="D1005" s="204"/>
      <c r="E1005" s="204"/>
      <c r="F1005" s="204"/>
      <c r="G1005" s="204"/>
      <c r="H1005" s="204"/>
      <c r="I1005" s="204"/>
      <c r="J1005" s="204"/>
      <c r="K1005" s="204"/>
      <c r="L1005" s="205"/>
    </row>
    <row r="1006" ht="15" customHeight="1">
      <c r="A1006" s="202"/>
      <c r="B1006" s="204"/>
      <c r="C1006" s="314"/>
      <c r="D1006" s="204"/>
      <c r="E1006" s="204"/>
      <c r="F1006" s="204"/>
      <c r="G1006" s="204"/>
      <c r="H1006" s="204"/>
      <c r="I1006" s="204"/>
      <c r="J1006" s="204"/>
      <c r="K1006" s="204"/>
      <c r="L1006" s="205"/>
    </row>
    <row r="1007" ht="15" customHeight="1">
      <c r="A1007" s="202"/>
      <c r="B1007" s="204"/>
      <c r="C1007" s="314"/>
      <c r="D1007" s="204"/>
      <c r="E1007" s="204"/>
      <c r="F1007" s="204"/>
      <c r="G1007" s="204"/>
      <c r="H1007" s="204"/>
      <c r="I1007" s="204"/>
      <c r="J1007" s="204"/>
      <c r="K1007" s="204"/>
      <c r="L1007" s="205"/>
    </row>
    <row r="1008" ht="15" customHeight="1">
      <c r="A1008" s="202"/>
      <c r="B1008" s="204"/>
      <c r="C1008" s="314"/>
      <c r="D1008" s="204"/>
      <c r="E1008" s="204"/>
      <c r="F1008" s="204"/>
      <c r="G1008" s="204"/>
      <c r="H1008" s="204"/>
      <c r="I1008" s="204"/>
      <c r="J1008" s="204"/>
      <c r="K1008" s="204"/>
      <c r="L1008" s="205"/>
    </row>
    <row r="1009" ht="15" customHeight="1">
      <c r="A1009" s="202"/>
      <c r="B1009" s="204"/>
      <c r="C1009" s="314"/>
      <c r="D1009" s="204"/>
      <c r="E1009" s="204"/>
      <c r="F1009" s="204"/>
      <c r="G1009" s="204"/>
      <c r="H1009" s="204"/>
      <c r="I1009" s="204"/>
      <c r="J1009" s="204"/>
      <c r="K1009" s="204"/>
      <c r="L1009" s="205"/>
    </row>
    <row r="1010" ht="15" customHeight="1">
      <c r="A1010" s="202"/>
      <c r="B1010" s="204"/>
      <c r="C1010" s="314"/>
      <c r="D1010" s="204"/>
      <c r="E1010" s="204"/>
      <c r="F1010" s="204"/>
      <c r="G1010" s="204"/>
      <c r="H1010" s="204"/>
      <c r="I1010" s="204"/>
      <c r="J1010" s="204"/>
      <c r="K1010" s="204"/>
      <c r="L1010" s="205"/>
    </row>
    <row r="1011" ht="15" customHeight="1">
      <c r="A1011" s="202"/>
      <c r="B1011" s="204"/>
      <c r="C1011" s="314"/>
      <c r="D1011" s="204"/>
      <c r="E1011" s="204"/>
      <c r="F1011" s="204"/>
      <c r="G1011" s="204"/>
      <c r="H1011" s="204"/>
      <c r="I1011" s="204"/>
      <c r="J1011" s="204"/>
      <c r="K1011" s="204"/>
      <c r="L1011" s="205"/>
    </row>
    <row r="1012" ht="15" customHeight="1">
      <c r="A1012" s="202"/>
      <c r="B1012" s="204"/>
      <c r="C1012" s="314"/>
      <c r="D1012" s="204"/>
      <c r="E1012" s="204"/>
      <c r="F1012" s="204"/>
      <c r="G1012" s="204"/>
      <c r="H1012" s="204"/>
      <c r="I1012" s="204"/>
      <c r="J1012" s="204"/>
      <c r="K1012" s="204"/>
      <c r="L1012" s="205"/>
    </row>
    <row r="1013" ht="15" customHeight="1">
      <c r="A1013" s="202"/>
      <c r="B1013" s="204"/>
      <c r="C1013" s="314"/>
      <c r="D1013" s="204"/>
      <c r="E1013" s="204"/>
      <c r="F1013" s="204"/>
      <c r="G1013" s="204"/>
      <c r="H1013" s="204"/>
      <c r="I1013" s="204"/>
      <c r="J1013" s="204"/>
      <c r="K1013" s="204"/>
      <c r="L1013" s="205"/>
    </row>
    <row r="1014" ht="15" customHeight="1">
      <c r="A1014" s="202"/>
      <c r="B1014" s="204"/>
      <c r="C1014" s="314"/>
      <c r="D1014" s="204"/>
      <c r="E1014" s="204"/>
      <c r="F1014" s="204"/>
      <c r="G1014" s="204"/>
      <c r="H1014" s="204"/>
      <c r="I1014" s="204"/>
      <c r="J1014" s="204"/>
      <c r="K1014" s="204"/>
      <c r="L1014" s="205"/>
    </row>
    <row r="1015" ht="15" customHeight="1">
      <c r="A1015" s="202"/>
      <c r="B1015" s="204"/>
      <c r="C1015" s="314"/>
      <c r="D1015" s="204"/>
      <c r="E1015" s="204"/>
      <c r="F1015" s="204"/>
      <c r="G1015" s="204"/>
      <c r="H1015" s="204"/>
      <c r="I1015" s="204"/>
      <c r="J1015" s="204"/>
      <c r="K1015" s="204"/>
      <c r="L1015" s="205"/>
    </row>
    <row r="1016" ht="15" customHeight="1">
      <c r="A1016" s="202"/>
      <c r="B1016" s="204"/>
      <c r="C1016" s="314"/>
      <c r="D1016" s="204"/>
      <c r="E1016" s="204"/>
      <c r="F1016" s="204"/>
      <c r="G1016" s="204"/>
      <c r="H1016" s="204"/>
      <c r="I1016" s="204"/>
      <c r="J1016" s="204"/>
      <c r="K1016" s="204"/>
      <c r="L1016" s="205"/>
    </row>
    <row r="1017" ht="15" customHeight="1">
      <c r="A1017" s="202"/>
      <c r="B1017" s="204"/>
      <c r="C1017" s="314"/>
      <c r="D1017" s="204"/>
      <c r="E1017" s="204"/>
      <c r="F1017" s="204"/>
      <c r="G1017" s="204"/>
      <c r="H1017" s="204"/>
      <c r="I1017" s="204"/>
      <c r="J1017" s="204"/>
      <c r="K1017" s="204"/>
      <c r="L1017" s="205"/>
    </row>
    <row r="1018" ht="15" customHeight="1">
      <c r="A1018" s="202"/>
      <c r="B1018" s="204"/>
      <c r="C1018" s="314"/>
      <c r="D1018" s="204"/>
      <c r="E1018" s="204"/>
      <c r="F1018" s="204"/>
      <c r="G1018" s="204"/>
      <c r="H1018" s="204"/>
      <c r="I1018" s="204"/>
      <c r="J1018" s="204"/>
      <c r="K1018" s="204"/>
      <c r="L1018" s="205"/>
    </row>
    <row r="1019" ht="15" customHeight="1">
      <c r="A1019" s="202"/>
      <c r="B1019" s="204"/>
      <c r="C1019" s="314"/>
      <c r="D1019" s="204"/>
      <c r="E1019" s="204"/>
      <c r="F1019" s="204"/>
      <c r="G1019" s="204"/>
      <c r="H1019" s="204"/>
      <c r="I1019" s="204"/>
      <c r="J1019" s="204"/>
      <c r="K1019" s="204"/>
      <c r="L1019" s="205"/>
    </row>
    <row r="1020" ht="15" customHeight="1">
      <c r="A1020" s="202"/>
      <c r="B1020" s="204"/>
      <c r="C1020" s="314"/>
      <c r="D1020" s="204"/>
      <c r="E1020" s="204"/>
      <c r="F1020" s="204"/>
      <c r="G1020" s="204"/>
      <c r="H1020" s="204"/>
      <c r="I1020" s="204"/>
      <c r="J1020" s="204"/>
      <c r="K1020" s="204"/>
      <c r="L1020" s="205"/>
    </row>
    <row r="1021" ht="15" customHeight="1">
      <c r="A1021" s="202"/>
      <c r="B1021" s="204"/>
      <c r="C1021" s="314"/>
      <c r="D1021" s="204"/>
      <c r="E1021" s="204"/>
      <c r="F1021" s="204"/>
      <c r="G1021" s="204"/>
      <c r="H1021" s="204"/>
      <c r="I1021" s="204"/>
      <c r="J1021" s="204"/>
      <c r="K1021" s="204"/>
      <c r="L1021" s="205"/>
    </row>
    <row r="1022" ht="15" customHeight="1">
      <c r="A1022" s="202"/>
      <c r="B1022" s="204"/>
      <c r="C1022" s="314"/>
      <c r="D1022" s="204"/>
      <c r="E1022" s="204"/>
      <c r="F1022" s="204"/>
      <c r="G1022" s="204"/>
      <c r="H1022" s="204"/>
      <c r="I1022" s="204"/>
      <c r="J1022" s="204"/>
      <c r="K1022" s="204"/>
      <c r="L1022" s="205"/>
    </row>
    <row r="1023" ht="15" customHeight="1">
      <c r="A1023" s="202"/>
      <c r="B1023" s="204"/>
      <c r="C1023" s="314"/>
      <c r="D1023" s="204"/>
      <c r="E1023" s="204"/>
      <c r="F1023" s="204"/>
      <c r="G1023" s="204"/>
      <c r="H1023" s="204"/>
      <c r="I1023" s="204"/>
      <c r="J1023" s="204"/>
      <c r="K1023" s="204"/>
      <c r="L1023" s="205"/>
    </row>
    <row r="1024" ht="15" customHeight="1">
      <c r="A1024" s="202"/>
      <c r="B1024" s="204"/>
      <c r="C1024" s="314"/>
      <c r="D1024" s="204"/>
      <c r="E1024" s="204"/>
      <c r="F1024" s="204"/>
      <c r="G1024" s="204"/>
      <c r="H1024" s="204"/>
      <c r="I1024" s="204"/>
      <c r="J1024" s="204"/>
      <c r="K1024" s="204"/>
      <c r="L1024" s="205"/>
    </row>
    <row r="1025" ht="15" customHeight="1">
      <c r="A1025" s="202"/>
      <c r="B1025" s="204"/>
      <c r="C1025" s="314"/>
      <c r="D1025" s="204"/>
      <c r="E1025" s="204"/>
      <c r="F1025" s="204"/>
      <c r="G1025" s="204"/>
      <c r="H1025" s="204"/>
      <c r="I1025" s="204"/>
      <c r="J1025" s="204"/>
      <c r="K1025" s="204"/>
      <c r="L1025" s="205"/>
    </row>
    <row r="1026" ht="15" customHeight="1">
      <c r="A1026" s="202"/>
      <c r="B1026" s="204"/>
      <c r="C1026" s="314"/>
      <c r="D1026" s="204"/>
      <c r="E1026" s="204"/>
      <c r="F1026" s="204"/>
      <c r="G1026" s="204"/>
      <c r="H1026" s="204"/>
      <c r="I1026" s="204"/>
      <c r="J1026" s="204"/>
      <c r="K1026" s="204"/>
      <c r="L1026" s="205"/>
    </row>
    <row r="1027" ht="15" customHeight="1">
      <c r="A1027" s="202"/>
      <c r="B1027" s="204"/>
      <c r="C1027" s="314"/>
      <c r="D1027" s="204"/>
      <c r="E1027" s="204"/>
      <c r="F1027" s="204"/>
      <c r="G1027" s="204"/>
      <c r="H1027" s="204"/>
      <c r="I1027" s="204"/>
      <c r="J1027" s="204"/>
      <c r="K1027" s="204"/>
      <c r="L1027" s="205"/>
    </row>
    <row r="1028" ht="15" customHeight="1">
      <c r="A1028" s="202"/>
      <c r="B1028" s="204"/>
      <c r="C1028" s="314"/>
      <c r="D1028" s="204"/>
      <c r="E1028" s="204"/>
      <c r="F1028" s="204"/>
      <c r="G1028" s="204"/>
      <c r="H1028" s="204"/>
      <c r="I1028" s="204"/>
      <c r="J1028" s="204"/>
      <c r="K1028" s="204"/>
      <c r="L1028" s="205"/>
    </row>
    <row r="1029" ht="15" customHeight="1">
      <c r="A1029" s="202"/>
      <c r="B1029" s="204"/>
      <c r="C1029" s="314"/>
      <c r="D1029" s="204"/>
      <c r="E1029" s="204"/>
      <c r="F1029" s="204"/>
      <c r="G1029" s="204"/>
      <c r="H1029" s="204"/>
      <c r="I1029" s="204"/>
      <c r="J1029" s="204"/>
      <c r="K1029" s="204"/>
      <c r="L1029" s="205"/>
    </row>
    <row r="1030" ht="15" customHeight="1">
      <c r="A1030" s="202"/>
      <c r="B1030" s="204"/>
      <c r="C1030" s="314"/>
      <c r="D1030" s="204"/>
      <c r="E1030" s="204"/>
      <c r="F1030" s="204"/>
      <c r="G1030" s="204"/>
      <c r="H1030" s="204"/>
      <c r="I1030" s="204"/>
      <c r="J1030" s="204"/>
      <c r="K1030" s="204"/>
      <c r="L1030" s="205"/>
    </row>
    <row r="1031" ht="15" customHeight="1">
      <c r="A1031" s="202"/>
      <c r="B1031" s="204"/>
      <c r="C1031" s="314"/>
      <c r="D1031" s="204"/>
      <c r="E1031" s="204"/>
      <c r="F1031" s="204"/>
      <c r="G1031" s="204"/>
      <c r="H1031" s="204"/>
      <c r="I1031" s="204"/>
      <c r="J1031" s="204"/>
      <c r="K1031" s="204"/>
      <c r="L1031" s="205"/>
    </row>
    <row r="1032" ht="15" customHeight="1">
      <c r="A1032" s="202"/>
      <c r="B1032" s="204"/>
      <c r="C1032" s="314"/>
      <c r="D1032" s="204"/>
      <c r="E1032" s="204"/>
      <c r="F1032" s="204"/>
      <c r="G1032" s="204"/>
      <c r="H1032" s="204"/>
      <c r="I1032" s="204"/>
      <c r="J1032" s="204"/>
      <c r="K1032" s="204"/>
      <c r="L1032" s="205"/>
    </row>
    <row r="1033" ht="15" customHeight="1">
      <c r="A1033" s="202"/>
      <c r="B1033" s="204"/>
      <c r="C1033" s="314"/>
      <c r="D1033" s="204"/>
      <c r="E1033" s="204"/>
      <c r="F1033" s="204"/>
      <c r="G1033" s="204"/>
      <c r="H1033" s="204"/>
      <c r="I1033" s="204"/>
      <c r="J1033" s="204"/>
      <c r="K1033" s="204"/>
      <c r="L1033" s="205"/>
    </row>
    <row r="1034" ht="15" customHeight="1">
      <c r="A1034" s="202"/>
      <c r="B1034" s="204"/>
      <c r="C1034" s="314"/>
      <c r="D1034" s="204"/>
      <c r="E1034" s="204"/>
      <c r="F1034" s="204"/>
      <c r="G1034" s="204"/>
      <c r="H1034" s="204"/>
      <c r="I1034" s="204"/>
      <c r="J1034" s="204"/>
      <c r="K1034" s="204"/>
      <c r="L1034" s="205"/>
    </row>
    <row r="1035" ht="15" customHeight="1">
      <c r="A1035" s="202"/>
      <c r="B1035" s="204"/>
      <c r="C1035" s="314"/>
      <c r="D1035" s="204"/>
      <c r="E1035" s="204"/>
      <c r="F1035" s="204"/>
      <c r="G1035" s="204"/>
      <c r="H1035" s="204"/>
      <c r="I1035" s="204"/>
      <c r="J1035" s="204"/>
      <c r="K1035" s="204"/>
      <c r="L1035" s="205"/>
    </row>
    <row r="1036" ht="15" customHeight="1">
      <c r="A1036" s="202"/>
      <c r="B1036" s="204"/>
      <c r="C1036" s="314"/>
      <c r="D1036" s="204"/>
      <c r="E1036" s="204"/>
      <c r="F1036" s="204"/>
      <c r="G1036" s="204"/>
      <c r="H1036" s="204"/>
      <c r="I1036" s="204"/>
      <c r="J1036" s="204"/>
      <c r="K1036" s="204"/>
      <c r="L1036" s="205"/>
    </row>
    <row r="1037" ht="15" customHeight="1">
      <c r="A1037" s="202"/>
      <c r="B1037" s="204"/>
      <c r="C1037" s="314"/>
      <c r="D1037" s="204"/>
      <c r="E1037" s="204"/>
      <c r="F1037" s="204"/>
      <c r="G1037" s="204"/>
      <c r="H1037" s="204"/>
      <c r="I1037" s="204"/>
      <c r="J1037" s="204"/>
      <c r="K1037" s="204"/>
      <c r="L1037" s="205"/>
    </row>
    <row r="1038" ht="15" customHeight="1">
      <c r="A1038" s="202"/>
      <c r="B1038" s="204"/>
      <c r="C1038" s="314"/>
      <c r="D1038" s="204"/>
      <c r="E1038" s="204"/>
      <c r="F1038" s="204"/>
      <c r="G1038" s="204"/>
      <c r="H1038" s="204"/>
      <c r="I1038" s="204"/>
      <c r="J1038" s="204"/>
      <c r="K1038" s="204"/>
      <c r="L1038" s="205"/>
    </row>
    <row r="1039" ht="15" customHeight="1">
      <c r="A1039" s="202"/>
      <c r="B1039" s="204"/>
      <c r="C1039" s="314"/>
      <c r="D1039" s="204"/>
      <c r="E1039" s="204"/>
      <c r="F1039" s="204"/>
      <c r="G1039" s="204"/>
      <c r="H1039" s="204"/>
      <c r="I1039" s="204"/>
      <c r="J1039" s="204"/>
      <c r="K1039" s="204"/>
      <c r="L1039" s="205"/>
    </row>
    <row r="1040" ht="15" customHeight="1">
      <c r="A1040" s="202"/>
      <c r="B1040" s="204"/>
      <c r="C1040" s="314"/>
      <c r="D1040" s="204"/>
      <c r="E1040" s="204"/>
      <c r="F1040" s="204"/>
      <c r="G1040" s="204"/>
      <c r="H1040" s="204"/>
      <c r="I1040" s="204"/>
      <c r="J1040" s="204"/>
      <c r="K1040" s="204"/>
      <c r="L1040" s="205"/>
    </row>
    <row r="1041" ht="15" customHeight="1">
      <c r="A1041" s="202"/>
      <c r="B1041" s="204"/>
      <c r="C1041" s="314"/>
      <c r="D1041" s="204"/>
      <c r="E1041" s="204"/>
      <c r="F1041" s="204"/>
      <c r="G1041" s="204"/>
      <c r="H1041" s="204"/>
      <c r="I1041" s="204"/>
      <c r="J1041" s="204"/>
      <c r="K1041" s="204"/>
      <c r="L1041" s="205"/>
    </row>
    <row r="1042" ht="15" customHeight="1">
      <c r="A1042" s="202"/>
      <c r="B1042" s="204"/>
      <c r="C1042" s="314"/>
      <c r="D1042" s="204"/>
      <c r="E1042" s="204"/>
      <c r="F1042" s="204"/>
      <c r="G1042" s="204"/>
      <c r="H1042" s="204"/>
      <c r="I1042" s="204"/>
      <c r="J1042" s="204"/>
      <c r="K1042" s="204"/>
      <c r="L1042" s="205"/>
    </row>
    <row r="1043" ht="15" customHeight="1">
      <c r="A1043" s="202"/>
      <c r="B1043" s="204"/>
      <c r="C1043" s="314"/>
      <c r="D1043" s="204"/>
      <c r="E1043" s="204"/>
      <c r="F1043" s="204"/>
      <c r="G1043" s="204"/>
      <c r="H1043" s="204"/>
      <c r="I1043" s="204"/>
      <c r="J1043" s="204"/>
      <c r="K1043" s="204"/>
      <c r="L1043" s="205"/>
    </row>
    <row r="1044" ht="15" customHeight="1">
      <c r="A1044" s="202"/>
      <c r="B1044" s="204"/>
      <c r="C1044" s="314"/>
      <c r="D1044" s="204"/>
      <c r="E1044" s="204"/>
      <c r="F1044" s="204"/>
      <c r="G1044" s="204"/>
      <c r="H1044" s="204"/>
      <c r="I1044" s="204"/>
      <c r="J1044" s="204"/>
      <c r="K1044" s="204"/>
      <c r="L1044" s="205"/>
    </row>
    <row r="1045" ht="15" customHeight="1">
      <c r="A1045" s="202"/>
      <c r="B1045" s="204"/>
      <c r="C1045" s="314"/>
      <c r="D1045" s="204"/>
      <c r="E1045" s="204"/>
      <c r="F1045" s="204"/>
      <c r="G1045" s="204"/>
      <c r="H1045" s="204"/>
      <c r="I1045" s="204"/>
      <c r="J1045" s="204"/>
      <c r="K1045" s="204"/>
      <c r="L1045" s="205"/>
    </row>
    <row r="1046" ht="15" customHeight="1">
      <c r="A1046" s="202"/>
      <c r="B1046" s="204"/>
      <c r="C1046" s="314"/>
      <c r="D1046" s="204"/>
      <c r="E1046" s="204"/>
      <c r="F1046" s="204"/>
      <c r="G1046" s="204"/>
      <c r="H1046" s="204"/>
      <c r="I1046" s="204"/>
      <c r="J1046" s="204"/>
      <c r="K1046" s="204"/>
      <c r="L1046" s="205"/>
    </row>
    <row r="1047" ht="15" customHeight="1">
      <c r="A1047" s="202"/>
      <c r="B1047" s="204"/>
      <c r="C1047" s="314"/>
      <c r="D1047" s="204"/>
      <c r="E1047" s="204"/>
      <c r="F1047" s="204"/>
      <c r="G1047" s="204"/>
      <c r="H1047" s="204"/>
      <c r="I1047" s="204"/>
      <c r="J1047" s="204"/>
      <c r="K1047" s="204"/>
      <c r="L1047" s="205"/>
    </row>
    <row r="1048" ht="15" customHeight="1">
      <c r="A1048" s="202"/>
      <c r="B1048" s="204"/>
      <c r="C1048" s="314"/>
      <c r="D1048" s="204"/>
      <c r="E1048" s="204"/>
      <c r="F1048" s="204"/>
      <c r="G1048" s="204"/>
      <c r="H1048" s="204"/>
      <c r="I1048" s="204"/>
      <c r="J1048" s="204"/>
      <c r="K1048" s="204"/>
      <c r="L1048" s="205"/>
    </row>
    <row r="1049" ht="15" customHeight="1">
      <c r="A1049" s="202"/>
      <c r="B1049" s="204"/>
      <c r="C1049" s="314"/>
      <c r="D1049" s="204"/>
      <c r="E1049" s="204"/>
      <c r="F1049" s="204"/>
      <c r="G1049" s="204"/>
      <c r="H1049" s="204"/>
      <c r="I1049" s="204"/>
      <c r="J1049" s="204"/>
      <c r="K1049" s="204"/>
      <c r="L1049" s="205"/>
    </row>
    <row r="1050" ht="15" customHeight="1">
      <c r="A1050" s="202"/>
      <c r="B1050" s="204"/>
      <c r="C1050" s="314"/>
      <c r="D1050" s="204"/>
      <c r="E1050" s="204"/>
      <c r="F1050" s="204"/>
      <c r="G1050" s="204"/>
      <c r="H1050" s="204"/>
      <c r="I1050" s="204"/>
      <c r="J1050" s="204"/>
      <c r="K1050" s="204"/>
      <c r="L1050" s="205"/>
    </row>
    <row r="1051" ht="15" customHeight="1">
      <c r="A1051" s="202"/>
      <c r="B1051" s="204"/>
      <c r="C1051" s="314"/>
      <c r="D1051" s="204"/>
      <c r="E1051" s="204"/>
      <c r="F1051" s="204"/>
      <c r="G1051" s="204"/>
      <c r="H1051" s="204"/>
      <c r="I1051" s="204"/>
      <c r="J1051" s="204"/>
      <c r="K1051" s="204"/>
      <c r="L1051" s="205"/>
    </row>
    <row r="1052" ht="15" customHeight="1">
      <c r="A1052" s="202"/>
      <c r="B1052" s="204"/>
      <c r="C1052" s="314"/>
      <c r="D1052" s="204"/>
      <c r="E1052" s="204"/>
      <c r="F1052" s="204"/>
      <c r="G1052" s="204"/>
      <c r="H1052" s="204"/>
      <c r="I1052" s="204"/>
      <c r="J1052" s="204"/>
      <c r="K1052" s="204"/>
      <c r="L1052" s="205"/>
    </row>
    <row r="1053" ht="15" customHeight="1">
      <c r="A1053" s="202"/>
      <c r="B1053" s="204"/>
      <c r="C1053" s="314"/>
      <c r="D1053" s="204"/>
      <c r="E1053" s="204"/>
      <c r="F1053" s="204"/>
      <c r="G1053" s="204"/>
      <c r="H1053" s="204"/>
      <c r="I1053" s="204"/>
      <c r="J1053" s="204"/>
      <c r="K1053" s="204"/>
      <c r="L1053" s="205"/>
    </row>
    <row r="1054" ht="15" customHeight="1">
      <c r="A1054" s="202"/>
      <c r="B1054" s="204"/>
      <c r="C1054" s="314"/>
      <c r="D1054" s="204"/>
      <c r="E1054" s="204"/>
      <c r="F1054" s="204"/>
      <c r="G1054" s="204"/>
      <c r="H1054" s="204"/>
      <c r="I1054" s="204"/>
      <c r="J1054" s="204"/>
      <c r="K1054" s="204"/>
      <c r="L1054" s="205"/>
    </row>
    <row r="1055" ht="15" customHeight="1">
      <c r="A1055" s="202"/>
      <c r="B1055" s="204"/>
      <c r="C1055" s="314"/>
      <c r="D1055" s="204"/>
      <c r="E1055" s="204"/>
      <c r="F1055" s="204"/>
      <c r="G1055" s="204"/>
      <c r="H1055" s="204"/>
      <c r="I1055" s="204"/>
      <c r="J1055" s="204"/>
      <c r="K1055" s="204"/>
      <c r="L1055" s="205"/>
    </row>
    <row r="1056" ht="15" customHeight="1">
      <c r="A1056" s="202"/>
      <c r="B1056" s="204"/>
      <c r="C1056" s="314"/>
      <c r="D1056" s="204"/>
      <c r="E1056" s="204"/>
      <c r="F1056" s="204"/>
      <c r="G1056" s="204"/>
      <c r="H1056" s="204"/>
      <c r="I1056" s="204"/>
      <c r="J1056" s="204"/>
      <c r="K1056" s="204"/>
      <c r="L1056" s="205"/>
    </row>
    <row r="1057" ht="15" customHeight="1">
      <c r="A1057" s="202"/>
      <c r="B1057" s="204"/>
      <c r="C1057" s="314"/>
      <c r="D1057" s="204"/>
      <c r="E1057" s="204"/>
      <c r="F1057" s="204"/>
      <c r="G1057" s="204"/>
      <c r="H1057" s="204"/>
      <c r="I1057" s="204"/>
      <c r="J1057" s="204"/>
      <c r="K1057" s="204"/>
      <c r="L1057" s="205"/>
    </row>
    <row r="1058" ht="15" customHeight="1">
      <c r="A1058" s="202"/>
      <c r="B1058" s="204"/>
      <c r="C1058" s="314"/>
      <c r="D1058" s="204"/>
      <c r="E1058" s="204"/>
      <c r="F1058" s="204"/>
      <c r="G1058" s="204"/>
      <c r="H1058" s="204"/>
      <c r="I1058" s="204"/>
      <c r="J1058" s="204"/>
      <c r="K1058" s="204"/>
      <c r="L1058" s="205"/>
    </row>
    <row r="1059" ht="15" customHeight="1">
      <c r="A1059" s="202"/>
      <c r="B1059" s="204"/>
      <c r="C1059" s="314"/>
      <c r="D1059" s="204"/>
      <c r="E1059" s="204"/>
      <c r="F1059" s="204"/>
      <c r="G1059" s="204"/>
      <c r="H1059" s="204"/>
      <c r="I1059" s="204"/>
      <c r="J1059" s="204"/>
      <c r="K1059" s="204"/>
      <c r="L1059" s="205"/>
    </row>
    <row r="1060" ht="15" customHeight="1">
      <c r="A1060" s="202"/>
      <c r="B1060" s="204"/>
      <c r="C1060" s="314"/>
      <c r="D1060" s="204"/>
      <c r="E1060" s="204"/>
      <c r="F1060" s="204"/>
      <c r="G1060" s="204"/>
      <c r="H1060" s="204"/>
      <c r="I1060" s="204"/>
      <c r="J1060" s="204"/>
      <c r="K1060" s="204"/>
      <c r="L1060" s="205"/>
    </row>
    <row r="1061" ht="15" customHeight="1">
      <c r="A1061" s="202"/>
      <c r="B1061" s="204"/>
      <c r="C1061" s="314"/>
      <c r="D1061" s="204"/>
      <c r="E1061" s="204"/>
      <c r="F1061" s="204"/>
      <c r="G1061" s="204"/>
      <c r="H1061" s="204"/>
      <c r="I1061" s="204"/>
      <c r="J1061" s="204"/>
      <c r="K1061" s="204"/>
      <c r="L1061" s="205"/>
    </row>
    <row r="1062" ht="15" customHeight="1">
      <c r="A1062" s="202"/>
      <c r="B1062" s="204"/>
      <c r="C1062" s="314"/>
      <c r="D1062" s="204"/>
      <c r="E1062" s="204"/>
      <c r="F1062" s="204"/>
      <c r="G1062" s="204"/>
      <c r="H1062" s="204"/>
      <c r="I1062" s="204"/>
      <c r="J1062" s="204"/>
      <c r="K1062" s="204"/>
      <c r="L1062" s="205"/>
    </row>
    <row r="1063" ht="15" customHeight="1">
      <c r="A1063" s="202"/>
      <c r="B1063" s="204"/>
      <c r="C1063" s="314"/>
      <c r="D1063" s="204"/>
      <c r="E1063" s="204"/>
      <c r="F1063" s="204"/>
      <c r="G1063" s="204"/>
      <c r="H1063" s="204"/>
      <c r="I1063" s="204"/>
      <c r="J1063" s="204"/>
      <c r="K1063" s="204"/>
      <c r="L1063" s="205"/>
    </row>
    <row r="1064" ht="15" customHeight="1">
      <c r="A1064" s="202"/>
      <c r="B1064" s="204"/>
      <c r="C1064" s="314"/>
      <c r="D1064" s="204"/>
      <c r="E1064" s="204"/>
      <c r="F1064" s="204"/>
      <c r="G1064" s="204"/>
      <c r="H1064" s="204"/>
      <c r="I1064" s="204"/>
      <c r="J1064" s="204"/>
      <c r="K1064" s="204"/>
      <c r="L1064" s="205"/>
    </row>
    <row r="1065" ht="15" customHeight="1">
      <c r="A1065" s="202"/>
      <c r="B1065" s="204"/>
      <c r="C1065" s="314"/>
      <c r="D1065" s="204"/>
      <c r="E1065" s="204"/>
      <c r="F1065" s="204"/>
      <c r="G1065" s="204"/>
      <c r="H1065" s="204"/>
      <c r="I1065" s="204"/>
      <c r="J1065" s="204"/>
      <c r="K1065" s="204"/>
      <c r="L1065" s="205"/>
    </row>
    <row r="1066" ht="15" customHeight="1">
      <c r="A1066" s="202"/>
      <c r="B1066" s="204"/>
      <c r="C1066" s="314"/>
      <c r="D1066" s="204"/>
      <c r="E1066" s="204"/>
      <c r="F1066" s="204"/>
      <c r="G1066" s="204"/>
      <c r="H1066" s="204"/>
      <c r="I1066" s="204"/>
      <c r="J1066" s="204"/>
      <c r="K1066" s="204"/>
      <c r="L1066" s="205"/>
    </row>
    <row r="1067" ht="15" customHeight="1">
      <c r="A1067" s="202"/>
      <c r="B1067" s="204"/>
      <c r="C1067" s="314"/>
      <c r="D1067" s="204"/>
      <c r="E1067" s="204"/>
      <c r="F1067" s="204"/>
      <c r="G1067" s="204"/>
      <c r="H1067" s="204"/>
      <c r="I1067" s="204"/>
      <c r="J1067" s="204"/>
      <c r="K1067" s="204"/>
      <c r="L1067" s="205"/>
    </row>
    <row r="1068" ht="15" customHeight="1">
      <c r="A1068" s="202"/>
      <c r="B1068" s="204"/>
      <c r="C1068" s="314"/>
      <c r="D1068" s="204"/>
      <c r="E1068" s="204"/>
      <c r="F1068" s="204"/>
      <c r="G1068" s="204"/>
      <c r="H1068" s="204"/>
      <c r="I1068" s="204"/>
      <c r="J1068" s="204"/>
      <c r="K1068" s="204"/>
      <c r="L1068" s="205"/>
    </row>
    <row r="1069" ht="15" customHeight="1">
      <c r="A1069" s="202"/>
      <c r="B1069" s="204"/>
      <c r="C1069" s="314"/>
      <c r="D1069" s="204"/>
      <c r="E1069" s="204"/>
      <c r="F1069" s="204"/>
      <c r="G1069" s="204"/>
      <c r="H1069" s="204"/>
      <c r="I1069" s="204"/>
      <c r="J1069" s="204"/>
      <c r="K1069" s="204"/>
      <c r="L1069" s="205"/>
    </row>
    <row r="1070" ht="15" customHeight="1">
      <c r="A1070" s="202"/>
      <c r="B1070" s="204"/>
      <c r="C1070" s="314"/>
      <c r="D1070" s="204"/>
      <c r="E1070" s="204"/>
      <c r="F1070" s="204"/>
      <c r="G1070" s="204"/>
      <c r="H1070" s="204"/>
      <c r="I1070" s="204"/>
      <c r="J1070" s="204"/>
      <c r="K1070" s="204"/>
      <c r="L1070" s="205"/>
    </row>
    <row r="1071" ht="15" customHeight="1">
      <c r="A1071" s="202"/>
      <c r="B1071" s="204"/>
      <c r="C1071" s="314"/>
      <c r="D1071" s="204"/>
      <c r="E1071" s="204"/>
      <c r="F1071" s="204"/>
      <c r="G1071" s="204"/>
      <c r="H1071" s="204"/>
      <c r="I1071" s="204"/>
      <c r="J1071" s="204"/>
      <c r="K1071" s="204"/>
      <c r="L1071" s="205"/>
    </row>
    <row r="1072" ht="15" customHeight="1">
      <c r="A1072" s="202"/>
      <c r="B1072" s="204"/>
      <c r="C1072" s="314"/>
      <c r="D1072" s="204"/>
      <c r="E1072" s="204"/>
      <c r="F1072" s="204"/>
      <c r="G1072" s="204"/>
      <c r="H1072" s="204"/>
      <c r="I1072" s="204"/>
      <c r="J1072" s="204"/>
      <c r="K1072" s="204"/>
      <c r="L1072" s="205"/>
    </row>
    <row r="1073" ht="15" customHeight="1">
      <c r="A1073" s="202"/>
      <c r="B1073" s="204"/>
      <c r="C1073" s="314"/>
      <c r="D1073" s="204"/>
      <c r="E1073" s="204"/>
      <c r="F1073" s="204"/>
      <c r="G1073" s="204"/>
      <c r="H1073" s="204"/>
      <c r="I1073" s="204"/>
      <c r="J1073" s="204"/>
      <c r="K1073" s="204"/>
      <c r="L1073" s="205"/>
    </row>
    <row r="1074" ht="15" customHeight="1">
      <c r="A1074" s="202"/>
      <c r="B1074" s="204"/>
      <c r="C1074" s="314"/>
      <c r="D1074" s="204"/>
      <c r="E1074" s="204"/>
      <c r="F1074" s="204"/>
      <c r="G1074" s="204"/>
      <c r="H1074" s="204"/>
      <c r="I1074" s="204"/>
      <c r="J1074" s="204"/>
      <c r="K1074" s="204"/>
      <c r="L1074" s="205"/>
    </row>
    <row r="1075" ht="15" customHeight="1">
      <c r="A1075" s="202"/>
      <c r="B1075" s="204"/>
      <c r="C1075" s="314"/>
      <c r="D1075" s="204"/>
      <c r="E1075" s="204"/>
      <c r="F1075" s="204"/>
      <c r="G1075" s="204"/>
      <c r="H1075" s="204"/>
      <c r="I1075" s="204"/>
      <c r="J1075" s="204"/>
      <c r="K1075" s="204"/>
      <c r="L1075" s="205"/>
    </row>
    <row r="1076" ht="15" customHeight="1">
      <c r="A1076" s="202"/>
      <c r="B1076" s="204"/>
      <c r="C1076" s="314"/>
      <c r="D1076" s="204"/>
      <c r="E1076" s="204"/>
      <c r="F1076" s="204"/>
      <c r="G1076" s="204"/>
      <c r="H1076" s="204"/>
      <c r="I1076" s="204"/>
      <c r="J1076" s="204"/>
      <c r="K1076" s="204"/>
      <c r="L1076" s="205"/>
    </row>
    <row r="1077" ht="15" customHeight="1">
      <c r="A1077" s="202"/>
      <c r="B1077" s="204"/>
      <c r="C1077" s="314"/>
      <c r="D1077" s="204"/>
      <c r="E1077" s="204"/>
      <c r="F1077" s="204"/>
      <c r="G1077" s="204"/>
      <c r="H1077" s="204"/>
      <c r="I1077" s="204"/>
      <c r="J1077" s="204"/>
      <c r="K1077" s="204"/>
      <c r="L1077" s="205"/>
    </row>
    <row r="1078" ht="15" customHeight="1">
      <c r="A1078" s="202"/>
      <c r="B1078" s="204"/>
      <c r="C1078" s="314"/>
      <c r="D1078" s="204"/>
      <c r="E1078" s="204"/>
      <c r="F1078" s="204"/>
      <c r="G1078" s="204"/>
      <c r="H1078" s="204"/>
      <c r="I1078" s="204"/>
      <c r="J1078" s="204"/>
      <c r="K1078" s="204"/>
      <c r="L1078" s="205"/>
    </row>
    <row r="1079" ht="15" customHeight="1">
      <c r="A1079" s="202"/>
      <c r="B1079" s="204"/>
      <c r="C1079" s="314"/>
      <c r="D1079" s="204"/>
      <c r="E1079" s="204"/>
      <c r="F1079" s="204"/>
      <c r="G1079" s="204"/>
      <c r="H1079" s="204"/>
      <c r="I1079" s="204"/>
      <c r="J1079" s="204"/>
      <c r="K1079" s="204"/>
      <c r="L1079" s="205"/>
    </row>
    <row r="1080" ht="15" customHeight="1">
      <c r="A1080" s="202"/>
      <c r="B1080" s="204"/>
      <c r="C1080" s="314"/>
      <c r="D1080" s="204"/>
      <c r="E1080" s="204"/>
      <c r="F1080" s="204"/>
      <c r="G1080" s="204"/>
      <c r="H1080" s="204"/>
      <c r="I1080" s="204"/>
      <c r="J1080" s="204"/>
      <c r="K1080" s="204"/>
      <c r="L1080" s="205"/>
    </row>
    <row r="1081" ht="15" customHeight="1">
      <c r="A1081" s="202"/>
      <c r="B1081" s="204"/>
      <c r="C1081" s="314"/>
      <c r="D1081" s="204"/>
      <c r="E1081" s="204"/>
      <c r="F1081" s="204"/>
      <c r="G1081" s="204"/>
      <c r="H1081" s="204"/>
      <c r="I1081" s="204"/>
      <c r="J1081" s="204"/>
      <c r="K1081" s="204"/>
      <c r="L1081" s="205"/>
    </row>
    <row r="1082" ht="15" customHeight="1">
      <c r="A1082" s="202"/>
      <c r="B1082" s="204"/>
      <c r="C1082" s="314"/>
      <c r="D1082" s="204"/>
      <c r="E1082" s="204"/>
      <c r="F1082" s="204"/>
      <c r="G1082" s="204"/>
      <c r="H1082" s="204"/>
      <c r="I1082" s="204"/>
      <c r="J1082" s="204"/>
      <c r="K1082" s="204"/>
      <c r="L1082" s="205"/>
    </row>
    <row r="1083" ht="15" customHeight="1">
      <c r="A1083" s="202"/>
      <c r="B1083" s="204"/>
      <c r="C1083" s="314"/>
      <c r="D1083" s="204"/>
      <c r="E1083" s="204"/>
      <c r="F1083" s="204"/>
      <c r="G1083" s="204"/>
      <c r="H1083" s="204"/>
      <c r="I1083" s="204"/>
      <c r="J1083" s="204"/>
      <c r="K1083" s="204"/>
      <c r="L1083" s="205"/>
    </row>
    <row r="1084" ht="15" customHeight="1">
      <c r="A1084" s="202"/>
      <c r="B1084" s="204"/>
      <c r="C1084" s="314"/>
      <c r="D1084" s="204"/>
      <c r="E1084" s="204"/>
      <c r="F1084" s="204"/>
      <c r="G1084" s="204"/>
      <c r="H1084" s="204"/>
      <c r="I1084" s="204"/>
      <c r="J1084" s="204"/>
      <c r="K1084" s="204"/>
      <c r="L1084" s="205"/>
    </row>
    <row r="1085" ht="15" customHeight="1">
      <c r="A1085" s="202"/>
      <c r="B1085" s="204"/>
      <c r="C1085" s="314"/>
      <c r="D1085" s="204"/>
      <c r="E1085" s="204"/>
      <c r="F1085" s="204"/>
      <c r="G1085" s="204"/>
      <c r="H1085" s="204"/>
      <c r="I1085" s="204"/>
      <c r="J1085" s="204"/>
      <c r="K1085" s="204"/>
      <c r="L1085" s="205"/>
    </row>
    <row r="1086" ht="15" customHeight="1">
      <c r="A1086" s="202"/>
      <c r="B1086" s="204"/>
      <c r="C1086" s="314"/>
      <c r="D1086" s="204"/>
      <c r="E1086" s="204"/>
      <c r="F1086" s="204"/>
      <c r="G1086" s="204"/>
      <c r="H1086" s="204"/>
      <c r="I1086" s="204"/>
      <c r="J1086" s="204"/>
      <c r="K1086" s="204"/>
      <c r="L1086" s="205"/>
    </row>
    <row r="1087" ht="15" customHeight="1">
      <c r="A1087" s="202"/>
      <c r="B1087" s="204"/>
      <c r="C1087" s="314"/>
      <c r="D1087" s="204"/>
      <c r="E1087" s="204"/>
      <c r="F1087" s="204"/>
      <c r="G1087" s="204"/>
      <c r="H1087" s="204"/>
      <c r="I1087" s="204"/>
      <c r="J1087" s="204"/>
      <c r="K1087" s="204"/>
      <c r="L1087" s="205"/>
    </row>
    <row r="1088" ht="15" customHeight="1">
      <c r="A1088" s="202"/>
      <c r="B1088" s="204"/>
      <c r="C1088" s="314"/>
      <c r="D1088" s="204"/>
      <c r="E1088" s="204"/>
      <c r="F1088" s="204"/>
      <c r="G1088" s="204"/>
      <c r="H1088" s="204"/>
      <c r="I1088" s="204"/>
      <c r="J1088" s="204"/>
      <c r="K1088" s="204"/>
      <c r="L1088" s="205"/>
    </row>
    <row r="1089" ht="15" customHeight="1">
      <c r="A1089" s="202"/>
      <c r="B1089" s="204"/>
      <c r="C1089" s="314"/>
      <c r="D1089" s="204"/>
      <c r="E1089" s="204"/>
      <c r="F1089" s="204"/>
      <c r="G1089" s="204"/>
      <c r="H1089" s="204"/>
      <c r="I1089" s="204"/>
      <c r="J1089" s="204"/>
      <c r="K1089" s="204"/>
      <c r="L1089" s="205"/>
    </row>
    <row r="1090" ht="15" customHeight="1">
      <c r="A1090" s="202"/>
      <c r="B1090" s="204"/>
      <c r="C1090" s="314"/>
      <c r="D1090" s="204"/>
      <c r="E1090" s="204"/>
      <c r="F1090" s="204"/>
      <c r="G1090" s="204"/>
      <c r="H1090" s="204"/>
      <c r="I1090" s="204"/>
      <c r="J1090" s="204"/>
      <c r="K1090" s="204"/>
      <c r="L1090" s="205"/>
    </row>
    <row r="1091" ht="15" customHeight="1">
      <c r="A1091" s="202"/>
      <c r="B1091" s="204"/>
      <c r="C1091" s="314"/>
      <c r="D1091" s="204"/>
      <c r="E1091" s="204"/>
      <c r="F1091" s="204"/>
      <c r="G1091" s="204"/>
      <c r="H1091" s="204"/>
      <c r="I1091" s="204"/>
      <c r="J1091" s="204"/>
      <c r="K1091" s="204"/>
      <c r="L1091" s="205"/>
    </row>
    <row r="1092" ht="15" customHeight="1">
      <c r="A1092" s="202"/>
      <c r="B1092" s="204"/>
      <c r="C1092" s="314"/>
      <c r="D1092" s="204"/>
      <c r="E1092" s="204"/>
      <c r="F1092" s="204"/>
      <c r="G1092" s="204"/>
      <c r="H1092" s="204"/>
      <c r="I1092" s="204"/>
      <c r="J1092" s="204"/>
      <c r="K1092" s="204"/>
      <c r="L1092" s="205"/>
    </row>
    <row r="1093" ht="15" customHeight="1">
      <c r="A1093" s="202"/>
      <c r="B1093" s="204"/>
      <c r="C1093" s="314"/>
      <c r="D1093" s="204"/>
      <c r="E1093" s="204"/>
      <c r="F1093" s="204"/>
      <c r="G1093" s="204"/>
      <c r="H1093" s="204"/>
      <c r="I1093" s="204"/>
      <c r="J1093" s="204"/>
      <c r="K1093" s="204"/>
      <c r="L1093" s="205"/>
    </row>
    <row r="1094" ht="15" customHeight="1">
      <c r="A1094" s="202"/>
      <c r="B1094" s="204"/>
      <c r="C1094" s="314"/>
      <c r="D1094" s="204"/>
      <c r="E1094" s="204"/>
      <c r="F1094" s="204"/>
      <c r="G1094" s="204"/>
      <c r="H1094" s="204"/>
      <c r="I1094" s="204"/>
      <c r="J1094" s="204"/>
      <c r="K1094" s="204"/>
      <c r="L1094" s="205"/>
    </row>
    <row r="1095" ht="15" customHeight="1">
      <c r="A1095" s="202"/>
      <c r="B1095" s="204"/>
      <c r="C1095" s="314"/>
      <c r="D1095" s="204"/>
      <c r="E1095" s="204"/>
      <c r="F1095" s="204"/>
      <c r="G1095" s="204"/>
      <c r="H1095" s="204"/>
      <c r="I1095" s="204"/>
      <c r="J1095" s="204"/>
      <c r="K1095" s="204"/>
      <c r="L1095" s="205"/>
    </row>
    <row r="1096" ht="15" customHeight="1">
      <c r="A1096" s="202"/>
      <c r="B1096" s="204"/>
      <c r="C1096" s="314"/>
      <c r="D1096" s="204"/>
      <c r="E1096" s="204"/>
      <c r="F1096" s="204"/>
      <c r="G1096" s="204"/>
      <c r="H1096" s="204"/>
      <c r="I1096" s="204"/>
      <c r="J1096" s="204"/>
      <c r="K1096" s="204"/>
      <c r="L1096" s="205"/>
    </row>
    <row r="1097" ht="15" customHeight="1">
      <c r="A1097" s="202"/>
      <c r="B1097" s="204"/>
      <c r="C1097" s="314"/>
      <c r="D1097" s="204"/>
      <c r="E1097" s="204"/>
      <c r="F1097" s="204"/>
      <c r="G1097" s="204"/>
      <c r="H1097" s="204"/>
      <c r="I1097" s="204"/>
      <c r="J1097" s="204"/>
      <c r="K1097" s="204"/>
      <c r="L1097" s="205"/>
    </row>
    <row r="1098" ht="15" customHeight="1">
      <c r="A1098" s="202"/>
      <c r="B1098" s="204"/>
      <c r="C1098" s="314"/>
      <c r="D1098" s="204"/>
      <c r="E1098" s="204"/>
      <c r="F1098" s="204"/>
      <c r="G1098" s="204"/>
      <c r="H1098" s="204"/>
      <c r="I1098" s="204"/>
      <c r="J1098" s="204"/>
      <c r="K1098" s="204"/>
      <c r="L1098" s="205"/>
    </row>
    <row r="1099" ht="15" customHeight="1">
      <c r="A1099" s="202"/>
      <c r="B1099" s="204"/>
      <c r="C1099" s="314"/>
      <c r="D1099" s="204"/>
      <c r="E1099" s="204"/>
      <c r="F1099" s="204"/>
      <c r="G1099" s="204"/>
      <c r="H1099" s="204"/>
      <c r="I1099" s="204"/>
      <c r="J1099" s="204"/>
      <c r="K1099" s="204"/>
      <c r="L1099" s="205"/>
    </row>
    <row r="1100" ht="15" customHeight="1">
      <c r="A1100" s="202"/>
      <c r="B1100" s="204"/>
      <c r="C1100" s="314"/>
      <c r="D1100" s="204"/>
      <c r="E1100" s="204"/>
      <c r="F1100" s="204"/>
      <c r="G1100" s="204"/>
      <c r="H1100" s="204"/>
      <c r="I1100" s="204"/>
      <c r="J1100" s="204"/>
      <c r="K1100" s="204"/>
      <c r="L1100" s="205"/>
    </row>
    <row r="1101" ht="15" customHeight="1">
      <c r="A1101" s="315"/>
      <c r="B1101" s="248"/>
      <c r="C1101" s="316"/>
      <c r="D1101" s="248"/>
      <c r="E1101" s="248"/>
      <c r="F1101" s="248"/>
      <c r="G1101" s="248"/>
      <c r="H1101" s="248"/>
      <c r="I1101" s="248"/>
      <c r="J1101" s="248"/>
      <c r="K1101" s="248"/>
      <c r="L1101" s="249"/>
    </row>
  </sheetData>
  <mergeCells count="2">
    <mergeCell ref="B140:G140"/>
    <mergeCell ref="C141:H141"/>
  </mergeCells>
  <pageMargins left="0.19685" right="0.19685" top="0.787402" bottom="0.787402" header="0.511811" footer="0.511811"/>
  <pageSetup firstPageNumber="1" fitToHeight="1" fitToWidth="1" scale="92" useFirstPageNumber="0" orientation="landscape" pageOrder="downThenOver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dimension ref="A1:J187"/>
  <sheetViews>
    <sheetView workbookViewId="0" showGridLines="0" defaultGridColor="1"/>
  </sheetViews>
  <sheetFormatPr defaultColWidth="8.83333" defaultRowHeight="14.1" customHeight="1" outlineLevelRow="0" outlineLevelCol="0"/>
  <cols>
    <col min="1" max="1" width="6" style="317" customWidth="1"/>
    <col min="2" max="2" width="8.17188" style="317" customWidth="1"/>
    <col min="3" max="3" width="78.1719" style="317" customWidth="1"/>
    <col min="4" max="4" width="5.67188" style="317" customWidth="1"/>
    <col min="5" max="5" width="11.6719" style="317" customWidth="1"/>
    <col min="6" max="6" width="13.3516" style="317" customWidth="1"/>
    <col min="7" max="7" width="15.8516" style="317" customWidth="1"/>
    <col min="8" max="8" width="17.5" style="317" customWidth="1"/>
    <col min="9" max="10" width="9.17188" style="317" customWidth="1"/>
    <col min="11" max="16384" width="8.85156" style="317" customWidth="1"/>
  </cols>
  <sheetData>
    <row r="1" ht="14.1" customHeight="1">
      <c r="A1" t="s" s="318">
        <v>2641</v>
      </c>
      <c r="B1" s="319"/>
      <c r="C1" s="319"/>
      <c r="D1" s="319"/>
      <c r="E1" s="319"/>
      <c r="F1" s="319"/>
      <c r="G1" s="319"/>
      <c r="H1" s="319"/>
      <c r="I1" s="320"/>
      <c r="J1" s="5"/>
    </row>
    <row r="2" ht="14.1" customHeight="1">
      <c r="A2" t="s" s="321">
        <v>2642</v>
      </c>
      <c r="B2" t="s" s="322">
        <v>2643</v>
      </c>
      <c r="C2" t="s" s="322">
        <v>2644</v>
      </c>
      <c r="D2" t="s" s="322">
        <v>2645</v>
      </c>
      <c r="E2" t="s" s="322">
        <v>2646</v>
      </c>
      <c r="F2" t="s" s="323">
        <v>2647</v>
      </c>
      <c r="G2" s="324"/>
      <c r="H2" s="325"/>
      <c r="I2" s="326"/>
      <c r="J2" s="5"/>
    </row>
    <row r="3" ht="14.1" customHeight="1">
      <c r="A3" t="s" s="327">
        <v>2648</v>
      </c>
      <c r="B3" t="s" s="328">
        <v>2649</v>
      </c>
      <c r="C3" s="329"/>
      <c r="D3" t="s" s="328">
        <v>2650</v>
      </c>
      <c r="E3" t="s" s="328">
        <v>33</v>
      </c>
      <c r="F3" t="s" s="330">
        <v>2650</v>
      </c>
      <c r="G3" t="s" s="330">
        <v>2651</v>
      </c>
      <c r="H3" t="s" s="330">
        <v>2652</v>
      </c>
      <c r="I3" s="326"/>
      <c r="J3" s="5"/>
    </row>
    <row r="4" ht="14.1" customHeight="1">
      <c r="A4" s="331"/>
      <c r="B4" s="332"/>
      <c r="C4" s="332"/>
      <c r="D4" s="332"/>
      <c r="E4" s="332"/>
      <c r="F4" s="333"/>
      <c r="G4" s="333"/>
      <c r="H4" s="333"/>
      <c r="I4" s="326"/>
      <c r="J4" s="5"/>
    </row>
    <row r="5" ht="14.1" customHeight="1">
      <c r="A5" s="334"/>
      <c r="B5" s="335"/>
      <c r="C5" s="335"/>
      <c r="D5" s="335"/>
      <c r="E5" s="335"/>
      <c r="F5" s="336"/>
      <c r="G5" s="336"/>
      <c r="H5" s="336"/>
      <c r="I5" s="335"/>
      <c r="J5" s="335"/>
    </row>
    <row r="6" ht="14.1" customHeight="1">
      <c r="A6" t="s" s="337">
        <v>2653</v>
      </c>
      <c r="B6" s="338"/>
      <c r="C6" s="338"/>
      <c r="D6" s="338"/>
      <c r="E6" s="338"/>
      <c r="F6" s="338"/>
      <c r="G6" s="338"/>
      <c r="H6" s="338"/>
      <c r="I6" s="339"/>
      <c r="J6" s="340"/>
    </row>
    <row r="7" ht="14.1" customHeight="1">
      <c r="A7" t="s" s="341">
        <v>2654</v>
      </c>
      <c r="B7" s="342"/>
      <c r="C7" s="342"/>
      <c r="D7" s="342"/>
      <c r="E7" s="342"/>
      <c r="F7" s="342"/>
      <c r="G7" s="342"/>
      <c r="H7" s="342"/>
      <c r="I7" s="5"/>
      <c r="J7" s="343"/>
    </row>
    <row r="8" ht="14.1" customHeight="1">
      <c r="A8" s="344"/>
      <c r="B8" s="342"/>
      <c r="C8" s="342"/>
      <c r="D8" s="342"/>
      <c r="E8" s="342"/>
      <c r="F8" s="342"/>
      <c r="G8" s="342"/>
      <c r="H8" s="342"/>
      <c r="I8" s="5"/>
      <c r="J8" s="343"/>
    </row>
    <row r="9" ht="14.1" customHeight="1">
      <c r="A9" t="s" s="345">
        <v>2655</v>
      </c>
      <c r="B9" s="346"/>
      <c r="C9" s="346"/>
      <c r="D9" s="346"/>
      <c r="E9" s="346"/>
      <c r="F9" s="346"/>
      <c r="G9" s="346"/>
      <c r="H9" s="346"/>
      <c r="I9" s="346"/>
      <c r="J9" s="347"/>
    </row>
    <row r="10" ht="14.1" customHeight="1">
      <c r="A10" s="348"/>
      <c r="B10" s="346"/>
      <c r="C10" s="346"/>
      <c r="D10" s="346"/>
      <c r="E10" s="346"/>
      <c r="F10" s="346"/>
      <c r="G10" s="346"/>
      <c r="H10" s="346"/>
      <c r="I10" s="346"/>
      <c r="J10" s="347"/>
    </row>
    <row r="11" ht="14.1" customHeight="1">
      <c r="A11" t="s" s="349">
        <v>2656</v>
      </c>
      <c r="B11" s="350"/>
      <c r="C11" s="350"/>
      <c r="D11" s="350"/>
      <c r="E11" s="350"/>
      <c r="F11" s="350"/>
      <c r="G11" s="350"/>
      <c r="H11" s="350"/>
      <c r="I11" s="350"/>
      <c r="J11" s="351"/>
    </row>
    <row r="12" ht="14.1" customHeight="1">
      <c r="A12" t="s" s="345">
        <v>2657</v>
      </c>
      <c r="B12" s="346"/>
      <c r="C12" s="346"/>
      <c r="D12" s="346"/>
      <c r="E12" s="346"/>
      <c r="F12" s="346"/>
      <c r="G12" s="346"/>
      <c r="H12" s="346"/>
      <c r="I12" s="346"/>
      <c r="J12" s="347"/>
    </row>
    <row r="13" ht="14.1" customHeight="1">
      <c r="A13" t="s" s="345">
        <v>2658</v>
      </c>
      <c r="B13" s="346"/>
      <c r="C13" s="346"/>
      <c r="D13" s="346"/>
      <c r="E13" s="346"/>
      <c r="F13" s="346"/>
      <c r="G13" s="346"/>
      <c r="H13" s="346"/>
      <c r="I13" s="346"/>
      <c r="J13" s="347"/>
    </row>
    <row r="14" ht="14.1" customHeight="1">
      <c r="A14" s="348"/>
      <c r="B14" s="346"/>
      <c r="C14" s="346"/>
      <c r="D14" s="346"/>
      <c r="E14" s="346"/>
      <c r="F14" s="346"/>
      <c r="G14" s="346"/>
      <c r="H14" s="346"/>
      <c r="I14" s="346"/>
      <c r="J14" s="347"/>
    </row>
    <row r="15" ht="14.1" customHeight="1">
      <c r="A15" t="s" s="345">
        <v>2659</v>
      </c>
      <c r="B15" s="346"/>
      <c r="C15" s="346"/>
      <c r="D15" s="346"/>
      <c r="E15" s="346"/>
      <c r="F15" s="346"/>
      <c r="G15" s="346"/>
      <c r="H15" s="346"/>
      <c r="I15" s="346"/>
      <c r="J15" s="347"/>
    </row>
    <row r="16" ht="14.1" customHeight="1">
      <c r="A16" s="348"/>
      <c r="B16" s="346"/>
      <c r="C16" s="346"/>
      <c r="D16" s="346"/>
      <c r="E16" s="346"/>
      <c r="F16" s="346"/>
      <c r="G16" s="346"/>
      <c r="H16" s="346"/>
      <c r="I16" s="346"/>
      <c r="J16" s="347"/>
    </row>
    <row r="17" ht="14.1" customHeight="1">
      <c r="A17" s="348"/>
      <c r="B17" s="346"/>
      <c r="C17" s="346"/>
      <c r="D17" s="346"/>
      <c r="E17" s="346"/>
      <c r="F17" s="346"/>
      <c r="G17" s="346"/>
      <c r="H17" s="346"/>
      <c r="I17" s="346"/>
      <c r="J17" s="347"/>
    </row>
    <row r="18" ht="14.1" customHeight="1">
      <c r="A18" t="s" s="349">
        <v>2660</v>
      </c>
      <c r="B18" s="350"/>
      <c r="C18" s="350"/>
      <c r="D18" s="350"/>
      <c r="E18" s="350"/>
      <c r="F18" s="350"/>
      <c r="G18" s="350"/>
      <c r="H18" s="350"/>
      <c r="I18" s="350"/>
      <c r="J18" s="351"/>
    </row>
    <row r="19" ht="14.1" customHeight="1">
      <c r="A19" s="352"/>
      <c r="B19" s="335"/>
      <c r="C19" s="353"/>
      <c r="D19" s="335"/>
      <c r="E19" s="353"/>
      <c r="F19" s="353"/>
      <c r="G19" s="353"/>
      <c r="H19" s="353"/>
      <c r="I19" s="335"/>
      <c r="J19" s="354"/>
    </row>
    <row r="20" ht="14.4" customHeight="1">
      <c r="A20" s="355"/>
      <c r="B20" s="339"/>
      <c r="C20" s="339"/>
      <c r="D20" s="339"/>
      <c r="E20" s="339"/>
      <c r="F20" s="339"/>
      <c r="G20" s="339"/>
      <c r="H20" s="339"/>
      <c r="I20" s="339"/>
      <c r="J20" s="339"/>
    </row>
    <row r="21" ht="14.4" customHeight="1">
      <c r="A21" s="356"/>
      <c r="B21" s="357"/>
      <c r="C21" t="s" s="358">
        <v>2661</v>
      </c>
      <c r="D21" s="357"/>
      <c r="E21" s="359"/>
      <c r="F21" s="360"/>
      <c r="G21" s="361"/>
      <c r="H21" s="361"/>
      <c r="I21" s="326"/>
      <c r="J21" s="5"/>
    </row>
    <row r="22" ht="14.4" customHeight="1">
      <c r="A22" s="356"/>
      <c r="B22" s="357"/>
      <c r="C22" s="362"/>
      <c r="D22" s="357"/>
      <c r="E22" s="359"/>
      <c r="F22" s="360"/>
      <c r="G22" s="361"/>
      <c r="H22" s="361"/>
      <c r="I22" s="326"/>
      <c r="J22" s="5"/>
    </row>
    <row r="23" ht="14.4" customHeight="1">
      <c r="A23" t="s" s="356">
        <v>2662</v>
      </c>
      <c r="B23" s="357"/>
      <c r="C23" t="s" s="363">
        <v>2663</v>
      </c>
      <c r="D23" t="s" s="364">
        <v>1399</v>
      </c>
      <c r="E23" s="359">
        <v>1</v>
      </c>
      <c r="F23" s="361">
        <v>0</v>
      </c>
      <c r="G23" s="361">
        <f>E23*F23</f>
        <v>0</v>
      </c>
      <c r="H23" s="361"/>
      <c r="I23" s="326"/>
      <c r="J23" s="5"/>
    </row>
    <row r="24" ht="14.4" customHeight="1">
      <c r="A24" s="356"/>
      <c r="B24" s="357"/>
      <c r="C24" t="s" s="365">
        <v>2664</v>
      </c>
      <c r="D24" s="357"/>
      <c r="E24" s="359"/>
      <c r="F24" s="361"/>
      <c r="G24" s="361"/>
      <c r="H24" s="361"/>
      <c r="I24" s="326"/>
      <c r="J24" s="5"/>
    </row>
    <row r="25" ht="14.4" customHeight="1">
      <c r="A25" s="356"/>
      <c r="B25" s="357"/>
      <c r="C25" t="s" s="363">
        <v>2665</v>
      </c>
      <c r="D25" s="357"/>
      <c r="E25" s="359"/>
      <c r="F25" s="361"/>
      <c r="G25" s="361"/>
      <c r="H25" s="361"/>
      <c r="I25" s="326"/>
      <c r="J25" s="5"/>
    </row>
    <row r="26" ht="14.4" customHeight="1">
      <c r="A26" s="356"/>
      <c r="B26" s="357"/>
      <c r="C26" t="s" s="363">
        <v>2666</v>
      </c>
      <c r="D26" s="357"/>
      <c r="E26" s="359"/>
      <c r="F26" s="361"/>
      <c r="G26" s="361"/>
      <c r="H26" s="361"/>
      <c r="I26" s="326"/>
      <c r="J26" s="5"/>
    </row>
    <row r="27" ht="14.4" customHeight="1">
      <c r="A27" s="356"/>
      <c r="B27" s="357"/>
      <c r="C27" t="s" s="363">
        <v>2667</v>
      </c>
      <c r="D27" s="357"/>
      <c r="E27" s="359"/>
      <c r="F27" s="361"/>
      <c r="G27" s="361"/>
      <c r="H27" s="361"/>
      <c r="I27" s="326"/>
      <c r="J27" s="5"/>
    </row>
    <row r="28" ht="14.4" customHeight="1">
      <c r="A28" s="356"/>
      <c r="B28" s="357"/>
      <c r="C28" t="s" s="363">
        <v>2668</v>
      </c>
      <c r="D28" s="357"/>
      <c r="E28" s="359"/>
      <c r="F28" s="361"/>
      <c r="G28" s="361"/>
      <c r="H28" s="361"/>
      <c r="I28" s="326"/>
      <c r="J28" s="5"/>
    </row>
    <row r="29" ht="14.4" customHeight="1">
      <c r="A29" s="356"/>
      <c r="B29" s="357"/>
      <c r="C29" t="s" s="363">
        <v>2669</v>
      </c>
      <c r="D29" s="357"/>
      <c r="E29" s="359"/>
      <c r="F29" s="361"/>
      <c r="G29" s="361"/>
      <c r="H29" s="361"/>
      <c r="I29" s="326"/>
      <c r="J29" s="5"/>
    </row>
    <row r="30" ht="14.4" customHeight="1">
      <c r="A30" s="356"/>
      <c r="B30" s="357"/>
      <c r="C30" t="s" s="363">
        <v>2670</v>
      </c>
      <c r="D30" s="357"/>
      <c r="E30" s="359"/>
      <c r="F30" s="361"/>
      <c r="G30" s="361"/>
      <c r="H30" s="361"/>
      <c r="I30" s="326"/>
      <c r="J30" s="5"/>
    </row>
    <row r="31" ht="14.4" customHeight="1">
      <c r="A31" s="356"/>
      <c r="B31" s="357"/>
      <c r="C31" t="s" s="363">
        <v>2671</v>
      </c>
      <c r="D31" s="357"/>
      <c r="E31" s="359"/>
      <c r="F31" s="361"/>
      <c r="G31" s="361"/>
      <c r="H31" s="361"/>
      <c r="I31" s="326"/>
      <c r="J31" s="5"/>
    </row>
    <row r="32" ht="14.4" customHeight="1">
      <c r="A32" s="356"/>
      <c r="B32" s="357"/>
      <c r="C32" t="s" s="363">
        <v>2672</v>
      </c>
      <c r="D32" s="357"/>
      <c r="E32" s="359"/>
      <c r="F32" s="361"/>
      <c r="G32" s="361"/>
      <c r="H32" s="361"/>
      <c r="I32" s="326"/>
      <c r="J32" s="5"/>
    </row>
    <row r="33" ht="14.4" customHeight="1">
      <c r="A33" s="356"/>
      <c r="B33" s="357"/>
      <c r="C33" t="s" s="363">
        <v>2673</v>
      </c>
      <c r="D33" s="357"/>
      <c r="E33" s="359"/>
      <c r="F33" s="361"/>
      <c r="G33" s="361"/>
      <c r="H33" s="361"/>
      <c r="I33" s="326"/>
      <c r="J33" s="5"/>
    </row>
    <row r="34" ht="14.4" customHeight="1">
      <c r="A34" s="356"/>
      <c r="B34" s="357"/>
      <c r="C34" s="366"/>
      <c r="D34" s="357"/>
      <c r="E34" s="359"/>
      <c r="F34" s="361"/>
      <c r="G34" s="361"/>
      <c r="H34" s="361"/>
      <c r="I34" s="326"/>
      <c r="J34" s="5"/>
    </row>
    <row r="35" ht="14.4" customHeight="1">
      <c r="A35" s="356"/>
      <c r="B35" s="357"/>
      <c r="C35" t="s" s="365">
        <v>2674</v>
      </c>
      <c r="D35" s="357"/>
      <c r="E35" s="359"/>
      <c r="F35" s="361"/>
      <c r="G35" s="361"/>
      <c r="H35" s="361"/>
      <c r="I35" s="326"/>
      <c r="J35" s="5"/>
    </row>
    <row r="36" ht="14.4" customHeight="1">
      <c r="A36" s="356"/>
      <c r="B36" s="357"/>
      <c r="C36" t="s" s="363">
        <v>2665</v>
      </c>
      <c r="D36" s="357"/>
      <c r="E36" s="359"/>
      <c r="F36" s="361"/>
      <c r="G36" s="361"/>
      <c r="H36" s="361"/>
      <c r="I36" s="326"/>
      <c r="J36" s="5"/>
    </row>
    <row r="37" ht="14.4" customHeight="1">
      <c r="A37" s="356"/>
      <c r="B37" s="357"/>
      <c r="C37" t="s" s="363">
        <v>2666</v>
      </c>
      <c r="D37" s="357"/>
      <c r="E37" s="359"/>
      <c r="F37" s="361"/>
      <c r="G37" s="361"/>
      <c r="H37" s="361"/>
      <c r="I37" s="326"/>
      <c r="J37" s="5"/>
    </row>
    <row r="38" ht="14.4" customHeight="1">
      <c r="A38" s="356"/>
      <c r="B38" s="357"/>
      <c r="C38" t="s" s="363">
        <v>2667</v>
      </c>
      <c r="D38" s="357"/>
      <c r="E38" s="359"/>
      <c r="F38" s="361"/>
      <c r="G38" s="361"/>
      <c r="H38" s="361"/>
      <c r="I38" s="326"/>
      <c r="J38" s="5"/>
    </row>
    <row r="39" ht="14.4" customHeight="1">
      <c r="A39" s="356"/>
      <c r="B39" s="357"/>
      <c r="C39" t="s" s="363">
        <v>2675</v>
      </c>
      <c r="D39" s="357"/>
      <c r="E39" s="359"/>
      <c r="F39" s="361"/>
      <c r="G39" s="361"/>
      <c r="H39" s="361"/>
      <c r="I39" s="326"/>
      <c r="J39" s="5"/>
    </row>
    <row r="40" ht="14.4" customHeight="1">
      <c r="A40" s="356"/>
      <c r="B40" s="357"/>
      <c r="C40" t="s" s="363">
        <v>2676</v>
      </c>
      <c r="D40" s="357"/>
      <c r="E40" s="359"/>
      <c r="F40" s="361"/>
      <c r="G40" s="361"/>
      <c r="H40" s="361"/>
      <c r="I40" s="326"/>
      <c r="J40" s="5"/>
    </row>
    <row r="41" ht="14.4" customHeight="1">
      <c r="A41" s="356"/>
      <c r="B41" s="357"/>
      <c r="C41" t="s" s="363">
        <v>2677</v>
      </c>
      <c r="D41" s="357"/>
      <c r="E41" s="359"/>
      <c r="F41" s="361"/>
      <c r="G41" s="361"/>
      <c r="H41" s="361"/>
      <c r="I41" s="326"/>
      <c r="J41" s="5"/>
    </row>
    <row r="42" ht="14.4" customHeight="1">
      <c r="A42" s="356"/>
      <c r="B42" s="357"/>
      <c r="C42" t="s" s="363">
        <v>2673</v>
      </c>
      <c r="D42" s="357"/>
      <c r="E42" s="359"/>
      <c r="F42" s="361"/>
      <c r="G42" s="361"/>
      <c r="H42" s="361"/>
      <c r="I42" s="326"/>
      <c r="J42" s="5"/>
    </row>
    <row r="43" ht="14.4" customHeight="1">
      <c r="A43" s="356"/>
      <c r="B43" s="357"/>
      <c r="C43" s="366"/>
      <c r="D43" s="357"/>
      <c r="E43" s="359"/>
      <c r="F43" s="361"/>
      <c r="G43" s="361"/>
      <c r="H43" s="361"/>
      <c r="I43" s="326"/>
      <c r="J43" s="5"/>
    </row>
    <row r="44" ht="14.4" customHeight="1">
      <c r="A44" s="356"/>
      <c r="B44" s="357"/>
      <c r="C44" t="s" s="363">
        <v>2678</v>
      </c>
      <c r="D44" s="357"/>
      <c r="E44" s="359"/>
      <c r="F44" s="361"/>
      <c r="G44" s="361"/>
      <c r="H44" s="361"/>
      <c r="I44" s="326"/>
      <c r="J44" s="5"/>
    </row>
    <row r="45" ht="14.4" customHeight="1">
      <c r="A45" s="356"/>
      <c r="B45" s="357"/>
      <c r="C45" t="s" s="363">
        <v>2679</v>
      </c>
      <c r="D45" s="357"/>
      <c r="E45" s="359"/>
      <c r="F45" s="361"/>
      <c r="G45" s="361"/>
      <c r="H45" s="361"/>
      <c r="I45" s="326"/>
      <c r="J45" s="5"/>
    </row>
    <row r="46" ht="14.4" customHeight="1">
      <c r="A46" s="356"/>
      <c r="B46" s="357"/>
      <c r="C46" t="s" s="363">
        <v>2680</v>
      </c>
      <c r="D46" s="357"/>
      <c r="E46" s="359"/>
      <c r="F46" s="361"/>
      <c r="G46" s="361"/>
      <c r="H46" s="361"/>
      <c r="I46" s="326"/>
      <c r="J46" s="5"/>
    </row>
    <row r="47" ht="14.4" customHeight="1">
      <c r="A47" s="356"/>
      <c r="B47" s="357"/>
      <c r="C47" t="s" s="363">
        <v>2681</v>
      </c>
      <c r="D47" s="357"/>
      <c r="E47" s="359"/>
      <c r="F47" s="361"/>
      <c r="G47" s="361"/>
      <c r="H47" s="361"/>
      <c r="I47" s="326"/>
      <c r="J47" s="5"/>
    </row>
    <row r="48" ht="14.4" customHeight="1">
      <c r="A48" s="356"/>
      <c r="B48" s="357"/>
      <c r="C48" s="366"/>
      <c r="D48" s="357"/>
      <c r="E48" s="359"/>
      <c r="F48" s="361"/>
      <c r="G48" s="361"/>
      <c r="H48" s="361"/>
      <c r="I48" s="326"/>
      <c r="J48" s="5"/>
    </row>
    <row r="49" ht="14.4" customHeight="1">
      <c r="A49" t="s" s="356">
        <v>2682</v>
      </c>
      <c r="B49" s="357"/>
      <c r="C49" t="s" s="363">
        <v>2683</v>
      </c>
      <c r="D49" t="s" s="364">
        <v>1399</v>
      </c>
      <c r="E49" s="359">
        <v>8</v>
      </c>
      <c r="F49" s="361">
        <v>0</v>
      </c>
      <c r="G49" s="361">
        <f>E49*F49</f>
        <v>0</v>
      </c>
      <c r="H49" s="361"/>
      <c r="I49" s="326"/>
      <c r="J49" s="5"/>
    </row>
    <row r="50" ht="14.4" customHeight="1">
      <c r="A50" s="356"/>
      <c r="B50" s="357"/>
      <c r="C50" t="s" s="367">
        <v>2684</v>
      </c>
      <c r="D50" s="357"/>
      <c r="E50" s="359"/>
      <c r="F50" s="361"/>
      <c r="G50" s="361"/>
      <c r="H50" s="361"/>
      <c r="I50" s="326"/>
      <c r="J50" s="5"/>
    </row>
    <row r="51" ht="14.4" customHeight="1">
      <c r="A51" t="s" s="356">
        <v>2685</v>
      </c>
      <c r="B51" s="357"/>
      <c r="C51" t="s" s="363">
        <v>2686</v>
      </c>
      <c r="D51" t="s" s="364">
        <v>1399</v>
      </c>
      <c r="E51" s="359">
        <v>3</v>
      </c>
      <c r="F51" s="361">
        <v>0</v>
      </c>
      <c r="G51" s="361">
        <f>E51*F51</f>
        <v>0</v>
      </c>
      <c r="H51" s="361"/>
      <c r="I51" s="326"/>
      <c r="J51" s="5"/>
    </row>
    <row r="52" ht="14.4" customHeight="1">
      <c r="A52" s="356"/>
      <c r="B52" s="357"/>
      <c r="C52" t="s" s="367">
        <v>2684</v>
      </c>
      <c r="D52" s="357"/>
      <c r="E52" s="359"/>
      <c r="F52" s="361"/>
      <c r="G52" s="361"/>
      <c r="H52" s="361"/>
      <c r="I52" s="326"/>
      <c r="J52" s="5"/>
    </row>
    <row r="53" ht="14.4" customHeight="1">
      <c r="A53" t="s" s="356">
        <v>2687</v>
      </c>
      <c r="B53" s="357"/>
      <c r="C53" t="s" s="363">
        <v>2686</v>
      </c>
      <c r="D53" t="s" s="364">
        <v>1399</v>
      </c>
      <c r="E53" s="359">
        <v>6</v>
      </c>
      <c r="F53" s="361">
        <v>0</v>
      </c>
      <c r="G53" s="361">
        <f>E53*F53</f>
        <v>0</v>
      </c>
      <c r="H53" s="361"/>
      <c r="I53" s="326"/>
      <c r="J53" s="5"/>
    </row>
    <row r="54" ht="14.4" customHeight="1">
      <c r="A54" s="356"/>
      <c r="B54" s="357"/>
      <c r="C54" t="s" s="367">
        <v>2684</v>
      </c>
      <c r="D54" s="357"/>
      <c r="E54" s="359"/>
      <c r="F54" s="361"/>
      <c r="G54" s="361"/>
      <c r="H54" s="361"/>
      <c r="I54" s="326"/>
      <c r="J54" s="5"/>
    </row>
    <row r="55" ht="14.4" customHeight="1">
      <c r="A55" t="s" s="356">
        <v>2688</v>
      </c>
      <c r="B55" s="357"/>
      <c r="C55" t="s" s="363">
        <v>2689</v>
      </c>
      <c r="D55" t="s" s="364">
        <v>1399</v>
      </c>
      <c r="E55" s="359">
        <v>1</v>
      </c>
      <c r="F55" s="361">
        <v>0</v>
      </c>
      <c r="G55" s="361">
        <f>E55*F55</f>
        <v>0</v>
      </c>
      <c r="H55" s="361"/>
      <c r="I55" s="326"/>
      <c r="J55" s="5"/>
    </row>
    <row r="56" ht="14.4" customHeight="1">
      <c r="A56" t="s" s="356">
        <v>2690</v>
      </c>
      <c r="B56" s="357"/>
      <c r="C56" t="s" s="363">
        <v>2691</v>
      </c>
      <c r="D56" t="s" s="364">
        <v>1399</v>
      </c>
      <c r="E56" s="359">
        <v>2</v>
      </c>
      <c r="F56" s="361">
        <v>0</v>
      </c>
      <c r="G56" s="361">
        <f>E56*F56</f>
        <v>0</v>
      </c>
      <c r="H56" s="361"/>
      <c r="I56" s="326"/>
      <c r="J56" s="5"/>
    </row>
    <row r="57" ht="14.4" customHeight="1">
      <c r="A57" t="s" s="356">
        <v>2692</v>
      </c>
      <c r="B57" s="357"/>
      <c r="C57" t="s" s="363">
        <v>2693</v>
      </c>
      <c r="D57" t="s" s="364">
        <v>1399</v>
      </c>
      <c r="E57" s="359">
        <v>10</v>
      </c>
      <c r="F57" s="361">
        <v>0</v>
      </c>
      <c r="G57" s="361">
        <f>E57*F57</f>
        <v>0</v>
      </c>
      <c r="H57" s="361"/>
      <c r="I57" s="326"/>
      <c r="J57" s="5"/>
    </row>
    <row r="58" ht="14.4" customHeight="1">
      <c r="A58" t="s" s="356">
        <v>2694</v>
      </c>
      <c r="B58" s="357"/>
      <c r="C58" t="s" s="363">
        <v>2695</v>
      </c>
      <c r="D58" t="s" s="364">
        <v>1399</v>
      </c>
      <c r="E58" s="359">
        <v>1</v>
      </c>
      <c r="F58" s="361">
        <v>0</v>
      </c>
      <c r="G58" s="361">
        <f>E58*F58</f>
        <v>0</v>
      </c>
      <c r="H58" s="361"/>
      <c r="I58" s="326"/>
      <c r="J58" s="5"/>
    </row>
    <row r="59" ht="14.4" customHeight="1">
      <c r="A59" t="s" s="356">
        <v>2696</v>
      </c>
      <c r="B59" s="357"/>
      <c r="C59" t="s" s="363">
        <v>2697</v>
      </c>
      <c r="D59" t="s" s="364">
        <v>1399</v>
      </c>
      <c r="E59" s="359">
        <v>1</v>
      </c>
      <c r="F59" s="361">
        <v>0</v>
      </c>
      <c r="G59" s="361">
        <f>E59*F59</f>
        <v>0</v>
      </c>
      <c r="H59" s="361"/>
      <c r="I59" s="326"/>
      <c r="J59" s="5"/>
    </row>
    <row r="60" ht="14.4" customHeight="1">
      <c r="A60" s="356"/>
      <c r="B60" s="357"/>
      <c r="C60" s="363"/>
      <c r="D60" s="357"/>
      <c r="E60" s="359"/>
      <c r="F60" s="361"/>
      <c r="G60" s="361"/>
      <c r="H60" s="361"/>
      <c r="I60" s="326"/>
      <c r="J60" s="5"/>
    </row>
    <row r="61" ht="14.4" customHeight="1">
      <c r="A61" s="356"/>
      <c r="B61" s="357"/>
      <c r="C61" t="s" s="368">
        <v>2698</v>
      </c>
      <c r="D61" t="s" s="364">
        <v>2699</v>
      </c>
      <c r="E61" s="359">
        <v>207</v>
      </c>
      <c r="F61" s="361">
        <v>0</v>
      </c>
      <c r="G61" s="361">
        <f>E61*F61</f>
        <v>0</v>
      </c>
      <c r="H61" s="361"/>
      <c r="I61" s="326"/>
      <c r="J61" s="5"/>
    </row>
    <row r="62" ht="14.4" customHeight="1">
      <c r="A62" s="356"/>
      <c r="B62" s="357"/>
      <c r="C62" t="s" s="368">
        <v>2700</v>
      </c>
      <c r="D62" t="s" s="364">
        <v>2699</v>
      </c>
      <c r="E62" s="359">
        <v>95</v>
      </c>
      <c r="F62" s="361">
        <v>0</v>
      </c>
      <c r="G62" s="361">
        <f>E62*F62</f>
        <v>0</v>
      </c>
      <c r="H62" s="361"/>
      <c r="I62" s="326"/>
      <c r="J62" s="5"/>
    </row>
    <row r="63" ht="14.4" customHeight="1">
      <c r="A63" s="356"/>
      <c r="B63" s="357"/>
      <c r="C63" t="s" s="368">
        <v>2701</v>
      </c>
      <c r="D63" t="s" s="364">
        <v>2699</v>
      </c>
      <c r="E63" s="359">
        <v>175</v>
      </c>
      <c r="F63" s="361">
        <v>0</v>
      </c>
      <c r="G63" s="361">
        <f>E63*F63</f>
        <v>0</v>
      </c>
      <c r="H63" s="361"/>
      <c r="I63" s="326"/>
      <c r="J63" s="5"/>
    </row>
    <row r="64" ht="14.4" customHeight="1">
      <c r="A64" s="356"/>
      <c r="B64" s="357"/>
      <c r="C64" t="s" s="368">
        <v>2702</v>
      </c>
      <c r="D64" t="s" s="364">
        <v>2699</v>
      </c>
      <c r="E64" s="359">
        <v>77</v>
      </c>
      <c r="F64" s="361">
        <v>0</v>
      </c>
      <c r="G64" s="361">
        <f>E64*F64</f>
        <v>0</v>
      </c>
      <c r="H64" s="361"/>
      <c r="I64" s="326"/>
      <c r="J64" s="5"/>
    </row>
    <row r="65" ht="14.4" customHeight="1">
      <c r="A65" s="356"/>
      <c r="B65" s="357"/>
      <c r="C65" s="369"/>
      <c r="D65" s="357"/>
      <c r="E65" s="359"/>
      <c r="F65" s="361"/>
      <c r="G65" s="361"/>
      <c r="H65" s="361"/>
      <c r="I65" s="326"/>
      <c r="J65" s="5"/>
    </row>
    <row r="66" ht="14.4" customHeight="1">
      <c r="A66" s="356"/>
      <c r="B66" s="357"/>
      <c r="C66" t="s" s="364">
        <v>2703</v>
      </c>
      <c r="D66" t="s" s="364">
        <v>1511</v>
      </c>
      <c r="E66" s="359">
        <v>1</v>
      </c>
      <c r="F66" s="361">
        <v>0</v>
      </c>
      <c r="G66" s="361">
        <v>0</v>
      </c>
      <c r="H66" s="361"/>
      <c r="I66" s="326"/>
      <c r="J66" s="5"/>
    </row>
    <row r="67" ht="14.4" customHeight="1">
      <c r="A67" s="356"/>
      <c r="B67" s="357"/>
      <c r="C67" t="s" s="364">
        <v>2704</v>
      </c>
      <c r="D67" s="357"/>
      <c r="E67" s="359"/>
      <c r="F67" s="361"/>
      <c r="G67" s="361"/>
      <c r="H67" s="361"/>
      <c r="I67" s="326"/>
      <c r="J67" s="5"/>
    </row>
    <row r="68" ht="14.4" customHeight="1">
      <c r="A68" s="356"/>
      <c r="B68" s="357"/>
      <c r="C68" t="s" s="364">
        <v>2705</v>
      </c>
      <c r="D68" t="s" s="364">
        <v>1511</v>
      </c>
      <c r="E68" s="359">
        <v>1</v>
      </c>
      <c r="F68" s="361">
        <v>0</v>
      </c>
      <c r="G68" s="361">
        <v>0</v>
      </c>
      <c r="H68" s="361"/>
      <c r="I68" s="326"/>
      <c r="J68" s="5"/>
    </row>
    <row r="69" ht="14.4" customHeight="1">
      <c r="A69" s="356"/>
      <c r="B69" s="357"/>
      <c r="C69" t="s" s="364">
        <v>2706</v>
      </c>
      <c r="D69" t="s" s="364">
        <v>1953</v>
      </c>
      <c r="E69" s="359">
        <v>25</v>
      </c>
      <c r="F69" s="361">
        <v>0</v>
      </c>
      <c r="G69" s="361">
        <v>0</v>
      </c>
      <c r="H69" s="361"/>
      <c r="I69" s="326"/>
      <c r="J69" s="5"/>
    </row>
    <row r="70" ht="14.4" customHeight="1">
      <c r="A70" s="356"/>
      <c r="B70" s="357"/>
      <c r="C70" t="s" s="368">
        <v>2707</v>
      </c>
      <c r="D70" t="s" s="364">
        <v>2699</v>
      </c>
      <c r="E70" s="359">
        <v>52</v>
      </c>
      <c r="F70" s="361">
        <v>0</v>
      </c>
      <c r="G70" s="361">
        <v>0</v>
      </c>
      <c r="H70" s="361"/>
      <c r="I70" s="326"/>
      <c r="J70" s="5"/>
    </row>
    <row r="71" ht="14.4" customHeight="1">
      <c r="A71" s="356"/>
      <c r="B71" s="357"/>
      <c r="C71" t="s" s="368">
        <v>2708</v>
      </c>
      <c r="D71" t="s" s="364">
        <v>2699</v>
      </c>
      <c r="E71" s="359">
        <v>270</v>
      </c>
      <c r="F71" s="361">
        <v>0</v>
      </c>
      <c r="G71" s="361">
        <v>0</v>
      </c>
      <c r="H71" s="361"/>
      <c r="I71" s="326"/>
      <c r="J71" s="5"/>
    </row>
    <row r="72" ht="14.4" customHeight="1">
      <c r="A72" s="356"/>
      <c r="B72" s="357"/>
      <c r="C72" t="s" s="363">
        <v>2709</v>
      </c>
      <c r="D72" t="s" s="364">
        <v>1399</v>
      </c>
      <c r="E72" s="359">
        <v>6</v>
      </c>
      <c r="F72" s="361">
        <v>0</v>
      </c>
      <c r="G72" s="361">
        <f>E72*F72</f>
        <v>0</v>
      </c>
      <c r="H72" s="361"/>
      <c r="I72" s="326"/>
      <c r="J72" s="5"/>
    </row>
    <row r="73" ht="14.4" customHeight="1">
      <c r="A73" s="356"/>
      <c r="B73" s="357"/>
      <c r="C73" t="s" s="363">
        <v>2710</v>
      </c>
      <c r="D73" t="s" s="364">
        <v>1511</v>
      </c>
      <c r="E73" s="359">
        <v>1</v>
      </c>
      <c r="F73" s="361">
        <v>0</v>
      </c>
      <c r="G73" s="361">
        <f>E73*F73</f>
        <v>0</v>
      </c>
      <c r="H73" s="361"/>
      <c r="I73" s="326"/>
      <c r="J73" s="5"/>
    </row>
    <row r="74" ht="14.4" customHeight="1">
      <c r="A74" s="356"/>
      <c r="B74" s="357"/>
      <c r="C74" t="s" s="363">
        <v>2711</v>
      </c>
      <c r="D74" t="s" s="364">
        <v>1511</v>
      </c>
      <c r="E74" s="359">
        <v>1</v>
      </c>
      <c r="F74" s="361">
        <v>0</v>
      </c>
      <c r="G74" s="361">
        <f>E74*F74</f>
        <v>0</v>
      </c>
      <c r="H74" s="361"/>
      <c r="I74" s="326"/>
      <c r="J74" s="5"/>
    </row>
    <row r="75" ht="14.4" customHeight="1">
      <c r="A75" s="356"/>
      <c r="B75" s="357"/>
      <c r="C75" t="s" s="363">
        <v>2712</v>
      </c>
      <c r="D75" t="s" s="364">
        <v>1511</v>
      </c>
      <c r="E75" s="359">
        <v>1</v>
      </c>
      <c r="F75" s="361">
        <v>0</v>
      </c>
      <c r="G75" s="361">
        <f>E75*F75</f>
        <v>0</v>
      </c>
      <c r="H75" s="361"/>
      <c r="I75" s="326"/>
      <c r="J75" s="5"/>
    </row>
    <row r="76" ht="14.4" customHeight="1">
      <c r="A76" s="356"/>
      <c r="B76" s="357"/>
      <c r="C76" t="s" s="363">
        <v>2713</v>
      </c>
      <c r="D76" t="s" s="364">
        <v>1511</v>
      </c>
      <c r="E76" s="359">
        <v>1</v>
      </c>
      <c r="F76" s="361">
        <v>0</v>
      </c>
      <c r="G76" s="361">
        <f>E76*F76</f>
        <v>0</v>
      </c>
      <c r="H76" s="361"/>
      <c r="I76" s="326"/>
      <c r="J76" s="5"/>
    </row>
    <row r="77" ht="14.4" customHeight="1">
      <c r="A77" s="356"/>
      <c r="B77" s="357"/>
      <c r="C77" t="s" s="363">
        <v>2714</v>
      </c>
      <c r="D77" t="s" s="364">
        <v>1511</v>
      </c>
      <c r="E77" s="370">
        <v>1</v>
      </c>
      <c r="F77" s="361">
        <v>0</v>
      </c>
      <c r="G77" s="361">
        <f>E77*F77</f>
        <v>0</v>
      </c>
      <c r="H77" s="371"/>
      <c r="I77" s="326"/>
      <c r="J77" s="5"/>
    </row>
    <row r="78" ht="14.4" customHeight="1">
      <c r="A78" s="356"/>
      <c r="B78" s="357"/>
      <c r="C78" s="366"/>
      <c r="D78" s="357"/>
      <c r="E78" s="357"/>
      <c r="F78" s="361"/>
      <c r="G78" s="361"/>
      <c r="H78" s="371"/>
      <c r="I78" s="326"/>
      <c r="J78" s="5"/>
    </row>
    <row r="79" ht="14.4" customHeight="1">
      <c r="A79" s="356"/>
      <c r="B79" s="357"/>
      <c r="C79" s="366"/>
      <c r="D79" s="357"/>
      <c r="E79" s="357"/>
      <c r="F79" s="361"/>
      <c r="G79" s="361"/>
      <c r="H79" s="371"/>
      <c r="I79" s="326"/>
      <c r="J79" s="5"/>
    </row>
    <row r="80" ht="14.4" customHeight="1">
      <c r="A80" s="356"/>
      <c r="B80" s="357"/>
      <c r="C80" s="366"/>
      <c r="D80" s="357"/>
      <c r="E80" s="357"/>
      <c r="F80" s="361"/>
      <c r="G80" s="361"/>
      <c r="H80" s="371"/>
      <c r="I80" s="326"/>
      <c r="J80" s="5"/>
    </row>
    <row r="81" ht="14.4" customHeight="1">
      <c r="A81" s="356"/>
      <c r="B81" s="357"/>
      <c r="C81" s="366"/>
      <c r="D81" s="357"/>
      <c r="E81" s="357"/>
      <c r="F81" s="361"/>
      <c r="G81" s="361"/>
      <c r="H81" s="371"/>
      <c r="I81" s="326"/>
      <c r="J81" s="5"/>
    </row>
    <row r="82" ht="14.4" customHeight="1">
      <c r="A82" s="356"/>
      <c r="B82" s="357"/>
      <c r="C82" t="s" s="358">
        <v>2715</v>
      </c>
      <c r="D82" s="357"/>
      <c r="E82" s="357"/>
      <c r="F82" s="361"/>
      <c r="G82" s="361"/>
      <c r="H82" s="371"/>
      <c r="I82" s="326"/>
      <c r="J82" s="5"/>
    </row>
    <row r="83" ht="14.4" customHeight="1">
      <c r="A83" s="356"/>
      <c r="B83" s="357"/>
      <c r="C83" s="366"/>
      <c r="D83" s="357"/>
      <c r="E83" s="357"/>
      <c r="F83" s="361"/>
      <c r="G83" s="361"/>
      <c r="H83" s="371"/>
      <c r="I83" s="326"/>
      <c r="J83" s="5"/>
    </row>
    <row r="84" ht="14.4" customHeight="1">
      <c r="A84" t="s" s="356">
        <v>2716</v>
      </c>
      <c r="B84" s="357"/>
      <c r="C84" t="s" s="363">
        <v>2663</v>
      </c>
      <c r="D84" t="s" s="364">
        <v>1399</v>
      </c>
      <c r="E84" s="359">
        <v>1</v>
      </c>
      <c r="F84" s="361">
        <v>0</v>
      </c>
      <c r="G84" s="361">
        <f>E84*F84</f>
        <v>0</v>
      </c>
      <c r="H84" s="371"/>
      <c r="I84" s="326"/>
      <c r="J84" s="5"/>
    </row>
    <row r="85" ht="14.4" customHeight="1">
      <c r="A85" s="356"/>
      <c r="B85" s="357"/>
      <c r="C85" t="s" s="365">
        <v>2664</v>
      </c>
      <c r="D85" s="357"/>
      <c r="E85" s="359"/>
      <c r="F85" s="361"/>
      <c r="G85" s="361"/>
      <c r="H85" s="371"/>
      <c r="I85" s="326"/>
      <c r="J85" s="5"/>
    </row>
    <row r="86" ht="14.4" customHeight="1">
      <c r="A86" s="356"/>
      <c r="B86" s="357"/>
      <c r="C86" t="s" s="363">
        <v>2665</v>
      </c>
      <c r="D86" s="357"/>
      <c r="E86" s="359"/>
      <c r="F86" s="361"/>
      <c r="G86" s="361"/>
      <c r="H86" s="371"/>
      <c r="I86" s="326"/>
      <c r="J86" s="5"/>
    </row>
    <row r="87" ht="14.4" customHeight="1">
      <c r="A87" s="356"/>
      <c r="B87" s="357"/>
      <c r="C87" t="s" s="363">
        <v>2666</v>
      </c>
      <c r="D87" s="357"/>
      <c r="E87" s="359"/>
      <c r="F87" s="361"/>
      <c r="G87" s="361"/>
      <c r="H87" s="371"/>
      <c r="I87" s="326"/>
      <c r="J87" s="5"/>
    </row>
    <row r="88" ht="14.4" customHeight="1">
      <c r="A88" s="356"/>
      <c r="B88" s="357"/>
      <c r="C88" t="s" s="363">
        <v>2667</v>
      </c>
      <c r="D88" s="357"/>
      <c r="E88" s="359"/>
      <c r="F88" s="361"/>
      <c r="G88" s="361"/>
      <c r="H88" s="371"/>
      <c r="I88" s="326"/>
      <c r="J88" s="5"/>
    </row>
    <row r="89" ht="14.4" customHeight="1">
      <c r="A89" s="356"/>
      <c r="B89" s="357"/>
      <c r="C89" t="s" s="363">
        <v>2668</v>
      </c>
      <c r="D89" s="357"/>
      <c r="E89" s="359"/>
      <c r="F89" s="361"/>
      <c r="G89" s="361"/>
      <c r="H89" s="371"/>
      <c r="I89" s="326"/>
      <c r="J89" s="5"/>
    </row>
    <row r="90" ht="14.4" customHeight="1">
      <c r="A90" s="356"/>
      <c r="B90" s="357"/>
      <c r="C90" t="s" s="363">
        <v>2717</v>
      </c>
      <c r="D90" s="357"/>
      <c r="E90" s="359"/>
      <c r="F90" s="361"/>
      <c r="G90" s="361"/>
      <c r="H90" s="371"/>
      <c r="I90" s="326"/>
      <c r="J90" s="5"/>
    </row>
    <row r="91" ht="14.4" customHeight="1">
      <c r="A91" s="356"/>
      <c r="B91" s="357"/>
      <c r="C91" t="s" s="363">
        <v>2670</v>
      </c>
      <c r="D91" s="357"/>
      <c r="E91" s="359"/>
      <c r="F91" s="361"/>
      <c r="G91" s="361"/>
      <c r="H91" s="371"/>
      <c r="I91" s="326"/>
      <c r="J91" s="5"/>
    </row>
    <row r="92" ht="14.4" customHeight="1">
      <c r="A92" s="356"/>
      <c r="B92" s="357"/>
      <c r="C92" t="s" s="363">
        <v>2718</v>
      </c>
      <c r="D92" s="357"/>
      <c r="E92" s="359"/>
      <c r="F92" s="361"/>
      <c r="G92" s="361"/>
      <c r="H92" s="371"/>
      <c r="I92" s="326"/>
      <c r="J92" s="5"/>
    </row>
    <row r="93" ht="14.4" customHeight="1">
      <c r="A93" s="356"/>
      <c r="B93" s="357"/>
      <c r="C93" t="s" s="363">
        <v>2719</v>
      </c>
      <c r="D93" s="357"/>
      <c r="E93" s="359"/>
      <c r="F93" s="361"/>
      <c r="G93" s="361"/>
      <c r="H93" s="371"/>
      <c r="I93" s="326"/>
      <c r="J93" s="5"/>
    </row>
    <row r="94" ht="14.4" customHeight="1">
      <c r="A94" s="356"/>
      <c r="B94" s="357"/>
      <c r="C94" t="s" s="363">
        <v>2673</v>
      </c>
      <c r="D94" s="357"/>
      <c r="E94" s="359"/>
      <c r="F94" s="361"/>
      <c r="G94" s="361"/>
      <c r="H94" s="371"/>
      <c r="I94" s="326"/>
      <c r="J94" s="5"/>
    </row>
    <row r="95" ht="14.4" customHeight="1">
      <c r="A95" s="356"/>
      <c r="B95" s="357"/>
      <c r="C95" s="366"/>
      <c r="D95" s="357"/>
      <c r="E95" s="359"/>
      <c r="F95" s="361"/>
      <c r="G95" s="361"/>
      <c r="H95" s="371"/>
      <c r="I95" s="326"/>
      <c r="J95" s="5"/>
    </row>
    <row r="96" ht="14.4" customHeight="1">
      <c r="A96" s="356"/>
      <c r="B96" s="357"/>
      <c r="C96" t="s" s="365">
        <v>2674</v>
      </c>
      <c r="D96" s="357"/>
      <c r="E96" s="359"/>
      <c r="F96" s="361"/>
      <c r="G96" s="361"/>
      <c r="H96" s="371"/>
      <c r="I96" s="326"/>
      <c r="J96" s="5"/>
    </row>
    <row r="97" ht="14.4" customHeight="1">
      <c r="A97" s="356"/>
      <c r="B97" s="357"/>
      <c r="C97" t="s" s="363">
        <v>2665</v>
      </c>
      <c r="D97" s="357"/>
      <c r="E97" s="359"/>
      <c r="F97" s="361"/>
      <c r="G97" s="361"/>
      <c r="H97" s="371"/>
      <c r="I97" s="326"/>
      <c r="J97" s="5"/>
    </row>
    <row r="98" ht="14.4" customHeight="1">
      <c r="A98" s="356"/>
      <c r="B98" s="357"/>
      <c r="C98" t="s" s="363">
        <v>2666</v>
      </c>
      <c r="D98" s="357"/>
      <c r="E98" s="359"/>
      <c r="F98" s="361"/>
      <c r="G98" s="361"/>
      <c r="H98" s="371"/>
      <c r="I98" s="326"/>
      <c r="J98" s="5"/>
    </row>
    <row r="99" ht="14.4" customHeight="1">
      <c r="A99" s="356"/>
      <c r="B99" s="357"/>
      <c r="C99" t="s" s="363">
        <v>2667</v>
      </c>
      <c r="D99" s="357"/>
      <c r="E99" s="359"/>
      <c r="F99" s="361"/>
      <c r="G99" s="361"/>
      <c r="H99" s="371"/>
      <c r="I99" s="326"/>
      <c r="J99" s="5"/>
    </row>
    <row r="100" ht="14.4" customHeight="1">
      <c r="A100" s="356"/>
      <c r="B100" s="357"/>
      <c r="C100" t="s" s="363">
        <v>2675</v>
      </c>
      <c r="D100" s="357"/>
      <c r="E100" s="359"/>
      <c r="F100" s="361"/>
      <c r="G100" s="361"/>
      <c r="H100" s="371"/>
      <c r="I100" s="326"/>
      <c r="J100" s="5"/>
    </row>
    <row r="101" ht="14.4" customHeight="1">
      <c r="A101" s="356"/>
      <c r="B101" s="357"/>
      <c r="C101" t="s" s="363">
        <v>2720</v>
      </c>
      <c r="D101" s="357"/>
      <c r="E101" s="359"/>
      <c r="F101" s="361"/>
      <c r="G101" s="361"/>
      <c r="H101" s="371"/>
      <c r="I101" s="326"/>
      <c r="J101" s="5"/>
    </row>
    <row r="102" ht="14.4" customHeight="1">
      <c r="A102" s="356"/>
      <c r="B102" s="357"/>
      <c r="C102" t="s" s="363">
        <v>2719</v>
      </c>
      <c r="D102" s="357"/>
      <c r="E102" s="359"/>
      <c r="F102" s="361"/>
      <c r="G102" s="361"/>
      <c r="H102" s="371"/>
      <c r="I102" s="326"/>
      <c r="J102" s="5"/>
    </row>
    <row r="103" ht="14.4" customHeight="1">
      <c r="A103" s="356"/>
      <c r="B103" s="357"/>
      <c r="C103" t="s" s="363">
        <v>2673</v>
      </c>
      <c r="D103" s="357"/>
      <c r="E103" s="359"/>
      <c r="F103" s="361"/>
      <c r="G103" s="361"/>
      <c r="H103" s="371"/>
      <c r="I103" s="326"/>
      <c r="J103" s="5"/>
    </row>
    <row r="104" ht="14.4" customHeight="1">
      <c r="A104" s="356"/>
      <c r="B104" s="357"/>
      <c r="C104" s="366"/>
      <c r="D104" s="357"/>
      <c r="E104" s="359"/>
      <c r="F104" s="361"/>
      <c r="G104" s="361"/>
      <c r="H104" s="371"/>
      <c r="I104" s="326"/>
      <c r="J104" s="5"/>
    </row>
    <row r="105" ht="14.4" customHeight="1">
      <c r="A105" s="356"/>
      <c r="B105" s="357"/>
      <c r="C105" t="s" s="363">
        <v>2721</v>
      </c>
      <c r="D105" s="357"/>
      <c r="E105" s="359"/>
      <c r="F105" s="361"/>
      <c r="G105" s="361"/>
      <c r="H105" s="371"/>
      <c r="I105" s="326"/>
      <c r="J105" s="5"/>
    </row>
    <row r="106" ht="14.4" customHeight="1">
      <c r="A106" s="356"/>
      <c r="B106" s="357"/>
      <c r="C106" t="s" s="363">
        <v>2722</v>
      </c>
      <c r="D106" s="357"/>
      <c r="E106" s="359"/>
      <c r="F106" s="361"/>
      <c r="G106" s="361"/>
      <c r="H106" s="371"/>
      <c r="I106" s="326"/>
      <c r="J106" s="5"/>
    </row>
    <row r="107" ht="14.4" customHeight="1">
      <c r="A107" s="356"/>
      <c r="B107" s="357"/>
      <c r="C107" t="s" s="363">
        <v>2680</v>
      </c>
      <c r="D107" s="357"/>
      <c r="E107" s="359"/>
      <c r="F107" s="361"/>
      <c r="G107" s="361"/>
      <c r="H107" s="371"/>
      <c r="I107" s="326"/>
      <c r="J107" s="5"/>
    </row>
    <row r="108" ht="14.4" customHeight="1">
      <c r="A108" s="356"/>
      <c r="B108" s="357"/>
      <c r="C108" t="s" s="363">
        <v>2723</v>
      </c>
      <c r="D108" s="357"/>
      <c r="E108" s="359"/>
      <c r="F108" s="361"/>
      <c r="G108" s="361"/>
      <c r="H108" s="371"/>
      <c r="I108" s="326"/>
      <c r="J108" s="5"/>
    </row>
    <row r="109" ht="14.4" customHeight="1">
      <c r="A109" s="356"/>
      <c r="B109" s="357"/>
      <c r="C109" s="366"/>
      <c r="D109" s="357"/>
      <c r="E109" s="359"/>
      <c r="F109" s="361"/>
      <c r="G109" s="361"/>
      <c r="H109" s="371"/>
      <c r="I109" s="326"/>
      <c r="J109" s="5"/>
    </row>
    <row r="110" ht="14.4" customHeight="1">
      <c r="A110" t="s" s="356">
        <v>2724</v>
      </c>
      <c r="B110" s="357"/>
      <c r="C110" t="s" s="363">
        <v>2725</v>
      </c>
      <c r="D110" t="s" s="364">
        <v>1399</v>
      </c>
      <c r="E110" s="359">
        <v>6</v>
      </c>
      <c r="F110" s="361">
        <v>0</v>
      </c>
      <c r="G110" s="361">
        <f>E110*F110</f>
        <v>0</v>
      </c>
      <c r="H110" s="371"/>
      <c r="I110" s="326"/>
      <c r="J110" s="5"/>
    </row>
    <row r="111" ht="14.4" customHeight="1">
      <c r="A111" s="356"/>
      <c r="B111" s="357"/>
      <c r="C111" t="s" s="367">
        <v>2684</v>
      </c>
      <c r="D111" s="357"/>
      <c r="E111" s="359"/>
      <c r="F111" s="361"/>
      <c r="G111" s="361"/>
      <c r="H111" s="371"/>
      <c r="I111" s="326"/>
      <c r="J111" s="5"/>
    </row>
    <row r="112" ht="14.4" customHeight="1">
      <c r="A112" t="s" s="356">
        <v>2726</v>
      </c>
      <c r="B112" s="357"/>
      <c r="C112" t="s" s="363">
        <v>2727</v>
      </c>
      <c r="D112" t="s" s="364">
        <v>1399</v>
      </c>
      <c r="E112" s="359">
        <v>4</v>
      </c>
      <c r="F112" s="361">
        <v>0</v>
      </c>
      <c r="G112" s="361">
        <f>E112*F112</f>
        <v>0</v>
      </c>
      <c r="H112" s="371"/>
      <c r="I112" s="326"/>
      <c r="J112" s="5"/>
    </row>
    <row r="113" ht="14.4" customHeight="1">
      <c r="A113" s="356"/>
      <c r="B113" s="357"/>
      <c r="C113" t="s" s="367">
        <v>2684</v>
      </c>
      <c r="D113" s="357"/>
      <c r="E113" s="359"/>
      <c r="F113" s="361"/>
      <c r="G113" s="361"/>
      <c r="H113" s="371"/>
      <c r="I113" s="326"/>
      <c r="J113" s="5"/>
    </row>
    <row r="114" ht="14.4" customHeight="1">
      <c r="A114" t="s" s="356">
        <v>2728</v>
      </c>
      <c r="B114" s="357"/>
      <c r="C114" t="s" s="363">
        <v>2729</v>
      </c>
      <c r="D114" t="s" s="364">
        <v>1399</v>
      </c>
      <c r="E114" s="359">
        <v>4</v>
      </c>
      <c r="F114" s="361">
        <v>0</v>
      </c>
      <c r="G114" s="361">
        <f>E114*F114</f>
        <v>0</v>
      </c>
      <c r="H114" s="371"/>
      <c r="I114" s="326"/>
      <c r="J114" s="5"/>
    </row>
    <row r="115" ht="14.4" customHeight="1">
      <c r="A115" s="356"/>
      <c r="B115" s="357"/>
      <c r="C115" t="s" s="367">
        <v>2684</v>
      </c>
      <c r="D115" s="357"/>
      <c r="E115" s="359"/>
      <c r="F115" s="361"/>
      <c r="G115" s="361"/>
      <c r="H115" s="371"/>
      <c r="I115" s="326"/>
      <c r="J115" s="5"/>
    </row>
    <row r="116" ht="14.4" customHeight="1">
      <c r="A116" t="s" s="356">
        <v>2730</v>
      </c>
      <c r="B116" s="357"/>
      <c r="C116" t="s" s="363">
        <v>2731</v>
      </c>
      <c r="D116" t="s" s="364">
        <v>1399</v>
      </c>
      <c r="E116" s="359">
        <v>1</v>
      </c>
      <c r="F116" s="361">
        <v>0</v>
      </c>
      <c r="G116" s="361">
        <f>E116*F116</f>
        <v>0</v>
      </c>
      <c r="H116" s="371"/>
      <c r="I116" s="326"/>
      <c r="J116" s="5"/>
    </row>
    <row r="117" ht="14.4" customHeight="1">
      <c r="A117" t="s" s="356">
        <v>2732</v>
      </c>
      <c r="B117" s="357"/>
      <c r="C117" t="s" s="363">
        <v>2733</v>
      </c>
      <c r="D117" t="s" s="364">
        <v>1399</v>
      </c>
      <c r="E117" s="359">
        <v>2</v>
      </c>
      <c r="F117" s="361">
        <v>0</v>
      </c>
      <c r="G117" s="361">
        <f>E117*F117</f>
        <v>0</v>
      </c>
      <c r="H117" s="371"/>
      <c r="I117" s="326"/>
      <c r="J117" s="5"/>
    </row>
    <row r="118" ht="14.4" customHeight="1">
      <c r="A118" t="s" s="356">
        <v>2734</v>
      </c>
      <c r="B118" s="357"/>
      <c r="C118" t="s" s="363">
        <v>2735</v>
      </c>
      <c r="D118" t="s" s="364">
        <v>1399</v>
      </c>
      <c r="E118" s="359">
        <v>1</v>
      </c>
      <c r="F118" s="361">
        <v>0</v>
      </c>
      <c r="G118" s="361">
        <f>E118*F118</f>
        <v>0</v>
      </c>
      <c r="H118" s="371"/>
      <c r="I118" s="326"/>
      <c r="J118" s="5"/>
    </row>
    <row r="119" ht="14.4" customHeight="1">
      <c r="A119" t="s" s="356">
        <v>2736</v>
      </c>
      <c r="B119" s="357"/>
      <c r="C119" t="s" s="363">
        <v>2737</v>
      </c>
      <c r="D119" t="s" s="364">
        <v>1399</v>
      </c>
      <c r="E119" s="359">
        <v>1</v>
      </c>
      <c r="F119" s="361">
        <v>0</v>
      </c>
      <c r="G119" s="361">
        <f>E119*F119</f>
        <v>0</v>
      </c>
      <c r="H119" s="371"/>
      <c r="I119" s="326"/>
      <c r="J119" s="5"/>
    </row>
    <row r="120" ht="14.4" customHeight="1">
      <c r="A120" t="s" s="356">
        <v>2738</v>
      </c>
      <c r="B120" s="357"/>
      <c r="C120" t="s" s="363">
        <v>2739</v>
      </c>
      <c r="D120" t="s" s="364">
        <v>1399</v>
      </c>
      <c r="E120" s="359">
        <v>1</v>
      </c>
      <c r="F120" s="361">
        <v>0</v>
      </c>
      <c r="G120" s="361">
        <f>E120*F120</f>
        <v>0</v>
      </c>
      <c r="H120" s="371"/>
      <c r="I120" s="326"/>
      <c r="J120" s="5"/>
    </row>
    <row r="121" ht="14.4" customHeight="1">
      <c r="A121" s="356"/>
      <c r="B121" s="357"/>
      <c r="C121" s="366"/>
      <c r="D121" s="357"/>
      <c r="E121" s="359"/>
      <c r="F121" s="361"/>
      <c r="G121" s="361"/>
      <c r="H121" s="371"/>
      <c r="I121" s="326"/>
      <c r="J121" s="5"/>
    </row>
    <row r="122" ht="14.4" customHeight="1">
      <c r="A122" s="356"/>
      <c r="B122" s="357"/>
      <c r="C122" t="s" s="368">
        <v>2701</v>
      </c>
      <c r="D122" t="s" s="364">
        <v>2699</v>
      </c>
      <c r="E122" s="359">
        <v>110</v>
      </c>
      <c r="F122" s="361">
        <v>0</v>
      </c>
      <c r="G122" s="361">
        <f>E122*F122</f>
        <v>0</v>
      </c>
      <c r="H122" s="361"/>
      <c r="I122" s="326"/>
      <c r="J122" s="5"/>
    </row>
    <row r="123" ht="14.4" customHeight="1">
      <c r="A123" s="356"/>
      <c r="B123" s="357"/>
      <c r="C123" t="s" s="368">
        <v>2702</v>
      </c>
      <c r="D123" t="s" s="364">
        <v>2699</v>
      </c>
      <c r="E123" s="359">
        <v>56</v>
      </c>
      <c r="F123" s="361">
        <v>0</v>
      </c>
      <c r="G123" s="361">
        <f>E123*F123</f>
        <v>0</v>
      </c>
      <c r="H123" s="361"/>
      <c r="I123" s="326"/>
      <c r="J123" s="5"/>
    </row>
    <row r="124" ht="14.4" customHeight="1">
      <c r="A124" s="356"/>
      <c r="B124" s="357"/>
      <c r="C124" s="369"/>
      <c r="D124" s="357"/>
      <c r="E124" s="359"/>
      <c r="F124" s="361"/>
      <c r="G124" s="361"/>
      <c r="H124" s="361"/>
      <c r="I124" s="326"/>
      <c r="J124" s="5"/>
    </row>
    <row r="125" ht="14.4" customHeight="1">
      <c r="A125" s="356"/>
      <c r="B125" s="357"/>
      <c r="C125" t="s" s="368">
        <v>2708</v>
      </c>
      <c r="D125" t="s" s="364">
        <v>2699</v>
      </c>
      <c r="E125" s="359">
        <v>120</v>
      </c>
      <c r="F125" s="361">
        <v>0</v>
      </c>
      <c r="G125" s="361">
        <v>0</v>
      </c>
      <c r="H125" s="361"/>
      <c r="I125" s="326"/>
      <c r="J125" s="5"/>
    </row>
    <row r="126" ht="14.4" customHeight="1">
      <c r="A126" s="356"/>
      <c r="B126" s="357"/>
      <c r="C126" t="s" s="363">
        <v>2709</v>
      </c>
      <c r="D126" t="s" s="364">
        <v>1399</v>
      </c>
      <c r="E126" s="359">
        <v>6</v>
      </c>
      <c r="F126" s="361">
        <v>0</v>
      </c>
      <c r="G126" s="361">
        <f>E126*F126</f>
        <v>0</v>
      </c>
      <c r="H126" s="361"/>
      <c r="I126" s="326"/>
      <c r="J126" s="5"/>
    </row>
    <row r="127" ht="14.4" customHeight="1">
      <c r="A127" s="356"/>
      <c r="B127" s="357"/>
      <c r="C127" t="s" s="363">
        <v>2710</v>
      </c>
      <c r="D127" t="s" s="364">
        <v>1511</v>
      </c>
      <c r="E127" s="359">
        <v>1</v>
      </c>
      <c r="F127" s="361">
        <v>0</v>
      </c>
      <c r="G127" s="361">
        <f>E127*F127</f>
        <v>0</v>
      </c>
      <c r="H127" s="361"/>
      <c r="I127" s="326"/>
      <c r="J127" s="5"/>
    </row>
    <row r="128" ht="14.4" customHeight="1">
      <c r="A128" s="356"/>
      <c r="B128" s="357"/>
      <c r="C128" t="s" s="363">
        <v>2711</v>
      </c>
      <c r="D128" t="s" s="364">
        <v>1511</v>
      </c>
      <c r="E128" s="359">
        <v>1</v>
      </c>
      <c r="F128" s="361">
        <v>0</v>
      </c>
      <c r="G128" s="361">
        <f>E128*F128</f>
        <v>0</v>
      </c>
      <c r="H128" s="361"/>
      <c r="I128" s="326"/>
      <c r="J128" s="5"/>
    </row>
    <row r="129" ht="14.4" customHeight="1">
      <c r="A129" s="356"/>
      <c r="B129" s="357"/>
      <c r="C129" t="s" s="363">
        <v>2712</v>
      </c>
      <c r="D129" t="s" s="364">
        <v>1511</v>
      </c>
      <c r="E129" s="359">
        <v>1</v>
      </c>
      <c r="F129" s="361">
        <v>0</v>
      </c>
      <c r="G129" s="361">
        <f>E129*F129</f>
        <v>0</v>
      </c>
      <c r="H129" s="361"/>
      <c r="I129" s="326"/>
      <c r="J129" s="5"/>
    </row>
    <row r="130" ht="14.4" customHeight="1">
      <c r="A130" s="356"/>
      <c r="B130" s="357"/>
      <c r="C130" t="s" s="363">
        <v>2713</v>
      </c>
      <c r="D130" t="s" s="364">
        <v>1511</v>
      </c>
      <c r="E130" s="359">
        <v>1</v>
      </c>
      <c r="F130" s="361">
        <v>0</v>
      </c>
      <c r="G130" s="361">
        <f>E130*F130</f>
        <v>0</v>
      </c>
      <c r="H130" s="361"/>
      <c r="I130" s="326"/>
      <c r="J130" s="5"/>
    </row>
    <row r="131" ht="14.4" customHeight="1">
      <c r="A131" s="356"/>
      <c r="B131" s="357"/>
      <c r="C131" t="s" s="363">
        <v>2714</v>
      </c>
      <c r="D131" t="s" s="364">
        <v>1511</v>
      </c>
      <c r="E131" s="370">
        <v>1</v>
      </c>
      <c r="F131" s="361">
        <v>0</v>
      </c>
      <c r="G131" s="361">
        <f>E131*F131</f>
        <v>0</v>
      </c>
      <c r="H131" s="371"/>
      <c r="I131" s="326"/>
      <c r="J131" s="5"/>
    </row>
    <row r="132" ht="14.4" customHeight="1">
      <c r="A132" s="356"/>
      <c r="B132" s="357"/>
      <c r="C132" s="366"/>
      <c r="D132" s="357"/>
      <c r="E132" s="357"/>
      <c r="F132" s="361"/>
      <c r="G132" s="361"/>
      <c r="H132" s="371"/>
      <c r="I132" s="326"/>
      <c r="J132" s="5"/>
    </row>
    <row r="133" ht="14.4" customHeight="1">
      <c r="A133" s="356"/>
      <c r="B133" s="357"/>
      <c r="C133" s="366"/>
      <c r="D133" s="357"/>
      <c r="E133" s="357"/>
      <c r="F133" s="361"/>
      <c r="G133" s="361"/>
      <c r="H133" s="371"/>
      <c r="I133" s="326"/>
      <c r="J133" s="5"/>
    </row>
    <row r="134" ht="14.4" customHeight="1">
      <c r="A134" s="356"/>
      <c r="B134" s="357"/>
      <c r="C134" t="s" s="358">
        <v>2740</v>
      </c>
      <c r="D134" s="357"/>
      <c r="E134" s="357"/>
      <c r="F134" s="361"/>
      <c r="G134" s="361"/>
      <c r="H134" s="371"/>
      <c r="I134" s="326"/>
      <c r="J134" s="5"/>
    </row>
    <row r="135" ht="14.4" customHeight="1">
      <c r="A135" s="356"/>
      <c r="B135" s="357"/>
      <c r="C135" s="362"/>
      <c r="D135" s="357"/>
      <c r="E135" s="357"/>
      <c r="F135" s="361"/>
      <c r="G135" s="361"/>
      <c r="H135" s="371"/>
      <c r="I135" s="326"/>
      <c r="J135" s="5"/>
    </row>
    <row r="136" ht="14.4" customHeight="1">
      <c r="A136" t="s" s="356">
        <v>2741</v>
      </c>
      <c r="B136" s="357"/>
      <c r="C136" t="s" s="363">
        <v>2742</v>
      </c>
      <c r="D136" t="s" s="364">
        <v>1399</v>
      </c>
      <c r="E136" s="370">
        <v>1</v>
      </c>
      <c r="F136" s="361">
        <v>0</v>
      </c>
      <c r="G136" s="361">
        <f>E136*F136</f>
        <v>0</v>
      </c>
      <c r="H136" s="371"/>
      <c r="I136" s="326"/>
      <c r="J136" s="5"/>
    </row>
    <row r="137" ht="14.4" customHeight="1">
      <c r="A137" s="356"/>
      <c r="B137" s="357"/>
      <c r="C137" t="s" s="363">
        <v>2743</v>
      </c>
      <c r="D137" s="357"/>
      <c r="E137" s="357"/>
      <c r="F137" s="361"/>
      <c r="G137" s="361"/>
      <c r="H137" s="371"/>
      <c r="I137" s="326"/>
      <c r="J137" s="5"/>
    </row>
    <row r="138" ht="14.4" customHeight="1">
      <c r="A138" t="s" s="356">
        <v>2744</v>
      </c>
      <c r="B138" s="357"/>
      <c r="C138" t="s" s="363">
        <v>2745</v>
      </c>
      <c r="D138" t="s" s="364">
        <v>1399</v>
      </c>
      <c r="E138" s="370">
        <v>1</v>
      </c>
      <c r="F138" s="361">
        <v>0</v>
      </c>
      <c r="G138" s="361">
        <f>E138*F138</f>
        <v>0</v>
      </c>
      <c r="H138" s="371"/>
      <c r="I138" s="326"/>
      <c r="J138" s="5"/>
    </row>
    <row r="139" ht="14.4" customHeight="1">
      <c r="A139" s="356"/>
      <c r="B139" s="357"/>
      <c r="C139" t="s" s="363">
        <v>2746</v>
      </c>
      <c r="D139" s="357"/>
      <c r="E139" s="357"/>
      <c r="F139" s="361"/>
      <c r="G139" s="361"/>
      <c r="H139" s="371"/>
      <c r="I139" s="326"/>
      <c r="J139" s="5"/>
    </row>
    <row r="140" ht="14.4" customHeight="1">
      <c r="A140" s="356"/>
      <c r="B140" s="357"/>
      <c r="C140" s="366"/>
      <c r="D140" s="357"/>
      <c r="E140" s="357"/>
      <c r="F140" s="361"/>
      <c r="G140" s="361"/>
      <c r="H140" s="371"/>
      <c r="I140" s="326"/>
      <c r="J140" s="5"/>
    </row>
    <row r="141" ht="14.4" customHeight="1">
      <c r="A141" s="356"/>
      <c r="B141" s="357"/>
      <c r="C141" t="s" s="363">
        <v>2747</v>
      </c>
      <c r="D141" t="s" s="364">
        <v>2748</v>
      </c>
      <c r="E141" s="370">
        <v>15</v>
      </c>
      <c r="F141" s="361">
        <v>0</v>
      </c>
      <c r="G141" s="361">
        <f>E141*F141</f>
        <v>0</v>
      </c>
      <c r="H141" s="371"/>
      <c r="I141" s="326"/>
      <c r="J141" s="5"/>
    </row>
    <row r="142" ht="14.4" customHeight="1">
      <c r="A142" s="356"/>
      <c r="B142" s="357"/>
      <c r="C142" t="s" s="363">
        <v>2749</v>
      </c>
      <c r="D142" t="s" s="364">
        <v>1399</v>
      </c>
      <c r="E142" s="370">
        <v>2</v>
      </c>
      <c r="F142" s="361">
        <v>0</v>
      </c>
      <c r="G142" s="361">
        <f>E142*F142</f>
        <v>0</v>
      </c>
      <c r="H142" s="371"/>
      <c r="I142" s="326"/>
      <c r="J142" s="5"/>
    </row>
    <row r="143" ht="14.4" customHeight="1">
      <c r="A143" s="356"/>
      <c r="B143" s="357"/>
      <c r="C143" t="s" s="363">
        <v>2750</v>
      </c>
      <c r="D143" t="s" s="364">
        <v>1511</v>
      </c>
      <c r="E143" s="370">
        <v>1</v>
      </c>
      <c r="F143" s="361">
        <v>0</v>
      </c>
      <c r="G143" s="361">
        <f>E143*F143</f>
        <v>0</v>
      </c>
      <c r="H143" s="371"/>
      <c r="I143" s="326"/>
      <c r="J143" s="5"/>
    </row>
    <row r="144" ht="14.4" customHeight="1">
      <c r="A144" s="356"/>
      <c r="B144" s="357"/>
      <c r="C144" t="s" s="363">
        <v>2751</v>
      </c>
      <c r="D144" t="s" s="364">
        <v>1511</v>
      </c>
      <c r="E144" s="359">
        <v>1</v>
      </c>
      <c r="F144" s="361">
        <v>0</v>
      </c>
      <c r="G144" s="361">
        <f>E144*F144</f>
        <v>0</v>
      </c>
      <c r="H144" s="361"/>
      <c r="I144" s="326"/>
      <c r="J144" s="5"/>
    </row>
    <row r="145" ht="14.4" customHeight="1">
      <c r="A145" s="356"/>
      <c r="B145" s="357"/>
      <c r="C145" t="s" s="363">
        <v>2713</v>
      </c>
      <c r="D145" t="s" s="364">
        <v>1511</v>
      </c>
      <c r="E145" s="359">
        <v>1</v>
      </c>
      <c r="F145" s="361">
        <v>0</v>
      </c>
      <c r="G145" s="361">
        <f>E145*F145</f>
        <v>0</v>
      </c>
      <c r="H145" s="361"/>
      <c r="I145" s="326"/>
      <c r="J145" s="5"/>
    </row>
    <row r="146" ht="14.4" customHeight="1">
      <c r="A146" s="356"/>
      <c r="B146" s="357"/>
      <c r="C146" t="s" s="363">
        <v>2714</v>
      </c>
      <c r="D146" t="s" s="364">
        <v>1511</v>
      </c>
      <c r="E146" s="370">
        <v>1</v>
      </c>
      <c r="F146" s="361">
        <v>0</v>
      </c>
      <c r="G146" s="361">
        <f>E146*F146</f>
        <v>0</v>
      </c>
      <c r="H146" s="371"/>
      <c r="I146" s="326"/>
      <c r="J146" s="5"/>
    </row>
    <row r="147" ht="14.4" customHeight="1">
      <c r="A147" s="356"/>
      <c r="B147" s="357"/>
      <c r="C147" s="366"/>
      <c r="D147" s="357"/>
      <c r="E147" s="357"/>
      <c r="F147" s="361"/>
      <c r="G147" s="361"/>
      <c r="H147" s="371"/>
      <c r="I147" s="326"/>
      <c r="J147" s="5"/>
    </row>
    <row r="148" ht="14.4" customHeight="1">
      <c r="A148" s="356"/>
      <c r="B148" s="357"/>
      <c r="C148" s="366"/>
      <c r="D148" s="357"/>
      <c r="E148" s="357"/>
      <c r="F148" s="361"/>
      <c r="G148" s="361"/>
      <c r="H148" s="371"/>
      <c r="I148" s="326"/>
      <c r="J148" s="5"/>
    </row>
    <row r="149" ht="14.4" customHeight="1">
      <c r="A149" s="356"/>
      <c r="B149" s="357"/>
      <c r="C149" t="s" s="358">
        <v>2752</v>
      </c>
      <c r="D149" s="357"/>
      <c r="E149" s="357"/>
      <c r="F149" s="361"/>
      <c r="G149" s="361"/>
      <c r="H149" s="371"/>
      <c r="I149" s="326"/>
      <c r="J149" s="5"/>
    </row>
    <row r="150" ht="14.4" customHeight="1">
      <c r="A150" s="356"/>
      <c r="B150" s="357"/>
      <c r="C150" s="366"/>
      <c r="D150" s="357"/>
      <c r="E150" s="357"/>
      <c r="F150" s="361"/>
      <c r="G150" s="361"/>
      <c r="H150" s="371"/>
      <c r="I150" s="326"/>
      <c r="J150" s="5"/>
    </row>
    <row r="151" ht="25.5" customHeight="1">
      <c r="A151" s="356"/>
      <c r="B151" s="357"/>
      <c r="C151" t="s" s="363">
        <v>2753</v>
      </c>
      <c r="D151" t="s" s="364">
        <v>1511</v>
      </c>
      <c r="E151" s="370">
        <v>1</v>
      </c>
      <c r="F151" s="361">
        <v>0</v>
      </c>
      <c r="G151" s="361">
        <f>E151*F151</f>
        <v>0</v>
      </c>
      <c r="H151" s="371"/>
      <c r="I151" s="326"/>
      <c r="J151" s="5"/>
    </row>
    <row r="152" ht="14.4" customHeight="1">
      <c r="A152" s="356"/>
      <c r="B152" s="357"/>
      <c r="C152" t="s" s="364">
        <v>2754</v>
      </c>
      <c r="D152" t="s" s="364">
        <v>1511</v>
      </c>
      <c r="E152" s="359">
        <v>1</v>
      </c>
      <c r="F152" s="361">
        <v>0</v>
      </c>
      <c r="G152" s="361">
        <v>0</v>
      </c>
      <c r="H152" s="361"/>
      <c r="I152" s="326"/>
      <c r="J152" s="5"/>
    </row>
    <row r="153" ht="14.4" customHeight="1">
      <c r="A153" s="356"/>
      <c r="B153" s="357"/>
      <c r="C153" s="357"/>
      <c r="D153" s="357"/>
      <c r="E153" s="359"/>
      <c r="F153" s="361"/>
      <c r="G153" s="361"/>
      <c r="H153" s="361"/>
      <c r="I153" s="326"/>
      <c r="J153" s="5"/>
    </row>
    <row r="154" ht="14.4" customHeight="1">
      <c r="A154" s="356"/>
      <c r="B154" s="357"/>
      <c r="C154" s="357"/>
      <c r="D154" s="357"/>
      <c r="E154" s="359"/>
      <c r="F154" s="361"/>
      <c r="G154" s="361"/>
      <c r="H154" s="361"/>
      <c r="I154" s="326"/>
      <c r="J154" s="5"/>
    </row>
    <row r="155" ht="14.4" customHeight="1">
      <c r="A155" s="356"/>
      <c r="B155" s="357"/>
      <c r="C155" t="s" s="358">
        <v>2755</v>
      </c>
      <c r="D155" s="357"/>
      <c r="E155" s="359"/>
      <c r="F155" s="361"/>
      <c r="G155" s="361"/>
      <c r="H155" s="361"/>
      <c r="I155" s="326"/>
      <c r="J155" s="5"/>
    </row>
    <row r="156" ht="14.4" customHeight="1">
      <c r="A156" s="356"/>
      <c r="B156" s="357"/>
      <c r="C156" s="357"/>
      <c r="D156" s="357"/>
      <c r="E156" s="359"/>
      <c r="F156" s="361"/>
      <c r="G156" s="361"/>
      <c r="H156" s="361"/>
      <c r="I156" s="326"/>
      <c r="J156" s="5"/>
    </row>
    <row r="157" ht="14.4" customHeight="1">
      <c r="A157" t="s" s="356">
        <v>2756</v>
      </c>
      <c r="B157" s="357"/>
      <c r="C157" t="s" s="364">
        <v>2757</v>
      </c>
      <c r="D157" t="s" s="364">
        <v>1399</v>
      </c>
      <c r="E157" s="359">
        <v>1</v>
      </c>
      <c r="F157" s="361">
        <v>0</v>
      </c>
      <c r="G157" s="361">
        <v>0</v>
      </c>
      <c r="H157" s="361"/>
      <c r="I157" s="326"/>
      <c r="J157" s="5"/>
    </row>
    <row r="158" ht="14.4" customHeight="1">
      <c r="A158" s="356"/>
      <c r="B158" s="357"/>
      <c r="C158" t="s" s="364">
        <v>2758</v>
      </c>
      <c r="D158" s="357"/>
      <c r="E158" s="359"/>
      <c r="F158" s="361"/>
      <c r="G158" s="361"/>
      <c r="H158" s="361"/>
      <c r="I158" s="326"/>
      <c r="J158" s="5"/>
    </row>
    <row r="159" ht="14.4" customHeight="1">
      <c r="A159" s="356"/>
      <c r="B159" s="357"/>
      <c r="C159" t="s" s="364">
        <v>2759</v>
      </c>
      <c r="D159" s="357"/>
      <c r="E159" s="359"/>
      <c r="F159" s="361"/>
      <c r="G159" s="361"/>
      <c r="H159" s="361"/>
      <c r="I159" s="326"/>
      <c r="J159" s="5"/>
    </row>
    <row r="160" ht="14.4" customHeight="1">
      <c r="A160" s="356"/>
      <c r="B160" s="357"/>
      <c r="C160" s="357"/>
      <c r="D160" s="357"/>
      <c r="E160" s="359"/>
      <c r="F160" s="361"/>
      <c r="G160" s="361"/>
      <c r="H160" s="361"/>
      <c r="I160" s="326"/>
      <c r="J160" s="5"/>
    </row>
    <row r="161" ht="14.4" customHeight="1">
      <c r="A161" t="s" s="356">
        <v>2760</v>
      </c>
      <c r="B161" s="357"/>
      <c r="C161" t="s" s="364">
        <v>2761</v>
      </c>
      <c r="D161" t="s" s="364">
        <v>1399</v>
      </c>
      <c r="E161" s="359">
        <v>1</v>
      </c>
      <c r="F161" s="361">
        <v>0</v>
      </c>
      <c r="G161" s="361">
        <v>0</v>
      </c>
      <c r="H161" s="361"/>
      <c r="I161" s="326"/>
      <c r="J161" s="5"/>
    </row>
    <row r="162" ht="14.4" customHeight="1">
      <c r="A162" t="s" s="356">
        <v>2762</v>
      </c>
      <c r="B162" s="357"/>
      <c r="C162" t="s" s="364">
        <v>2763</v>
      </c>
      <c r="D162" t="s" s="364">
        <v>1399</v>
      </c>
      <c r="E162" s="359">
        <v>5</v>
      </c>
      <c r="F162" s="361">
        <v>0</v>
      </c>
      <c r="G162" s="361">
        <v>0</v>
      </c>
      <c r="H162" s="361"/>
      <c r="I162" s="326"/>
      <c r="J162" s="5"/>
    </row>
    <row r="163" ht="14.4" customHeight="1">
      <c r="A163" t="s" s="356">
        <v>2764</v>
      </c>
      <c r="B163" s="357"/>
      <c r="C163" t="s" s="364">
        <v>2765</v>
      </c>
      <c r="D163" t="s" s="364">
        <v>1399</v>
      </c>
      <c r="E163" s="359">
        <v>1</v>
      </c>
      <c r="F163" s="361">
        <v>0</v>
      </c>
      <c r="G163" s="361">
        <v>0</v>
      </c>
      <c r="H163" s="361"/>
      <c r="I163" s="326"/>
      <c r="J163" s="5"/>
    </row>
    <row r="164" ht="14.4" customHeight="1">
      <c r="A164" s="356"/>
      <c r="B164" s="357"/>
      <c r="C164" s="357"/>
      <c r="D164" s="357"/>
      <c r="E164" s="359"/>
      <c r="F164" s="361"/>
      <c r="G164" s="361"/>
      <c r="H164" s="361"/>
      <c r="I164" s="326"/>
      <c r="J164" s="5"/>
    </row>
    <row r="165" ht="14.4" customHeight="1">
      <c r="A165" s="356"/>
      <c r="B165" s="357"/>
      <c r="C165" t="s" s="364">
        <v>2766</v>
      </c>
      <c r="D165" s="357"/>
      <c r="E165" s="359"/>
      <c r="F165" s="361"/>
      <c r="G165" s="361"/>
      <c r="H165" s="361"/>
      <c r="I165" s="326"/>
      <c r="J165" s="5"/>
    </row>
    <row r="166" ht="14.4" customHeight="1">
      <c r="A166" s="356"/>
      <c r="B166" s="357"/>
      <c r="C166" t="s" s="372">
        <v>2767</v>
      </c>
      <c r="D166" t="s" s="364">
        <v>2748</v>
      </c>
      <c r="E166" s="359">
        <v>15</v>
      </c>
      <c r="F166" s="361">
        <v>0</v>
      </c>
      <c r="G166" s="361">
        <v>0</v>
      </c>
      <c r="H166" s="361"/>
      <c r="I166" s="326"/>
      <c r="J166" s="5"/>
    </row>
    <row r="167" ht="14.4" customHeight="1">
      <c r="A167" s="356"/>
      <c r="B167" s="357"/>
      <c r="C167" t="s" s="372">
        <v>2768</v>
      </c>
      <c r="D167" t="s" s="364">
        <v>2748</v>
      </c>
      <c r="E167" s="359">
        <v>8</v>
      </c>
      <c r="F167" s="361">
        <v>0</v>
      </c>
      <c r="G167" s="361">
        <v>0</v>
      </c>
      <c r="H167" s="361"/>
      <c r="I167" s="326"/>
      <c r="J167" s="5"/>
    </row>
    <row r="168" ht="14.4" customHeight="1">
      <c r="A168" s="356"/>
      <c r="B168" s="357"/>
      <c r="C168" s="357"/>
      <c r="D168" s="357"/>
      <c r="E168" s="359"/>
      <c r="F168" s="361"/>
      <c r="G168" s="361"/>
      <c r="H168" s="361"/>
      <c r="I168" s="326"/>
      <c r="J168" s="5"/>
    </row>
    <row r="169" ht="14.4" customHeight="1">
      <c r="A169" s="356"/>
      <c r="B169" s="357"/>
      <c r="C169" t="s" s="364">
        <v>2769</v>
      </c>
      <c r="D169" t="s" s="364">
        <v>1511</v>
      </c>
      <c r="E169" s="359">
        <v>1</v>
      </c>
      <c r="F169" s="361">
        <v>0</v>
      </c>
      <c r="G169" s="361">
        <f>E169*F169</f>
        <v>0</v>
      </c>
      <c r="H169" s="361"/>
      <c r="I169" s="326"/>
      <c r="J169" s="5"/>
    </row>
    <row r="170" ht="14.4" customHeight="1">
      <c r="A170" s="356"/>
      <c r="B170" s="357"/>
      <c r="C170" t="s" s="364">
        <v>2770</v>
      </c>
      <c r="D170" t="s" s="364">
        <v>1511</v>
      </c>
      <c r="E170" s="359">
        <v>1</v>
      </c>
      <c r="F170" s="361">
        <v>0</v>
      </c>
      <c r="G170" s="361">
        <f>E170*F170</f>
        <v>0</v>
      </c>
      <c r="H170" s="361"/>
      <c r="I170" s="326"/>
      <c r="J170" s="5"/>
    </row>
    <row r="171" ht="14.4" customHeight="1">
      <c r="A171" s="356"/>
      <c r="B171" s="357"/>
      <c r="C171" t="s" s="363">
        <v>2713</v>
      </c>
      <c r="D171" t="s" s="364">
        <v>1511</v>
      </c>
      <c r="E171" s="359">
        <v>1</v>
      </c>
      <c r="F171" s="361">
        <v>0</v>
      </c>
      <c r="G171" s="361">
        <f>E171*F171</f>
        <v>0</v>
      </c>
      <c r="H171" s="361"/>
      <c r="I171" s="326"/>
      <c r="J171" s="5"/>
    </row>
    <row r="172" ht="14.4" customHeight="1">
      <c r="A172" s="356"/>
      <c r="B172" s="357"/>
      <c r="C172" t="s" s="363">
        <v>2714</v>
      </c>
      <c r="D172" t="s" s="364">
        <v>1511</v>
      </c>
      <c r="E172" s="370">
        <v>1</v>
      </c>
      <c r="F172" s="361">
        <v>0</v>
      </c>
      <c r="G172" s="361">
        <f>E172*F172</f>
        <v>0</v>
      </c>
      <c r="H172" s="371"/>
      <c r="I172" s="326"/>
      <c r="J172" s="5"/>
    </row>
    <row r="173" ht="14.4" customHeight="1">
      <c r="A173" s="373"/>
      <c r="B173" s="374"/>
      <c r="C173" s="374"/>
      <c r="D173" s="374"/>
      <c r="E173" s="375"/>
      <c r="F173" s="376"/>
      <c r="G173" s="376"/>
      <c r="H173" s="376"/>
      <c r="I173" s="326"/>
      <c r="J173" s="5"/>
    </row>
    <row r="174" ht="15" customHeight="1">
      <c r="A174" s="377"/>
      <c r="B174" s="378"/>
      <c r="C174" t="s" s="379">
        <v>2771</v>
      </c>
      <c r="D174" s="378"/>
      <c r="E174" s="380"/>
      <c r="F174" s="381"/>
      <c r="G174" s="382">
        <f>SUM(G23:G77)</f>
        <v>0</v>
      </c>
      <c r="H174" s="381"/>
      <c r="I174" s="326"/>
      <c r="J174" s="5"/>
    </row>
    <row r="175" ht="14.4" customHeight="1">
      <c r="A175" s="383"/>
      <c r="B175" s="339"/>
      <c r="C175" s="339"/>
      <c r="D175" s="339"/>
      <c r="E175" s="339"/>
      <c r="F175" s="339"/>
      <c r="G175" s="339"/>
      <c r="H175" s="339"/>
      <c r="I175" s="5"/>
      <c r="J175" s="5"/>
    </row>
    <row r="176" ht="14.1" customHeight="1">
      <c r="A176" s="384"/>
      <c r="B176" s="5"/>
      <c r="C176" t="s" s="385">
        <v>2772</v>
      </c>
      <c r="D176" s="5"/>
      <c r="E176" s="386"/>
      <c r="F176" s="47"/>
      <c r="G176" s="387"/>
      <c r="H176" s="47"/>
      <c r="I176" s="5"/>
      <c r="J176" s="5"/>
    </row>
    <row r="177" ht="13.55" customHeight="1">
      <c r="A177" s="384"/>
      <c r="B177" s="5"/>
      <c r="C177" s="5"/>
      <c r="D177" s="5"/>
      <c r="E177" s="5"/>
      <c r="F177" s="5"/>
      <c r="G177" s="5"/>
      <c r="H177" s="5"/>
      <c r="I177" s="5"/>
      <c r="J177" s="5"/>
    </row>
    <row r="178" ht="14.1" customHeight="1">
      <c r="A178" s="384"/>
      <c r="B178" s="5"/>
      <c r="C178" s="388"/>
      <c r="D178" s="5"/>
      <c r="E178" s="5"/>
      <c r="F178" s="5"/>
      <c r="G178" s="5"/>
      <c r="H178" s="5"/>
      <c r="I178" s="5"/>
      <c r="J178" s="5"/>
    </row>
    <row r="179" ht="13.55" customHeight="1">
      <c r="A179" s="384"/>
      <c r="B179" s="5"/>
      <c r="C179" s="5"/>
      <c r="D179" s="5"/>
      <c r="E179" s="5"/>
      <c r="F179" s="5"/>
      <c r="G179" s="5"/>
      <c r="H179" s="5"/>
      <c r="I179" s="5"/>
      <c r="J179" s="5"/>
    </row>
    <row r="180" ht="13.55" customHeight="1">
      <c r="A180" s="384"/>
      <c r="B180" s="5"/>
      <c r="C180" s="5"/>
      <c r="D180" s="5"/>
      <c r="E180" s="5"/>
      <c r="F180" s="5"/>
      <c r="G180" s="5"/>
      <c r="H180" s="5"/>
      <c r="I180" s="5"/>
      <c r="J180" s="5"/>
    </row>
    <row r="181" ht="13.55" customHeight="1">
      <c r="A181" s="384"/>
      <c r="B181" s="5"/>
      <c r="C181" s="5"/>
      <c r="D181" s="5"/>
      <c r="E181" s="5"/>
      <c r="F181" s="5"/>
      <c r="G181" s="5"/>
      <c r="H181" s="5"/>
      <c r="I181" s="5"/>
      <c r="J181" s="5"/>
    </row>
    <row r="182" ht="13.55" customHeight="1">
      <c r="A182" s="384"/>
      <c r="B182" s="5"/>
      <c r="C182" s="5"/>
      <c r="D182" s="5"/>
      <c r="E182" s="5"/>
      <c r="F182" s="5"/>
      <c r="G182" s="5"/>
      <c r="H182" s="5"/>
      <c r="I182" s="5"/>
      <c r="J182" s="5"/>
    </row>
    <row r="183" ht="13.55" customHeight="1">
      <c r="A183" s="384"/>
      <c r="B183" s="5"/>
      <c r="C183" s="5"/>
      <c r="D183" s="5"/>
      <c r="E183" s="5"/>
      <c r="F183" s="5"/>
      <c r="G183" s="5"/>
      <c r="H183" s="5"/>
      <c r="I183" s="5"/>
      <c r="J183" s="5"/>
    </row>
    <row r="184" ht="13.55" customHeight="1">
      <c r="A184" s="384"/>
      <c r="B184" s="5"/>
      <c r="C184" s="5"/>
      <c r="D184" s="5"/>
      <c r="E184" s="5"/>
      <c r="F184" s="5"/>
      <c r="G184" s="5"/>
      <c r="H184" s="5"/>
      <c r="I184" s="5"/>
      <c r="J184" s="5"/>
    </row>
    <row r="185" ht="13.55" customHeight="1">
      <c r="A185" s="384"/>
      <c r="B185" s="5"/>
      <c r="C185" s="5"/>
      <c r="D185" s="5"/>
      <c r="E185" s="5"/>
      <c r="F185" s="5"/>
      <c r="G185" s="5"/>
      <c r="H185" s="5"/>
      <c r="I185" s="5"/>
      <c r="J185" s="5"/>
    </row>
    <row r="186" ht="13.55" customHeight="1">
      <c r="A186" s="384"/>
      <c r="B186" s="5"/>
      <c r="C186" s="5"/>
      <c r="D186" s="5"/>
      <c r="E186" s="5"/>
      <c r="F186" s="5"/>
      <c r="G186" s="5"/>
      <c r="H186" s="5"/>
      <c r="I186" s="5"/>
      <c r="J186" s="5"/>
    </row>
    <row r="187" ht="14.1" customHeight="1">
      <c r="A187" s="384"/>
      <c r="B187" s="5"/>
      <c r="C187" t="s" s="385">
        <v>33</v>
      </c>
      <c r="D187" s="5"/>
      <c r="E187" s="5"/>
      <c r="F187" s="5"/>
      <c r="G187" s="5"/>
      <c r="H187" s="5"/>
      <c r="I187" s="5"/>
      <c r="J187" s="5"/>
    </row>
  </sheetData>
  <mergeCells count="11">
    <mergeCell ref="A12:J12"/>
    <mergeCell ref="A13:J14"/>
    <mergeCell ref="A15:J17"/>
    <mergeCell ref="A18:J18"/>
    <mergeCell ref="A19:H19"/>
    <mergeCell ref="A11:J11"/>
    <mergeCell ref="A1:H1"/>
    <mergeCell ref="F2:H2"/>
    <mergeCell ref="A6:H6"/>
    <mergeCell ref="A7:H8"/>
    <mergeCell ref="A9:J10"/>
  </mergeCells>
  <pageMargins left="0.787402" right="0.787402" top="0.984252" bottom="0.984252" header="0.373864" footer="0.511811"/>
  <pageSetup firstPageNumber="1" fitToHeight="1" fitToWidth="1" scale="100" useFirstPageNumber="0" orientation="landscape" pageOrder="downThenOver"/>
  <headerFooter>
    <oddHeader>&amp;L&amp;"Calibri,Regular"&amp;11&amp;K000000VZDUCHOTECHNIKA - Výkaz výměr
Prováděcí projekt
Září&amp;C&amp;"Calibri,Regular"&amp;11&amp;K000000Rekonstrukce gastronomického provozu  
ZŠ Kaplice
</oddHeader>
    <oddFooter>&amp;C&amp;"Calibri,Regular"&amp;11&amp;K000000Stránka &amp;P</oddFooter>
  </headerFooter>
</worksheet>
</file>

<file path=xl/worksheets/sheet6.xml><?xml version="1.0" encoding="utf-8"?>
<worksheet xmlns:r="http://schemas.openxmlformats.org/officeDocument/2006/relationships" xmlns="http://schemas.openxmlformats.org/spreadsheetml/2006/main">
  <dimension ref="A1:N182"/>
  <sheetViews>
    <sheetView workbookViewId="0" showGridLines="0" defaultGridColor="1"/>
  </sheetViews>
  <sheetFormatPr defaultColWidth="10" defaultRowHeight="15.6" customHeight="1" outlineLevelRow="0" outlineLevelCol="0"/>
  <cols>
    <col min="1" max="1" width="5.5" style="389" customWidth="1"/>
    <col min="2" max="2" width="71.8516" style="389" customWidth="1"/>
    <col min="3" max="3" width="7.35156" style="389" customWidth="1"/>
    <col min="4" max="4" width="6.85156" style="389" customWidth="1"/>
    <col min="5" max="5" width="9.17188" style="389" customWidth="1"/>
    <col min="6" max="6" width="12.1719" style="389" customWidth="1"/>
    <col min="7" max="7" width="9.17188" style="389" customWidth="1"/>
    <col min="8" max="8" width="15.6719" style="389" customWidth="1"/>
    <col min="9" max="14" width="10" style="389" customWidth="1"/>
    <col min="15" max="16384" width="10" style="389" customWidth="1"/>
  </cols>
  <sheetData>
    <row r="1" ht="11.85" customHeight="1">
      <c r="A1" s="5"/>
      <c r="B1" s="390"/>
      <c r="C1" s="391"/>
      <c r="D1" s="392"/>
      <c r="E1" s="393"/>
      <c r="F1" s="394"/>
      <c r="G1" s="394"/>
      <c r="H1" s="394"/>
      <c r="I1" s="5"/>
      <c r="J1" s="5"/>
      <c r="K1" s="5"/>
      <c r="L1" s="5"/>
      <c r="M1" s="5"/>
      <c r="N1" s="5"/>
    </row>
    <row r="2" ht="16.2" customHeight="1">
      <c r="A2" s="395"/>
      <c r="B2" t="s" s="396">
        <v>2773</v>
      </c>
      <c r="C2" s="397"/>
      <c r="D2" s="398"/>
      <c r="E2" s="399"/>
      <c r="F2" s="400"/>
      <c r="G2" s="401"/>
      <c r="H2" s="402"/>
      <c r="I2" s="403"/>
      <c r="J2" s="5"/>
      <c r="K2" s="5"/>
      <c r="L2" s="5"/>
      <c r="M2" s="5"/>
      <c r="N2" s="5"/>
    </row>
    <row r="3" ht="16.5" customHeight="1">
      <c r="A3" s="395"/>
      <c r="B3" t="s" s="404">
        <f>B14</f>
        <v>2774</v>
      </c>
      <c r="C3" s="405"/>
      <c r="D3" s="406"/>
      <c r="E3" s="407"/>
      <c r="F3" s="408"/>
      <c r="G3" s="409"/>
      <c r="H3" s="410">
        <f>H74</f>
        <v>0</v>
      </c>
      <c r="I3" s="403"/>
      <c r="J3" s="5"/>
      <c r="K3" s="5"/>
      <c r="L3" s="5"/>
      <c r="M3" s="5"/>
      <c r="N3" s="5"/>
    </row>
    <row r="4" ht="16" customHeight="1">
      <c r="A4" s="395"/>
      <c r="B4" t="s" s="411">
        <f>B76</f>
        <v>2775</v>
      </c>
      <c r="C4" s="412"/>
      <c r="D4" s="413"/>
      <c r="E4" s="414"/>
      <c r="F4" s="415"/>
      <c r="G4" s="416"/>
      <c r="H4" s="417">
        <f>H86</f>
        <v>0</v>
      </c>
      <c r="I4" s="403"/>
      <c r="J4" s="5"/>
      <c r="K4" s="5"/>
      <c r="L4" s="5"/>
      <c r="M4" s="5"/>
      <c r="N4" s="5"/>
    </row>
    <row r="5" ht="16" customHeight="1">
      <c r="A5" s="395"/>
      <c r="B5" t="s" s="411">
        <f>B88</f>
        <v>2776</v>
      </c>
      <c r="C5" s="412"/>
      <c r="D5" s="413"/>
      <c r="E5" s="414"/>
      <c r="F5" s="415"/>
      <c r="G5" s="416"/>
      <c r="H5" s="417">
        <f>H99</f>
        <v>0</v>
      </c>
      <c r="I5" s="403"/>
      <c r="J5" s="5"/>
      <c r="K5" s="5"/>
      <c r="L5" s="5"/>
      <c r="M5" s="5"/>
      <c r="N5" s="5"/>
    </row>
    <row r="6" ht="16" customHeight="1">
      <c r="A6" s="395"/>
      <c r="B6" t="s" s="411">
        <f>B113</f>
        <v>2777</v>
      </c>
      <c r="C6" s="412"/>
      <c r="D6" s="413"/>
      <c r="E6" s="414"/>
      <c r="F6" s="415"/>
      <c r="G6" s="418"/>
      <c r="H6" s="417">
        <f>H125</f>
        <v>0</v>
      </c>
      <c r="I6" s="403"/>
      <c r="J6" s="5"/>
      <c r="K6" s="5"/>
      <c r="L6" s="5"/>
      <c r="M6" s="5"/>
      <c r="N6" s="5"/>
    </row>
    <row r="7" ht="16" customHeight="1">
      <c r="A7" s="395"/>
      <c r="B7" t="s" s="411">
        <f>B127</f>
        <v>2778</v>
      </c>
      <c r="C7" s="412"/>
      <c r="D7" s="413"/>
      <c r="E7" s="414"/>
      <c r="F7" s="415"/>
      <c r="G7" s="418"/>
      <c r="H7" s="417">
        <f>H142</f>
        <v>0</v>
      </c>
      <c r="I7" s="403"/>
      <c r="J7" s="5"/>
      <c r="K7" s="5"/>
      <c r="L7" s="5"/>
      <c r="M7" s="5"/>
      <c r="N7" s="5"/>
    </row>
    <row r="8" ht="16" customHeight="1">
      <c r="A8" s="395"/>
      <c r="B8" t="s" s="411">
        <f>B144</f>
        <v>2779</v>
      </c>
      <c r="C8" s="412"/>
      <c r="D8" s="413"/>
      <c r="E8" s="414"/>
      <c r="F8" s="415"/>
      <c r="G8" s="418"/>
      <c r="H8" s="417">
        <f>H156</f>
        <v>0</v>
      </c>
      <c r="I8" s="403"/>
      <c r="J8" s="5"/>
      <c r="K8" s="5"/>
      <c r="L8" s="5"/>
      <c r="M8" s="5"/>
      <c r="N8" s="5"/>
    </row>
    <row r="9" ht="16.2" customHeight="1">
      <c r="A9" s="395"/>
      <c r="B9" t="s" s="419">
        <f>B158</f>
        <v>2780</v>
      </c>
      <c r="C9" s="420"/>
      <c r="D9" s="421"/>
      <c r="E9" s="422"/>
      <c r="F9" s="423"/>
      <c r="G9" s="424"/>
      <c r="H9" s="425">
        <f>F177</f>
        <v>0</v>
      </c>
      <c r="I9" s="403"/>
      <c r="J9" s="5"/>
      <c r="K9" s="5"/>
      <c r="L9" s="5"/>
      <c r="M9" s="5"/>
      <c r="N9" s="5"/>
    </row>
    <row r="10" ht="16.2" customHeight="1">
      <c r="A10" s="395"/>
      <c r="B10" t="s" s="396">
        <v>2781</v>
      </c>
      <c r="C10" s="397"/>
      <c r="D10" s="398"/>
      <c r="E10" s="399"/>
      <c r="F10" s="400"/>
      <c r="G10" s="426"/>
      <c r="H10" s="427">
        <f>SUM(H3:H9)</f>
        <v>0</v>
      </c>
      <c r="I10" s="403"/>
      <c r="J10" s="5"/>
      <c r="K10" s="5"/>
      <c r="L10" s="5"/>
      <c r="M10" s="5"/>
      <c r="N10" s="5"/>
    </row>
    <row r="11" ht="16.5" customHeight="1">
      <c r="A11" s="5"/>
      <c r="B11" s="428"/>
      <c r="C11" s="405"/>
      <c r="D11" s="406"/>
      <c r="E11" s="407"/>
      <c r="F11" s="408"/>
      <c r="G11" s="429"/>
      <c r="H11" s="409"/>
      <c r="I11" s="5"/>
      <c r="J11" s="5"/>
      <c r="K11" s="5"/>
      <c r="L11" s="5"/>
      <c r="M11" s="5"/>
      <c r="N11" s="5"/>
    </row>
    <row r="12" ht="15" customHeight="1">
      <c r="A12" s="430"/>
      <c r="B12" s="431"/>
      <c r="C12" s="432"/>
      <c r="D12" s="203"/>
      <c r="E12" s="433"/>
      <c r="F12" s="434"/>
      <c r="G12" s="434"/>
      <c r="H12" s="435"/>
      <c r="I12" s="5"/>
      <c r="J12" s="5"/>
      <c r="K12" s="5"/>
      <c r="L12" s="5"/>
      <c r="M12" s="5"/>
      <c r="N12" s="5"/>
    </row>
    <row r="13" ht="15.15" customHeight="1">
      <c r="A13" t="s" s="436">
        <v>2782</v>
      </c>
      <c r="B13" t="s" s="437">
        <v>115</v>
      </c>
      <c r="C13" t="s" s="438">
        <v>2783</v>
      </c>
      <c r="D13" t="s" s="439">
        <v>2784</v>
      </c>
      <c r="E13" t="s" s="440">
        <v>2785</v>
      </c>
      <c r="F13" s="441"/>
      <c r="G13" t="s" s="442">
        <v>2786</v>
      </c>
      <c r="H13" s="443"/>
      <c r="I13" s="326"/>
      <c r="J13" s="5"/>
      <c r="K13" s="5"/>
      <c r="L13" s="444"/>
      <c r="M13" s="5"/>
      <c r="N13" s="445"/>
    </row>
    <row r="14" ht="15" customHeight="1">
      <c r="A14" s="446"/>
      <c r="B14" t="s" s="447">
        <v>2787</v>
      </c>
      <c r="C14" s="448"/>
      <c r="D14" s="449"/>
      <c r="E14" t="s" s="442">
        <v>2788</v>
      </c>
      <c r="F14" t="s" s="440">
        <v>2789</v>
      </c>
      <c r="G14" t="s" s="442">
        <v>2788</v>
      </c>
      <c r="H14" t="s" s="440">
        <v>2789</v>
      </c>
      <c r="I14" s="326"/>
      <c r="J14" s="5"/>
      <c r="K14" s="5"/>
      <c r="L14" s="444"/>
      <c r="M14" s="5"/>
      <c r="N14" s="445"/>
    </row>
    <row r="15" ht="17.45" customHeight="1">
      <c r="A15" s="450">
        <v>1</v>
      </c>
      <c r="B15" t="s" s="451">
        <v>2790</v>
      </c>
      <c r="C15" t="s" s="451">
        <v>343</v>
      </c>
      <c r="D15" s="452">
        <v>250</v>
      </c>
      <c r="E15" s="453"/>
      <c r="F15" s="454">
        <v>0</v>
      </c>
      <c r="G15" s="455"/>
      <c r="H15" s="454">
        <f>G15*D15</f>
        <v>0</v>
      </c>
      <c r="I15" s="326"/>
      <c r="J15" s="5"/>
      <c r="K15" s="5"/>
      <c r="L15" s="444"/>
      <c r="M15" s="5"/>
      <c r="N15" s="445"/>
    </row>
    <row r="16" ht="17.45" customHeight="1">
      <c r="A16" s="450">
        <v>2</v>
      </c>
      <c r="B16" t="s" s="451">
        <v>2791</v>
      </c>
      <c r="C16" t="s" s="451">
        <v>343</v>
      </c>
      <c r="D16" s="452">
        <v>1050</v>
      </c>
      <c r="E16" s="453"/>
      <c r="F16" s="454">
        <f>E16*D16</f>
        <v>0</v>
      </c>
      <c r="G16" s="455"/>
      <c r="H16" s="454">
        <f>G16*D16</f>
        <v>0</v>
      </c>
      <c r="I16" s="326"/>
      <c r="J16" s="5"/>
      <c r="K16" s="5"/>
      <c r="L16" s="444"/>
      <c r="M16" s="5"/>
      <c r="N16" s="445"/>
    </row>
    <row r="17" ht="17.45" customHeight="1">
      <c r="A17" s="450">
        <v>3</v>
      </c>
      <c r="B17" t="s" s="451">
        <v>2792</v>
      </c>
      <c r="C17" t="s" s="451">
        <v>343</v>
      </c>
      <c r="D17" s="452">
        <v>90</v>
      </c>
      <c r="E17" s="453"/>
      <c r="F17" s="454">
        <f>E17*D17</f>
        <v>0</v>
      </c>
      <c r="G17" s="455"/>
      <c r="H17" s="454">
        <f>G17*D17</f>
        <v>0</v>
      </c>
      <c r="I17" s="326"/>
      <c r="J17" s="5"/>
      <c r="K17" s="5"/>
      <c r="L17" s="444"/>
      <c r="M17" s="5"/>
      <c r="N17" s="445"/>
    </row>
    <row r="18" ht="17.45" customHeight="1">
      <c r="A18" s="450">
        <v>4</v>
      </c>
      <c r="B18" t="s" s="451">
        <v>2793</v>
      </c>
      <c r="C18" t="s" s="451">
        <v>343</v>
      </c>
      <c r="D18" s="452">
        <v>110</v>
      </c>
      <c r="E18" s="453"/>
      <c r="F18" s="454">
        <f>E18*D18</f>
        <v>0</v>
      </c>
      <c r="G18" s="455"/>
      <c r="H18" s="454">
        <f>G18*D18</f>
        <v>0</v>
      </c>
      <c r="I18" s="326"/>
      <c r="J18" s="5"/>
      <c r="K18" s="5"/>
      <c r="L18" s="444"/>
      <c r="M18" s="5"/>
      <c r="N18" s="445"/>
    </row>
    <row r="19" ht="17.45" customHeight="1">
      <c r="A19" s="450">
        <v>5</v>
      </c>
      <c r="B19" t="s" s="451">
        <v>2794</v>
      </c>
      <c r="C19" t="s" s="451">
        <v>343</v>
      </c>
      <c r="D19" s="452">
        <v>35</v>
      </c>
      <c r="E19" s="453"/>
      <c r="F19" s="454">
        <f>E19*D19</f>
        <v>0</v>
      </c>
      <c r="G19" s="455"/>
      <c r="H19" s="454">
        <f>G19*D19</f>
        <v>0</v>
      </c>
      <c r="I19" s="326"/>
      <c r="J19" s="5"/>
      <c r="K19" s="5"/>
      <c r="L19" s="444"/>
      <c r="M19" s="5"/>
      <c r="N19" s="445"/>
    </row>
    <row r="20" ht="14.1" customHeight="1">
      <c r="A20" s="450">
        <v>6</v>
      </c>
      <c r="B20" t="s" s="451">
        <v>2795</v>
      </c>
      <c r="C20" t="s" s="451">
        <v>343</v>
      </c>
      <c r="D20" s="452">
        <v>50</v>
      </c>
      <c r="E20" s="453"/>
      <c r="F20" s="454">
        <f>E20*D20</f>
        <v>0</v>
      </c>
      <c r="G20" s="455"/>
      <c r="H20" s="454">
        <f>G20*D20</f>
        <v>0</v>
      </c>
      <c r="I20" s="326"/>
      <c r="J20" s="5"/>
      <c r="K20" s="5"/>
      <c r="L20" s="444"/>
      <c r="M20" s="5"/>
      <c r="N20" s="445"/>
    </row>
    <row r="21" ht="14.1" customHeight="1">
      <c r="A21" s="450">
        <v>7</v>
      </c>
      <c r="B21" t="s" s="451">
        <v>2796</v>
      </c>
      <c r="C21" t="s" s="451">
        <v>343</v>
      </c>
      <c r="D21" s="452">
        <v>2250</v>
      </c>
      <c r="E21" s="453"/>
      <c r="F21" s="454">
        <f>E21*D21</f>
        <v>0</v>
      </c>
      <c r="G21" s="455"/>
      <c r="H21" s="454">
        <f>G21*D21</f>
        <v>0</v>
      </c>
      <c r="I21" s="326"/>
      <c r="J21" s="5"/>
      <c r="K21" s="5"/>
      <c r="L21" s="444"/>
      <c r="M21" s="5"/>
      <c r="N21" s="445"/>
    </row>
    <row r="22" ht="14.1" customHeight="1">
      <c r="A22" s="450">
        <v>8</v>
      </c>
      <c r="B22" t="s" s="451">
        <v>2797</v>
      </c>
      <c r="C22" t="s" s="451">
        <v>343</v>
      </c>
      <c r="D22" s="452">
        <v>3450</v>
      </c>
      <c r="E22" s="453"/>
      <c r="F22" s="454">
        <f>E22*D22</f>
        <v>0</v>
      </c>
      <c r="G22" s="455"/>
      <c r="H22" s="454">
        <f>G22*D22</f>
        <v>0</v>
      </c>
      <c r="I22" s="326"/>
      <c r="J22" s="5"/>
      <c r="K22" s="5"/>
      <c r="L22" s="444"/>
      <c r="M22" s="5"/>
      <c r="N22" s="445"/>
    </row>
    <row r="23" ht="14.1" customHeight="1">
      <c r="A23" s="450">
        <v>9</v>
      </c>
      <c r="B23" t="s" s="451">
        <v>2798</v>
      </c>
      <c r="C23" t="s" s="451">
        <v>343</v>
      </c>
      <c r="D23" s="452">
        <v>1050</v>
      </c>
      <c r="E23" s="453"/>
      <c r="F23" s="454">
        <f>E23*D23</f>
        <v>0</v>
      </c>
      <c r="G23" s="455"/>
      <c r="H23" s="454">
        <f>G23*D23</f>
        <v>0</v>
      </c>
      <c r="I23" s="326"/>
      <c r="J23" s="5"/>
      <c r="K23" s="5"/>
      <c r="L23" s="444"/>
      <c r="M23" s="5"/>
      <c r="N23" s="445"/>
    </row>
    <row r="24" ht="14.1" customHeight="1">
      <c r="A24" s="450">
        <v>10</v>
      </c>
      <c r="B24" t="s" s="451">
        <v>2799</v>
      </c>
      <c r="C24" t="s" s="451">
        <v>343</v>
      </c>
      <c r="D24" s="452">
        <v>160</v>
      </c>
      <c r="E24" s="453"/>
      <c r="F24" s="454">
        <f>E24*D24</f>
        <v>0</v>
      </c>
      <c r="G24" s="455"/>
      <c r="H24" s="454">
        <f>G24*D24</f>
        <v>0</v>
      </c>
      <c r="I24" s="326"/>
      <c r="J24" s="5"/>
      <c r="K24" s="5"/>
      <c r="L24" s="444"/>
      <c r="M24" s="5"/>
      <c r="N24" s="445"/>
    </row>
    <row r="25" ht="14.1" customHeight="1">
      <c r="A25" s="450">
        <v>11</v>
      </c>
      <c r="B25" t="s" s="451">
        <v>2800</v>
      </c>
      <c r="C25" t="s" s="451">
        <v>343</v>
      </c>
      <c r="D25" s="452">
        <v>160</v>
      </c>
      <c r="E25" s="453"/>
      <c r="F25" s="454">
        <f>E25*D25</f>
        <v>0</v>
      </c>
      <c r="G25" s="455"/>
      <c r="H25" s="454">
        <f>G25*D25</f>
        <v>0</v>
      </c>
      <c r="I25" s="326"/>
      <c r="J25" s="5"/>
      <c r="K25" s="5"/>
      <c r="L25" s="444"/>
      <c r="M25" s="5"/>
      <c r="N25" s="445"/>
    </row>
    <row r="26" ht="14.1" customHeight="1">
      <c r="A26" s="450">
        <v>12</v>
      </c>
      <c r="B26" t="s" s="451">
        <v>2801</v>
      </c>
      <c r="C26" t="s" s="451">
        <v>343</v>
      </c>
      <c r="D26" s="452">
        <v>60</v>
      </c>
      <c r="E26" s="453"/>
      <c r="F26" s="454">
        <f>E26*D26</f>
        <v>0</v>
      </c>
      <c r="G26" s="455"/>
      <c r="H26" s="454">
        <f>G26*D26</f>
        <v>0</v>
      </c>
      <c r="I26" s="326"/>
      <c r="J26" s="5"/>
      <c r="K26" s="5"/>
      <c r="L26" s="444"/>
      <c r="M26" s="5"/>
      <c r="N26" s="445"/>
    </row>
    <row r="27" ht="14.1" customHeight="1">
      <c r="A27" s="450">
        <v>13</v>
      </c>
      <c r="B27" t="s" s="451">
        <v>2802</v>
      </c>
      <c r="C27" t="s" s="451">
        <v>343</v>
      </c>
      <c r="D27" s="452">
        <v>180</v>
      </c>
      <c r="E27" s="453"/>
      <c r="F27" s="454">
        <f>E27*D27</f>
        <v>0</v>
      </c>
      <c r="G27" s="455"/>
      <c r="H27" s="454">
        <f>G27*D27</f>
        <v>0</v>
      </c>
      <c r="I27" s="326"/>
      <c r="J27" s="5"/>
      <c r="K27" s="5"/>
      <c r="L27" s="444"/>
      <c r="M27" s="5"/>
      <c r="N27" s="445"/>
    </row>
    <row r="28" ht="14.1" customHeight="1">
      <c r="A28" s="450">
        <v>14</v>
      </c>
      <c r="B28" t="s" s="451">
        <v>2803</v>
      </c>
      <c r="C28" t="s" s="451">
        <v>343</v>
      </c>
      <c r="D28" s="452">
        <v>240</v>
      </c>
      <c r="E28" s="453"/>
      <c r="F28" s="454">
        <f>E28*D28</f>
        <v>0</v>
      </c>
      <c r="G28" s="455"/>
      <c r="H28" s="454">
        <f>G28*D28</f>
        <v>0</v>
      </c>
      <c r="I28" s="326"/>
      <c r="J28" s="5"/>
      <c r="K28" s="5"/>
      <c r="L28" s="444"/>
      <c r="M28" s="5"/>
      <c r="N28" s="445"/>
    </row>
    <row r="29" ht="14.1" customHeight="1">
      <c r="A29" s="450">
        <v>15</v>
      </c>
      <c r="B29" t="s" s="451">
        <v>2804</v>
      </c>
      <c r="C29" t="s" s="451">
        <v>343</v>
      </c>
      <c r="D29" s="452">
        <v>46</v>
      </c>
      <c r="E29" s="453"/>
      <c r="F29" s="454">
        <f>E29*D29</f>
        <v>0</v>
      </c>
      <c r="G29" s="455"/>
      <c r="H29" s="454">
        <f>G29*D29</f>
        <v>0</v>
      </c>
      <c r="I29" s="326"/>
      <c r="J29" s="5"/>
      <c r="K29" s="5"/>
      <c r="L29" s="444"/>
      <c r="M29" s="5"/>
      <c r="N29" s="445"/>
    </row>
    <row r="30" ht="14.1" customHeight="1">
      <c r="A30" s="450">
        <v>16</v>
      </c>
      <c r="B30" t="s" s="451">
        <v>2805</v>
      </c>
      <c r="C30" t="s" s="451">
        <v>343</v>
      </c>
      <c r="D30" s="452">
        <v>140</v>
      </c>
      <c r="E30" s="453"/>
      <c r="F30" s="454">
        <f>E30*D30</f>
        <v>0</v>
      </c>
      <c r="G30" s="455"/>
      <c r="H30" s="454">
        <f>G30*D30</f>
        <v>0</v>
      </c>
      <c r="I30" s="326"/>
      <c r="J30" s="5"/>
      <c r="K30" s="5"/>
      <c r="L30" s="444"/>
      <c r="M30" s="5"/>
      <c r="N30" s="445"/>
    </row>
    <row r="31" ht="14.1" customHeight="1">
      <c r="A31" s="450">
        <v>17</v>
      </c>
      <c r="B31" t="s" s="451">
        <v>2806</v>
      </c>
      <c r="C31" t="s" s="451">
        <v>343</v>
      </c>
      <c r="D31" s="452">
        <v>65</v>
      </c>
      <c r="E31" s="453"/>
      <c r="F31" s="454">
        <f>E31*D31</f>
        <v>0</v>
      </c>
      <c r="G31" s="455"/>
      <c r="H31" s="454">
        <f>G31*D31</f>
        <v>0</v>
      </c>
      <c r="I31" s="326"/>
      <c r="J31" s="5"/>
      <c r="K31" s="5"/>
      <c r="L31" s="444"/>
      <c r="M31" s="5"/>
      <c r="N31" s="445"/>
    </row>
    <row r="32" ht="14.1" customHeight="1">
      <c r="A32" s="450">
        <v>18</v>
      </c>
      <c r="B32" t="s" s="451">
        <v>2807</v>
      </c>
      <c r="C32" t="s" s="451">
        <v>343</v>
      </c>
      <c r="D32" s="452">
        <v>80</v>
      </c>
      <c r="E32" s="453"/>
      <c r="F32" s="454">
        <f>E32*D32</f>
        <v>0</v>
      </c>
      <c r="G32" s="455"/>
      <c r="H32" s="454">
        <f>G32*D32</f>
        <v>0</v>
      </c>
      <c r="I32" s="326"/>
      <c r="J32" s="5"/>
      <c r="K32" s="5"/>
      <c r="L32" s="444"/>
      <c r="M32" s="5"/>
      <c r="N32" s="445"/>
    </row>
    <row r="33" ht="14.1" customHeight="1">
      <c r="A33" s="450">
        <v>19</v>
      </c>
      <c r="B33" t="s" s="451">
        <v>2808</v>
      </c>
      <c r="C33" t="s" s="451">
        <v>343</v>
      </c>
      <c r="D33" s="452">
        <v>160</v>
      </c>
      <c r="E33" s="453"/>
      <c r="F33" s="454">
        <f>E33*D33</f>
        <v>0</v>
      </c>
      <c r="G33" s="455"/>
      <c r="H33" s="454">
        <f>G33*D33</f>
        <v>0</v>
      </c>
      <c r="I33" s="326"/>
      <c r="J33" s="5"/>
      <c r="K33" s="5"/>
      <c r="L33" s="444"/>
      <c r="M33" s="5"/>
      <c r="N33" s="445"/>
    </row>
    <row r="34" ht="14.1" customHeight="1">
      <c r="A34" s="450">
        <v>20</v>
      </c>
      <c r="B34" t="s" s="451">
        <v>2809</v>
      </c>
      <c r="C34" t="s" s="451">
        <v>343</v>
      </c>
      <c r="D34" s="452">
        <v>60</v>
      </c>
      <c r="E34" s="453"/>
      <c r="F34" s="454">
        <f>E34*D34</f>
        <v>0</v>
      </c>
      <c r="G34" s="455"/>
      <c r="H34" s="454">
        <f>G34*D34</f>
        <v>0</v>
      </c>
      <c r="I34" s="326"/>
      <c r="J34" s="5"/>
      <c r="K34" s="5"/>
      <c r="L34" s="444"/>
      <c r="M34" s="5"/>
      <c r="N34" s="445"/>
    </row>
    <row r="35" ht="14.1" customHeight="1">
      <c r="A35" s="450">
        <v>21</v>
      </c>
      <c r="B35" t="s" s="451">
        <v>2810</v>
      </c>
      <c r="C35" t="s" s="451">
        <v>343</v>
      </c>
      <c r="D35" s="452">
        <v>60</v>
      </c>
      <c r="E35" s="453"/>
      <c r="F35" s="454">
        <f>E35*D35</f>
        <v>0</v>
      </c>
      <c r="G35" s="455"/>
      <c r="H35" s="454">
        <f>G35*D35</f>
        <v>0</v>
      </c>
      <c r="I35" s="326"/>
      <c r="J35" s="5"/>
      <c r="K35" s="5"/>
      <c r="L35" s="444"/>
      <c r="M35" s="5"/>
      <c r="N35" s="445"/>
    </row>
    <row r="36" ht="14.1" customHeight="1">
      <c r="A36" s="450">
        <v>22</v>
      </c>
      <c r="B36" t="s" s="451">
        <v>2811</v>
      </c>
      <c r="C36" t="s" s="451">
        <v>343</v>
      </c>
      <c r="D36" s="452">
        <v>30</v>
      </c>
      <c r="E36" s="453"/>
      <c r="F36" s="454">
        <f>E36*D36</f>
        <v>0</v>
      </c>
      <c r="G36" s="455"/>
      <c r="H36" s="454">
        <f>G36*D36</f>
        <v>0</v>
      </c>
      <c r="I36" s="326"/>
      <c r="J36" s="5"/>
      <c r="K36" s="5"/>
      <c r="L36" s="444"/>
      <c r="M36" s="5"/>
      <c r="N36" s="445"/>
    </row>
    <row r="37" ht="14.1" customHeight="1">
      <c r="A37" s="450">
        <v>23</v>
      </c>
      <c r="B37" t="s" s="451">
        <v>2812</v>
      </c>
      <c r="C37" t="s" s="451">
        <v>343</v>
      </c>
      <c r="D37" s="452">
        <v>40</v>
      </c>
      <c r="E37" s="453"/>
      <c r="F37" s="454">
        <f>E37*D37</f>
        <v>0</v>
      </c>
      <c r="G37" s="455"/>
      <c r="H37" s="454">
        <f>G37*D37</f>
        <v>0</v>
      </c>
      <c r="I37" s="326"/>
      <c r="J37" s="5"/>
      <c r="K37" s="5"/>
      <c r="L37" s="444"/>
      <c r="M37" s="5"/>
      <c r="N37" s="445"/>
    </row>
    <row r="38" ht="14.1" customHeight="1">
      <c r="A38" s="450">
        <v>24</v>
      </c>
      <c r="B38" t="s" s="451">
        <v>2813</v>
      </c>
      <c r="C38" t="s" s="451">
        <v>343</v>
      </c>
      <c r="D38" s="452">
        <v>90</v>
      </c>
      <c r="E38" s="453"/>
      <c r="F38" s="454">
        <f>E38*D38</f>
        <v>0</v>
      </c>
      <c r="G38" s="455"/>
      <c r="H38" s="454">
        <f>G38*D38</f>
        <v>0</v>
      </c>
      <c r="I38" s="326"/>
      <c r="J38" s="5"/>
      <c r="K38" s="5"/>
      <c r="L38" s="444"/>
      <c r="M38" s="5"/>
      <c r="N38" s="445"/>
    </row>
    <row r="39" ht="14.1" customHeight="1">
      <c r="A39" s="450">
        <v>25</v>
      </c>
      <c r="B39" t="s" s="451">
        <v>2814</v>
      </c>
      <c r="C39" t="s" s="451">
        <v>343</v>
      </c>
      <c r="D39" s="452">
        <v>90</v>
      </c>
      <c r="E39" s="453"/>
      <c r="F39" s="454">
        <f>E39*D39</f>
        <v>0</v>
      </c>
      <c r="G39" s="455"/>
      <c r="H39" s="454">
        <f>G39*D39</f>
        <v>0</v>
      </c>
      <c r="I39" s="326"/>
      <c r="J39" s="5"/>
      <c r="K39" s="5"/>
      <c r="L39" s="444"/>
      <c r="M39" s="5"/>
      <c r="N39" s="445"/>
    </row>
    <row r="40" ht="14.1" customHeight="1">
      <c r="A40" s="450">
        <v>26</v>
      </c>
      <c r="B40" t="s" s="451">
        <v>2815</v>
      </c>
      <c r="C40" t="s" s="451">
        <v>343</v>
      </c>
      <c r="D40" s="452">
        <v>140</v>
      </c>
      <c r="E40" s="453"/>
      <c r="F40" s="454">
        <f>E40*D40</f>
        <v>0</v>
      </c>
      <c r="G40" s="455"/>
      <c r="H40" s="454">
        <f>G40*D40</f>
        <v>0</v>
      </c>
      <c r="I40" s="326"/>
      <c r="J40" s="5"/>
      <c r="K40" s="5"/>
      <c r="L40" s="444"/>
      <c r="M40" s="5"/>
      <c r="N40" s="445"/>
    </row>
    <row r="41" ht="14.1" customHeight="1">
      <c r="A41" s="450">
        <v>27</v>
      </c>
      <c r="B41" t="s" s="451">
        <v>2816</v>
      </c>
      <c r="C41" t="s" s="451">
        <v>343</v>
      </c>
      <c r="D41" s="452">
        <v>100</v>
      </c>
      <c r="E41" s="453"/>
      <c r="F41" s="454">
        <f>E41*D41</f>
        <v>0</v>
      </c>
      <c r="G41" s="455"/>
      <c r="H41" s="454">
        <f>G41*D41</f>
        <v>0</v>
      </c>
      <c r="I41" s="326"/>
      <c r="J41" s="5"/>
      <c r="K41" s="5"/>
      <c r="L41" s="444"/>
      <c r="M41" s="5"/>
      <c r="N41" s="445"/>
    </row>
    <row r="42" ht="14.1" customHeight="1">
      <c r="A42" s="450">
        <v>28</v>
      </c>
      <c r="B42" t="s" s="451">
        <v>2817</v>
      </c>
      <c r="C42" t="s" s="451">
        <v>343</v>
      </c>
      <c r="D42" s="452">
        <v>90</v>
      </c>
      <c r="E42" s="453"/>
      <c r="F42" s="454">
        <f>E42*D42</f>
        <v>0</v>
      </c>
      <c r="G42" s="455"/>
      <c r="H42" s="454">
        <f>G42*D42</f>
        <v>0</v>
      </c>
      <c r="I42" s="326"/>
      <c r="J42" s="5"/>
      <c r="K42" s="5"/>
      <c r="L42" s="444"/>
      <c r="M42" s="5"/>
      <c r="N42" s="445"/>
    </row>
    <row r="43" ht="14.1" customHeight="1">
      <c r="A43" s="450">
        <v>29</v>
      </c>
      <c r="B43" t="s" s="451">
        <v>2818</v>
      </c>
      <c r="C43" t="s" s="451">
        <v>343</v>
      </c>
      <c r="D43" s="452">
        <v>120</v>
      </c>
      <c r="E43" s="453"/>
      <c r="F43" s="454">
        <f>E43*D43</f>
        <v>0</v>
      </c>
      <c r="G43" s="455"/>
      <c r="H43" s="454">
        <f>G43*D43</f>
        <v>0</v>
      </c>
      <c r="I43" s="326"/>
      <c r="J43" s="5"/>
      <c r="K43" s="5"/>
      <c r="L43" s="444"/>
      <c r="M43" s="5"/>
      <c r="N43" s="445"/>
    </row>
    <row r="44" ht="14.1" customHeight="1">
      <c r="A44" s="450">
        <v>30</v>
      </c>
      <c r="B44" t="s" s="451">
        <v>2819</v>
      </c>
      <c r="C44" t="s" s="451">
        <v>343</v>
      </c>
      <c r="D44" s="452">
        <v>40</v>
      </c>
      <c r="E44" s="453"/>
      <c r="F44" s="454">
        <f>E44*D44</f>
        <v>0</v>
      </c>
      <c r="G44" s="455"/>
      <c r="H44" s="454">
        <f>G44*D44</f>
        <v>0</v>
      </c>
      <c r="I44" s="326"/>
      <c r="J44" s="5"/>
      <c r="K44" s="5"/>
      <c r="L44" s="444"/>
      <c r="M44" s="5"/>
      <c r="N44" s="445"/>
    </row>
    <row r="45" ht="14.1" customHeight="1">
      <c r="A45" s="450">
        <v>31</v>
      </c>
      <c r="B45" t="s" s="451">
        <v>2820</v>
      </c>
      <c r="C45" t="s" s="451">
        <v>343</v>
      </c>
      <c r="D45" s="452">
        <v>250</v>
      </c>
      <c r="E45" s="453"/>
      <c r="F45" s="454">
        <f>E45*D45</f>
        <v>0</v>
      </c>
      <c r="G45" s="455"/>
      <c r="H45" s="454">
        <f>G45*D45</f>
        <v>0</v>
      </c>
      <c r="I45" s="326"/>
      <c r="J45" s="5"/>
      <c r="K45" s="5"/>
      <c r="L45" s="444"/>
      <c r="M45" s="5"/>
      <c r="N45" s="445"/>
    </row>
    <row r="46" ht="14.1" customHeight="1">
      <c r="A46" s="450">
        <v>32</v>
      </c>
      <c r="B46" t="s" s="451">
        <v>2821</v>
      </c>
      <c r="C46" t="s" s="451">
        <v>343</v>
      </c>
      <c r="D46" s="452">
        <v>140</v>
      </c>
      <c r="E46" s="453"/>
      <c r="F46" s="454">
        <f>E46*D46</f>
        <v>0</v>
      </c>
      <c r="G46" s="455"/>
      <c r="H46" s="454">
        <f>G46*D46</f>
        <v>0</v>
      </c>
      <c r="I46" s="326"/>
      <c r="J46" s="5"/>
      <c r="K46" s="5"/>
      <c r="L46" s="444"/>
      <c r="M46" s="5"/>
      <c r="N46" s="445"/>
    </row>
    <row r="47" ht="14.1" customHeight="1">
      <c r="A47" s="450">
        <v>33</v>
      </c>
      <c r="B47" t="s" s="451">
        <v>2822</v>
      </c>
      <c r="C47" t="s" s="451">
        <v>343</v>
      </c>
      <c r="D47" s="452">
        <v>36</v>
      </c>
      <c r="E47" s="453"/>
      <c r="F47" s="454">
        <f>E47*D47</f>
        <v>0</v>
      </c>
      <c r="G47" s="455"/>
      <c r="H47" s="454">
        <f>G47*D47</f>
        <v>0</v>
      </c>
      <c r="I47" s="326"/>
      <c r="J47" s="5"/>
      <c r="K47" s="5"/>
      <c r="L47" s="444"/>
      <c r="M47" s="5"/>
      <c r="N47" s="445"/>
    </row>
    <row r="48" ht="14.1" customHeight="1">
      <c r="A48" s="450">
        <v>34</v>
      </c>
      <c r="B48" t="s" s="451">
        <v>2823</v>
      </c>
      <c r="C48" t="s" s="451">
        <v>343</v>
      </c>
      <c r="D48" s="452">
        <v>30</v>
      </c>
      <c r="E48" s="453"/>
      <c r="F48" s="454">
        <f>E48*D48</f>
        <v>0</v>
      </c>
      <c r="G48" s="455"/>
      <c r="H48" s="454">
        <f>G48*D48</f>
        <v>0</v>
      </c>
      <c r="I48" s="326"/>
      <c r="J48" s="5"/>
      <c r="K48" s="5"/>
      <c r="L48" s="444"/>
      <c r="M48" s="5"/>
      <c r="N48" s="445"/>
    </row>
    <row r="49" ht="14.1" customHeight="1">
      <c r="A49" s="450">
        <v>35</v>
      </c>
      <c r="B49" t="s" s="451">
        <v>2824</v>
      </c>
      <c r="C49" t="s" s="451">
        <v>343</v>
      </c>
      <c r="D49" s="452">
        <v>54</v>
      </c>
      <c r="E49" s="453"/>
      <c r="F49" s="454">
        <f>E49*D49</f>
        <v>0</v>
      </c>
      <c r="G49" s="455"/>
      <c r="H49" s="454">
        <f>G49*D49</f>
        <v>0</v>
      </c>
      <c r="I49" s="326"/>
      <c r="J49" s="5"/>
      <c r="K49" s="5"/>
      <c r="L49" s="444"/>
      <c r="M49" s="5"/>
      <c r="N49" s="445"/>
    </row>
    <row r="50" ht="14.1" customHeight="1">
      <c r="A50" s="450">
        <v>36</v>
      </c>
      <c r="B50" t="s" s="451">
        <v>2825</v>
      </c>
      <c r="C50" t="s" s="451">
        <v>343</v>
      </c>
      <c r="D50" s="452">
        <v>20</v>
      </c>
      <c r="E50" s="453"/>
      <c r="F50" s="454">
        <f>E50*D50</f>
        <v>0</v>
      </c>
      <c r="G50" s="455"/>
      <c r="H50" s="454">
        <f>G50*D50</f>
        <v>0</v>
      </c>
      <c r="I50" s="326"/>
      <c r="J50" s="5"/>
      <c r="K50" s="5"/>
      <c r="L50" s="444"/>
      <c r="M50" s="5"/>
      <c r="N50" s="445"/>
    </row>
    <row r="51" ht="14.1" customHeight="1">
      <c r="A51" s="450">
        <v>37</v>
      </c>
      <c r="B51" t="s" s="451">
        <v>2826</v>
      </c>
      <c r="C51" t="s" s="451">
        <v>1399</v>
      </c>
      <c r="D51" s="452">
        <f>D56+D55+D57+D58+D63+D64+D65</f>
        <v>155</v>
      </c>
      <c r="E51" s="453"/>
      <c r="F51" s="454">
        <f>E51*D51</f>
        <v>0</v>
      </c>
      <c r="G51" s="455"/>
      <c r="H51" s="454">
        <f>G51*D51</f>
        <v>0</v>
      </c>
      <c r="I51" s="326"/>
      <c r="J51" s="5"/>
      <c r="K51" s="5"/>
      <c r="L51" s="444"/>
      <c r="M51" s="5"/>
      <c r="N51" s="445"/>
    </row>
    <row r="52" ht="14.1" customHeight="1">
      <c r="A52" s="450">
        <v>38</v>
      </c>
      <c r="B52" t="s" s="451">
        <v>2827</v>
      </c>
      <c r="C52" t="s" s="451">
        <v>1399</v>
      </c>
      <c r="D52" s="452">
        <v>40</v>
      </c>
      <c r="E52" s="453"/>
      <c r="F52" s="454">
        <f>E52*D52</f>
        <v>0</v>
      </c>
      <c r="G52" s="455"/>
      <c r="H52" s="454">
        <f>G52*D52</f>
        <v>0</v>
      </c>
      <c r="I52" s="326"/>
      <c r="J52" s="5"/>
      <c r="K52" s="5"/>
      <c r="L52" s="444"/>
      <c r="M52" s="5"/>
      <c r="N52" s="445"/>
    </row>
    <row r="53" ht="14.1" customHeight="1">
      <c r="A53" s="450">
        <v>39</v>
      </c>
      <c r="B53" t="s" s="451">
        <v>2828</v>
      </c>
      <c r="C53" t="s" s="451">
        <v>1399</v>
      </c>
      <c r="D53" s="452">
        <v>25</v>
      </c>
      <c r="E53" s="453"/>
      <c r="F53" s="454">
        <f>E53*D53</f>
        <v>0</v>
      </c>
      <c r="G53" s="455"/>
      <c r="H53" s="454">
        <f>G53*D53</f>
        <v>0</v>
      </c>
      <c r="I53" s="326"/>
      <c r="J53" s="5"/>
      <c r="K53" s="5"/>
      <c r="L53" s="444"/>
      <c r="M53" s="5"/>
      <c r="N53" s="445"/>
    </row>
    <row r="54" ht="14.1" customHeight="1">
      <c r="A54" s="450">
        <v>40</v>
      </c>
      <c r="B54" t="s" s="451">
        <v>2829</v>
      </c>
      <c r="C54" t="s" s="451">
        <v>1399</v>
      </c>
      <c r="D54" s="452">
        <v>50</v>
      </c>
      <c r="E54" s="453"/>
      <c r="F54" s="454">
        <f>E54*D54</f>
        <v>0</v>
      </c>
      <c r="G54" s="455"/>
      <c r="H54" s="454">
        <f>G54*D54</f>
        <v>0</v>
      </c>
      <c r="I54" s="326"/>
      <c r="J54" s="5"/>
      <c r="K54" s="5"/>
      <c r="L54" s="444"/>
      <c r="M54" s="5"/>
      <c r="N54" s="445"/>
    </row>
    <row r="55" ht="14.1" customHeight="1">
      <c r="A55" s="450">
        <v>41</v>
      </c>
      <c r="B55" t="s" s="451">
        <v>2830</v>
      </c>
      <c r="C55" t="s" s="451">
        <v>1399</v>
      </c>
      <c r="D55" s="452">
        <v>12</v>
      </c>
      <c r="E55" s="453"/>
      <c r="F55" s="454">
        <f>E55*D55</f>
        <v>0</v>
      </c>
      <c r="G55" s="455"/>
      <c r="H55" s="454">
        <f>G55*D55</f>
        <v>0</v>
      </c>
      <c r="I55" s="326"/>
      <c r="J55" s="5"/>
      <c r="K55" s="5"/>
      <c r="L55" s="444"/>
      <c r="M55" s="5"/>
      <c r="N55" s="445"/>
    </row>
    <row r="56" ht="14.1" customHeight="1">
      <c r="A56" s="450">
        <v>42</v>
      </c>
      <c r="B56" t="s" s="451">
        <v>2831</v>
      </c>
      <c r="C56" t="s" s="451">
        <v>1399</v>
      </c>
      <c r="D56" s="452">
        <v>11</v>
      </c>
      <c r="E56" s="453"/>
      <c r="F56" s="454">
        <f>E56*D56</f>
        <v>0</v>
      </c>
      <c r="G56" s="455"/>
      <c r="H56" s="454">
        <f>G56*D56</f>
        <v>0</v>
      </c>
      <c r="I56" s="326"/>
      <c r="J56" s="5"/>
      <c r="K56" s="5"/>
      <c r="L56" s="444"/>
      <c r="M56" s="5"/>
      <c r="N56" s="445"/>
    </row>
    <row r="57" ht="14.1" customHeight="1">
      <c r="A57" s="450">
        <v>43</v>
      </c>
      <c r="B57" t="s" s="451">
        <v>2832</v>
      </c>
      <c r="C57" t="s" s="451">
        <v>1399</v>
      </c>
      <c r="D57" s="452">
        <v>1</v>
      </c>
      <c r="E57" s="453"/>
      <c r="F57" s="454">
        <f>E57*D57</f>
        <v>0</v>
      </c>
      <c r="G57" s="455"/>
      <c r="H57" s="454">
        <f>G57*D57</f>
        <v>0</v>
      </c>
      <c r="I57" s="326"/>
      <c r="J57" s="5"/>
      <c r="K57" s="5"/>
      <c r="L57" s="444"/>
      <c r="M57" s="5"/>
      <c r="N57" s="445"/>
    </row>
    <row r="58" ht="14.1" customHeight="1">
      <c r="A58" s="450">
        <v>44</v>
      </c>
      <c r="B58" t="s" s="451">
        <v>2833</v>
      </c>
      <c r="C58" t="s" s="451">
        <v>1399</v>
      </c>
      <c r="D58" s="452">
        <v>7</v>
      </c>
      <c r="E58" s="453"/>
      <c r="F58" s="454">
        <f>E58*D58</f>
        <v>0</v>
      </c>
      <c r="G58" s="455"/>
      <c r="H58" s="454">
        <f>G58*D58</f>
        <v>0</v>
      </c>
      <c r="I58" s="326"/>
      <c r="J58" s="5"/>
      <c r="K58" s="5"/>
      <c r="L58" s="444"/>
      <c r="M58" s="5"/>
      <c r="N58" s="445"/>
    </row>
    <row r="59" ht="14.1" customHeight="1">
      <c r="A59" s="450">
        <v>45</v>
      </c>
      <c r="B59" t="s" s="451">
        <v>2834</v>
      </c>
      <c r="C59" t="s" s="451">
        <v>1399</v>
      </c>
      <c r="D59" s="452">
        <v>4</v>
      </c>
      <c r="E59" s="453"/>
      <c r="F59" s="454">
        <f>E59*D59</f>
        <v>0</v>
      </c>
      <c r="G59" s="455"/>
      <c r="H59" s="454">
        <f>G59*D59</f>
        <v>0</v>
      </c>
      <c r="I59" s="326"/>
      <c r="J59" s="5"/>
      <c r="K59" s="5"/>
      <c r="L59" s="444"/>
      <c r="M59" s="5"/>
      <c r="N59" s="445"/>
    </row>
    <row r="60" ht="14.1" customHeight="1">
      <c r="A60" s="450">
        <v>46</v>
      </c>
      <c r="B60" t="s" s="451">
        <v>2835</v>
      </c>
      <c r="C60" t="s" s="451">
        <v>1399</v>
      </c>
      <c r="D60" s="452">
        <v>6</v>
      </c>
      <c r="E60" s="453"/>
      <c r="F60" s="454">
        <f>E60*D60</f>
        <v>0</v>
      </c>
      <c r="G60" s="455"/>
      <c r="H60" s="454">
        <f>G60*D60</f>
        <v>0</v>
      </c>
      <c r="I60" s="326"/>
      <c r="J60" s="5"/>
      <c r="K60" s="5"/>
      <c r="L60" s="444"/>
      <c r="M60" s="5"/>
      <c r="N60" s="445"/>
    </row>
    <row r="61" ht="14.1" customHeight="1">
      <c r="A61" s="450">
        <v>47</v>
      </c>
      <c r="B61" t="s" s="451">
        <v>2836</v>
      </c>
      <c r="C61" t="s" s="451">
        <v>1399</v>
      </c>
      <c r="D61" s="452">
        <v>3</v>
      </c>
      <c r="E61" s="453"/>
      <c r="F61" s="454">
        <f>E61*D61</f>
        <v>0</v>
      </c>
      <c r="G61" s="455"/>
      <c r="H61" s="454">
        <f>G61*D61</f>
        <v>0</v>
      </c>
      <c r="I61" s="326"/>
      <c r="J61" s="5"/>
      <c r="K61" s="5"/>
      <c r="L61" s="444"/>
      <c r="M61" s="5"/>
      <c r="N61" s="445"/>
    </row>
    <row r="62" ht="14.1" customHeight="1">
      <c r="A62" s="450">
        <v>48</v>
      </c>
      <c r="B62" t="s" s="451">
        <v>2837</v>
      </c>
      <c r="C62" t="s" s="451">
        <v>1399</v>
      </c>
      <c r="D62" s="452">
        <v>3</v>
      </c>
      <c r="E62" s="453"/>
      <c r="F62" s="454">
        <f>E62*D62</f>
        <v>0</v>
      </c>
      <c r="G62" s="455"/>
      <c r="H62" s="454">
        <f>G62*D62</f>
        <v>0</v>
      </c>
      <c r="I62" s="326"/>
      <c r="J62" s="5"/>
      <c r="K62" s="5"/>
      <c r="L62" s="444"/>
      <c r="M62" s="5"/>
      <c r="N62" s="445"/>
    </row>
    <row r="63" ht="14.1" customHeight="1">
      <c r="A63" s="450">
        <v>49</v>
      </c>
      <c r="B63" t="s" s="451">
        <v>2838</v>
      </c>
      <c r="C63" t="s" s="451">
        <v>1399</v>
      </c>
      <c r="D63" s="452">
        <v>10</v>
      </c>
      <c r="E63" s="453"/>
      <c r="F63" s="454">
        <f>E63*D63</f>
        <v>0</v>
      </c>
      <c r="G63" s="455"/>
      <c r="H63" s="454">
        <f>G63*D63</f>
        <v>0</v>
      </c>
      <c r="I63" s="326"/>
      <c r="J63" s="5"/>
      <c r="K63" s="5"/>
      <c r="L63" s="444"/>
      <c r="M63" s="5"/>
      <c r="N63" s="445"/>
    </row>
    <row r="64" ht="14.1" customHeight="1">
      <c r="A64" s="450">
        <v>50</v>
      </c>
      <c r="B64" t="s" s="451">
        <v>2839</v>
      </c>
      <c r="C64" t="s" s="451">
        <v>1399</v>
      </c>
      <c r="D64" s="452">
        <v>34</v>
      </c>
      <c r="E64" s="453"/>
      <c r="F64" s="454">
        <f>E64*D64</f>
        <v>0</v>
      </c>
      <c r="G64" s="455"/>
      <c r="H64" s="454">
        <f>G64*D64</f>
        <v>0</v>
      </c>
      <c r="I64" s="326"/>
      <c r="J64" s="5"/>
      <c r="K64" s="5"/>
      <c r="L64" s="444"/>
      <c r="M64" s="5"/>
      <c r="N64" s="445"/>
    </row>
    <row r="65" ht="14.1" customHeight="1">
      <c r="A65" s="450">
        <v>51</v>
      </c>
      <c r="B65" t="s" s="451">
        <v>2840</v>
      </c>
      <c r="C65" t="s" s="451">
        <v>1399</v>
      </c>
      <c r="D65" s="452">
        <v>80</v>
      </c>
      <c r="E65" s="453"/>
      <c r="F65" s="454">
        <f>E65*D65</f>
        <v>0</v>
      </c>
      <c r="G65" s="455"/>
      <c r="H65" s="454">
        <f>G65*D65</f>
        <v>0</v>
      </c>
      <c r="I65" s="326"/>
      <c r="J65" s="5"/>
      <c r="K65" s="5"/>
      <c r="L65" s="444"/>
      <c r="M65" s="5"/>
      <c r="N65" s="445"/>
    </row>
    <row r="66" ht="14.1" customHeight="1">
      <c r="A66" s="450">
        <v>52</v>
      </c>
      <c r="B66" t="s" s="456">
        <v>2841</v>
      </c>
      <c r="C66" t="s" s="451">
        <v>1399</v>
      </c>
      <c r="D66" s="452">
        <v>13</v>
      </c>
      <c r="E66" s="453"/>
      <c r="F66" s="454">
        <f>E66*D66</f>
        <v>0</v>
      </c>
      <c r="G66" s="455"/>
      <c r="H66" s="454">
        <f>G66*D66</f>
        <v>0</v>
      </c>
      <c r="I66" s="326"/>
      <c r="J66" s="5"/>
      <c r="K66" s="5"/>
      <c r="L66" s="444"/>
      <c r="M66" s="5"/>
      <c r="N66" s="445"/>
    </row>
    <row r="67" ht="90.75" customHeight="1">
      <c r="A67" s="457">
        <v>53</v>
      </c>
      <c r="B67" t="s" s="458">
        <v>2842</v>
      </c>
      <c r="C67" t="s" s="451">
        <v>1399</v>
      </c>
      <c r="D67" s="452">
        <v>4</v>
      </c>
      <c r="E67" s="453"/>
      <c r="F67" s="454">
        <f>E67*D67</f>
        <v>0</v>
      </c>
      <c r="G67" s="455"/>
      <c r="H67" s="454">
        <f>G67*D67</f>
        <v>0</v>
      </c>
      <c r="I67" s="326"/>
      <c r="J67" s="5"/>
      <c r="K67" s="5"/>
      <c r="L67" s="444"/>
      <c r="M67" s="5"/>
      <c r="N67" s="445"/>
    </row>
    <row r="68" ht="14.1" customHeight="1">
      <c r="A68" s="450">
        <v>54</v>
      </c>
      <c r="B68" t="s" s="451">
        <v>2843</v>
      </c>
      <c r="C68" t="s" s="451">
        <v>1399</v>
      </c>
      <c r="D68" s="452">
        <v>4</v>
      </c>
      <c r="E68" s="453"/>
      <c r="F68" s="454">
        <f>E68*D68</f>
        <v>0</v>
      </c>
      <c r="G68" s="455"/>
      <c r="H68" s="454">
        <f>G68*D68</f>
        <v>0</v>
      </c>
      <c r="I68" s="326"/>
      <c r="J68" s="5"/>
      <c r="K68" s="5"/>
      <c r="L68" s="444"/>
      <c r="M68" s="5"/>
      <c r="N68" s="445"/>
    </row>
    <row r="69" ht="14.1" customHeight="1">
      <c r="A69" s="450">
        <v>55</v>
      </c>
      <c r="B69" t="s" s="456">
        <v>2844</v>
      </c>
      <c r="C69" t="s" s="451">
        <v>1399</v>
      </c>
      <c r="D69" s="452">
        <v>2</v>
      </c>
      <c r="E69" s="453"/>
      <c r="F69" s="454">
        <f>E69*D69</f>
        <v>0</v>
      </c>
      <c r="G69" s="455"/>
      <c r="H69" s="454">
        <f>G69*D69</f>
        <v>0</v>
      </c>
      <c r="I69" s="326"/>
      <c r="J69" s="5"/>
      <c r="K69" s="5"/>
      <c r="L69" s="5"/>
      <c r="M69" s="5"/>
      <c r="N69" s="5"/>
    </row>
    <row r="70" ht="14.1" customHeight="1">
      <c r="A70" s="457">
        <v>56</v>
      </c>
      <c r="B70" t="s" s="459">
        <v>2845</v>
      </c>
      <c r="C70" t="s" s="451">
        <v>1399</v>
      </c>
      <c r="D70" s="452">
        <v>1</v>
      </c>
      <c r="E70" s="453"/>
      <c r="F70" s="454">
        <f>E70*D70</f>
        <v>0</v>
      </c>
      <c r="G70" s="455"/>
      <c r="H70" s="454">
        <f>G70*D70</f>
        <v>0</v>
      </c>
      <c r="I70" s="326"/>
      <c r="J70" s="5"/>
      <c r="K70" s="5"/>
      <c r="L70" s="5"/>
      <c r="M70" s="5"/>
      <c r="N70" s="5"/>
    </row>
    <row r="71" ht="14.1" customHeight="1">
      <c r="A71" s="450">
        <v>57</v>
      </c>
      <c r="B71" t="s" s="460">
        <v>2846</v>
      </c>
      <c r="C71" t="s" s="460">
        <v>188</v>
      </c>
      <c r="D71" s="461">
        <v>1</v>
      </c>
      <c r="E71" s="462"/>
      <c r="F71" s="463">
        <f>E71*D71</f>
        <v>0</v>
      </c>
      <c r="G71" s="464"/>
      <c r="H71" s="463">
        <f>G71*D71</f>
        <v>0</v>
      </c>
      <c r="I71" s="326"/>
      <c r="J71" s="5"/>
      <c r="K71" s="5"/>
      <c r="L71" s="5"/>
      <c r="M71" s="5"/>
      <c r="N71" s="5"/>
    </row>
    <row r="72" ht="14.1" customHeight="1">
      <c r="A72" s="465"/>
      <c r="B72" t="s" s="466">
        <v>2847</v>
      </c>
      <c r="C72" s="467"/>
      <c r="D72" s="468"/>
      <c r="E72" s="467"/>
      <c r="F72" s="469">
        <f>SUM(F15:F71)</f>
        <v>0</v>
      </c>
      <c r="G72" s="467"/>
      <c r="H72" s="470">
        <f>SUM(H15:H71)</f>
        <v>0</v>
      </c>
      <c r="I72" s="403"/>
      <c r="J72" s="5"/>
      <c r="K72" s="5"/>
      <c r="L72" s="5"/>
      <c r="M72" s="5"/>
      <c r="N72" s="5"/>
    </row>
    <row r="73" ht="14.1" customHeight="1">
      <c r="A73" s="395"/>
      <c r="B73" t="s" s="471">
        <v>2848</v>
      </c>
      <c r="C73" s="472">
        <v>0.08</v>
      </c>
      <c r="D73" s="378"/>
      <c r="E73" s="473"/>
      <c r="F73" s="473"/>
      <c r="G73" s="473"/>
      <c r="H73" s="474">
        <f>PRODUCT(H72,C73)</f>
        <v>0</v>
      </c>
      <c r="I73" s="403"/>
      <c r="J73" s="5"/>
      <c r="K73" s="5"/>
      <c r="L73" s="5"/>
      <c r="M73" s="5"/>
      <c r="N73" s="5"/>
    </row>
    <row r="74" ht="14.1" customHeight="1">
      <c r="A74" s="395"/>
      <c r="B74" t="s" s="475">
        <v>2849</v>
      </c>
      <c r="C74" s="476"/>
      <c r="D74" s="477"/>
      <c r="E74" s="478"/>
      <c r="F74" s="478"/>
      <c r="G74" s="478"/>
      <c r="H74" s="479">
        <f>F72+H72+H73</f>
        <v>0</v>
      </c>
      <c r="I74" s="403"/>
      <c r="J74" s="5"/>
      <c r="K74" s="5"/>
      <c r="L74" s="5"/>
      <c r="M74" s="5"/>
      <c r="N74" s="5"/>
    </row>
    <row r="75" ht="14.1" customHeight="1">
      <c r="A75" s="5"/>
      <c r="B75" s="480"/>
      <c r="C75" s="481"/>
      <c r="D75" s="482"/>
      <c r="E75" s="483"/>
      <c r="F75" s="484"/>
      <c r="G75" s="484"/>
      <c r="H75" s="484"/>
      <c r="I75" s="38"/>
      <c r="J75" s="5"/>
      <c r="K75" s="5"/>
      <c r="L75" s="5"/>
      <c r="M75" s="5"/>
      <c r="N75" s="5"/>
    </row>
    <row r="76" ht="14.1" customHeight="1">
      <c r="A76" s="485"/>
      <c r="B76" t="s" s="486">
        <v>2850</v>
      </c>
      <c r="C76" s="378"/>
      <c r="D76" s="378"/>
      <c r="E76" s="453"/>
      <c r="F76" s="454"/>
      <c r="G76" s="455"/>
      <c r="H76" s="454"/>
      <c r="I76" s="487"/>
      <c r="J76" s="5"/>
      <c r="K76" s="5"/>
      <c r="L76" s="5"/>
      <c r="M76" s="5"/>
      <c r="N76" s="5"/>
    </row>
    <row r="77" ht="14.1" customHeight="1">
      <c r="A77" s="450">
        <v>58</v>
      </c>
      <c r="B77" t="s" s="451">
        <v>2851</v>
      </c>
      <c r="C77" t="s" s="451">
        <v>1399</v>
      </c>
      <c r="D77" s="452">
        <v>1</v>
      </c>
      <c r="E77" s="453"/>
      <c r="F77" s="454">
        <f>E77*D77</f>
        <v>0</v>
      </c>
      <c r="G77" s="455"/>
      <c r="H77" s="454">
        <f>G77*D77</f>
        <v>0</v>
      </c>
      <c r="I77" s="487"/>
      <c r="J77" s="5"/>
      <c r="K77" s="5"/>
      <c r="L77" s="5"/>
      <c r="M77" s="5"/>
      <c r="N77" s="5"/>
    </row>
    <row r="78" ht="14.1" customHeight="1">
      <c r="A78" s="450">
        <v>59</v>
      </c>
      <c r="B78" t="s" s="451">
        <v>2852</v>
      </c>
      <c r="C78" t="s" s="451">
        <v>1399</v>
      </c>
      <c r="D78" s="452">
        <v>1</v>
      </c>
      <c r="E78" s="453"/>
      <c r="F78" s="454">
        <f>E78*D78</f>
        <v>0</v>
      </c>
      <c r="G78" s="455"/>
      <c r="H78" s="454">
        <f>G78*D78</f>
        <v>0</v>
      </c>
      <c r="I78" s="487"/>
      <c r="J78" s="5"/>
      <c r="K78" s="5"/>
      <c r="L78" s="5"/>
      <c r="M78" s="5"/>
      <c r="N78" s="5"/>
    </row>
    <row r="79" ht="14.1" customHeight="1">
      <c r="A79" s="450">
        <v>60</v>
      </c>
      <c r="B79" t="s" s="451">
        <v>2853</v>
      </c>
      <c r="C79" t="s" s="451">
        <v>1399</v>
      </c>
      <c r="D79" s="452">
        <v>1</v>
      </c>
      <c r="E79" s="453"/>
      <c r="F79" s="454">
        <f>E79*D79</f>
        <v>0</v>
      </c>
      <c r="G79" s="455"/>
      <c r="H79" s="454">
        <f>G79*D79</f>
        <v>0</v>
      </c>
      <c r="I79" s="487"/>
      <c r="J79" s="5"/>
      <c r="K79" s="5"/>
      <c r="L79" s="5"/>
      <c r="M79" s="5"/>
      <c r="N79" s="5"/>
    </row>
    <row r="80" ht="14.1" customHeight="1">
      <c r="A80" s="450">
        <v>61</v>
      </c>
      <c r="B80" t="s" s="451">
        <v>2854</v>
      </c>
      <c r="C80" t="s" s="451">
        <v>1399</v>
      </c>
      <c r="D80" s="452">
        <v>1</v>
      </c>
      <c r="E80" s="453"/>
      <c r="F80" s="454">
        <f>E80*D80</f>
        <v>0</v>
      </c>
      <c r="G80" s="455"/>
      <c r="H80" s="454">
        <f>G80*D80</f>
        <v>0</v>
      </c>
      <c r="I80" s="487"/>
      <c r="J80" s="5"/>
      <c r="K80" s="5"/>
      <c r="L80" s="5"/>
      <c r="M80" s="5"/>
      <c r="N80" s="5"/>
    </row>
    <row r="81" ht="14.1" customHeight="1">
      <c r="A81" s="450">
        <v>62</v>
      </c>
      <c r="B81" t="s" s="451">
        <v>2855</v>
      </c>
      <c r="C81" t="s" s="451">
        <v>1399</v>
      </c>
      <c r="D81" s="452">
        <v>1</v>
      </c>
      <c r="E81" s="453"/>
      <c r="F81" s="454">
        <f>E81*D81</f>
        <v>0</v>
      </c>
      <c r="G81" s="455"/>
      <c r="H81" s="454">
        <f>G81*D81</f>
        <v>0</v>
      </c>
      <c r="I81" s="487"/>
      <c r="J81" s="5"/>
      <c r="K81" s="5"/>
      <c r="L81" s="5"/>
      <c r="M81" s="5"/>
      <c r="N81" s="5"/>
    </row>
    <row r="82" ht="14.1" customHeight="1">
      <c r="A82" s="450">
        <v>63</v>
      </c>
      <c r="B82" t="s" s="451">
        <v>2856</v>
      </c>
      <c r="C82" t="s" s="451">
        <v>1399</v>
      </c>
      <c r="D82" s="452">
        <v>1</v>
      </c>
      <c r="E82" s="453"/>
      <c r="F82" s="454">
        <f>E82*D82</f>
        <v>0</v>
      </c>
      <c r="G82" s="455"/>
      <c r="H82" s="454">
        <f>G82*D82</f>
        <v>0</v>
      </c>
      <c r="I82" s="487"/>
      <c r="J82" s="5"/>
      <c r="K82" s="5"/>
      <c r="L82" s="5"/>
      <c r="M82" s="5"/>
      <c r="N82" s="5"/>
    </row>
    <row r="83" ht="14.1" customHeight="1">
      <c r="A83" s="450">
        <v>64</v>
      </c>
      <c r="B83" t="s" s="460">
        <v>2857</v>
      </c>
      <c r="C83" t="s" s="460">
        <v>1399</v>
      </c>
      <c r="D83" s="461">
        <v>1</v>
      </c>
      <c r="E83" s="462"/>
      <c r="F83" s="463">
        <f>E83*D83</f>
        <v>0</v>
      </c>
      <c r="G83" s="464"/>
      <c r="H83" s="463">
        <f>G83*D83</f>
        <v>0</v>
      </c>
      <c r="I83" s="487"/>
      <c r="J83" s="5"/>
      <c r="K83" s="5"/>
      <c r="L83" s="5"/>
      <c r="M83" s="5"/>
      <c r="N83" s="5"/>
    </row>
    <row r="84" ht="14.1" customHeight="1">
      <c r="A84" s="465"/>
      <c r="B84" t="s" s="466">
        <v>2847</v>
      </c>
      <c r="C84" s="467"/>
      <c r="D84" s="468"/>
      <c r="E84" s="467"/>
      <c r="F84" s="469">
        <f>SUM(F76:F83)</f>
        <v>0</v>
      </c>
      <c r="G84" s="467"/>
      <c r="H84" s="470">
        <f>SUM(H76:H83)</f>
        <v>0</v>
      </c>
      <c r="I84" s="488"/>
      <c r="J84" s="5"/>
      <c r="K84" s="5"/>
      <c r="L84" s="5"/>
      <c r="M84" s="5"/>
      <c r="N84" s="5"/>
    </row>
    <row r="85" ht="14.1" customHeight="1">
      <c r="A85" s="395"/>
      <c r="B85" t="s" s="471">
        <v>2848</v>
      </c>
      <c r="C85" s="472">
        <v>0.08</v>
      </c>
      <c r="D85" s="378"/>
      <c r="E85" s="473"/>
      <c r="F85" s="473"/>
      <c r="G85" s="473"/>
      <c r="H85" s="474">
        <f>PRODUCT(H84,C85)</f>
        <v>0</v>
      </c>
      <c r="I85" s="488"/>
      <c r="J85" s="5"/>
      <c r="K85" s="5"/>
      <c r="L85" s="5"/>
      <c r="M85" s="5"/>
      <c r="N85" s="5"/>
    </row>
    <row r="86" ht="14.1" customHeight="1">
      <c r="A86" s="395"/>
      <c r="B86" t="s" s="475">
        <v>2849</v>
      </c>
      <c r="C86" s="476"/>
      <c r="D86" s="477"/>
      <c r="E86" s="478"/>
      <c r="F86" s="478"/>
      <c r="G86" s="478"/>
      <c r="H86" s="479">
        <f>F84+H84+H85</f>
        <v>0</v>
      </c>
      <c r="I86" s="488"/>
      <c r="J86" s="5"/>
      <c r="K86" s="5"/>
      <c r="L86" s="5"/>
      <c r="M86" s="5"/>
      <c r="N86" s="5"/>
    </row>
    <row r="87" ht="14.1" customHeight="1">
      <c r="A87" s="5"/>
      <c r="B87" s="480"/>
      <c r="C87" s="481"/>
      <c r="D87" s="482"/>
      <c r="E87" s="483"/>
      <c r="F87" s="484"/>
      <c r="G87" s="484"/>
      <c r="H87" s="484"/>
      <c r="I87" s="38"/>
      <c r="J87" s="5"/>
      <c r="K87" s="5"/>
      <c r="L87" s="5"/>
      <c r="M87" s="5"/>
      <c r="N87" s="5"/>
    </row>
    <row r="88" ht="14.1" customHeight="1">
      <c r="A88" s="485"/>
      <c r="B88" t="s" s="489">
        <v>2858</v>
      </c>
      <c r="C88" s="378"/>
      <c r="D88" s="378"/>
      <c r="E88" s="453"/>
      <c r="F88" s="454"/>
      <c r="G88" s="455"/>
      <c r="H88" s="454"/>
      <c r="I88" s="487"/>
      <c r="J88" s="5"/>
      <c r="K88" s="5"/>
      <c r="L88" s="5"/>
      <c r="M88" s="5"/>
      <c r="N88" s="5"/>
    </row>
    <row r="89" ht="14.1" customHeight="1">
      <c r="A89" s="457">
        <v>65</v>
      </c>
      <c r="B89" t="s" s="490">
        <v>2859</v>
      </c>
      <c r="C89" t="s" s="451">
        <v>1399</v>
      </c>
      <c r="D89" s="452">
        <v>145</v>
      </c>
      <c r="E89" s="453"/>
      <c r="F89" s="454">
        <f>E89*D89</f>
        <v>0</v>
      </c>
      <c r="G89" s="455"/>
      <c r="H89" s="454"/>
      <c r="I89" s="487"/>
      <c r="J89" s="5"/>
      <c r="K89" s="5"/>
      <c r="L89" s="5"/>
      <c r="M89" s="5"/>
      <c r="N89" s="5"/>
    </row>
    <row r="90" ht="14.1" customHeight="1">
      <c r="A90" s="457">
        <v>66</v>
      </c>
      <c r="B90" t="s" s="490">
        <v>2860</v>
      </c>
      <c r="C90" t="s" s="451">
        <v>1399</v>
      </c>
      <c r="D90" s="452">
        <v>4</v>
      </c>
      <c r="E90" s="453"/>
      <c r="F90" s="454">
        <f>E90*D90</f>
        <v>0</v>
      </c>
      <c r="G90" s="455"/>
      <c r="H90" s="454"/>
      <c r="I90" s="487"/>
      <c r="J90" s="5"/>
      <c r="K90" s="5"/>
      <c r="L90" s="5"/>
      <c r="M90" s="5"/>
      <c r="N90" s="5"/>
    </row>
    <row r="91" ht="14.1" customHeight="1">
      <c r="A91" s="457">
        <v>67</v>
      </c>
      <c r="B91" t="s" s="490">
        <v>2861</v>
      </c>
      <c r="C91" t="s" s="451">
        <v>1399</v>
      </c>
      <c r="D91" s="452">
        <v>8</v>
      </c>
      <c r="E91" s="453"/>
      <c r="F91" s="454">
        <f>E91*D91</f>
        <v>0</v>
      </c>
      <c r="G91" s="455"/>
      <c r="H91" s="454"/>
      <c r="I91" s="487"/>
      <c r="J91" s="5"/>
      <c r="K91" s="5"/>
      <c r="L91" s="5"/>
      <c r="M91" s="5"/>
      <c r="N91" s="5"/>
    </row>
    <row r="92" ht="14.1" customHeight="1">
      <c r="A92" s="457">
        <v>68</v>
      </c>
      <c r="B92" t="s" s="490">
        <v>2862</v>
      </c>
      <c r="C92" t="s" s="451">
        <v>1399</v>
      </c>
      <c r="D92" s="452">
        <v>12</v>
      </c>
      <c r="E92" s="453"/>
      <c r="F92" s="454">
        <f>E92*D92</f>
        <v>0</v>
      </c>
      <c r="G92" s="455"/>
      <c r="H92" s="454"/>
      <c r="I92" s="487"/>
      <c r="J92" s="5"/>
      <c r="K92" s="5"/>
      <c r="L92" s="5"/>
      <c r="M92" s="5"/>
      <c r="N92" s="5"/>
    </row>
    <row r="93" ht="14.1" customHeight="1">
      <c r="A93" s="457">
        <v>69</v>
      </c>
      <c r="B93" t="s" s="490">
        <v>2863</v>
      </c>
      <c r="C93" t="s" s="451">
        <v>1399</v>
      </c>
      <c r="D93" s="452">
        <v>8</v>
      </c>
      <c r="E93" s="453"/>
      <c r="F93" s="454">
        <f>E93*D93</f>
        <v>0</v>
      </c>
      <c r="G93" s="455"/>
      <c r="H93" s="454"/>
      <c r="I93" s="487"/>
      <c r="J93" s="5"/>
      <c r="K93" s="5"/>
      <c r="L93" s="5"/>
      <c r="M93" s="5"/>
      <c r="N93" s="5"/>
    </row>
    <row r="94" ht="14.1" customHeight="1">
      <c r="A94" s="457">
        <v>70</v>
      </c>
      <c r="B94" t="s" s="490">
        <v>2864</v>
      </c>
      <c r="C94" t="s" s="451">
        <v>1399</v>
      </c>
      <c r="D94" s="452">
        <v>8</v>
      </c>
      <c r="E94" s="453"/>
      <c r="F94" s="454">
        <f>E94*D94</f>
        <v>0</v>
      </c>
      <c r="G94" s="455"/>
      <c r="H94" s="454"/>
      <c r="I94" s="487"/>
      <c r="J94" s="5"/>
      <c r="K94" s="5"/>
      <c r="L94" s="5"/>
      <c r="M94" s="5"/>
      <c r="N94" s="5"/>
    </row>
    <row r="95" ht="14.1" customHeight="1">
      <c r="A95" s="457">
        <v>71</v>
      </c>
      <c r="B95" t="s" s="490">
        <v>2865</v>
      </c>
      <c r="C95" t="s" s="451">
        <v>1399</v>
      </c>
      <c r="D95" s="452">
        <v>4</v>
      </c>
      <c r="E95" s="453"/>
      <c r="F95" s="454">
        <f>E95*D95</f>
        <v>0</v>
      </c>
      <c r="G95" s="455"/>
      <c r="H95" s="454"/>
      <c r="I95" s="487"/>
      <c r="J95" s="5"/>
      <c r="K95" s="5"/>
      <c r="L95" s="5"/>
      <c r="M95" s="5"/>
      <c r="N95" s="5"/>
    </row>
    <row r="96" ht="14.1" customHeight="1">
      <c r="A96" s="457">
        <v>72</v>
      </c>
      <c r="B96" t="s" s="491">
        <v>2866</v>
      </c>
      <c r="C96" t="s" s="460">
        <v>1399</v>
      </c>
      <c r="D96" s="461">
        <v>8</v>
      </c>
      <c r="E96" s="462"/>
      <c r="F96" s="463">
        <f>E96*D96</f>
        <v>0</v>
      </c>
      <c r="G96" s="464"/>
      <c r="H96" s="463"/>
      <c r="I96" s="487"/>
      <c r="J96" s="5"/>
      <c r="K96" s="5"/>
      <c r="L96" s="5"/>
      <c r="M96" s="5"/>
      <c r="N96" s="5"/>
    </row>
    <row r="97" ht="14.1" customHeight="1">
      <c r="A97" s="465"/>
      <c r="B97" t="s" s="466">
        <v>2847</v>
      </c>
      <c r="C97" s="467"/>
      <c r="D97" s="468"/>
      <c r="E97" s="467"/>
      <c r="F97" s="469">
        <f>SUM(F88:F96)</f>
        <v>0</v>
      </c>
      <c r="G97" s="467"/>
      <c r="H97" s="470">
        <f>SUM(H88:H96)</f>
        <v>0</v>
      </c>
      <c r="I97" s="488"/>
      <c r="J97" s="5"/>
      <c r="K97" s="5"/>
      <c r="L97" s="5"/>
      <c r="M97" s="5"/>
      <c r="N97" s="5"/>
    </row>
    <row r="98" ht="14.1" customHeight="1">
      <c r="A98" s="395"/>
      <c r="B98" t="s" s="471">
        <v>2848</v>
      </c>
      <c r="C98" s="472">
        <v>0.08</v>
      </c>
      <c r="D98" s="378"/>
      <c r="E98" s="473"/>
      <c r="F98" s="473"/>
      <c r="G98" s="473"/>
      <c r="H98" s="474">
        <f>PRODUCT(H97,C98)</f>
        <v>0</v>
      </c>
      <c r="I98" s="488"/>
      <c r="J98" s="5"/>
      <c r="K98" s="5"/>
      <c r="L98" s="5"/>
      <c r="M98" s="5"/>
      <c r="N98" s="5"/>
    </row>
    <row r="99" ht="14.1" customHeight="1">
      <c r="A99" s="395"/>
      <c r="B99" t="s" s="475">
        <v>2849</v>
      </c>
      <c r="C99" s="476"/>
      <c r="D99" s="477"/>
      <c r="E99" s="478"/>
      <c r="F99" s="478"/>
      <c r="G99" s="478"/>
      <c r="H99" s="479">
        <f>F97+H97+H98</f>
        <v>0</v>
      </c>
      <c r="I99" s="488"/>
      <c r="J99" s="5"/>
      <c r="K99" s="5"/>
      <c r="L99" s="5"/>
      <c r="M99" s="5"/>
      <c r="N99" s="5"/>
    </row>
    <row r="100" ht="14.1" customHeight="1">
      <c r="A100" s="5"/>
      <c r="B100" s="480"/>
      <c r="C100" s="481"/>
      <c r="D100" s="482"/>
      <c r="E100" s="483"/>
      <c r="F100" s="484"/>
      <c r="G100" s="484"/>
      <c r="H100" s="484"/>
      <c r="I100" s="38"/>
      <c r="J100" s="5"/>
      <c r="K100" s="5"/>
      <c r="L100" s="5"/>
      <c r="M100" s="5"/>
      <c r="N100" s="5"/>
    </row>
    <row r="101" ht="14.1" customHeight="1">
      <c r="A101" s="485"/>
      <c r="B101" t="s" s="492">
        <v>2867</v>
      </c>
      <c r="C101" s="493"/>
      <c r="D101" s="378"/>
      <c r="E101" s="453"/>
      <c r="F101" s="454"/>
      <c r="G101" s="455"/>
      <c r="H101" s="454"/>
      <c r="I101" s="487"/>
      <c r="J101" s="5"/>
      <c r="K101" s="5"/>
      <c r="L101" s="5"/>
      <c r="M101" s="5"/>
      <c r="N101" s="5"/>
    </row>
    <row r="102" ht="14.1" customHeight="1">
      <c r="A102" s="450">
        <v>73</v>
      </c>
      <c r="B102" t="s" s="494">
        <v>2868</v>
      </c>
      <c r="C102" t="s" s="451">
        <v>343</v>
      </c>
      <c r="D102" s="452">
        <v>45</v>
      </c>
      <c r="E102" s="453"/>
      <c r="F102" s="454">
        <f>E102*D102</f>
        <v>0</v>
      </c>
      <c r="G102" s="455"/>
      <c r="H102" s="454">
        <f>G102*D102</f>
        <v>0</v>
      </c>
      <c r="I102" s="487"/>
      <c r="J102" s="5"/>
      <c r="K102" s="5"/>
      <c r="L102" s="5"/>
      <c r="M102" s="5"/>
      <c r="N102" s="5"/>
    </row>
    <row r="103" ht="14.1" customHeight="1">
      <c r="A103" s="450">
        <v>74</v>
      </c>
      <c r="B103" t="s" s="494">
        <v>2869</v>
      </c>
      <c r="C103" t="s" s="451">
        <v>343</v>
      </c>
      <c r="D103" s="452">
        <v>20</v>
      </c>
      <c r="E103" s="453"/>
      <c r="F103" s="454">
        <f>E103*D103</f>
        <v>0</v>
      </c>
      <c r="G103" s="455"/>
      <c r="H103" s="454">
        <f>G103*D103</f>
        <v>0</v>
      </c>
      <c r="I103" s="487"/>
      <c r="J103" s="5"/>
      <c r="K103" s="5"/>
      <c r="L103" s="5"/>
      <c r="M103" s="5"/>
      <c r="N103" s="5"/>
    </row>
    <row r="104" ht="14.1" customHeight="1">
      <c r="A104" s="450">
        <v>75</v>
      </c>
      <c r="B104" t="s" s="494">
        <v>2870</v>
      </c>
      <c r="C104" t="s" s="451">
        <v>1399</v>
      </c>
      <c r="D104" s="452">
        <v>2</v>
      </c>
      <c r="E104" s="453"/>
      <c r="F104" s="454">
        <f>E104*D104</f>
        <v>0</v>
      </c>
      <c r="G104" s="455"/>
      <c r="H104" s="454">
        <f>G104*D104</f>
        <v>0</v>
      </c>
      <c r="I104" s="487"/>
      <c r="J104" s="5"/>
      <c r="K104" s="5"/>
      <c r="L104" s="5"/>
      <c r="M104" s="5"/>
      <c r="N104" s="5"/>
    </row>
    <row r="105" ht="14.1" customHeight="1">
      <c r="A105" s="450">
        <v>76</v>
      </c>
      <c r="B105" t="s" s="494">
        <v>2871</v>
      </c>
      <c r="C105" t="s" s="451">
        <v>1399</v>
      </c>
      <c r="D105" s="452">
        <v>2</v>
      </c>
      <c r="E105" s="453"/>
      <c r="F105" s="454">
        <f>E105*D105</f>
        <v>0</v>
      </c>
      <c r="G105" s="455"/>
      <c r="H105" s="454">
        <f>G105*D105</f>
        <v>0</v>
      </c>
      <c r="I105" s="487"/>
      <c r="J105" s="5"/>
      <c r="K105" s="5"/>
      <c r="L105" s="5"/>
      <c r="M105" s="5"/>
      <c r="N105" s="5"/>
    </row>
    <row r="106" ht="14.1" customHeight="1">
      <c r="A106" s="450">
        <v>77</v>
      </c>
      <c r="B106" t="s" s="494">
        <v>2872</v>
      </c>
      <c r="C106" t="s" s="451">
        <v>1399</v>
      </c>
      <c r="D106" s="452">
        <v>16</v>
      </c>
      <c r="E106" s="453"/>
      <c r="F106" s="454">
        <f>E106*D106</f>
        <v>0</v>
      </c>
      <c r="G106" s="455"/>
      <c r="H106" s="454">
        <f>G106*D106</f>
        <v>0</v>
      </c>
      <c r="I106" s="487"/>
      <c r="J106" s="5"/>
      <c r="K106" s="5"/>
      <c r="L106" s="5"/>
      <c r="M106" s="5"/>
      <c r="N106" s="5"/>
    </row>
    <row r="107" ht="14.1" customHeight="1">
      <c r="A107" s="450">
        <v>78</v>
      </c>
      <c r="B107" t="s" s="495">
        <v>2873</v>
      </c>
      <c r="C107" t="s" s="451">
        <v>1399</v>
      </c>
      <c r="D107" s="452">
        <v>4</v>
      </c>
      <c r="E107" s="453"/>
      <c r="F107" s="454">
        <f>E107*D107</f>
        <v>0</v>
      </c>
      <c r="G107" s="455"/>
      <c r="H107" s="454">
        <f>G107*D107</f>
        <v>0</v>
      </c>
      <c r="I107" s="487"/>
      <c r="J107" s="5"/>
      <c r="K107" s="5"/>
      <c r="L107" s="5"/>
      <c r="M107" s="5"/>
      <c r="N107" s="5"/>
    </row>
    <row r="108" ht="14.1" customHeight="1">
      <c r="A108" s="457">
        <v>79</v>
      </c>
      <c r="B108" t="s" s="491">
        <v>2874</v>
      </c>
      <c r="C108" t="s" s="460">
        <v>1399</v>
      </c>
      <c r="D108" s="461">
        <v>4</v>
      </c>
      <c r="E108" s="462"/>
      <c r="F108" s="463">
        <f>E108*D108</f>
        <v>0</v>
      </c>
      <c r="G108" s="464"/>
      <c r="H108" s="463">
        <f>G108*D108</f>
        <v>0</v>
      </c>
      <c r="I108" s="487"/>
      <c r="J108" s="5"/>
      <c r="K108" s="5"/>
      <c r="L108" s="5"/>
      <c r="M108" s="5"/>
      <c r="N108" s="5"/>
    </row>
    <row r="109" ht="14.1" customHeight="1">
      <c r="A109" s="465"/>
      <c r="B109" t="s" s="466">
        <v>2847</v>
      </c>
      <c r="C109" s="467"/>
      <c r="D109" s="468">
        <v>1</v>
      </c>
      <c r="E109" s="467"/>
      <c r="F109" s="469">
        <f>SUM(F101:F108)</f>
        <v>0</v>
      </c>
      <c r="G109" s="467"/>
      <c r="H109" s="470">
        <f>SUM(H101:H108)</f>
        <v>0</v>
      </c>
      <c r="I109" s="488"/>
      <c r="J109" s="5"/>
      <c r="K109" s="5"/>
      <c r="L109" s="5"/>
      <c r="M109" s="5"/>
      <c r="N109" s="5"/>
    </row>
    <row r="110" ht="14.1" customHeight="1">
      <c r="A110" s="395"/>
      <c r="B110" t="s" s="471">
        <v>2848</v>
      </c>
      <c r="C110" s="472">
        <v>0.08</v>
      </c>
      <c r="D110" s="378"/>
      <c r="E110" s="473"/>
      <c r="F110" s="473"/>
      <c r="G110" s="473"/>
      <c r="H110" s="474">
        <f>PRODUCT(H109,C110)</f>
        <v>0</v>
      </c>
      <c r="I110" s="488"/>
      <c r="J110" s="5"/>
      <c r="K110" s="5"/>
      <c r="L110" s="5"/>
      <c r="M110" s="5"/>
      <c r="N110" s="5"/>
    </row>
    <row r="111" ht="14.1" customHeight="1">
      <c r="A111" s="395"/>
      <c r="B111" t="s" s="475">
        <v>2849</v>
      </c>
      <c r="C111" s="476"/>
      <c r="D111" s="477"/>
      <c r="E111" s="478"/>
      <c r="F111" s="478"/>
      <c r="G111" s="478"/>
      <c r="H111" s="479">
        <f>F109+H109+H110</f>
        <v>0</v>
      </c>
      <c r="I111" s="488"/>
      <c r="J111" s="5"/>
      <c r="K111" s="5"/>
      <c r="L111" s="5"/>
      <c r="M111" s="5"/>
      <c r="N111" s="5"/>
    </row>
    <row r="112" ht="14.1" customHeight="1">
      <c r="A112" s="5"/>
      <c r="B112" s="480"/>
      <c r="C112" s="481"/>
      <c r="D112" s="482"/>
      <c r="E112" s="483"/>
      <c r="F112" s="484"/>
      <c r="G112" s="484"/>
      <c r="H112" s="484"/>
      <c r="I112" s="38"/>
      <c r="J112" s="5"/>
      <c r="K112" s="5"/>
      <c r="L112" s="5"/>
      <c r="M112" s="5"/>
      <c r="N112" s="5"/>
    </row>
    <row r="113" ht="14.1" customHeight="1">
      <c r="A113" s="485"/>
      <c r="B113" t="s" s="486">
        <v>2875</v>
      </c>
      <c r="C113" s="378"/>
      <c r="D113" s="378"/>
      <c r="E113" s="453"/>
      <c r="F113" s="454"/>
      <c r="G113" s="455"/>
      <c r="H113" s="454"/>
      <c r="I113" s="487"/>
      <c r="J113" s="5"/>
      <c r="K113" s="5"/>
      <c r="L113" s="5"/>
      <c r="M113" s="5"/>
      <c r="N113" s="5"/>
    </row>
    <row r="114" ht="14.1" customHeight="1">
      <c r="A114" s="457">
        <v>80</v>
      </c>
      <c r="B114" t="s" s="496">
        <v>2876</v>
      </c>
      <c r="C114" t="s" s="451">
        <v>1399</v>
      </c>
      <c r="D114" s="452">
        <v>9</v>
      </c>
      <c r="E114" s="453"/>
      <c r="F114" s="454">
        <f>E114*D114</f>
        <v>0</v>
      </c>
      <c r="G114" s="455"/>
      <c r="H114" s="454">
        <f>G114*D114</f>
        <v>0</v>
      </c>
      <c r="I114" s="487"/>
      <c r="J114" s="5"/>
      <c r="K114" s="5"/>
      <c r="L114" s="5"/>
      <c r="M114" s="5"/>
      <c r="N114" s="5"/>
    </row>
    <row r="115" ht="14.1" customHeight="1">
      <c r="A115" s="457">
        <v>81</v>
      </c>
      <c r="B115" t="s" s="497">
        <v>2877</v>
      </c>
      <c r="C115" t="s" s="451">
        <v>1399</v>
      </c>
      <c r="D115" s="452">
        <v>14</v>
      </c>
      <c r="E115" s="453"/>
      <c r="F115" s="454">
        <f>E115*D115</f>
        <v>0</v>
      </c>
      <c r="G115" s="455"/>
      <c r="H115" s="454">
        <f>G115*D115</f>
        <v>0</v>
      </c>
      <c r="I115" s="487"/>
      <c r="J115" s="5"/>
      <c r="K115" s="5"/>
      <c r="L115" s="5"/>
      <c r="M115" s="5"/>
      <c r="N115" s="5"/>
    </row>
    <row r="116" ht="14.1" customHeight="1">
      <c r="A116" s="457">
        <v>82</v>
      </c>
      <c r="B116" t="s" s="497">
        <v>2878</v>
      </c>
      <c r="C116" t="s" s="451">
        <v>1399</v>
      </c>
      <c r="D116" s="452">
        <v>5</v>
      </c>
      <c r="E116" s="453"/>
      <c r="F116" s="454">
        <f>E116*D116</f>
        <v>0</v>
      </c>
      <c r="G116" s="455"/>
      <c r="H116" s="454">
        <f>G116*D116</f>
        <v>0</v>
      </c>
      <c r="I116" s="487"/>
      <c r="J116" s="5"/>
      <c r="K116" s="5"/>
      <c r="L116" s="5"/>
      <c r="M116" s="5"/>
      <c r="N116" s="5"/>
    </row>
    <row r="117" ht="14.1" customHeight="1">
      <c r="A117" s="457">
        <v>83</v>
      </c>
      <c r="B117" t="s" s="497">
        <v>2879</v>
      </c>
      <c r="C117" t="s" s="451">
        <v>1399</v>
      </c>
      <c r="D117" s="452">
        <v>29</v>
      </c>
      <c r="E117" s="453"/>
      <c r="F117" s="454">
        <f>E117*D117</f>
        <v>0</v>
      </c>
      <c r="G117" s="455"/>
      <c r="H117" s="454">
        <f>G117*D117</f>
        <v>0</v>
      </c>
      <c r="I117" s="487"/>
      <c r="J117" s="5"/>
      <c r="K117" s="5"/>
      <c r="L117" s="5"/>
      <c r="M117" s="5"/>
      <c r="N117" s="5"/>
    </row>
    <row r="118" ht="14.1" customHeight="1">
      <c r="A118" s="457">
        <v>84</v>
      </c>
      <c r="B118" t="s" s="497">
        <v>2880</v>
      </c>
      <c r="C118" t="s" s="451">
        <v>1399</v>
      </c>
      <c r="D118" s="452">
        <v>2</v>
      </c>
      <c r="E118" s="453"/>
      <c r="F118" s="454">
        <f>E118*D118</f>
        <v>0</v>
      </c>
      <c r="G118" s="455"/>
      <c r="H118" s="454">
        <f>G118*D118</f>
        <v>0</v>
      </c>
      <c r="I118" s="487"/>
      <c r="J118" s="5"/>
      <c r="K118" s="5"/>
      <c r="L118" s="5"/>
      <c r="M118" s="5"/>
      <c r="N118" s="5"/>
    </row>
    <row r="119" ht="14.1" customHeight="1">
      <c r="A119" s="457">
        <v>85</v>
      </c>
      <c r="B119" t="s" s="497">
        <v>2881</v>
      </c>
      <c r="C119" t="s" s="451">
        <v>1399</v>
      </c>
      <c r="D119" s="452">
        <v>8</v>
      </c>
      <c r="E119" s="453"/>
      <c r="F119" s="454">
        <f>E119*D119</f>
        <v>0</v>
      </c>
      <c r="G119" s="455"/>
      <c r="H119" s="454">
        <f>G119*D119</f>
        <v>0</v>
      </c>
      <c r="I119" s="487"/>
      <c r="J119" s="5"/>
      <c r="K119" s="5"/>
      <c r="L119" s="5"/>
      <c r="M119" s="5"/>
      <c r="N119" s="5"/>
    </row>
    <row r="120" ht="14.1" customHeight="1">
      <c r="A120" s="457">
        <v>86</v>
      </c>
      <c r="B120" t="s" s="497">
        <v>2882</v>
      </c>
      <c r="C120" t="s" s="451">
        <v>1399</v>
      </c>
      <c r="D120" s="452">
        <v>4</v>
      </c>
      <c r="E120" s="453"/>
      <c r="F120" s="454">
        <f>E120*D120</f>
        <v>0</v>
      </c>
      <c r="G120" s="455"/>
      <c r="H120" s="454">
        <f>G120*D120</f>
        <v>0</v>
      </c>
      <c r="I120" s="487"/>
      <c r="J120" s="5"/>
      <c r="K120" s="5"/>
      <c r="L120" s="5"/>
      <c r="M120" s="5"/>
      <c r="N120" s="5"/>
    </row>
    <row r="121" ht="14.1" customHeight="1">
      <c r="A121" s="457">
        <v>87</v>
      </c>
      <c r="B121" t="s" s="497">
        <v>2883</v>
      </c>
      <c r="C121" t="s" s="451">
        <v>1399</v>
      </c>
      <c r="D121" s="452">
        <v>1</v>
      </c>
      <c r="E121" s="453"/>
      <c r="F121" s="454">
        <f>E121*D121</f>
        <v>0</v>
      </c>
      <c r="G121" s="455"/>
      <c r="H121" s="454">
        <f>G121*D121</f>
        <v>0</v>
      </c>
      <c r="I121" s="487"/>
      <c r="J121" s="5"/>
      <c r="K121" s="5"/>
      <c r="L121" s="5"/>
      <c r="M121" s="5"/>
      <c r="N121" s="5"/>
    </row>
    <row r="122" ht="14.1" customHeight="1">
      <c r="A122" s="457">
        <v>88</v>
      </c>
      <c r="B122" t="s" s="498">
        <v>2884</v>
      </c>
      <c r="C122" t="s" s="460">
        <v>1399</v>
      </c>
      <c r="D122" s="461">
        <v>25</v>
      </c>
      <c r="E122" s="462"/>
      <c r="F122" s="463">
        <f>E122*D122</f>
        <v>0</v>
      </c>
      <c r="G122" s="464"/>
      <c r="H122" s="463">
        <f>G122*D122</f>
        <v>0</v>
      </c>
      <c r="I122" s="487"/>
      <c r="J122" s="5"/>
      <c r="K122" s="5"/>
      <c r="L122" s="5"/>
      <c r="M122" s="5"/>
      <c r="N122" s="5"/>
    </row>
    <row r="123" ht="14.1" customHeight="1">
      <c r="A123" s="465"/>
      <c r="B123" t="s" s="466">
        <v>2847</v>
      </c>
      <c r="C123" s="467"/>
      <c r="D123" s="468"/>
      <c r="E123" s="467"/>
      <c r="F123" s="469">
        <f>SUM(F113:F122)</f>
        <v>0</v>
      </c>
      <c r="G123" s="467"/>
      <c r="H123" s="470">
        <f>SUM(H113:H122)</f>
        <v>0</v>
      </c>
      <c r="I123" s="488"/>
      <c r="J123" s="5"/>
      <c r="K123" s="5"/>
      <c r="L123" s="5"/>
      <c r="M123" s="5"/>
      <c r="N123" s="5"/>
    </row>
    <row r="124" ht="14.1" customHeight="1">
      <c r="A124" s="395"/>
      <c r="B124" t="s" s="471">
        <v>2848</v>
      </c>
      <c r="C124" s="472">
        <v>0.08</v>
      </c>
      <c r="D124" s="378"/>
      <c r="E124" s="473"/>
      <c r="F124" s="473"/>
      <c r="G124" s="473"/>
      <c r="H124" s="474">
        <f>PRODUCT(H123,C124)</f>
        <v>0</v>
      </c>
      <c r="I124" s="488"/>
      <c r="J124" s="5"/>
      <c r="K124" s="5"/>
      <c r="L124" s="5"/>
      <c r="M124" s="5"/>
      <c r="N124" s="5"/>
    </row>
    <row r="125" ht="14.1" customHeight="1">
      <c r="A125" s="395"/>
      <c r="B125" t="s" s="475">
        <v>2849</v>
      </c>
      <c r="C125" s="476"/>
      <c r="D125" s="477"/>
      <c r="E125" s="478"/>
      <c r="F125" s="478"/>
      <c r="G125" s="478"/>
      <c r="H125" s="479">
        <f>F123+H123+H124</f>
        <v>0</v>
      </c>
      <c r="I125" s="488"/>
      <c r="J125" s="5"/>
      <c r="K125" s="5"/>
      <c r="L125" s="5"/>
      <c r="M125" s="5"/>
      <c r="N125" s="5"/>
    </row>
    <row r="126" ht="14.1" customHeight="1">
      <c r="A126" s="5"/>
      <c r="B126" s="480"/>
      <c r="C126" s="481"/>
      <c r="D126" s="482"/>
      <c r="E126" s="483"/>
      <c r="F126" s="484"/>
      <c r="G126" s="484"/>
      <c r="H126" s="484"/>
      <c r="I126" s="38"/>
      <c r="J126" s="5"/>
      <c r="K126" s="5"/>
      <c r="L126" s="5"/>
      <c r="M126" s="5"/>
      <c r="N126" s="5"/>
    </row>
    <row r="127" ht="14.1" customHeight="1">
      <c r="A127" s="485"/>
      <c r="B127" t="s" s="486">
        <v>2885</v>
      </c>
      <c r="C127" s="378"/>
      <c r="D127" s="378"/>
      <c r="E127" s="453"/>
      <c r="F127" s="454"/>
      <c r="G127" s="455"/>
      <c r="H127" s="454"/>
      <c r="I127" s="326"/>
      <c r="J127" s="5"/>
      <c r="K127" s="5"/>
      <c r="L127" s="5"/>
      <c r="M127" s="5"/>
      <c r="N127" s="5"/>
    </row>
    <row r="128" ht="14.1" customHeight="1">
      <c r="A128" s="450">
        <v>89</v>
      </c>
      <c r="B128" t="s" s="451">
        <v>2886</v>
      </c>
      <c r="C128" t="s" s="451">
        <v>343</v>
      </c>
      <c r="D128" s="452">
        <v>40</v>
      </c>
      <c r="E128" s="453"/>
      <c r="F128" s="454">
        <f>E128*D128</f>
        <v>0</v>
      </c>
      <c r="G128" s="455"/>
      <c r="H128" s="454">
        <f>G128*D128</f>
        <v>0</v>
      </c>
      <c r="I128" s="326"/>
      <c r="J128" s="5"/>
      <c r="K128" s="5"/>
      <c r="L128" s="5"/>
      <c r="M128" s="5"/>
      <c r="N128" s="5"/>
    </row>
    <row r="129" ht="14.1" customHeight="1">
      <c r="A129" s="450">
        <v>90</v>
      </c>
      <c r="B129" t="s" s="451">
        <v>2887</v>
      </c>
      <c r="C129" t="s" s="451">
        <v>343</v>
      </c>
      <c r="D129" s="452">
        <v>40</v>
      </c>
      <c r="E129" s="453"/>
      <c r="F129" s="454">
        <f>E129*D129</f>
        <v>0</v>
      </c>
      <c r="G129" s="455"/>
      <c r="H129" s="454">
        <f>G129*D129</f>
        <v>0</v>
      </c>
      <c r="I129" s="326"/>
      <c r="J129" s="5"/>
      <c r="K129" s="5"/>
      <c r="L129" s="5"/>
      <c r="M129" s="5"/>
      <c r="N129" s="5"/>
    </row>
    <row r="130" ht="14.1" customHeight="1">
      <c r="A130" s="450">
        <v>91</v>
      </c>
      <c r="B130" t="s" s="451">
        <v>2796</v>
      </c>
      <c r="C130" t="s" s="451">
        <v>343</v>
      </c>
      <c r="D130" s="452">
        <v>80</v>
      </c>
      <c r="E130" s="453"/>
      <c r="F130" s="454">
        <f>E130*D130</f>
        <v>0</v>
      </c>
      <c r="G130" s="455"/>
      <c r="H130" s="454">
        <f>G130*D130</f>
        <v>0</v>
      </c>
      <c r="I130" s="326"/>
      <c r="J130" s="5"/>
      <c r="K130" s="5"/>
      <c r="L130" s="5"/>
      <c r="M130" s="5"/>
      <c r="N130" s="5"/>
    </row>
    <row r="131" ht="14.1" customHeight="1">
      <c r="A131" s="450">
        <v>92</v>
      </c>
      <c r="B131" t="s" s="451">
        <v>2888</v>
      </c>
      <c r="C131" t="s" s="451">
        <v>343</v>
      </c>
      <c r="D131" s="452">
        <v>38</v>
      </c>
      <c r="E131" s="453"/>
      <c r="F131" s="454">
        <f>E131*D131</f>
        <v>0</v>
      </c>
      <c r="G131" s="455"/>
      <c r="H131" s="454">
        <f>G131*D131</f>
        <v>0</v>
      </c>
      <c r="I131" s="326"/>
      <c r="J131" s="5"/>
      <c r="K131" s="5"/>
      <c r="L131" s="5"/>
      <c r="M131" s="5"/>
      <c r="N131" s="5"/>
    </row>
    <row r="132" ht="14.1" customHeight="1">
      <c r="A132" s="450">
        <v>93</v>
      </c>
      <c r="B132" t="s" s="451">
        <v>2829</v>
      </c>
      <c r="C132" t="s" s="451">
        <v>1399</v>
      </c>
      <c r="D132" s="452">
        <v>4</v>
      </c>
      <c r="E132" s="453"/>
      <c r="F132" s="454">
        <f>E132*D132</f>
        <v>0</v>
      </c>
      <c r="G132" s="455"/>
      <c r="H132" s="454">
        <f>G132*D132</f>
        <v>0</v>
      </c>
      <c r="I132" s="326"/>
      <c r="J132" s="5"/>
      <c r="K132" s="5"/>
      <c r="L132" s="5"/>
      <c r="M132" s="5"/>
      <c r="N132" s="5"/>
    </row>
    <row r="133" ht="14.1" customHeight="1">
      <c r="A133" s="450">
        <v>94</v>
      </c>
      <c r="B133" t="s" s="451">
        <v>2889</v>
      </c>
      <c r="C133" t="s" s="451">
        <v>1399</v>
      </c>
      <c r="D133" s="452">
        <v>4</v>
      </c>
      <c r="E133" s="453"/>
      <c r="F133" s="454">
        <f>E133*D133</f>
        <v>0</v>
      </c>
      <c r="G133" s="455"/>
      <c r="H133" s="454">
        <f>G133*D133</f>
        <v>0</v>
      </c>
      <c r="I133" s="326"/>
      <c r="J133" s="5"/>
      <c r="K133" s="5"/>
      <c r="L133" s="5"/>
      <c r="M133" s="5"/>
      <c r="N133" s="5"/>
    </row>
    <row r="134" ht="14.1" customHeight="1">
      <c r="A134" s="450">
        <v>95</v>
      </c>
      <c r="B134" t="s" s="451">
        <v>2890</v>
      </c>
      <c r="C134" t="s" s="451">
        <v>1399</v>
      </c>
      <c r="D134" s="452">
        <v>2</v>
      </c>
      <c r="E134" s="453"/>
      <c r="F134" s="454">
        <f>E134*D134</f>
        <v>0</v>
      </c>
      <c r="G134" s="455"/>
      <c r="H134" s="454">
        <f>G134*D134</f>
        <v>0</v>
      </c>
      <c r="I134" s="326"/>
      <c r="J134" s="5"/>
      <c r="K134" s="5"/>
      <c r="L134" s="5"/>
      <c r="M134" s="5"/>
      <c r="N134" s="5"/>
    </row>
    <row r="135" ht="14.1" customHeight="1">
      <c r="A135" s="450">
        <v>96</v>
      </c>
      <c r="B135" t="s" s="451">
        <v>2891</v>
      </c>
      <c r="C135" t="s" s="451">
        <v>1399</v>
      </c>
      <c r="D135" s="452">
        <v>1</v>
      </c>
      <c r="E135" s="453"/>
      <c r="F135" s="454">
        <f>E135*D135</f>
        <v>0</v>
      </c>
      <c r="G135" s="455"/>
      <c r="H135" s="454">
        <f>G135*D135</f>
        <v>0</v>
      </c>
      <c r="I135" s="326"/>
      <c r="J135" s="5"/>
      <c r="K135" s="5"/>
      <c r="L135" s="5"/>
      <c r="M135" s="5"/>
      <c r="N135" s="5"/>
    </row>
    <row r="136" ht="14.1" customHeight="1">
      <c r="A136" s="450">
        <v>97</v>
      </c>
      <c r="B136" t="s" s="451">
        <v>2892</v>
      </c>
      <c r="C136" t="s" s="451">
        <v>1399</v>
      </c>
      <c r="D136" s="452">
        <v>1</v>
      </c>
      <c r="E136" s="453"/>
      <c r="F136" s="454">
        <f>E136*D136</f>
        <v>0</v>
      </c>
      <c r="G136" s="455"/>
      <c r="H136" s="454">
        <f>G136*D136</f>
        <v>0</v>
      </c>
      <c r="I136" s="326"/>
      <c r="J136" s="5"/>
      <c r="K136" s="5"/>
      <c r="L136" s="5"/>
      <c r="M136" s="5"/>
      <c r="N136" s="5"/>
    </row>
    <row r="137" ht="14.1" customHeight="1">
      <c r="A137" s="450">
        <v>98</v>
      </c>
      <c r="B137" t="s" s="451">
        <v>2893</v>
      </c>
      <c r="C137" t="s" s="451">
        <v>1399</v>
      </c>
      <c r="D137" s="452">
        <v>2</v>
      </c>
      <c r="E137" s="453"/>
      <c r="F137" s="454">
        <f>E137*D137</f>
        <v>0</v>
      </c>
      <c r="G137" s="455"/>
      <c r="H137" s="454">
        <f>G137*D137</f>
        <v>0</v>
      </c>
      <c r="I137" s="326"/>
      <c r="J137" s="5"/>
      <c r="K137" s="5"/>
      <c r="L137" s="5"/>
      <c r="M137" s="5"/>
      <c r="N137" s="5"/>
    </row>
    <row r="138" ht="14.1" customHeight="1">
      <c r="A138" s="450">
        <v>99</v>
      </c>
      <c r="B138" t="s" s="451">
        <v>2894</v>
      </c>
      <c r="C138" t="s" s="451">
        <v>1399</v>
      </c>
      <c r="D138" s="452">
        <v>2</v>
      </c>
      <c r="E138" s="453"/>
      <c r="F138" s="454">
        <f>E138*D138</f>
        <v>0</v>
      </c>
      <c r="G138" s="455"/>
      <c r="H138" s="454">
        <f>G138*D138</f>
        <v>0</v>
      </c>
      <c r="I138" s="326"/>
      <c r="J138" s="5"/>
      <c r="K138" s="5"/>
      <c r="L138" s="5"/>
      <c r="M138" s="5"/>
      <c r="N138" s="5"/>
    </row>
    <row r="139" ht="14.1" customHeight="1">
      <c r="A139" s="450">
        <v>100</v>
      </c>
      <c r="B139" t="s" s="460">
        <v>2895</v>
      </c>
      <c r="C139" t="s" s="460">
        <v>1399</v>
      </c>
      <c r="D139" s="461">
        <v>1</v>
      </c>
      <c r="E139" s="462"/>
      <c r="F139" s="463">
        <f>E139*D139</f>
        <v>0</v>
      </c>
      <c r="G139" s="464"/>
      <c r="H139" s="463">
        <f>G139*D139</f>
        <v>0</v>
      </c>
      <c r="I139" s="326"/>
      <c r="J139" s="5"/>
      <c r="K139" s="5"/>
      <c r="L139" s="5"/>
      <c r="M139" s="5"/>
      <c r="N139" s="5"/>
    </row>
    <row r="140" ht="14.1" customHeight="1">
      <c r="A140" s="465"/>
      <c r="B140" t="s" s="466">
        <v>2847</v>
      </c>
      <c r="C140" s="467"/>
      <c r="D140" s="468"/>
      <c r="E140" s="467"/>
      <c r="F140" s="469">
        <f>SUM(F127:F139)</f>
        <v>0</v>
      </c>
      <c r="G140" s="467"/>
      <c r="H140" s="470">
        <f>SUM(H127:H139)</f>
        <v>0</v>
      </c>
      <c r="I140" s="403"/>
      <c r="J140" s="5"/>
      <c r="K140" s="5"/>
      <c r="L140" s="5"/>
      <c r="M140" s="5"/>
      <c r="N140" s="5"/>
    </row>
    <row r="141" ht="14.1" customHeight="1">
      <c r="A141" s="395"/>
      <c r="B141" t="s" s="471">
        <v>2848</v>
      </c>
      <c r="C141" s="472">
        <v>0.08</v>
      </c>
      <c r="D141" s="378"/>
      <c r="E141" s="473"/>
      <c r="F141" s="473"/>
      <c r="G141" s="473"/>
      <c r="H141" s="474">
        <f>PRODUCT(H140,C141)</f>
        <v>0</v>
      </c>
      <c r="I141" s="403"/>
      <c r="J141" s="5"/>
      <c r="K141" s="5"/>
      <c r="L141" s="5"/>
      <c r="M141" s="5"/>
      <c r="N141" s="5"/>
    </row>
    <row r="142" ht="14.1" customHeight="1">
      <c r="A142" s="395"/>
      <c r="B142" t="s" s="475">
        <v>2849</v>
      </c>
      <c r="C142" s="476"/>
      <c r="D142" s="477"/>
      <c r="E142" s="478"/>
      <c r="F142" s="478"/>
      <c r="G142" s="478"/>
      <c r="H142" s="479">
        <f>F140+H140+H141</f>
        <v>0</v>
      </c>
      <c r="I142" s="403"/>
      <c r="J142" s="5"/>
      <c r="K142" s="5"/>
      <c r="L142" s="5"/>
      <c r="M142" s="5"/>
      <c r="N142" s="5"/>
    </row>
    <row r="143" ht="14.1" customHeight="1">
      <c r="A143" s="5"/>
      <c r="B143" s="480"/>
      <c r="C143" s="481"/>
      <c r="D143" s="482"/>
      <c r="E143" s="483"/>
      <c r="F143" s="484"/>
      <c r="G143" s="484"/>
      <c r="H143" s="484"/>
      <c r="I143" s="38"/>
      <c r="J143" s="5"/>
      <c r="K143" s="5"/>
      <c r="L143" s="5"/>
      <c r="M143" s="5"/>
      <c r="N143" s="5"/>
    </row>
    <row r="144" ht="14.1" customHeight="1">
      <c r="A144" s="485"/>
      <c r="B144" t="s" s="486">
        <v>2896</v>
      </c>
      <c r="C144" s="378"/>
      <c r="D144" s="378"/>
      <c r="E144" s="453"/>
      <c r="F144" s="454"/>
      <c r="G144" s="455"/>
      <c r="H144" s="454"/>
      <c r="I144" s="326"/>
      <c r="J144" s="5"/>
      <c r="K144" s="5"/>
      <c r="L144" s="5"/>
      <c r="M144" s="5"/>
      <c r="N144" s="5"/>
    </row>
    <row r="145" ht="14.1" customHeight="1">
      <c r="A145" s="450">
        <v>101</v>
      </c>
      <c r="B145" t="s" s="451">
        <v>2897</v>
      </c>
      <c r="C145" t="s" s="451">
        <v>343</v>
      </c>
      <c r="D145" s="452">
        <v>20</v>
      </c>
      <c r="E145" s="453"/>
      <c r="F145" s="454">
        <f>E145*D145</f>
        <v>0</v>
      </c>
      <c r="G145" s="455"/>
      <c r="H145" s="454">
        <f>G145*D145</f>
        <v>0</v>
      </c>
      <c r="I145" s="326"/>
      <c r="J145" s="5"/>
      <c r="K145" s="5"/>
      <c r="L145" s="5"/>
      <c r="M145" s="5"/>
      <c r="N145" s="5"/>
    </row>
    <row r="146" ht="14.1" customHeight="1">
      <c r="A146" s="450">
        <v>102</v>
      </c>
      <c r="B146" t="s" s="451">
        <v>2898</v>
      </c>
      <c r="C146" t="s" s="451">
        <v>343</v>
      </c>
      <c r="D146" s="452">
        <v>80</v>
      </c>
      <c r="E146" s="453"/>
      <c r="F146" s="454">
        <f>E146*D146</f>
        <v>0</v>
      </c>
      <c r="G146" s="455"/>
      <c r="H146" s="454">
        <f>G146*D146</f>
        <v>0</v>
      </c>
      <c r="I146" s="326"/>
      <c r="J146" s="5"/>
      <c r="K146" s="5"/>
      <c r="L146" s="5"/>
      <c r="M146" s="5"/>
      <c r="N146" s="5"/>
    </row>
    <row r="147" ht="14.1" customHeight="1">
      <c r="A147" s="450">
        <v>103</v>
      </c>
      <c r="B147" t="s" s="451">
        <v>2899</v>
      </c>
      <c r="C147" t="s" s="451">
        <v>343</v>
      </c>
      <c r="D147" s="452">
        <v>40</v>
      </c>
      <c r="E147" s="453"/>
      <c r="F147" s="454">
        <f>E147*D147</f>
        <v>0</v>
      </c>
      <c r="G147" s="455"/>
      <c r="H147" s="454">
        <f>G147*D147</f>
        <v>0</v>
      </c>
      <c r="I147" s="326"/>
      <c r="J147" s="5"/>
      <c r="K147" s="5"/>
      <c r="L147" s="5"/>
      <c r="M147" s="5"/>
      <c r="N147" s="5"/>
    </row>
    <row r="148" ht="14.1" customHeight="1">
      <c r="A148" s="450">
        <v>104</v>
      </c>
      <c r="B148" t="s" s="451">
        <v>2900</v>
      </c>
      <c r="C148" t="s" s="451">
        <v>343</v>
      </c>
      <c r="D148" s="452">
        <v>20</v>
      </c>
      <c r="E148" s="453"/>
      <c r="F148" s="454">
        <f>E148*D148</f>
        <v>0</v>
      </c>
      <c r="G148" s="455"/>
      <c r="H148" s="454">
        <f>G148*D148</f>
        <v>0</v>
      </c>
      <c r="I148" s="326"/>
      <c r="J148" s="5"/>
      <c r="K148" s="5"/>
      <c r="L148" s="5"/>
      <c r="M148" s="5"/>
      <c r="N148" s="5"/>
    </row>
    <row r="149" ht="14.1" customHeight="1">
      <c r="A149" s="450">
        <v>105</v>
      </c>
      <c r="B149" t="s" s="451">
        <v>2901</v>
      </c>
      <c r="C149" t="s" s="451">
        <v>1399</v>
      </c>
      <c r="D149" s="452">
        <v>1</v>
      </c>
      <c r="E149" s="453"/>
      <c r="F149" s="454">
        <f>E149*D149</f>
        <v>0</v>
      </c>
      <c r="G149" s="455"/>
      <c r="H149" s="454">
        <f>G149*D149</f>
        <v>0</v>
      </c>
      <c r="I149" s="326"/>
      <c r="J149" s="5"/>
      <c r="K149" s="5"/>
      <c r="L149" s="5"/>
      <c r="M149" s="5"/>
      <c r="N149" s="5"/>
    </row>
    <row r="150" ht="14.1" customHeight="1">
      <c r="A150" s="450">
        <v>106</v>
      </c>
      <c r="B150" t="s" s="451">
        <v>2902</v>
      </c>
      <c r="C150" t="s" s="451">
        <v>1399</v>
      </c>
      <c r="D150" s="452">
        <v>1</v>
      </c>
      <c r="E150" s="453"/>
      <c r="F150" s="454">
        <f>E150*D150</f>
        <v>0</v>
      </c>
      <c r="G150" s="455"/>
      <c r="H150" s="454">
        <f>G150*D150</f>
        <v>0</v>
      </c>
      <c r="I150" s="326"/>
      <c r="J150" s="5"/>
      <c r="K150" s="5"/>
      <c r="L150" s="5"/>
      <c r="M150" s="5"/>
      <c r="N150" s="5"/>
    </row>
    <row r="151" ht="14.1" customHeight="1">
      <c r="A151" s="450">
        <v>107</v>
      </c>
      <c r="B151" t="s" s="451">
        <v>2903</v>
      </c>
      <c r="C151" t="s" s="451">
        <v>1399</v>
      </c>
      <c r="D151" s="452">
        <v>2</v>
      </c>
      <c r="E151" s="453"/>
      <c r="F151" s="454">
        <f>E151*D151</f>
        <v>0</v>
      </c>
      <c r="G151" s="455"/>
      <c r="H151" s="454"/>
      <c r="I151" s="326"/>
      <c r="J151" s="5"/>
      <c r="K151" s="5"/>
      <c r="L151" s="5"/>
      <c r="M151" s="5"/>
      <c r="N151" s="5"/>
    </row>
    <row r="152" ht="14.1" customHeight="1">
      <c r="A152" s="450">
        <v>108</v>
      </c>
      <c r="B152" t="s" s="451">
        <v>2904</v>
      </c>
      <c r="C152" t="s" s="451">
        <v>1399</v>
      </c>
      <c r="D152" s="452">
        <v>2</v>
      </c>
      <c r="E152" s="453"/>
      <c r="F152" s="454">
        <f>E152*D152</f>
        <v>0</v>
      </c>
      <c r="G152" s="455"/>
      <c r="H152" s="454"/>
      <c r="I152" s="326"/>
      <c r="J152" s="5"/>
      <c r="K152" s="5"/>
      <c r="L152" s="5"/>
      <c r="M152" s="5"/>
      <c r="N152" s="5"/>
    </row>
    <row r="153" ht="14.1" customHeight="1">
      <c r="A153" s="450">
        <v>109</v>
      </c>
      <c r="B153" t="s" s="460">
        <v>2905</v>
      </c>
      <c r="C153" t="s" s="460">
        <v>1953</v>
      </c>
      <c r="D153" s="461">
        <v>10</v>
      </c>
      <c r="E153" s="462"/>
      <c r="F153" s="463">
        <f>E153*D153</f>
        <v>0</v>
      </c>
      <c r="G153" s="464"/>
      <c r="H153" s="463"/>
      <c r="I153" s="326"/>
      <c r="J153" s="5"/>
      <c r="K153" s="5"/>
      <c r="L153" s="5"/>
      <c r="M153" s="5"/>
      <c r="N153" s="5"/>
    </row>
    <row r="154" ht="14.1" customHeight="1">
      <c r="A154" s="465"/>
      <c r="B154" t="s" s="466">
        <v>2847</v>
      </c>
      <c r="C154" s="467"/>
      <c r="D154" s="468"/>
      <c r="E154" s="467"/>
      <c r="F154" s="469">
        <f>SUM(F144:F153)</f>
        <v>0</v>
      </c>
      <c r="G154" s="467"/>
      <c r="H154" s="470">
        <f>SUM(H144:H153)</f>
        <v>0</v>
      </c>
      <c r="I154" s="403"/>
      <c r="J154" s="5"/>
      <c r="K154" s="5"/>
      <c r="L154" s="5"/>
      <c r="M154" s="5"/>
      <c r="N154" s="5"/>
    </row>
    <row r="155" ht="14.1" customHeight="1">
      <c r="A155" s="395"/>
      <c r="B155" t="s" s="471">
        <v>2848</v>
      </c>
      <c r="C155" s="472">
        <v>0.08</v>
      </c>
      <c r="D155" s="378"/>
      <c r="E155" s="473"/>
      <c r="F155" s="473"/>
      <c r="G155" s="473"/>
      <c r="H155" s="474">
        <f>PRODUCT(H154,C155)</f>
        <v>0</v>
      </c>
      <c r="I155" s="403"/>
      <c r="J155" s="5"/>
      <c r="K155" s="5"/>
      <c r="L155" s="5"/>
      <c r="M155" s="5"/>
      <c r="N155" s="5"/>
    </row>
    <row r="156" ht="14.1" customHeight="1">
      <c r="A156" s="395"/>
      <c r="B156" t="s" s="475">
        <v>2849</v>
      </c>
      <c r="C156" s="476"/>
      <c r="D156" s="477"/>
      <c r="E156" s="478"/>
      <c r="F156" s="478"/>
      <c r="G156" s="478"/>
      <c r="H156" s="479">
        <f>F154+H154+H155</f>
        <v>0</v>
      </c>
      <c r="I156" s="403"/>
      <c r="J156" s="5"/>
      <c r="K156" s="5"/>
      <c r="L156" s="5"/>
      <c r="M156" s="5"/>
      <c r="N156" s="5"/>
    </row>
    <row r="157" ht="14.1" customHeight="1">
      <c r="A157" s="5"/>
      <c r="B157" s="499"/>
      <c r="C157" s="481"/>
      <c r="D157" s="482"/>
      <c r="E157" s="483"/>
      <c r="F157" s="484"/>
      <c r="G157" s="484"/>
      <c r="H157" s="484"/>
      <c r="I157" s="5"/>
      <c r="J157" s="5"/>
      <c r="K157" s="5"/>
      <c r="L157" s="5"/>
      <c r="M157" s="5"/>
      <c r="N157" s="5"/>
    </row>
    <row r="158" ht="15" customHeight="1">
      <c r="A158" s="485"/>
      <c r="B158" t="s" s="486">
        <v>2906</v>
      </c>
      <c r="C158" s="378"/>
      <c r="D158" s="378"/>
      <c r="E158" s="453"/>
      <c r="F158" s="454"/>
      <c r="G158" s="455"/>
      <c r="H158" s="454"/>
      <c r="I158" s="326"/>
      <c r="J158" s="5"/>
      <c r="K158" s="5"/>
      <c r="L158" s="5"/>
      <c r="M158" s="5"/>
      <c r="N158" s="5"/>
    </row>
    <row r="159" ht="17.45" customHeight="1">
      <c r="A159" s="450">
        <v>110</v>
      </c>
      <c r="B159" t="s" s="500">
        <v>2907</v>
      </c>
      <c r="C159" t="s" s="451">
        <v>1953</v>
      </c>
      <c r="D159" s="452">
        <v>10</v>
      </c>
      <c r="E159" s="453"/>
      <c r="F159" s="454">
        <f>E159*D159</f>
        <v>0</v>
      </c>
      <c r="G159" s="455"/>
      <c r="H159" s="454"/>
      <c r="I159" s="326"/>
      <c r="J159" s="5"/>
      <c r="K159" s="5"/>
      <c r="L159" s="5"/>
      <c r="M159" s="5"/>
      <c r="N159" s="5"/>
    </row>
    <row r="160" ht="17.45" customHeight="1">
      <c r="A160" s="450">
        <v>111</v>
      </c>
      <c r="B160" t="s" s="500">
        <v>2908</v>
      </c>
      <c r="C160" t="s" s="451">
        <v>1953</v>
      </c>
      <c r="D160" s="452">
        <v>6</v>
      </c>
      <c r="E160" s="453"/>
      <c r="F160" s="454">
        <f>E160*D160</f>
        <v>0</v>
      </c>
      <c r="G160" s="455"/>
      <c r="H160" s="454"/>
      <c r="I160" s="326"/>
      <c r="J160" s="5"/>
      <c r="K160" s="5"/>
      <c r="L160" s="5"/>
      <c r="M160" s="5"/>
      <c r="N160" s="5"/>
    </row>
    <row r="161" ht="17.45" customHeight="1">
      <c r="A161" s="450">
        <v>112</v>
      </c>
      <c r="B161" t="s" s="500">
        <v>2909</v>
      </c>
      <c r="C161" t="s" s="451">
        <v>1953</v>
      </c>
      <c r="D161" s="452">
        <v>85</v>
      </c>
      <c r="E161" s="453"/>
      <c r="F161" s="454">
        <f>E161*D161</f>
        <v>0</v>
      </c>
      <c r="G161" s="455"/>
      <c r="H161" s="454"/>
      <c r="I161" s="326"/>
      <c r="J161" s="5"/>
      <c r="K161" s="5"/>
      <c r="L161" s="5"/>
      <c r="M161" s="5"/>
      <c r="N161" s="5"/>
    </row>
    <row r="162" ht="17.45" customHeight="1">
      <c r="A162" s="450">
        <v>113</v>
      </c>
      <c r="B162" t="s" s="501">
        <v>2910</v>
      </c>
      <c r="C162" t="s" s="451">
        <v>1953</v>
      </c>
      <c r="D162" s="452">
        <v>10</v>
      </c>
      <c r="E162" s="453"/>
      <c r="F162" s="454">
        <f>E162*D162</f>
        <v>0</v>
      </c>
      <c r="G162" s="455"/>
      <c r="H162" s="454"/>
      <c r="I162" s="326"/>
      <c r="J162" s="5"/>
      <c r="K162" s="5"/>
      <c r="L162" s="5"/>
      <c r="M162" s="5"/>
      <c r="N162" s="5"/>
    </row>
    <row r="163" ht="27" customHeight="1">
      <c r="A163" s="450">
        <v>114</v>
      </c>
      <c r="B163" t="s" s="501">
        <v>2911</v>
      </c>
      <c r="C163" t="s" s="451">
        <v>1953</v>
      </c>
      <c r="D163" s="452">
        <v>15</v>
      </c>
      <c r="E163" s="453"/>
      <c r="F163" s="454">
        <f>E163*D163</f>
        <v>0</v>
      </c>
      <c r="G163" s="455"/>
      <c r="H163" s="454"/>
      <c r="I163" s="326"/>
      <c r="J163" s="5"/>
      <c r="K163" s="5"/>
      <c r="L163" s="5"/>
      <c r="M163" s="5"/>
      <c r="N163" s="5"/>
    </row>
    <row r="164" ht="17.45" customHeight="1">
      <c r="A164" s="450">
        <v>115</v>
      </c>
      <c r="B164" t="s" s="501">
        <v>2912</v>
      </c>
      <c r="C164" t="s" s="451">
        <v>1953</v>
      </c>
      <c r="D164" s="452">
        <v>18</v>
      </c>
      <c r="E164" s="453"/>
      <c r="F164" s="454">
        <f>E164*D164</f>
        <v>0</v>
      </c>
      <c r="G164" s="455"/>
      <c r="H164" s="454"/>
      <c r="I164" s="326"/>
      <c r="J164" s="5"/>
      <c r="K164" s="5"/>
      <c r="L164" s="5"/>
      <c r="M164" s="5"/>
      <c r="N164" s="5"/>
    </row>
    <row r="165" ht="17.45" customHeight="1">
      <c r="A165" s="450">
        <v>116</v>
      </c>
      <c r="B165" t="s" s="501">
        <v>2913</v>
      </c>
      <c r="C165" t="s" s="451">
        <v>1119</v>
      </c>
      <c r="D165" s="452">
        <v>6</v>
      </c>
      <c r="E165" s="453">
        <f>(H3+H4+H5+H6+H7+H8)/100</f>
        <v>0</v>
      </c>
      <c r="F165" s="454">
        <f>E165*D165</f>
        <v>0</v>
      </c>
      <c r="G165" s="455"/>
      <c r="H165" s="454"/>
      <c r="I165" s="326"/>
      <c r="J165" s="5"/>
      <c r="K165" s="5"/>
      <c r="L165" s="5"/>
      <c r="M165" s="5"/>
      <c r="N165" s="5"/>
    </row>
    <row r="166" ht="27" customHeight="1">
      <c r="A166" s="450">
        <v>117</v>
      </c>
      <c r="B166" t="s" s="501">
        <v>2914</v>
      </c>
      <c r="C166" t="s" s="451">
        <v>1953</v>
      </c>
      <c r="D166" s="452">
        <v>10</v>
      </c>
      <c r="E166" s="453"/>
      <c r="F166" s="454">
        <f>E166*D166</f>
        <v>0</v>
      </c>
      <c r="G166" s="455"/>
      <c r="H166" s="454"/>
      <c r="I166" s="326"/>
      <c r="J166" s="5"/>
      <c r="K166" s="5"/>
      <c r="L166" s="5"/>
      <c r="M166" s="5"/>
      <c r="N166" s="5"/>
    </row>
    <row r="167" ht="17.45" customHeight="1">
      <c r="A167" s="450">
        <v>118</v>
      </c>
      <c r="B167" t="s" s="501">
        <v>2915</v>
      </c>
      <c r="C167" t="s" s="451">
        <v>1953</v>
      </c>
      <c r="D167" s="452">
        <v>45</v>
      </c>
      <c r="E167" s="453"/>
      <c r="F167" s="454">
        <f>E167*D167</f>
        <v>0</v>
      </c>
      <c r="G167" s="455"/>
      <c r="H167" s="454"/>
      <c r="I167" s="326"/>
      <c r="J167" s="5"/>
      <c r="K167" s="5"/>
      <c r="L167" s="5"/>
      <c r="M167" s="5"/>
      <c r="N167" s="5"/>
    </row>
    <row r="168" ht="17.45" customHeight="1">
      <c r="A168" s="450">
        <v>119</v>
      </c>
      <c r="B168" t="s" s="501">
        <v>2916</v>
      </c>
      <c r="C168" t="s" s="451">
        <v>1953</v>
      </c>
      <c r="D168" s="452">
        <v>5</v>
      </c>
      <c r="E168" s="453"/>
      <c r="F168" s="454">
        <f>E168*D168</f>
        <v>0</v>
      </c>
      <c r="G168" s="455"/>
      <c r="H168" s="454"/>
      <c r="I168" s="326"/>
      <c r="J168" s="5"/>
      <c r="K168" s="5"/>
      <c r="L168" s="5"/>
      <c r="M168" s="5"/>
      <c r="N168" s="5"/>
    </row>
    <row r="169" ht="27" customHeight="1">
      <c r="A169" s="450">
        <v>120</v>
      </c>
      <c r="B169" t="s" s="501">
        <v>2917</v>
      </c>
      <c r="C169" t="s" s="451">
        <v>1953</v>
      </c>
      <c r="D169" s="452">
        <v>60</v>
      </c>
      <c r="E169" s="453"/>
      <c r="F169" s="454">
        <f>E169*D169</f>
        <v>0</v>
      </c>
      <c r="G169" s="455"/>
      <c r="H169" s="454"/>
      <c r="I169" s="326"/>
      <c r="J169" s="5"/>
      <c r="K169" s="5"/>
      <c r="L169" s="5"/>
      <c r="M169" s="5"/>
      <c r="N169" s="5"/>
    </row>
    <row r="170" ht="17.45" customHeight="1">
      <c r="A170" s="450">
        <v>121</v>
      </c>
      <c r="B170" t="s" s="501">
        <v>2918</v>
      </c>
      <c r="C170" t="s" s="451">
        <v>1953</v>
      </c>
      <c r="D170" s="452">
        <v>18</v>
      </c>
      <c r="E170" s="453"/>
      <c r="F170" s="454">
        <f>E170*D170</f>
        <v>0</v>
      </c>
      <c r="G170" s="455"/>
      <c r="H170" s="454"/>
      <c r="I170" s="326"/>
      <c r="J170" s="5"/>
      <c r="K170" s="5"/>
      <c r="L170" s="5"/>
      <c r="M170" s="5"/>
      <c r="N170" s="5"/>
    </row>
    <row r="171" ht="27" customHeight="1">
      <c r="A171" s="450">
        <v>122</v>
      </c>
      <c r="B171" t="s" s="501">
        <v>2919</v>
      </c>
      <c r="C171" t="s" s="451">
        <v>1953</v>
      </c>
      <c r="D171" s="452">
        <v>8</v>
      </c>
      <c r="E171" s="453"/>
      <c r="F171" s="454">
        <f>E171*D171</f>
        <v>0</v>
      </c>
      <c r="G171" s="455"/>
      <c r="H171" s="454"/>
      <c r="I171" s="326"/>
      <c r="J171" s="5"/>
      <c r="K171" s="5"/>
      <c r="L171" s="5"/>
      <c r="M171" s="5"/>
      <c r="N171" s="5"/>
    </row>
    <row r="172" ht="40.2" customHeight="1">
      <c r="A172" s="450">
        <v>123</v>
      </c>
      <c r="B172" t="s" s="501">
        <v>2920</v>
      </c>
      <c r="C172" t="s" s="451">
        <v>2921</v>
      </c>
      <c r="D172" s="452">
        <v>1</v>
      </c>
      <c r="E172" s="453"/>
      <c r="F172" s="454">
        <f>E172*D172</f>
        <v>0</v>
      </c>
      <c r="G172" s="455"/>
      <c r="H172" s="454"/>
      <c r="I172" s="326"/>
      <c r="J172" s="5"/>
      <c r="K172" s="5"/>
      <c r="L172" s="5"/>
      <c r="M172" s="5"/>
      <c r="N172" s="5"/>
    </row>
    <row r="173" ht="17.45" customHeight="1">
      <c r="A173" s="450">
        <v>124</v>
      </c>
      <c r="B173" t="s" s="501">
        <v>2922</v>
      </c>
      <c r="C173" t="s" s="451">
        <v>1953</v>
      </c>
      <c r="D173" s="452">
        <v>60</v>
      </c>
      <c r="E173" s="453"/>
      <c r="F173" s="454">
        <f>E173*D173</f>
        <v>0</v>
      </c>
      <c r="G173" s="455"/>
      <c r="H173" s="454"/>
      <c r="I173" s="326"/>
      <c r="J173" s="5"/>
      <c r="K173" s="5"/>
      <c r="L173" s="5"/>
      <c r="M173" s="5"/>
      <c r="N173" s="5"/>
    </row>
    <row r="174" ht="17.45" customHeight="1">
      <c r="A174" s="450">
        <v>125</v>
      </c>
      <c r="B174" t="s" s="501">
        <v>2923</v>
      </c>
      <c r="C174" t="s" s="451">
        <v>1953</v>
      </c>
      <c r="D174" s="452">
        <v>20</v>
      </c>
      <c r="E174" s="453"/>
      <c r="F174" s="454">
        <f>E174*D174</f>
        <v>0</v>
      </c>
      <c r="G174" s="455"/>
      <c r="H174" s="454"/>
      <c r="I174" s="326"/>
      <c r="J174" s="5"/>
      <c r="K174" s="5"/>
      <c r="L174" s="5"/>
      <c r="M174" s="5"/>
      <c r="N174" s="5"/>
    </row>
    <row r="175" ht="17.45" customHeight="1">
      <c r="A175" s="450">
        <v>126</v>
      </c>
      <c r="B175" t="s" s="501">
        <v>2924</v>
      </c>
      <c r="C175" t="s" s="451">
        <v>1953</v>
      </c>
      <c r="D175" s="452">
        <v>25</v>
      </c>
      <c r="E175" s="453"/>
      <c r="F175" s="454">
        <f>E175*D175</f>
        <v>0</v>
      </c>
      <c r="G175" s="455"/>
      <c r="H175" s="454"/>
      <c r="I175" s="326"/>
      <c r="J175" s="5"/>
      <c r="K175" s="5"/>
      <c r="L175" s="5"/>
      <c r="M175" s="5"/>
      <c r="N175" s="5"/>
    </row>
    <row r="176" ht="16.2" customHeight="1">
      <c r="A176" s="450">
        <v>127</v>
      </c>
      <c r="B176" t="s" s="460">
        <v>2925</v>
      </c>
      <c r="C176" t="s" s="460">
        <v>1953</v>
      </c>
      <c r="D176" s="461">
        <v>60</v>
      </c>
      <c r="E176" s="462"/>
      <c r="F176" s="463">
        <f>E176*D176</f>
        <v>0</v>
      </c>
      <c r="G176" s="464"/>
      <c r="H176" s="463"/>
      <c r="I176" s="326"/>
      <c r="J176" s="5"/>
      <c r="K176" s="5"/>
      <c r="L176" s="5"/>
      <c r="M176" s="5"/>
      <c r="N176" s="5"/>
    </row>
    <row r="177" ht="16.2" customHeight="1">
      <c r="A177" s="465"/>
      <c r="B177" t="s" s="502">
        <v>2847</v>
      </c>
      <c r="C177" s="503"/>
      <c r="D177" s="504">
        <v>1</v>
      </c>
      <c r="E177" s="503"/>
      <c r="F177" s="505">
        <f>SUM(F158:F176)</f>
        <v>0</v>
      </c>
      <c r="G177" s="503"/>
      <c r="H177" s="506"/>
      <c r="I177" s="403"/>
      <c r="J177" s="5"/>
      <c r="K177" s="5"/>
      <c r="L177" s="5"/>
      <c r="M177" s="5"/>
      <c r="N177" s="5"/>
    </row>
    <row r="178" ht="14.05" customHeight="1">
      <c r="A178" s="5"/>
      <c r="B178" s="507"/>
      <c r="C178" s="44"/>
      <c r="D178" s="286"/>
      <c r="E178" s="508"/>
      <c r="F178" s="507"/>
      <c r="G178" s="507"/>
      <c r="H178" s="507"/>
      <c r="I178" s="5"/>
      <c r="J178" s="5"/>
      <c r="K178" s="5"/>
      <c r="L178" s="5"/>
      <c r="M178" s="5"/>
      <c r="N178" s="5"/>
    </row>
    <row r="179" ht="15" customHeight="1">
      <c r="A179" s="5"/>
      <c r="B179" t="s" s="385">
        <v>43</v>
      </c>
      <c r="C179" s="509"/>
      <c r="D179" s="204"/>
      <c r="E179" s="320"/>
      <c r="F179" s="5"/>
      <c r="G179" s="5"/>
      <c r="H179" s="5"/>
      <c r="I179" s="5"/>
      <c r="J179" s="5"/>
      <c r="K179" s="5"/>
      <c r="L179" s="5"/>
      <c r="M179" s="5"/>
      <c r="N179" s="5"/>
    </row>
    <row r="180" ht="13.55" customHeight="1">
      <c r="A180" s="5"/>
      <c r="B180" t="s" s="510">
        <v>2926</v>
      </c>
      <c r="C180" s="509"/>
      <c r="D180" s="204"/>
      <c r="E180" s="320"/>
      <c r="F180" s="5"/>
      <c r="G180" s="5"/>
      <c r="H180" s="5"/>
      <c r="I180" s="5"/>
      <c r="J180" s="5"/>
      <c r="K180" s="5"/>
      <c r="L180" s="5"/>
      <c r="M180" s="5"/>
      <c r="N180" s="5"/>
    </row>
    <row r="181" ht="13.55" customHeight="1">
      <c r="A181" s="5"/>
      <c r="B181" t="s" s="511">
        <v>2927</v>
      </c>
      <c r="C181" s="509"/>
      <c r="D181" s="204"/>
      <c r="E181" s="320"/>
      <c r="F181" s="5"/>
      <c r="G181" s="5"/>
      <c r="H181" s="5"/>
      <c r="I181" s="5"/>
      <c r="J181" s="5"/>
      <c r="K181" s="5"/>
      <c r="L181" s="5"/>
      <c r="M181" s="5"/>
      <c r="N181" s="5"/>
    </row>
    <row r="182" ht="13.55" customHeight="1">
      <c r="A182" s="5"/>
      <c r="B182" t="s" s="511">
        <v>2928</v>
      </c>
      <c r="C182" s="509"/>
      <c r="D182" s="248"/>
      <c r="E182" s="320"/>
      <c r="F182" s="5"/>
      <c r="G182" s="5"/>
      <c r="H182" s="5"/>
      <c r="I182" s="5"/>
      <c r="J182" s="5"/>
      <c r="K182" s="5"/>
      <c r="L182" s="5"/>
      <c r="M182" s="5"/>
      <c r="N182" s="5"/>
    </row>
  </sheetData>
  <mergeCells count="2">
    <mergeCell ref="E13:F13"/>
    <mergeCell ref="G13:H13"/>
  </mergeCells>
  <pageMargins left="0.669444" right="0.196528" top="1.45833" bottom="0.472222" header="0.511806" footer="0.236111"/>
  <pageSetup firstPageNumber="1" fitToHeight="1" fitToWidth="1" scale="100" useFirstPageNumber="0" orientation="landscape" pageOrder="downThenOver"/>
  <headerFooter>
    <oddHeader>&amp;L&amp;"Calibri,Regular"&amp;11&amp;K000000REKONSTRUKCE KUCHYNĚ 
ZÁKLADNÍ ŠKOLA KAPLICE
ŠKOLNÍ 226
ELEKTROINSTALACE ROZPOČET&amp;R&amp;"Calibri,Regular"&amp;11&amp;K00000028.01.2025</oddHeader>
    <oddFooter>&amp;L&amp;"Calibri,Regular"&amp;11&amp;K000000Zpracovatel: Atelier A02 spol.s.r.o.&amp;R&amp;"Calibri,Regular"&amp;11&amp;K000000&amp;P/&amp;N</oddFooter>
  </headerFooter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