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/>
  <bookViews>
    <workbookView xWindow="65416" yWindow="65416" windowWidth="25440" windowHeight="15390" tabRatio="1000" activeTab="0"/>
  </bookViews>
  <sheets>
    <sheet name="Rekapitulace stavby" sheetId="1" r:id="rId1"/>
    <sheet name="01 - Bourací práce" sheetId="2" r:id="rId2"/>
    <sheet name="02 - Stavební úpravy" sheetId="3" r:id="rId3"/>
    <sheet name="03 - Technologie výtahu" sheetId="4" r:id="rId4"/>
    <sheet name="04 - Zdravotechnické inst..." sheetId="5" r:id="rId5"/>
    <sheet name="05 - Vzduchotechnické zař..." sheetId="6" r:id="rId6"/>
    <sheet name="06 - Slaboproud a EZS" sheetId="7" r:id="rId7"/>
    <sheet name="07 - Silnoproud" sheetId="8" r:id="rId8"/>
    <sheet name="08 - Ústřední vytápění" sheetId="9" r:id="rId9"/>
    <sheet name="09 - Systém s permanentní..." sheetId="10" r:id="rId10"/>
    <sheet name="10 - Vnitřní pevné vybavení" sheetId="11" r:id="rId11"/>
    <sheet name="11 - VRN" sheetId="12" r:id="rId12"/>
  </sheets>
  <definedNames>
    <definedName name="_xlnm._FilterDatabase" localSheetId="1" hidden="1">'01 - Bourací práce'!$C$133:$K$233</definedName>
    <definedName name="_xlnm._FilterDatabase" localSheetId="2" hidden="1">'02 - Stavební úpravy'!$C$141:$K$538</definedName>
    <definedName name="_xlnm._FilterDatabase" localSheetId="3" hidden="1">'03 - Technologie výtahu'!$C$116:$K$119</definedName>
    <definedName name="_xlnm._FilterDatabase" localSheetId="4" hidden="1">'04 - Zdravotechnické inst...'!$C$122:$K$216</definedName>
    <definedName name="_xlnm._FilterDatabase" localSheetId="5" hidden="1">'05 - Vzduchotechnické zař...'!$C$140:$K$217</definedName>
    <definedName name="_xlnm._FilterDatabase" localSheetId="6" hidden="1">'06 - Slaboproud a EZS'!$C$122:$K$227</definedName>
    <definedName name="_xlnm._FilterDatabase" localSheetId="7" hidden="1">'07 - Silnoproud'!$C$116:$K$220</definedName>
    <definedName name="_xlnm._FilterDatabase" localSheetId="8" hidden="1">'08 - Ústřední vytápění'!$C$124:$K$242</definedName>
    <definedName name="_xlnm._FilterDatabase" localSheetId="9" hidden="1">'09 - Systém s permanentní...'!$C$115:$K$126</definedName>
    <definedName name="_xlnm._FilterDatabase" localSheetId="10" hidden="1">'10 - Vnitřní pevné vybavení'!$C$115:$K$151</definedName>
    <definedName name="_xlnm._FilterDatabase" localSheetId="11" hidden="1">'11 - VRN'!$C$120:$K$138</definedName>
    <definedName name="_xlnm.Print_Area" localSheetId="1">'01 - Bourací práce'!$C$4:$J$76,'01 - Bourací práce'!$C$82:$J$115,'01 - Bourací práce'!$C$121:$J$233</definedName>
    <definedName name="_xlnm.Print_Area" localSheetId="2">'02 - Stavební úpravy'!$C$4:$J$76,'02 - Stavební úpravy'!$C$82:$J$123,'02 - Stavební úpravy'!$C$129:$J$538</definedName>
    <definedName name="_xlnm.Print_Area" localSheetId="3">'03 - Technologie výtahu'!$C$4:$J$76,'03 - Technologie výtahu'!$C$82:$J$98,'03 - Technologie výtahu'!$C$104:$J$119</definedName>
    <definedName name="_xlnm.Print_Area" localSheetId="4">'04 - Zdravotechnické inst...'!$C$4:$J$76,'04 - Zdravotechnické inst...'!$C$82:$J$104,'04 - Zdravotechnické inst...'!$C$110:$J$216</definedName>
    <definedName name="_xlnm.Print_Area" localSheetId="5">'05 - Vzduchotechnické zař...'!$C$4:$J$76,'05 - Vzduchotechnické zař...'!$C$82:$J$122,'05 - Vzduchotechnické zař...'!$C$128:$J$217</definedName>
    <definedName name="_xlnm.Print_Area" localSheetId="6">'06 - Slaboproud a EZS'!$C$4:$J$76,'06 - Slaboproud a EZS'!$C$82:$J$104,'06 - Slaboproud a EZS'!$C$110:$J$227</definedName>
    <definedName name="_xlnm.Print_Area" localSheetId="7">'07 - Silnoproud'!$C$4:$J$76,'07 - Silnoproud'!$C$82:$J$98,'07 - Silnoproud'!$C$104:$J$220</definedName>
    <definedName name="_xlnm.Print_Area" localSheetId="8">'08 - Ústřední vytápění'!$C$4:$J$76,'08 - Ústřední vytápění'!$C$82:$J$106,'08 - Ústřední vytápění'!$C$112:$J$242</definedName>
    <definedName name="_xlnm.Print_Area" localSheetId="9">'09 - Systém s permanentní...'!$C$4:$J$76,'09 - Systém s permanentní...'!$C$82:$J$97,'09 - Systém s permanentní...'!$C$103:$J$126</definedName>
    <definedName name="_xlnm.Print_Area" localSheetId="10">'10 - Vnitřní pevné vybavení'!$C$4:$J$76,'10 - Vnitřní pevné vybavení'!$C$82:$J$97,'10 - Vnitřní pevné vybavení'!$C$103:$J$151</definedName>
    <definedName name="_xlnm.Print_Area" localSheetId="11">'11 - VRN'!$C$4:$J$76,'11 - VRN'!$C$82:$J$102,'11 - VRN'!$C$108:$J$138</definedName>
    <definedName name="_xlnm.Print_Area" localSheetId="0">'Rekapitulace stavby'!$D$4:$AO$76,'Rekapitulace stavby'!$C$82:$AQ$106</definedName>
    <definedName name="_xlnm.Print_Titles" localSheetId="0">'Rekapitulace stavby'!$92:$92</definedName>
    <definedName name="_xlnm.Print_Titles" localSheetId="1">'01 - Bourací práce'!$133:$133</definedName>
    <definedName name="_xlnm.Print_Titles" localSheetId="2">'02 - Stavební úpravy'!$141:$141</definedName>
    <definedName name="_xlnm.Print_Titles" localSheetId="3">'03 - Technologie výtahu'!$116:$116</definedName>
    <definedName name="_xlnm.Print_Titles" localSheetId="4">'04 - Zdravotechnické inst...'!$122:$122</definedName>
    <definedName name="_xlnm.Print_Titles" localSheetId="5">'05 - Vzduchotechnické zař...'!$140:$140</definedName>
    <definedName name="_xlnm.Print_Titles" localSheetId="6">'06 - Slaboproud a EZS'!$122:$122</definedName>
    <definedName name="_xlnm.Print_Titles" localSheetId="7">'07 - Silnoproud'!$116:$116</definedName>
    <definedName name="_xlnm.Print_Titles" localSheetId="8">'08 - Ústřední vytápění'!$124:$124</definedName>
    <definedName name="_xlnm.Print_Titles" localSheetId="9">'09 - Systém s permanentní...'!$115:$115</definedName>
    <definedName name="_xlnm.Print_Titles" localSheetId="10">'10 - Vnitřní pevné vybavení'!$115:$115</definedName>
    <definedName name="_xlnm.Print_Titles" localSheetId="11">'11 - VRN'!$120:$120</definedName>
  </definedNames>
  <calcPr calcId="191029"/>
  <extLst/>
</workbook>
</file>

<file path=xl/sharedStrings.xml><?xml version="1.0" encoding="utf-8"?>
<sst xmlns="http://schemas.openxmlformats.org/spreadsheetml/2006/main" count="15573" uniqueCount="3109">
  <si>
    <t>Export Komplet</t>
  </si>
  <si>
    <t/>
  </si>
  <si>
    <t>2.0</t>
  </si>
  <si>
    <t>False</t>
  </si>
  <si>
    <t>{f8501233-2fbb-451b-a7b8-ab664eefa3fe}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</si>
  <si>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</si>
  <si>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</si>
  <si>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</si>
  <si>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</si>
  <si>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</si>
  <si>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</si>
  <si>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</si>
  <si>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</si>
  <si>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</si>
  <si>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2020-10-12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</si>
  <si>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</si>
  <si>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</si>
  <si>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úpravy, přístavba a nástavba objektu chráněného bydlení - Kaplice č.p. 45</t>
  </si>
  <si>
    <t>KSO:</t>
  </si>
  <si>
    <t>CC-CZ:</t>
  </si>
  <si>
    <t>Místo:</t>
  </si>
  <si>
    <t>p.č.st. 184 a 185 v k.ú. Kaplice</t>
  </si>
  <si>
    <t>Datum:</t>
  </si>
  <si>
    <t>20. 10. 2020</t>
  </si>
  <si>
    <t>Zadavatel:</t>
  </si>
  <si>
    <t>IČ:</t>
  </si>
  <si>
    <t>Ing. arch. Arnošt Janko</t>
  </si>
  <si>
    <t>DIČ:</t>
  </si>
  <si>
    <t>Uchazeč:</t>
  </si>
  <si>
    <t>Vyplň údaj</t>
  </si>
  <si>
    <t>Projektant:</t>
  </si>
  <si>
    <t>True</t>
  </si>
  <si>
    <t>Zpracovatel:</t>
  </si>
  <si>
    <t>04767772</t>
  </si>
  <si>
    <t>HAVO Consult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</si>
  <si>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</si>
  <si>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</si>
  <si>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</si>
  <si>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</si>
  <si>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</si>
  <si>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</si>
  <si>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</si>
  <si>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</si>
  <si>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</si>
  <si>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</si>
  <si>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</si>
  <si>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</si>
  <si>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</si>
  <si>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</si>
  <si>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</si>
  <si>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</si>
  <si>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</si>
  <si>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</si>
  <si>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</si>
  <si>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</si>
  <si>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</si>
  <si>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</si>
  <si>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</si>
  <si>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</si>
  <si>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</si>
  <si>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</si>
  <si>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</si>
  <si>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</si>
  <si>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</si>
  <si>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</si>
  <si>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</si>
  <si>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</si>
  <si>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</si>
  <si>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</si>
  <si>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</si>
  <si>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</si>
  <si>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</si>
  <si>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</si>
  <si>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</si>
  <si>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</si>
  <si>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</si>
  <si>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</si>
  <si>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</si>
  <si>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</si>
  <si>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</si>
  <si>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</si>
  <si>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</si>
  <si>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</si>
  <si>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</si>
  <si>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</si>
  <si>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{0c242e14-c414-4c73-ba1b-ff30a5f50704}</t>
  </si>
  <si>
    <t>02</t>
  </si>
  <si>
    <t>Stavební úpravy</t>
  </si>
  <si>
    <t>{50d69d88-81e5-4ed6-bb76-2b2ede45c1b7}</t>
  </si>
  <si>
    <t>03</t>
  </si>
  <si>
    <t>Technologie výtahu</t>
  </si>
  <si>
    <t>{5f32d1ad-f3af-4cfd-b3d4-ce61406e2c2a}</t>
  </si>
  <si>
    <t>04</t>
  </si>
  <si>
    <t>Zdravotechnické instalace</t>
  </si>
  <si>
    <t>{3964ed34-d862-485a-8b74-235ed0d569a0}</t>
  </si>
  <si>
    <t>05</t>
  </si>
  <si>
    <t>Vzduchotechnické zařízení</t>
  </si>
  <si>
    <t>{5616ae59-80b2-4159-a1c9-56b0020a43a7}</t>
  </si>
  <si>
    <t>06</t>
  </si>
  <si>
    <t>Slaboproud a EZS</t>
  </si>
  <si>
    <t>{ff9c51ac-1961-409d-9a79-4b769a944508}</t>
  </si>
  <si>
    <t>07</t>
  </si>
  <si>
    <t>Silnoproud</t>
  </si>
  <si>
    <t>{71041f60-44db-4f49-8d84-f33731ee83a0}</t>
  </si>
  <si>
    <t>08</t>
  </si>
  <si>
    <t>Ústřední vytápění</t>
  </si>
  <si>
    <t>{a950816c-1d21-4f07-9c1e-523c478a740d}</t>
  </si>
  <si>
    <t>09</t>
  </si>
  <si>
    <t xml:space="preserve">Systém s permanentním poddajným kotvicím vedením </t>
  </si>
  <si>
    <t>{d6129fc4-8d98-407f-9c5f-c924627dba0a}</t>
  </si>
  <si>
    <t>10</t>
  </si>
  <si>
    <t>Vnitřní pevné vybavení</t>
  </si>
  <si>
    <t>{c8f50f70-c5ac-4b85-bfe4-5e237716dfa4}</t>
  </si>
  <si>
    <t>11</t>
  </si>
  <si>
    <t>VRN</t>
  </si>
  <si>
    <t>{e122b7ca-c1e0-4b0c-9a36-00fdf816b5f4}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</si>
  <si>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</si>
  <si>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</si>
  <si>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</si>
  <si>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</si>
  <si>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</si>
  <si>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</si>
  <si>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</si>
  <si>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</si>
  <si>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</si>
  <si>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</si>
  <si>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</si>
  <si>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</si>
  <si>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</si>
  <si>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</si>
  <si>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</si>
  <si>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</si>
  <si>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</si>
  <si>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</si>
  <si>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</si>
  <si>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</si>
  <si>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</si>
  <si>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</si>
  <si>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</si>
  <si>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</si>
  <si>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</si>
  <si>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</si>
  <si>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</si>
  <si>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</si>
  <si>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</si>
  <si>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</si>
  <si>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</si>
  <si>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</si>
  <si>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</si>
  <si>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</si>
  <si>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</si>
  <si>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</si>
  <si>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</si>
  <si>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</si>
  <si>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</si>
  <si>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</si>
  <si>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</si>
  <si>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</si>
  <si>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</si>
  <si>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</si>
  <si>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</si>
  <si>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</si>
  <si>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</si>
  <si>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</si>
  <si>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2</t>
  </si>
  <si>
    <t>225836838</t>
  </si>
  <si>
    <t>113201111</t>
  </si>
  <si>
    <t>Vytrhání obrub chodníkových ležatých</t>
  </si>
  <si>
    <t>m</t>
  </si>
  <si>
    <t>-2121136639</t>
  </si>
  <si>
    <t>3</t>
  </si>
  <si>
    <t>Svislé a kompletní konstrukce</t>
  </si>
  <si>
    <t>317941121</t>
  </si>
  <si>
    <t>Osazování ocelových válcovaných nosníků na zdivu I, IE, U, UE nebo L do č 12</t>
  </si>
  <si>
    <t>t</t>
  </si>
  <si>
    <t>1701365354</t>
  </si>
  <si>
    <t>M</t>
  </si>
  <si>
    <t>13010712</t>
  </si>
  <si>
    <t>ocel profilová IPN 100 jakost 11 375</t>
  </si>
  <si>
    <t>8</t>
  </si>
  <si>
    <t>976818498</t>
  </si>
  <si>
    <t>5</t>
  </si>
  <si>
    <t>317941123</t>
  </si>
  <si>
    <t>Osazování ocelových válcovaných nosníků na zdivu I, IE, U, UE nebo L do č 22</t>
  </si>
  <si>
    <t>1495474238</t>
  </si>
  <si>
    <t>6</t>
  </si>
  <si>
    <t>13010716</t>
  </si>
  <si>
    <t>ocel profilová IPN 140 jakost 11 375</t>
  </si>
  <si>
    <t>-942482020</t>
  </si>
  <si>
    <t>7</t>
  </si>
  <si>
    <t>13010720</t>
  </si>
  <si>
    <t>ocel profilová IPN 180 jakost 11 375</t>
  </si>
  <si>
    <t>17435026</t>
  </si>
  <si>
    <t>9</t>
  </si>
  <si>
    <t>Ostatní konstrukce a práce, bourání</t>
  </si>
  <si>
    <t>961043111</t>
  </si>
  <si>
    <t>Bourání základů z betonu proloženého kamenem</t>
  </si>
  <si>
    <t>m3</t>
  </si>
  <si>
    <t>1318717563</t>
  </si>
  <si>
    <t>961044111</t>
  </si>
  <si>
    <t>Bourání základů z betonu prostého</t>
  </si>
  <si>
    <t>201094949</t>
  </si>
  <si>
    <t>961055111</t>
  </si>
  <si>
    <t>Bourání základů ze ŽB</t>
  </si>
  <si>
    <t>-1837495522</t>
  </si>
  <si>
    <t>962023491</t>
  </si>
  <si>
    <t>Bourání zdiva nadzákladového smíšeného na MC přes 1 m3</t>
  </si>
  <si>
    <t>2111730735</t>
  </si>
  <si>
    <t>12</t>
  </si>
  <si>
    <t>962031132</t>
  </si>
  <si>
    <t>Bourání příček z cihel pálených na MVC tl do 100 mm</t>
  </si>
  <si>
    <t>-1062496738</t>
  </si>
  <si>
    <t>13</t>
  </si>
  <si>
    <t>962031133</t>
  </si>
  <si>
    <t>Bourání příček z cihel pálených na MVC tl do 150 mm</t>
  </si>
  <si>
    <t>-1413835691</t>
  </si>
  <si>
    <t>14</t>
  </si>
  <si>
    <t>962032432</t>
  </si>
  <si>
    <t>Bourání zdiva cihelných z dutých nebo plných cihel pálených i nepálených na MV nebo MVC přes 1 m3</t>
  </si>
  <si>
    <t>1413785703</t>
  </si>
  <si>
    <t>962032641</t>
  </si>
  <si>
    <t>Bourání zdiva komínového nad střechou z cihel na MC</t>
  </si>
  <si>
    <t>-170526663</t>
  </si>
  <si>
    <t>16</t>
  </si>
  <si>
    <t>962032641R01</t>
  </si>
  <si>
    <t>Bourání  komínového  tělesa</t>
  </si>
  <si>
    <t>-99297879</t>
  </si>
  <si>
    <t>17</t>
  </si>
  <si>
    <t>963011512</t>
  </si>
  <si>
    <t>Bourání stropů z tvárnic pálených do nosníků ocelových tl do 150 mm</t>
  </si>
  <si>
    <t>-1417522890</t>
  </si>
  <si>
    <t>18</t>
  </si>
  <si>
    <t>963012510</t>
  </si>
  <si>
    <t>Bourání stropů z ŽB desek š do 300 mm tl do 140 mm</t>
  </si>
  <si>
    <t>-253323941</t>
  </si>
  <si>
    <t>19</t>
  </si>
  <si>
    <t>963023611</t>
  </si>
  <si>
    <t>Vybourání schodišťových stupňů ze zdi kamenné jednostranně</t>
  </si>
  <si>
    <t>-1526158997</t>
  </si>
  <si>
    <t>20</t>
  </si>
  <si>
    <t>963023612</t>
  </si>
  <si>
    <t>Vybourání schodišťových stupňů ze zdi kamenné oboustranně</t>
  </si>
  <si>
    <t>1284967129</t>
  </si>
  <si>
    <t>965042241</t>
  </si>
  <si>
    <t>Bourání podkladů pod dlažby nebo mazanin betonových nebo z litého asfaltu tl přes 100 mm pl přes 4 m2</t>
  </si>
  <si>
    <t>1414279387</t>
  </si>
  <si>
    <t>22</t>
  </si>
  <si>
    <t>965043341</t>
  </si>
  <si>
    <t>Bourání podkladů pod dlažby betonových s potěrem nebo teracem tl do 100 mm pl přes 4 m2</t>
  </si>
  <si>
    <t>-570733399</t>
  </si>
  <si>
    <t>23</t>
  </si>
  <si>
    <t>965049111</t>
  </si>
  <si>
    <t>Příplatek k bourání betonových mazanin za bourání mazanin se svařovanou sítí tl do 100 mm</t>
  </si>
  <si>
    <t>90877204</t>
  </si>
  <si>
    <t>24</t>
  </si>
  <si>
    <t>965081223</t>
  </si>
  <si>
    <t>Bourání podlah z dlaždic keramických nebo xylolitových tl přes 10 mm plochy přes 1 m2</t>
  </si>
  <si>
    <t>510858825</t>
  </si>
  <si>
    <t>25</t>
  </si>
  <si>
    <t>965082923</t>
  </si>
  <si>
    <t>Odstranění násypů pod podlahami tl do 100 mm pl přes 2 m2</t>
  </si>
  <si>
    <t>-1473275654</t>
  </si>
  <si>
    <t>26</t>
  </si>
  <si>
    <t>968062354</t>
  </si>
  <si>
    <t>Vybourání dřevěných rámů oken dvojitých včetně křídel pl do 1 m2</t>
  </si>
  <si>
    <t>-759863618</t>
  </si>
  <si>
    <t>27</t>
  </si>
  <si>
    <t>968062355</t>
  </si>
  <si>
    <t>Vybourání dřevěných rámů oken dvojitých včetně křídel pl do 2 m2</t>
  </si>
  <si>
    <t>-1521837491</t>
  </si>
  <si>
    <t>28</t>
  </si>
  <si>
    <t>968062246</t>
  </si>
  <si>
    <t>Vybourání dřevěných rámů oken jednoduchých včetně křídel pl do 4 m2</t>
  </si>
  <si>
    <t>589113502</t>
  </si>
  <si>
    <t>29</t>
  </si>
  <si>
    <t>968062456</t>
  </si>
  <si>
    <t>Vybourání dřevěných dveřních zárubní pl přes 2 m2</t>
  </si>
  <si>
    <t>-993523560</t>
  </si>
  <si>
    <t>30</t>
  </si>
  <si>
    <t>968072455</t>
  </si>
  <si>
    <t>Vybourání kovových dveřních zárubní pl do 2 m2</t>
  </si>
  <si>
    <t>1963247212</t>
  </si>
  <si>
    <t>31</t>
  </si>
  <si>
    <t>968072456</t>
  </si>
  <si>
    <t>Vybourání kovových dveřních zárubní pl přes 2 m2</t>
  </si>
  <si>
    <t>151590157</t>
  </si>
  <si>
    <t>32</t>
  </si>
  <si>
    <t>972054341</t>
  </si>
  <si>
    <t>Vybourání otvorů v ŽB stropech nebo klenbách pl do 0,25 m2 tl do 150 mm</t>
  </si>
  <si>
    <t>kus</t>
  </si>
  <si>
    <t>-465616633</t>
  </si>
  <si>
    <t>33</t>
  </si>
  <si>
    <t>974029143</t>
  </si>
  <si>
    <t>Vysekání rýh ve zdivu kamenném hl do 70 mm š do 100 mm</t>
  </si>
  <si>
    <t>509106430</t>
  </si>
  <si>
    <t>34</t>
  </si>
  <si>
    <t>974029185</t>
  </si>
  <si>
    <t>Vysekání rýh ve zdivu kamenném hl do 300 mm š do 200 mm</t>
  </si>
  <si>
    <t>1305197370</t>
  </si>
  <si>
    <t>35</t>
  </si>
  <si>
    <t>978059541</t>
  </si>
  <si>
    <t>Odsekání a odebrání obkladů stěn z vnitřních obkládaček plochy přes 1 m2</t>
  </si>
  <si>
    <t>850294737</t>
  </si>
  <si>
    <t>36</t>
  </si>
  <si>
    <t>9780R01</t>
  </si>
  <si>
    <t>Demontáž a zpětná montáž stávajícího výtahového traktu</t>
  </si>
  <si>
    <t>ks</t>
  </si>
  <si>
    <t>78402882</t>
  </si>
  <si>
    <t>997</t>
  </si>
  <si>
    <t>Přesun sutě</t>
  </si>
  <si>
    <t>37</t>
  </si>
  <si>
    <t>997013154</t>
  </si>
  <si>
    <t>Vnitrostaveništní doprava suti a vybouraných hmot pro budovy v do 15 m s omezením mechanizace</t>
  </si>
  <si>
    <t>-1154735227</t>
  </si>
  <si>
    <t>38</t>
  </si>
  <si>
    <t>997013501</t>
  </si>
  <si>
    <t>Odvoz suti a vybouraných hmot na skládku nebo meziskládku do 1 km se složením</t>
  </si>
  <si>
    <t>-220128581</t>
  </si>
  <si>
    <t>39</t>
  </si>
  <si>
    <t>997013509</t>
  </si>
  <si>
    <t>Příplatek k odvozu suti a vybouraných hmot na skládku ZKD 1 km přes 1 km</t>
  </si>
  <si>
    <t>628834806</t>
  </si>
  <si>
    <t>40</t>
  </si>
  <si>
    <t>997013609</t>
  </si>
  <si>
    <t>Poplatek za uložení na skládce (skládkovné) stavebního odpadu ze směsí nebo oddělených frakcí betonu, cihel a keramických výrobků kód odpadu 17 01 07</t>
  </si>
  <si>
    <t>2055399408</t>
  </si>
  <si>
    <t>998</t>
  </si>
  <si>
    <t>Přesun hmot</t>
  </si>
  <si>
    <t>41</t>
  </si>
  <si>
    <t>998017003</t>
  </si>
  <si>
    <t>Přesun hmot s omezením mechanizace pro budovy v do 24 m</t>
  </si>
  <si>
    <t>-580101709</t>
  </si>
  <si>
    <t>PSV</t>
  </si>
  <si>
    <t>Práce a dodávky PSV</t>
  </si>
  <si>
    <t>721</t>
  </si>
  <si>
    <t>Zdravotechnika - vnitřní kanalizace</t>
  </si>
  <si>
    <t>42</t>
  </si>
  <si>
    <t>721171803</t>
  </si>
  <si>
    <t>Demontáž potrubí z PVC do D 75</t>
  </si>
  <si>
    <t>-1480330039</t>
  </si>
  <si>
    <t>43</t>
  </si>
  <si>
    <t>721171808</t>
  </si>
  <si>
    <t>Demontáž potrubí z PVC do D 114</t>
  </si>
  <si>
    <t>-1216311831</t>
  </si>
  <si>
    <t>722</t>
  </si>
  <si>
    <t>Zdravotechnika - vnitřní vodovod</t>
  </si>
  <si>
    <t>44</t>
  </si>
  <si>
    <t>722110811</t>
  </si>
  <si>
    <t>Demontáž potrubí litinové přírubové do DN 80</t>
  </si>
  <si>
    <t>218069543</t>
  </si>
  <si>
    <t>45</t>
  </si>
  <si>
    <t>722170801</t>
  </si>
  <si>
    <t>Demontáž rozvodů vody z plastů do D 25</t>
  </si>
  <si>
    <t>2052760379</t>
  </si>
  <si>
    <t>46</t>
  </si>
  <si>
    <t>722170804</t>
  </si>
  <si>
    <t>Demontáž rozvodů vody z plastů do D 50</t>
  </si>
  <si>
    <t>-1595867591</t>
  </si>
  <si>
    <t>725</t>
  </si>
  <si>
    <t>Zdravotechnika - zařizovací předměty</t>
  </si>
  <si>
    <t>47</t>
  </si>
  <si>
    <t>725110811</t>
  </si>
  <si>
    <t>Demontáž klozetů splachovací s nádrží</t>
  </si>
  <si>
    <t>soubor</t>
  </si>
  <si>
    <t>-1230999509</t>
  </si>
  <si>
    <t>48</t>
  </si>
  <si>
    <t>725210821R01</t>
  </si>
  <si>
    <t>Demontáž umyvadel včetně výtokových armatur</t>
  </si>
  <si>
    <t>-1792926725</t>
  </si>
  <si>
    <t>49</t>
  </si>
  <si>
    <t>725310823</t>
  </si>
  <si>
    <t>Demontáž dřez jednoduchý vestavěný v kuchyňských sestavách bez výtokových armatur</t>
  </si>
  <si>
    <t>-610485182</t>
  </si>
  <si>
    <t>751</t>
  </si>
  <si>
    <t>Vzduchotechnika</t>
  </si>
  <si>
    <t>50</t>
  </si>
  <si>
    <t>751511808</t>
  </si>
  <si>
    <t>Demontáž potrubí plech skupiny I s přírubou nebo bez příruby tl. plechu 0,8 mm do průřezu 1,54 m2</t>
  </si>
  <si>
    <t>-858931956</t>
  </si>
  <si>
    <t>762</t>
  </si>
  <si>
    <t>Konstrukce tesařské</t>
  </si>
  <si>
    <t>51</t>
  </si>
  <si>
    <t>762331822</t>
  </si>
  <si>
    <t>Demontáž vázaných kcí krovů k dalšímu použití z hranolů průřezové plochy do 224 cm2</t>
  </si>
  <si>
    <t>198985435</t>
  </si>
  <si>
    <t>52</t>
  </si>
  <si>
    <t>762331823</t>
  </si>
  <si>
    <t>Demontáž vázaných kcí krovů k dalšímu použití z hranolů průřezové plochy do 288 cm2</t>
  </si>
  <si>
    <t>-111027607</t>
  </si>
  <si>
    <t>53</t>
  </si>
  <si>
    <t>762331824</t>
  </si>
  <si>
    <t>Demontáž vázaných kcí krovů k dalšímu použití z hranolů průřezové plochy do 450 cm2</t>
  </si>
  <si>
    <t>1490531636</t>
  </si>
  <si>
    <t>54</t>
  </si>
  <si>
    <t>762341811</t>
  </si>
  <si>
    <t>Demontáž bednění střech z prken</t>
  </si>
  <si>
    <t>-2058668243</t>
  </si>
  <si>
    <t>55</t>
  </si>
  <si>
    <t>762342812</t>
  </si>
  <si>
    <t>Demontáž laťování střech z latí osové vzdálenosti do 0,50 m</t>
  </si>
  <si>
    <t>1598676482</t>
  </si>
  <si>
    <t>56</t>
  </si>
  <si>
    <t>762528811</t>
  </si>
  <si>
    <t>Demontáž podlah k dalšímu použití s polštáři z prken tloušťky do 32 mm</t>
  </si>
  <si>
    <t>-1518101070</t>
  </si>
  <si>
    <t>57</t>
  </si>
  <si>
    <t>762811811</t>
  </si>
  <si>
    <t>Demontáž záklopů stropů z hrubých prken tl do 32 mm</t>
  </si>
  <si>
    <t>821931045</t>
  </si>
  <si>
    <t>58</t>
  </si>
  <si>
    <t>762823820</t>
  </si>
  <si>
    <t>Demontáž stropních trámů k dalšímu použití z hraněného řeziva průřezové plochy do 288 cm2</t>
  </si>
  <si>
    <t>-1775576188</t>
  </si>
  <si>
    <t>59</t>
  </si>
  <si>
    <t>762841812</t>
  </si>
  <si>
    <t>Demontáž podbíjení obkladů stropů a střech sklonu do 60° z hrubých prken s omítkou</t>
  </si>
  <si>
    <t>-923905490</t>
  </si>
  <si>
    <t>763</t>
  </si>
  <si>
    <t>Konstrukce suché výstavby</t>
  </si>
  <si>
    <t>60</t>
  </si>
  <si>
    <t>763111811</t>
  </si>
  <si>
    <t>Demontáž SDK příčky s jednoduchou ocelovou nosnou konstrukcí opláštění jednoduché</t>
  </si>
  <si>
    <t>1627697301</t>
  </si>
  <si>
    <t>61</t>
  </si>
  <si>
    <t>763131821</t>
  </si>
  <si>
    <t>Demontáž SDK podhledu s dvouvrstvou nosnou kcí z ocelových profilů opláštění jednoduché</t>
  </si>
  <si>
    <t>891331064</t>
  </si>
  <si>
    <t>764</t>
  </si>
  <si>
    <t>Konstrukce klempířské</t>
  </si>
  <si>
    <t>62</t>
  </si>
  <si>
    <t>764001801</t>
  </si>
  <si>
    <t>Demontáž podkladního plechu do suti</t>
  </si>
  <si>
    <t>460720036</t>
  </si>
  <si>
    <t>63</t>
  </si>
  <si>
    <t>764001821</t>
  </si>
  <si>
    <t>Demontáž krytiny ze svitků nebo tabulí do suti</t>
  </si>
  <si>
    <t>145995750</t>
  </si>
  <si>
    <t>64</t>
  </si>
  <si>
    <t>764002821</t>
  </si>
  <si>
    <t>Demontáž střešního výlezu do suti</t>
  </si>
  <si>
    <t>1705169195</t>
  </si>
  <si>
    <t>65</t>
  </si>
  <si>
    <t>764002851</t>
  </si>
  <si>
    <t>Demontáž oplechování parapetů do suti</t>
  </si>
  <si>
    <t>-244091430</t>
  </si>
  <si>
    <t>66</t>
  </si>
  <si>
    <t>764002871</t>
  </si>
  <si>
    <t>Demontáž lemování zdí do suti</t>
  </si>
  <si>
    <t>376858653</t>
  </si>
  <si>
    <t>67</t>
  </si>
  <si>
    <t>764002881</t>
  </si>
  <si>
    <t>Demontáž lemování střešních prostupů do suti</t>
  </si>
  <si>
    <t>-1049463202</t>
  </si>
  <si>
    <t>68</t>
  </si>
  <si>
    <t>764004801</t>
  </si>
  <si>
    <t>Demontáž podokapního žlabu do suti</t>
  </si>
  <si>
    <t>-1190942232</t>
  </si>
  <si>
    <t>69</t>
  </si>
  <si>
    <t>764004861</t>
  </si>
  <si>
    <t>Demontáž svodu do suti</t>
  </si>
  <si>
    <t>-1561321146</t>
  </si>
  <si>
    <t>70</t>
  </si>
  <si>
    <t>764004863</t>
  </si>
  <si>
    <t>Demontáž svodu k dalšímu použití</t>
  </si>
  <si>
    <t>-1992964368</t>
  </si>
  <si>
    <t>71</t>
  </si>
  <si>
    <t>764508131</t>
  </si>
  <si>
    <t>Montáž kruhového svodu</t>
  </si>
  <si>
    <t>-1536535963</t>
  </si>
  <si>
    <t>765</t>
  </si>
  <si>
    <t>Krytina skládaná</t>
  </si>
  <si>
    <t>72</t>
  </si>
  <si>
    <t>765111803</t>
  </si>
  <si>
    <t>Demontáž krytiny keramické drážkové sklonu do 30° na sucho k dalšímu použití</t>
  </si>
  <si>
    <t>2128107629</t>
  </si>
  <si>
    <t>73</t>
  </si>
  <si>
    <t>765111813</t>
  </si>
  <si>
    <t>Příplatek k demontáži krytiny keramické drážkové k dalšímu použití za sklon nad 30°</t>
  </si>
  <si>
    <t>-1434186376</t>
  </si>
  <si>
    <t>74</t>
  </si>
  <si>
    <t>765191911</t>
  </si>
  <si>
    <t>Demontáž pojistné hydroizolační fólie kladené ve sklonu přes 30°</t>
  </si>
  <si>
    <t>-1192918909</t>
  </si>
  <si>
    <t>766</t>
  </si>
  <si>
    <t>Konstrukce truhlářské</t>
  </si>
  <si>
    <t>75</t>
  </si>
  <si>
    <t>766441812</t>
  </si>
  <si>
    <t>Demontáž parapetních desek dřevěných nebo plastových šířky přes 30 cm délky do 1,0 m</t>
  </si>
  <si>
    <t>2087810118</t>
  </si>
  <si>
    <t>76</t>
  </si>
  <si>
    <t>766441822</t>
  </si>
  <si>
    <t>Demontáž parapetních desek dřevěných nebo plastových šířky přes 30 cm délky přes 1,0 m</t>
  </si>
  <si>
    <t>-2121093283</t>
  </si>
  <si>
    <t>77</t>
  </si>
  <si>
    <t>766674811</t>
  </si>
  <si>
    <t>Demontáž střešního okna hladká krytina do 45°</t>
  </si>
  <si>
    <t>1998755534</t>
  </si>
  <si>
    <t>767</t>
  </si>
  <si>
    <t>Konstrukce zámečnické</t>
  </si>
  <si>
    <t>78</t>
  </si>
  <si>
    <t>767161823</t>
  </si>
  <si>
    <t>Demontáž zábradlí schodišťového nerozebíratelného hmotnosti 1 m zábradlí do 20 kg do suti</t>
  </si>
  <si>
    <t>-1012396322</t>
  </si>
  <si>
    <t>79</t>
  </si>
  <si>
    <t>767996803</t>
  </si>
  <si>
    <t>Demontáž atypických zámečnických konstrukcí rozebráním hmotnosti jednotlivých dílů do 250 kg</t>
  </si>
  <si>
    <t>kg</t>
  </si>
  <si>
    <t>-625446444</t>
  </si>
  <si>
    <t>776</t>
  </si>
  <si>
    <t>Podlahy povlakové</t>
  </si>
  <si>
    <t>80</t>
  </si>
  <si>
    <t>776201812</t>
  </si>
  <si>
    <t>Demontáž lepených povlakových podlah s podložkou ručně</t>
  </si>
  <si>
    <t>-1202419044</t>
  </si>
  <si>
    <t>81</t>
  </si>
  <si>
    <t>776410811</t>
  </si>
  <si>
    <t>Odstranění soklíků a lišt pryžových nebo plastových</t>
  </si>
  <si>
    <t>1861598689</t>
  </si>
  <si>
    <t>02 - Stavební úpravy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</si>
  <si>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</si>
  <si>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</si>
  <si>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</si>
  <si>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</si>
  <si>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</si>
  <si>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</si>
  <si>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</si>
  <si>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</si>
  <si>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</si>
  <si>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</si>
  <si>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</si>
  <si>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</si>
  <si>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121151113</t>
  </si>
  <si>
    <t>Sejmutí ornice plochy do 500 m2 tl vrstvy do 200 mm strojně</t>
  </si>
  <si>
    <t>766527121</t>
  </si>
  <si>
    <t>131213101</t>
  </si>
  <si>
    <t>Hloubení jam v soudržných horninách třídy těžitelnosti I, skupiny 3 ručně</t>
  </si>
  <si>
    <t>-100142950</t>
  </si>
  <si>
    <t>132212111</t>
  </si>
  <si>
    <t>Hloubení rýh š do 800 mm v soudržných horninách třídy těžitelnosti I, skupiny 3 ručně</t>
  </si>
  <si>
    <t>613342345</t>
  </si>
  <si>
    <t>132312111</t>
  </si>
  <si>
    <t>Hloubení rýh š do 800 mm v soudržných horninách třídy těžitelnosti II, skupiny 4 ručně</t>
  </si>
  <si>
    <t>1677280670</t>
  </si>
  <si>
    <t>162351104</t>
  </si>
  <si>
    <t>Vodorovné přemístění do 1000 m výkopku/sypaniny z horniny třídy těžitelnosti I, skupiny 1 až 3</t>
  </si>
  <si>
    <t>1407018440</t>
  </si>
  <si>
    <t>162751117</t>
  </si>
  <si>
    <t>Vodorovné přemístění do 10000 m výkopku/sypaniny z horniny třídy těžitelnosti I, skupiny 1 až 3</t>
  </si>
  <si>
    <t>-265666004</t>
  </si>
  <si>
    <t>167151101</t>
  </si>
  <si>
    <t>Nakládání výkopku z hornin třídy těžitelnosti I, skupiny 1 až 3 do 100 m3</t>
  </si>
  <si>
    <t>980099707</t>
  </si>
  <si>
    <t>171201221</t>
  </si>
  <si>
    <t>Poplatek za uložení na skládce (skládkovné) zeminy a kamení kód odpadu 17 05 04</t>
  </si>
  <si>
    <t>1666057476</t>
  </si>
  <si>
    <t>171251201</t>
  </si>
  <si>
    <t>Uložení sypaniny na skládky nebo meziskládky</t>
  </si>
  <si>
    <t>-658102302</t>
  </si>
  <si>
    <t>174151101</t>
  </si>
  <si>
    <t>Zásyp jam, šachet rýh nebo kolem objektů sypaninou se zhutněním</t>
  </si>
  <si>
    <t>-384611091</t>
  </si>
  <si>
    <t>181351103</t>
  </si>
  <si>
    <t>Rozprostření ornice tl vrstvy do 200 mm pl do 500 m2 v rovině nebo ve svahu do 1:5 strojně</t>
  </si>
  <si>
    <t>-1842862498</t>
  </si>
  <si>
    <t>181951112</t>
  </si>
  <si>
    <t>Úprava pláně v hornině třídy těžitelnosti I, skupiny 1 až 3 se zhutněním strojně</t>
  </si>
  <si>
    <t>-2002463004</t>
  </si>
  <si>
    <t>Zakládání</t>
  </si>
  <si>
    <t>271532211R01</t>
  </si>
  <si>
    <t>Podsyp pod základové konstrukce se zhutněním z hrubého kameniva frakce 125 až 250 mm</t>
  </si>
  <si>
    <t>-1622551177</t>
  </si>
  <si>
    <t>271532212</t>
  </si>
  <si>
    <t>Podsyp pod základové konstrukce se zhutněním z hrubého kameniva frakce 16 až 32 mm</t>
  </si>
  <si>
    <t>1283729148</t>
  </si>
  <si>
    <t>271562211</t>
  </si>
  <si>
    <t>Podsyp pod základové konstrukce se zhutněním z drobného kameniva frakce 4 až 8 mm</t>
  </si>
  <si>
    <t>-54965209</t>
  </si>
  <si>
    <t>273321211</t>
  </si>
  <si>
    <t>Základové desky ze ŽB bez zvýšených nároků na prostředí tř. C 12/15</t>
  </si>
  <si>
    <t>-286520227</t>
  </si>
  <si>
    <t>273321411</t>
  </si>
  <si>
    <t>Základové desky ze ŽB bez zvýšených nároků na prostředí tř. C 20/25</t>
  </si>
  <si>
    <t>486389317</t>
  </si>
  <si>
    <t>273351121</t>
  </si>
  <si>
    <t>Zřízení bednění základových desek</t>
  </si>
  <si>
    <t>620594207</t>
  </si>
  <si>
    <t>273351122</t>
  </si>
  <si>
    <t>Odstranění bednění základových desek</t>
  </si>
  <si>
    <t>1192605536</t>
  </si>
  <si>
    <t>273362021</t>
  </si>
  <si>
    <t>Výztuž základových desek svařovanými sítěmi Kari</t>
  </si>
  <si>
    <t>-951082657</t>
  </si>
  <si>
    <t>274321411</t>
  </si>
  <si>
    <t>Základové pasy ze ŽB bez zvýšených nároků na prostředí tř. C 20/25</t>
  </si>
  <si>
    <t>-467977390</t>
  </si>
  <si>
    <t>274351121</t>
  </si>
  <si>
    <t>Zřízení bednění základových pasů rovného</t>
  </si>
  <si>
    <t>-876581586</t>
  </si>
  <si>
    <t>274351122</t>
  </si>
  <si>
    <t>Odstranění bednění základových pasů rovného</t>
  </si>
  <si>
    <t>1469783931</t>
  </si>
  <si>
    <t>274361821</t>
  </si>
  <si>
    <t>Výztuž základových pásů betonářskou ocelí 10 505 (R)</t>
  </si>
  <si>
    <t>1806071018</t>
  </si>
  <si>
    <t>275321411</t>
  </si>
  <si>
    <t>Základové patky ze ŽB bez zvýšených nároků na prostředí tř. C 20/25</t>
  </si>
  <si>
    <t>-1207233548</t>
  </si>
  <si>
    <t>275361821</t>
  </si>
  <si>
    <t>Výztuž základových patek betonářskou ocelí 10 505 (R)</t>
  </si>
  <si>
    <t>-1059195356</t>
  </si>
  <si>
    <t>310238411</t>
  </si>
  <si>
    <t>Zazdívka otvorů pl do 1 m2 ve zdivu nadzákladovém cihlami pálenými na MC</t>
  </si>
  <si>
    <t>-1085467159</t>
  </si>
  <si>
    <t>310239411</t>
  </si>
  <si>
    <t>Zazdívka otvorů pl do 4 m2 ve zdivu nadzákladovém cihlami pálenými na MC</t>
  </si>
  <si>
    <t>-1009831182</t>
  </si>
  <si>
    <t>311236231</t>
  </si>
  <si>
    <t>Zdivo jednovrstvé zvukově izolační na cementovou maltu M10 z cihel děrovaných P15 s maltovanými kapsami tloušťky 300 m</t>
  </si>
  <si>
    <t>-1858675742</t>
  </si>
  <si>
    <t>311236241</t>
  </si>
  <si>
    <t>Zdivo jednovrstvé zvukově izolační na cementovou maltu M10 z cihel děrovaných P20 s maltovanými kapsami tloušťky 300 mm</t>
  </si>
  <si>
    <t>-1261658058</t>
  </si>
  <si>
    <t>311236301</t>
  </si>
  <si>
    <t>Zdivo jednovrstvé zvukově izolační na tenkovrstvou maltu z cihel děrovaných broušených P15 tloušťky 190 mm</t>
  </si>
  <si>
    <t>-1134958103</t>
  </si>
  <si>
    <t>311321817</t>
  </si>
  <si>
    <t>Nosná zeď ze ŽB pohledového tř. C 20/25 bez výztuže</t>
  </si>
  <si>
    <t>31294975</t>
  </si>
  <si>
    <t>311351121</t>
  </si>
  <si>
    <t>Zřízení oboustranného bednění nosných nadzákladových zdí</t>
  </si>
  <si>
    <t>992659642</t>
  </si>
  <si>
    <t>311351122</t>
  </si>
  <si>
    <t>Odstranění oboustranného bednění nosných nadzákladových zdí</t>
  </si>
  <si>
    <t>1464072238</t>
  </si>
  <si>
    <t>311361821</t>
  </si>
  <si>
    <t>Výztuž nosných zdí betonářskou ocelí 10 505</t>
  </si>
  <si>
    <t>-1838536242</t>
  </si>
  <si>
    <t>317142422.XLA</t>
  </si>
  <si>
    <t>Překlad nenosný pórobetonový Ytong NEP 100-1250 dl 1250 mm</t>
  </si>
  <si>
    <t>-1284394943</t>
  </si>
  <si>
    <t>317168052</t>
  </si>
  <si>
    <t>Překlad keramický vysoký v 238 mm dl 1250 mm</t>
  </si>
  <si>
    <t>-417607666</t>
  </si>
  <si>
    <t>317168054</t>
  </si>
  <si>
    <t>Překlad keramický vysoký v 238 mm dl 1750 mm</t>
  </si>
  <si>
    <t>1987467881</t>
  </si>
  <si>
    <t>317941125</t>
  </si>
  <si>
    <t>Osazování ocelových válcovaných nosníků na zdivu I, IE, U, UE nebo L č 24 a vyšší</t>
  </si>
  <si>
    <t>-797854528</t>
  </si>
  <si>
    <t>13010990</t>
  </si>
  <si>
    <t>ocel profilová HE-B 300 jakost 11 375</t>
  </si>
  <si>
    <t>-1217647863</t>
  </si>
  <si>
    <t>317998113</t>
  </si>
  <si>
    <t>Tepelná izolace mezi překlady v 24 cm z EPS tl 80 mm</t>
  </si>
  <si>
    <t>1294331417</t>
  </si>
  <si>
    <t>341321510</t>
  </si>
  <si>
    <t>Stěny nosné ze ŽB tř. C 20/25</t>
  </si>
  <si>
    <t>1454441921</t>
  </si>
  <si>
    <t>341351111</t>
  </si>
  <si>
    <t>Zřízení oboustranného bednění nosných stěn</t>
  </si>
  <si>
    <t>-695415592</t>
  </si>
  <si>
    <t>341351112</t>
  </si>
  <si>
    <t>Odstranění oboustranného bednění nosných stěn</t>
  </si>
  <si>
    <t>-1255091184</t>
  </si>
  <si>
    <t>341361821</t>
  </si>
  <si>
    <t>Výztuž stěn betonářskou ocelí 10 505</t>
  </si>
  <si>
    <t>1660392292</t>
  </si>
  <si>
    <t>342244221</t>
  </si>
  <si>
    <t>Příčka z cihel broušených na tenkovrstvou maltu tloušťky 140 mm</t>
  </si>
  <si>
    <t>-477423757</t>
  </si>
  <si>
    <t>342272225</t>
  </si>
  <si>
    <t>Příčka z pórobetonových hladkých tvárnic na tenkovrstvou maltu tl 100 mm</t>
  </si>
  <si>
    <t>-103787004</t>
  </si>
  <si>
    <t>346272256</t>
  </si>
  <si>
    <t>Přizdívka z pórobetonových tvárnic tl 150 mm</t>
  </si>
  <si>
    <t>-924293978</t>
  </si>
  <si>
    <t>Vodorovné konstrukce</t>
  </si>
  <si>
    <t>411321414</t>
  </si>
  <si>
    <t>Stropy deskové ze ŽB tř. C 25/30</t>
  </si>
  <si>
    <t>588428988</t>
  </si>
  <si>
    <t>411351011</t>
  </si>
  <si>
    <t>Zřízení bednění stropů deskových tl do 25 cm bez podpěrné kce</t>
  </si>
  <si>
    <t>-1351856381</t>
  </si>
  <si>
    <t>411351012</t>
  </si>
  <si>
    <t>Odstranění bednění stropů deskových tl do 25 cm bez podpěrné kce</t>
  </si>
  <si>
    <t>-1230383</t>
  </si>
  <si>
    <t>411354249</t>
  </si>
  <si>
    <t>Bednění stropů ztracené z hraněných trapézových vln v 60 mm plech pozinkovaný tl 1,0 mm</t>
  </si>
  <si>
    <t>1596579725</t>
  </si>
  <si>
    <t>411354259R01</t>
  </si>
  <si>
    <t>Bednění stropů ztracené z hraněných trapézových vln v 160 mm plech pozinkovaný tl 1,0 mm</t>
  </si>
  <si>
    <t>940332794</t>
  </si>
  <si>
    <t>411354259R02</t>
  </si>
  <si>
    <t>Bednění stropů ztracené z hraněných trapézových vln v 135 mm plech pozinkovaný tl 1,0 mm</t>
  </si>
  <si>
    <t>869949186</t>
  </si>
  <si>
    <t>411354313</t>
  </si>
  <si>
    <t>Zřízení podpěrné konstrukce stropů výšky do 4 m tl do 25 cm</t>
  </si>
  <si>
    <t>-476308457</t>
  </si>
  <si>
    <t>411354314</t>
  </si>
  <si>
    <t>Odstranění podpěrné konstrukce stropů výšky do 4 m tl do 25 cm</t>
  </si>
  <si>
    <t>-192417560</t>
  </si>
  <si>
    <t>411361821</t>
  </si>
  <si>
    <t>Výztuž stropů betonářskou ocelí 10 505</t>
  </si>
  <si>
    <t>1340922335</t>
  </si>
  <si>
    <t>411362021</t>
  </si>
  <si>
    <t>Výztuž stropů svařovanými sítěmi Kari</t>
  </si>
  <si>
    <t>2094666363</t>
  </si>
  <si>
    <t>413941123</t>
  </si>
  <si>
    <t>Osazování ocelových válcovaných nosníků stropů I, IE, U, UE nebo L do č. 22</t>
  </si>
  <si>
    <t>1444229948</t>
  </si>
  <si>
    <t>13010746</t>
  </si>
  <si>
    <t>ocel profilová IPE 140 jakost 11 375</t>
  </si>
  <si>
    <t>797842378</t>
  </si>
  <si>
    <t>413941125</t>
  </si>
  <si>
    <t>Osazování ocelových válcovaných nosníků stropů I, IE, U, UE nebo L č. 24 a vyšší</t>
  </si>
  <si>
    <t>228416031</t>
  </si>
  <si>
    <t>-1066146871</t>
  </si>
  <si>
    <t>13010964</t>
  </si>
  <si>
    <t>ocel profilová HE-A 240 jakost 11 375</t>
  </si>
  <si>
    <t>-2117737512</t>
  </si>
  <si>
    <t>13010942</t>
  </si>
  <si>
    <t>ocel profilová UPE 240 jakost 11 375</t>
  </si>
  <si>
    <t>1439593038</t>
  </si>
  <si>
    <t>130109T01</t>
  </si>
  <si>
    <t>Tyč PLO 500/40</t>
  </si>
  <si>
    <t>141400598</t>
  </si>
  <si>
    <t>417321515</t>
  </si>
  <si>
    <t>Ztužující pásy a věnce ze ŽB tř. C 25/30</t>
  </si>
  <si>
    <t>1290715671</t>
  </si>
  <si>
    <t>417351115</t>
  </si>
  <si>
    <t>Zřízení bednění ztužujících věnců</t>
  </si>
  <si>
    <t>-935801420</t>
  </si>
  <si>
    <t>417351116</t>
  </si>
  <si>
    <t>Odstranění bednění ztužujících věnců</t>
  </si>
  <si>
    <t>-92766073</t>
  </si>
  <si>
    <t>417361821</t>
  </si>
  <si>
    <t>Výztuž ztužujících pásů a věnců betonářskou ocelí 10 505</t>
  </si>
  <si>
    <t>993806729</t>
  </si>
  <si>
    <t>423355314</t>
  </si>
  <si>
    <t>Montáž a dodávka ztraceného bednění - spřažené desky z filigranového panelu</t>
  </si>
  <si>
    <t>-329121613</t>
  </si>
  <si>
    <t>430321515</t>
  </si>
  <si>
    <t>Schodišťová konstrukce a rampa ze ŽB tř. C 20/25</t>
  </si>
  <si>
    <t>-1978293919</t>
  </si>
  <si>
    <t>430361821</t>
  </si>
  <si>
    <t>Výztuž schodišťové konstrukce a rampy betonářskou ocelí 10 505</t>
  </si>
  <si>
    <t>-980304224</t>
  </si>
  <si>
    <t>431351125</t>
  </si>
  <si>
    <t>Zřízení bednění podest schodišť a ramp křivočarých v do 4 m</t>
  </si>
  <si>
    <t>677734651</t>
  </si>
  <si>
    <t>431351126</t>
  </si>
  <si>
    <t>Odstranění bednění podest schodišť a ramp křivočarých v do 4 m</t>
  </si>
  <si>
    <t>-1373194952</t>
  </si>
  <si>
    <t>434351145</t>
  </si>
  <si>
    <t>Zřízení bednění stupňů křivočarých schodišť</t>
  </si>
  <si>
    <t>598176796</t>
  </si>
  <si>
    <t>434351146</t>
  </si>
  <si>
    <t>Odstranění bednění stupňů křivočarých schodišť</t>
  </si>
  <si>
    <t>1127859570</t>
  </si>
  <si>
    <t>4173R01</t>
  </si>
  <si>
    <t>ISONOSNÍK</t>
  </si>
  <si>
    <t>-1215096283</t>
  </si>
  <si>
    <t>Komunikace pozemní</t>
  </si>
  <si>
    <t>564231111</t>
  </si>
  <si>
    <t>Podklad nebo podsyp ze štěrkopísku ŠP tl 100 mm</t>
  </si>
  <si>
    <t>600187141</t>
  </si>
  <si>
    <t>564730011</t>
  </si>
  <si>
    <t>Podklad z kameniva hrubého drceného vel. 8-16 mm tl 100 mm</t>
  </si>
  <si>
    <t>1907824219</t>
  </si>
  <si>
    <t>564760111</t>
  </si>
  <si>
    <t>Podklad z kameniva hrubého drceného vel. 16-32 mm tl 200 mm</t>
  </si>
  <si>
    <t>1817090935</t>
  </si>
  <si>
    <t>596411111</t>
  </si>
  <si>
    <t>Kladení dlažby z vegetačních tvárnic komunikací pro pěší tl 80 mm pl do 50 m2</t>
  </si>
  <si>
    <t>1671253426</t>
  </si>
  <si>
    <t>82</t>
  </si>
  <si>
    <t>59245008R01</t>
  </si>
  <si>
    <t>zatravňovací dlažba 80/270/120</t>
  </si>
  <si>
    <t>-1608108474</t>
  </si>
  <si>
    <t>83</t>
  </si>
  <si>
    <t>596412210</t>
  </si>
  <si>
    <t>Kladení dlažby z vegetačních tvárnic pozemních komunikací tl 80 mm do 50 m2</t>
  </si>
  <si>
    <t>1659213163</t>
  </si>
  <si>
    <t>84</t>
  </si>
  <si>
    <t>905287757</t>
  </si>
  <si>
    <t>85</t>
  </si>
  <si>
    <t>596211120</t>
  </si>
  <si>
    <t>Kladení zámkové dlažby komunikací pro pěší tl 60 mm skupiny B pl do 50 m2</t>
  </si>
  <si>
    <t>1001461062</t>
  </si>
  <si>
    <t>86</t>
  </si>
  <si>
    <t>59245012</t>
  </si>
  <si>
    <t>dlažba zámková tvaru I 200x165x60mm barevná</t>
  </si>
  <si>
    <t>1800429146</t>
  </si>
  <si>
    <t>Úpravy povrchů, podlahy a osazování výplní</t>
  </si>
  <si>
    <t>87</t>
  </si>
  <si>
    <t>611315423</t>
  </si>
  <si>
    <t>Oprava vnitřní vápenné štukové omítky stropů v rozsahu plochy do 50%</t>
  </si>
  <si>
    <t>-2014481238</t>
  </si>
  <si>
    <t>88</t>
  </si>
  <si>
    <t>612131301</t>
  </si>
  <si>
    <t>Cementový postřik vnitřních stěn nanášený celoplošně strojně</t>
  </si>
  <si>
    <t>-2095998590</t>
  </si>
  <si>
    <t>89</t>
  </si>
  <si>
    <t>612131121</t>
  </si>
  <si>
    <t>Penetrační disperzní nátěr vnitřních stěn nanášený ručně</t>
  </si>
  <si>
    <t>1706222703</t>
  </si>
  <si>
    <t>90</t>
  </si>
  <si>
    <t>612142001</t>
  </si>
  <si>
    <t>Potažení vnitřních stěn sklovláknitým pletivem vtlačeným do tenkovrstvé hmoty</t>
  </si>
  <si>
    <t>1252055390</t>
  </si>
  <si>
    <t>91</t>
  </si>
  <si>
    <t>612311141</t>
  </si>
  <si>
    <t>Vápenná omítka štuková dvouvrstvá vnitřních stěn nanášená ručně</t>
  </si>
  <si>
    <t>-944156766</t>
  </si>
  <si>
    <t>92</t>
  </si>
  <si>
    <t>612315423</t>
  </si>
  <si>
    <t>Oprava vnitřní vápenné štukové omítky stěn v rozsahu plochy do 50%</t>
  </si>
  <si>
    <t>1181158970</t>
  </si>
  <si>
    <t>93</t>
  </si>
  <si>
    <t>612321111</t>
  </si>
  <si>
    <t>Vápenocementová omítka hrubá jednovrstvá zatřená vnitřních stěn nanášená ručně</t>
  </si>
  <si>
    <t>-459540412</t>
  </si>
  <si>
    <t>94</t>
  </si>
  <si>
    <t>612325302</t>
  </si>
  <si>
    <t>Vápenocementová štuková omítka ostění nebo nadpraží</t>
  </si>
  <si>
    <t>-470529505</t>
  </si>
  <si>
    <t>95</t>
  </si>
  <si>
    <t>622131121</t>
  </si>
  <si>
    <t>Penetrační disperzní nátěr vnějších stěn nanášený ručně</t>
  </si>
  <si>
    <t>1787022715</t>
  </si>
  <si>
    <t>96</t>
  </si>
  <si>
    <t>622131301</t>
  </si>
  <si>
    <t>Cementový postřik vnějších stěn nanášený celoplošně strojně</t>
  </si>
  <si>
    <t>-1359143203</t>
  </si>
  <si>
    <t>97</t>
  </si>
  <si>
    <t>622143003</t>
  </si>
  <si>
    <t>Montáž omítkových plastových nebo pozinkovaných rohových profilů s tkaninou</t>
  </si>
  <si>
    <t>290808631</t>
  </si>
  <si>
    <t>98</t>
  </si>
  <si>
    <t>59051486</t>
  </si>
  <si>
    <t>profil rohový PVC 15x15mm s výztužnou tkaninou š 100mm pro ETICS</t>
  </si>
  <si>
    <t>-822789652</t>
  </si>
  <si>
    <t>99</t>
  </si>
  <si>
    <t>622143004</t>
  </si>
  <si>
    <t>Montáž omítkových samolepících začišťovacích profilů pro spojení s okenním rámem</t>
  </si>
  <si>
    <t>898556906</t>
  </si>
  <si>
    <t>100</t>
  </si>
  <si>
    <t>59051476</t>
  </si>
  <si>
    <t>profil začišťovací PVC 9mm s výztužnou tkaninou pro ostění ETICS</t>
  </si>
  <si>
    <t>1055387766</t>
  </si>
  <si>
    <t>101</t>
  </si>
  <si>
    <t>622221011</t>
  </si>
  <si>
    <t>Montáž kontaktního zateplení vnějších stěn lepením a mechanickým kotvením desek z minerální vlny s podélnou orientací vláken tl do 80 mm</t>
  </si>
  <si>
    <t>1842732971</t>
  </si>
  <si>
    <t>102</t>
  </si>
  <si>
    <t>63151526</t>
  </si>
  <si>
    <t>deska tepelně izolační minerální kontaktních fasád podélné vlákno λ=0,036 tl 80mm</t>
  </si>
  <si>
    <t>1654524908</t>
  </si>
  <si>
    <t>103</t>
  </si>
  <si>
    <t>622221021</t>
  </si>
  <si>
    <t>Montáž kontaktního zateplení vnějších stěn lepením a mechanickým kotvením desek z minerální vlny s podélnou orientací vláken tl do 120 mm</t>
  </si>
  <si>
    <t>717931231</t>
  </si>
  <si>
    <t>104</t>
  </si>
  <si>
    <t>63151527</t>
  </si>
  <si>
    <t>deska tepelně izolační minerální kontaktních fasád podélné vlákno λ=0,036 tl 100mm</t>
  </si>
  <si>
    <t>-2052138370</t>
  </si>
  <si>
    <t>105</t>
  </si>
  <si>
    <t>622221031</t>
  </si>
  <si>
    <t>Montáž kontaktního zateplení vnějších stěn lepením a mechanickým kotvením desek z minerální vlny s podélnou orientací vláken tl do 160 mm</t>
  </si>
  <si>
    <t>-44436607</t>
  </si>
  <si>
    <t>106</t>
  </si>
  <si>
    <t>63151521</t>
  </si>
  <si>
    <t>deska tepelně izolační minerální kontaktních fasád podélné vlákno λ=0,036 tl 150mm</t>
  </si>
  <si>
    <t>-718516492</t>
  </si>
  <si>
    <t>107</t>
  </si>
  <si>
    <t>622251105</t>
  </si>
  <si>
    <t>Příplatek k cenám kontaktního zateplení stěn za použití tepelněizolačních zátek z minerální vlny</t>
  </si>
  <si>
    <t>1336347841</t>
  </si>
  <si>
    <t>108</t>
  </si>
  <si>
    <t>622251201</t>
  </si>
  <si>
    <t>Příplatek k cenám kontaktního zateplení za použití disperzní (organické) armovací hmoty stěrkování</t>
  </si>
  <si>
    <t>386726268</t>
  </si>
  <si>
    <t>109</t>
  </si>
  <si>
    <t>622511111</t>
  </si>
  <si>
    <t>Tenkovrstvá akrylátová mozaiková střednězrnná omítka včetně penetrace vnějších stěn</t>
  </si>
  <si>
    <t>1683159513</t>
  </si>
  <si>
    <t>110</t>
  </si>
  <si>
    <t>622521011</t>
  </si>
  <si>
    <t>Tenkovrstvá silikátová zrnitá omítka tl. 1,5 mm včetně penetrace vnějších stěn</t>
  </si>
  <si>
    <t>1334734918</t>
  </si>
  <si>
    <t>111</t>
  </si>
  <si>
    <t>631311115</t>
  </si>
  <si>
    <t>Mazanina tl do 80 mm z betonu prostého bez zvýšených nároků na prostředí tř. C 20/25</t>
  </si>
  <si>
    <t>734213605</t>
  </si>
  <si>
    <t>112</t>
  </si>
  <si>
    <t>631319011</t>
  </si>
  <si>
    <t>Příplatek k mazanině tl do 80 mm za přehlazení povrchu</t>
  </si>
  <si>
    <t>-1866647810</t>
  </si>
  <si>
    <t>113</t>
  </si>
  <si>
    <t>631319171</t>
  </si>
  <si>
    <t>Příplatek k mazanině tl do 80 mm za stržení povrchu spodní vrstvy před vložením výztuže</t>
  </si>
  <si>
    <t>1172488077</t>
  </si>
  <si>
    <t>114</t>
  </si>
  <si>
    <t>631319222</t>
  </si>
  <si>
    <t>Příplatek k mazaninám za přidání polymerových makrovláken pro objemové vyztužení 3 kg/m3</t>
  </si>
  <si>
    <t>1595301806</t>
  </si>
  <si>
    <t>115</t>
  </si>
  <si>
    <t>631342112</t>
  </si>
  <si>
    <t>Mazanina tl do 80 mm z betonu lehkého tepelně-izolačního polystyrenového 500 kg/m3</t>
  </si>
  <si>
    <t>2061154625</t>
  </si>
  <si>
    <t>116</t>
  </si>
  <si>
    <t>631362021</t>
  </si>
  <si>
    <t>Výztuž mazanin svařovanými sítěmi Kari</t>
  </si>
  <si>
    <t>570088252</t>
  </si>
  <si>
    <t>117</t>
  </si>
  <si>
    <t>916231213</t>
  </si>
  <si>
    <t>Osazení chodníkového obrubníku betonového stojatého s boční opěrou do lože z betonu prostého</t>
  </si>
  <si>
    <t>655722106</t>
  </si>
  <si>
    <t>118</t>
  </si>
  <si>
    <t>59217017</t>
  </si>
  <si>
    <t>obrubník betonový chodníkový 1000x100x250mm</t>
  </si>
  <si>
    <t>1295545104</t>
  </si>
  <si>
    <t>119</t>
  </si>
  <si>
    <t>935113211</t>
  </si>
  <si>
    <t>Osazení odvodňovacího betonového žlabu s krycím roštem šířky do 200 mm</t>
  </si>
  <si>
    <t>-286948451</t>
  </si>
  <si>
    <t>120</t>
  </si>
  <si>
    <t>59227006</t>
  </si>
  <si>
    <t>žlab odvodňovací polymerbetonový se spádem dna 0,5% 1000x130x155/160mm</t>
  </si>
  <si>
    <t>-2133558699</t>
  </si>
  <si>
    <t>121</t>
  </si>
  <si>
    <t>59227027</t>
  </si>
  <si>
    <t>čelo plné na začátek a konec odvodňovacího žlabu polymerický beton všechny stavební výšky</t>
  </si>
  <si>
    <t>-305206701</t>
  </si>
  <si>
    <t>122</t>
  </si>
  <si>
    <t>941111111</t>
  </si>
  <si>
    <t>Montáž lešení řadového trubkového lehkého s podlahami zatížení do 200 kg/m2 š do 0,9 m v do 10 m</t>
  </si>
  <si>
    <t>323724801</t>
  </si>
  <si>
    <t>123</t>
  </si>
  <si>
    <t>941111211</t>
  </si>
  <si>
    <t>Příplatek k lešení řadovému trubkovému lehkému s podlahami š 0,9 m v 10 m za první a ZKD den použití</t>
  </si>
  <si>
    <t>357268219</t>
  </si>
  <si>
    <t>124</t>
  </si>
  <si>
    <t>941111811</t>
  </si>
  <si>
    <t>Demontáž lešení řadového trubkového lehkého s podlahami zatížení do 200 kg/m2 š do 0,9 m v do 10 m</t>
  </si>
  <si>
    <t>640530029</t>
  </si>
  <si>
    <t>125</t>
  </si>
  <si>
    <t>949101111</t>
  </si>
  <si>
    <t>Lešení pomocné pro objekty pozemních staveb s lešeňovou podlahou v do 1,9 m zatížení do 150 kg/m2</t>
  </si>
  <si>
    <t>-409343103</t>
  </si>
  <si>
    <t>126</t>
  </si>
  <si>
    <t>952901111</t>
  </si>
  <si>
    <t>Vyčištění budov bytové a občanské výstavby při výšce podlaží do 4 m</t>
  </si>
  <si>
    <t>1680384339</t>
  </si>
  <si>
    <t>127</t>
  </si>
  <si>
    <t>985331113</t>
  </si>
  <si>
    <t>Dodatečné vlepování betonářské výztuže D 12 mm do cementové aktivované malty včetně vyvrtání otvoru</t>
  </si>
  <si>
    <t>-936290464</t>
  </si>
  <si>
    <t>128</t>
  </si>
  <si>
    <t>13021013</t>
  </si>
  <si>
    <t>tyč ocelová žebírková jakost BSt 500S (10 505) výztuž do betonu D 12mm</t>
  </si>
  <si>
    <t>-1780458383</t>
  </si>
  <si>
    <t>129</t>
  </si>
  <si>
    <t>998018003</t>
  </si>
  <si>
    <t>Přesun hmot ruční pro budovy v do 24 m</t>
  </si>
  <si>
    <t>1758595156</t>
  </si>
  <si>
    <t>711</t>
  </si>
  <si>
    <t>Izolace proti vodě, vlhkosti a plynům</t>
  </si>
  <si>
    <t>130</t>
  </si>
  <si>
    <t>711111001</t>
  </si>
  <si>
    <t>Provedení izolace proti zemní vlhkosti vodorovné za studena nátěrem penetračním</t>
  </si>
  <si>
    <t>-356971696</t>
  </si>
  <si>
    <t>131</t>
  </si>
  <si>
    <t>11163150</t>
  </si>
  <si>
    <t>lak penetrační asfaltový</t>
  </si>
  <si>
    <t>-496458352</t>
  </si>
  <si>
    <t>132</t>
  </si>
  <si>
    <t>711112001</t>
  </si>
  <si>
    <t>Provedení izolace proti zemní vlhkosti svislé za studena nátěrem penetračním</t>
  </si>
  <si>
    <t>-521892037</t>
  </si>
  <si>
    <t>133</t>
  </si>
  <si>
    <t>-1300462746</t>
  </si>
  <si>
    <t>134</t>
  </si>
  <si>
    <t>711141559</t>
  </si>
  <si>
    <t>Provedení izolace proti zemní vlhkosti pásy přitavením vodorovné NAIP</t>
  </si>
  <si>
    <t>928052876</t>
  </si>
  <si>
    <t>135</t>
  </si>
  <si>
    <t>62836110</t>
  </si>
  <si>
    <t>pás asfaltový natavitelný oxidovaný tl. 4mm s vložkou z hliníkové fólie / hliníkové fólie s textilií, se spalitelnou PE folií nebo jemnozrnným minerálním posypem</t>
  </si>
  <si>
    <t>223787224</t>
  </si>
  <si>
    <t>136</t>
  </si>
  <si>
    <t>62832001</t>
  </si>
  <si>
    <t>pás asfaltový natavitelný oxidovaný tl. 3,5mm typu V60 S35 s vložkou ze skleněné rohože, s jemnozrnným minerálním posypem</t>
  </si>
  <si>
    <t>-1931375779</t>
  </si>
  <si>
    <t>137</t>
  </si>
  <si>
    <t>711142559</t>
  </si>
  <si>
    <t>Provedení izolace proti zemní vlhkosti pásy přitavením svislé NAIP</t>
  </si>
  <si>
    <t>-1724588886</t>
  </si>
  <si>
    <t>138</t>
  </si>
  <si>
    <t>-1403959439</t>
  </si>
  <si>
    <t>139</t>
  </si>
  <si>
    <t>844408381</t>
  </si>
  <si>
    <t>140</t>
  </si>
  <si>
    <t>711747288</t>
  </si>
  <si>
    <t>Izolace proti vodě opracování trubních prostupů na přírubu tmelem do 200 mm přitavením NAIP</t>
  </si>
  <si>
    <t>59959500</t>
  </si>
  <si>
    <t>141</t>
  </si>
  <si>
    <t>998711103</t>
  </si>
  <si>
    <t>Přesun hmot tonážní pro izolace proti vodě, vlhkosti a plynům v objektech výšky do 60 m</t>
  </si>
  <si>
    <t>407732535</t>
  </si>
  <si>
    <t>142</t>
  </si>
  <si>
    <t>998711181</t>
  </si>
  <si>
    <t>Příplatek k přesunu hmot tonážní 711 prováděný bez použití mechanizace</t>
  </si>
  <si>
    <t>259283577</t>
  </si>
  <si>
    <t>712</t>
  </si>
  <si>
    <t>Povlakové krytiny</t>
  </si>
  <si>
    <t>143</t>
  </si>
  <si>
    <t>712363451</t>
  </si>
  <si>
    <t>Provedení povlak krytiny mechanicky kotvenou do trapézu TI tl do 140 mm vnitřní pole, budova v do 18 m</t>
  </si>
  <si>
    <t>1560441260</t>
  </si>
  <si>
    <t>144</t>
  </si>
  <si>
    <t>28342831</t>
  </si>
  <si>
    <t>fólie hydroizolační střešní TPO (FPO) určená ke stabilizaci přitížením a do vegetačních střech tl 1,5mm</t>
  </si>
  <si>
    <t>793269385</t>
  </si>
  <si>
    <t>145</t>
  </si>
  <si>
    <t>712491171</t>
  </si>
  <si>
    <t>Provedení povlakové krytiny střech do 30° podkladní textilní vrstvy</t>
  </si>
  <si>
    <t>-1878264678</t>
  </si>
  <si>
    <t>146</t>
  </si>
  <si>
    <t>JTA.0013477.URS</t>
  </si>
  <si>
    <t>geotextilie netkaná geoNetex M/B, 300g/m2, šíře 300cm</t>
  </si>
  <si>
    <t>2017425432</t>
  </si>
  <si>
    <t>147</t>
  </si>
  <si>
    <t>712491172</t>
  </si>
  <si>
    <t>Provedení povlakové krytiny střech do 30° ochranné textilní vrstvy</t>
  </si>
  <si>
    <t>967157001</t>
  </si>
  <si>
    <t>148</t>
  </si>
  <si>
    <t>69311081</t>
  </si>
  <si>
    <t>geotextilie netkaná separační, ochranná, filtrační, drenážní PES 300g/m2</t>
  </si>
  <si>
    <t>-2067239713</t>
  </si>
  <si>
    <t>149</t>
  </si>
  <si>
    <t>712771101</t>
  </si>
  <si>
    <t>Provedení ochranné vrstvy z textilií nebo rohoží volně s přesahem vegetační střechy sklon do 5°</t>
  </si>
  <si>
    <t>-1235873498</t>
  </si>
  <si>
    <t>150</t>
  </si>
  <si>
    <t>69311080</t>
  </si>
  <si>
    <t>geotextilie netkaná separační, ochranná, filtrační, drenážní PES 200g/m2</t>
  </si>
  <si>
    <t>1508186106</t>
  </si>
  <si>
    <t>151</t>
  </si>
  <si>
    <t>712771255</t>
  </si>
  <si>
    <t>Odvodnění vegetační střechy osazením kontrolní šachty</t>
  </si>
  <si>
    <t>664711515</t>
  </si>
  <si>
    <t>152</t>
  </si>
  <si>
    <t>69334330</t>
  </si>
  <si>
    <t>šachta kontrolní odvodnění vegetačních střech PA 400x400mm v 130mm</t>
  </si>
  <si>
    <t>436063924</t>
  </si>
  <si>
    <t>153</t>
  </si>
  <si>
    <t>712771333</t>
  </si>
  <si>
    <t>Provedení hydroakumulační vrstvy z nopových fólií s přesahem vegetační střechy sklon do 5°</t>
  </si>
  <si>
    <t>206696827</t>
  </si>
  <si>
    <t>154</t>
  </si>
  <si>
    <t>69334152</t>
  </si>
  <si>
    <t>fólie profilovaná (nopová) perforovaná HDPE s hydroakumulační a drenážní funkcí do vegetačních střech s výškou nopů 20mm</t>
  </si>
  <si>
    <t>565103566</t>
  </si>
  <si>
    <t>155</t>
  </si>
  <si>
    <t>712771411</t>
  </si>
  <si>
    <t>Provedení vegetační vrstvy ze substrátu tloušťky do 200 mm vegetační střechy sklon do 5°</t>
  </si>
  <si>
    <t>1372962337</t>
  </si>
  <si>
    <t>156</t>
  </si>
  <si>
    <t>10321003</t>
  </si>
  <si>
    <t>substrát vegetačních střech intenzivní</t>
  </si>
  <si>
    <t>1305432376</t>
  </si>
  <si>
    <t>157</t>
  </si>
  <si>
    <t>712771521</t>
  </si>
  <si>
    <t>Položení vegetační nebo trávníkové rohože vegetační střechy sklon do 5°</t>
  </si>
  <si>
    <t>1324802468</t>
  </si>
  <si>
    <t>158</t>
  </si>
  <si>
    <t>69334504</t>
  </si>
  <si>
    <t>koberec rozchodníkový vegetačních střech</t>
  </si>
  <si>
    <t>1177397572</t>
  </si>
  <si>
    <t>159</t>
  </si>
  <si>
    <t>998712103</t>
  </si>
  <si>
    <t>Přesun hmot tonážní tonážní pro krytiny povlakové v objektech v do 24 m</t>
  </si>
  <si>
    <t>-1129598039</t>
  </si>
  <si>
    <t>160</t>
  </si>
  <si>
    <t>998712181</t>
  </si>
  <si>
    <t>Příplatek k přesunu hmot tonážní 712 prováděný bez použití mechanizace</t>
  </si>
  <si>
    <t>1235912213</t>
  </si>
  <si>
    <t>713</t>
  </si>
  <si>
    <t>Izolace tepelné</t>
  </si>
  <si>
    <t>161</t>
  </si>
  <si>
    <t>713121111</t>
  </si>
  <si>
    <t>Montáž izolace tepelné podlah volně kladenými rohožemi, pásy, dílci, deskami 1 vrstva</t>
  </si>
  <si>
    <t>-1447403746</t>
  </si>
  <si>
    <t>162</t>
  </si>
  <si>
    <t>28372312</t>
  </si>
  <si>
    <t>deska EPS 100 do plochých střech a podlah λ=0,037 tl 120mm</t>
  </si>
  <si>
    <t>-1257252731</t>
  </si>
  <si>
    <t>163</t>
  </si>
  <si>
    <t>28372305</t>
  </si>
  <si>
    <t>deska EPS 100 do plochých střech a podlah λ=0,037 tl 50mm</t>
  </si>
  <si>
    <t>1014452854</t>
  </si>
  <si>
    <t>164</t>
  </si>
  <si>
    <t>28372301</t>
  </si>
  <si>
    <t>deska EPS 100 do plochých střech a podlah λ=0,037 tl 20mm</t>
  </si>
  <si>
    <t>-1199499182</t>
  </si>
  <si>
    <t>165</t>
  </si>
  <si>
    <t>63150947</t>
  </si>
  <si>
    <t>deska tepelně izolační minerální plovoucích podlah  λ=0,033-0,035 tl 50mm</t>
  </si>
  <si>
    <t>-669153646</t>
  </si>
  <si>
    <t>166</t>
  </si>
  <si>
    <t>713121211</t>
  </si>
  <si>
    <t>Montáž izolace tepelné podlah volně kladenými okrajovými pásky</t>
  </si>
  <si>
    <t>1669637026</t>
  </si>
  <si>
    <t>167</t>
  </si>
  <si>
    <t>63140274</t>
  </si>
  <si>
    <t>pásek okrajový izolační minerální plovoucích podlah š 120mm tl 12mm</t>
  </si>
  <si>
    <t>-1777024636</t>
  </si>
  <si>
    <t>168</t>
  </si>
  <si>
    <t>713131143</t>
  </si>
  <si>
    <t>Montáž izolace tepelné stěn a základů lepením celoplošně v kombinaci s mechanickým kotvením rohoží, pásů, dílců, desek</t>
  </si>
  <si>
    <t>-651446255</t>
  </si>
  <si>
    <t>169</t>
  </si>
  <si>
    <t>28376442</t>
  </si>
  <si>
    <t>deska z polystyrénu XPS, hrana rovná a strukturovaný povrch 300kPa tl 80mm</t>
  </si>
  <si>
    <t>580605167</t>
  </si>
  <si>
    <t>170</t>
  </si>
  <si>
    <t>28376444</t>
  </si>
  <si>
    <t>deska z polystyrénu XPS, hrana rovná a strukturovaný povrch 300kPa tl 120mm</t>
  </si>
  <si>
    <t>-1092370088</t>
  </si>
  <si>
    <t>171</t>
  </si>
  <si>
    <t>713141135</t>
  </si>
  <si>
    <t>Montáž izolace tepelné střech plochých lepené za studena bodově 1 vrstva rohoží, pásů, dílců, desek</t>
  </si>
  <si>
    <t>-930260897</t>
  </si>
  <si>
    <t>172</t>
  </si>
  <si>
    <t>28375992</t>
  </si>
  <si>
    <t>deska EPS 150 do plochých střech a podlah λ=0,035 tl 180mm</t>
  </si>
  <si>
    <t>-284063276</t>
  </si>
  <si>
    <t>173</t>
  </si>
  <si>
    <t>713141311</t>
  </si>
  <si>
    <t>Montáž izolace tepelné střech plochých kladené volně, spádová vrstva</t>
  </si>
  <si>
    <t>-1050646753</t>
  </si>
  <si>
    <t>174</t>
  </si>
  <si>
    <t>28376141</t>
  </si>
  <si>
    <t>klín izolační z pěnového polystyrenu EPS 100 spádový</t>
  </si>
  <si>
    <t>-1707653754</t>
  </si>
  <si>
    <t>175</t>
  </si>
  <si>
    <t>713151121</t>
  </si>
  <si>
    <t>Montáž izolace tepelné střech šikmých kladené volně pod krokve rohoží, pásů, desek</t>
  </si>
  <si>
    <t>977960290</t>
  </si>
  <si>
    <t>176</t>
  </si>
  <si>
    <t>63148154R01</t>
  </si>
  <si>
    <t>deska tepelně izolační minerální univerzální λ=0,033 tl 100mm</t>
  </si>
  <si>
    <t>-538305259</t>
  </si>
  <si>
    <t>177</t>
  </si>
  <si>
    <t>63148156R01</t>
  </si>
  <si>
    <t>deska tepelně izolační minerální univerzální λ=0,033 tl 140mm</t>
  </si>
  <si>
    <t>-1813681034</t>
  </si>
  <si>
    <t>178</t>
  </si>
  <si>
    <t>63148152R01</t>
  </si>
  <si>
    <t>deska tepelně izolační minerální univerzální λ=0,033 tl 60mm</t>
  </si>
  <si>
    <t>-1421011440</t>
  </si>
  <si>
    <t>179</t>
  </si>
  <si>
    <t>63148010R01</t>
  </si>
  <si>
    <t>deska tepelně izolační minerální univerzální λ=0,033  tl 180mm</t>
  </si>
  <si>
    <t>-463130974</t>
  </si>
  <si>
    <t>180</t>
  </si>
  <si>
    <t>713153111</t>
  </si>
  <si>
    <t>Tepelná izolace šikmých střech lehkou stříkanou PUR pěnou</t>
  </si>
  <si>
    <t>-1557673257</t>
  </si>
  <si>
    <t>181</t>
  </si>
  <si>
    <t>713191133</t>
  </si>
  <si>
    <t>Montáž izolace tepelné podlah, stropů vrchem nebo střech překrytí fólií s přelepeným spojem</t>
  </si>
  <si>
    <t>-1400102092</t>
  </si>
  <si>
    <t>182</t>
  </si>
  <si>
    <t>28323056</t>
  </si>
  <si>
    <t>fólie PE (500 kg/m3) separační podlahová oddělující tepelnou izolaci tl 1mm</t>
  </si>
  <si>
    <t>1104469395</t>
  </si>
  <si>
    <t>183</t>
  </si>
  <si>
    <t>28329282</t>
  </si>
  <si>
    <t>fólie PE vyztužená Al vrstvou pro parotěsnou vrstvu 170g/m2</t>
  </si>
  <si>
    <t>-1236734285</t>
  </si>
  <si>
    <t>184</t>
  </si>
  <si>
    <t>28318016</t>
  </si>
  <si>
    <t>páska Al samolepicí plná š 38mm</t>
  </si>
  <si>
    <t>1402695028</t>
  </si>
  <si>
    <t>185</t>
  </si>
  <si>
    <t>28329294</t>
  </si>
  <si>
    <t>páska pomocná akrylátová pro přichycení parozábrany k nosnému roštu š 12mm</t>
  </si>
  <si>
    <t>1629338522</t>
  </si>
  <si>
    <t>186</t>
  </si>
  <si>
    <t>998713103</t>
  </si>
  <si>
    <t>Přesun hmot tonážní pro izolace tepelné v objektech v do 24 m</t>
  </si>
  <si>
    <t>-266591206</t>
  </si>
  <si>
    <t>187</t>
  </si>
  <si>
    <t>998713181</t>
  </si>
  <si>
    <t>Příplatek k přesunu hmot tonážní 713 prováděný bez použití mechanizace</t>
  </si>
  <si>
    <t>-869985162</t>
  </si>
  <si>
    <t>188</t>
  </si>
  <si>
    <t>721233213</t>
  </si>
  <si>
    <t>Střešní vtok polypropylen PP pro pochůzné střechy svislý odtok DN 125</t>
  </si>
  <si>
    <t>-221131333</t>
  </si>
  <si>
    <t>189</t>
  </si>
  <si>
    <t>998721103</t>
  </si>
  <si>
    <t>Přesun hmot tonážní pro vnitřní kanalizace v objektech v do 24 m</t>
  </si>
  <si>
    <t>-2144272808</t>
  </si>
  <si>
    <t>190</t>
  </si>
  <si>
    <t>998721181</t>
  </si>
  <si>
    <t>Příplatek k přesunu hmot tonážní 721 prováděný bez použití mechanizace</t>
  </si>
  <si>
    <t>-638889921</t>
  </si>
  <si>
    <t>191</t>
  </si>
  <si>
    <t>762081410</t>
  </si>
  <si>
    <t>Vícestranné hoblování hraněného řeziva na staveništi</t>
  </si>
  <si>
    <t>1879257021</t>
  </si>
  <si>
    <t>192</t>
  </si>
  <si>
    <t>762083122</t>
  </si>
  <si>
    <t>Impregnace řeziva proti dřevokaznému hmyzu, houbám a plísním máčením třída ohrožení 3 a 4</t>
  </si>
  <si>
    <t>1732721193</t>
  </si>
  <si>
    <t>193</t>
  </si>
  <si>
    <t>762341128</t>
  </si>
  <si>
    <t>Bednění střech rovných z cementotřískových desek tl 26 mm na pero a drážku šroubovaných na krokve</t>
  </si>
  <si>
    <t>1936955261</t>
  </si>
  <si>
    <t>194</t>
  </si>
  <si>
    <t>762341660</t>
  </si>
  <si>
    <t>Montáž bednění štítových okapových říms z palubek</t>
  </si>
  <si>
    <t>1911551359</t>
  </si>
  <si>
    <t>195</t>
  </si>
  <si>
    <t>61191173</t>
  </si>
  <si>
    <t>palubky obkladové smrk profil klasický 19x121mm jakost A/B</t>
  </si>
  <si>
    <t>-1217565544</t>
  </si>
  <si>
    <t>196</t>
  </si>
  <si>
    <t>762342214</t>
  </si>
  <si>
    <t>Montáž laťování na střechách jednoduchých sklonu do 60° osové vzdálenosti do 360 mm</t>
  </si>
  <si>
    <t>146981415</t>
  </si>
  <si>
    <t>197</t>
  </si>
  <si>
    <t>60514114</t>
  </si>
  <si>
    <t>řezivo jehličnaté lať impregnovaná dl 4 m</t>
  </si>
  <si>
    <t>1950445430</t>
  </si>
  <si>
    <t>198</t>
  </si>
  <si>
    <t>762342441</t>
  </si>
  <si>
    <t>Montáž lišt trojúhelníkových nebo kontralatí na střechách sklonu do 60°</t>
  </si>
  <si>
    <t>644972375</t>
  </si>
  <si>
    <t>199</t>
  </si>
  <si>
    <t>-492751550</t>
  </si>
  <si>
    <t>200</t>
  </si>
  <si>
    <t>762353R01</t>
  </si>
  <si>
    <t>D+M prefabrikovaného vikýře - samostatných sedvičových panelů</t>
  </si>
  <si>
    <t>151824526</t>
  </si>
  <si>
    <t>201</t>
  </si>
  <si>
    <t>762713211</t>
  </si>
  <si>
    <t>Montáž prostorové vázané kce s ocelovými spojkami z hoblovaného řeziva průřezové plochy do 120 cm2</t>
  </si>
  <si>
    <t>-1260259655</t>
  </si>
  <si>
    <t>202</t>
  </si>
  <si>
    <t>60512125</t>
  </si>
  <si>
    <t>hranol stavební řezivo průřezu do 120cm2 do dl 6m</t>
  </si>
  <si>
    <t>1368502180</t>
  </si>
  <si>
    <t>203</t>
  </si>
  <si>
    <t>762713221</t>
  </si>
  <si>
    <t>Montáž prostorové vázané kce s ocelovými spojkami z hoblovaného řeziva průřezové plochy do 224 cm2</t>
  </si>
  <si>
    <t>-791391894</t>
  </si>
  <si>
    <t>204</t>
  </si>
  <si>
    <t>60512130</t>
  </si>
  <si>
    <t>hranol stavební řezivo průřezu do 224cm2 do dl 6m</t>
  </si>
  <si>
    <t>776995780</t>
  </si>
  <si>
    <t>205</t>
  </si>
  <si>
    <t>762713231</t>
  </si>
  <si>
    <t>Montáž prostorové vázané kce s ocelovými spojkami z hoblovaného řeziva průřezové plochy do 288 cm2</t>
  </si>
  <si>
    <t>-2120684252</t>
  </si>
  <si>
    <t>206</t>
  </si>
  <si>
    <t>60512135</t>
  </si>
  <si>
    <t>hranol stavební řezivo průřezu do 288cm2 do dl 6m</t>
  </si>
  <si>
    <t>-1911673800</t>
  </si>
  <si>
    <t>207</t>
  </si>
  <si>
    <t>762795000</t>
  </si>
  <si>
    <t>Spojovací prostředky pro montáž prostorových vázaných kcí</t>
  </si>
  <si>
    <t>-1760252820</t>
  </si>
  <si>
    <t>208</t>
  </si>
  <si>
    <t>998762103</t>
  </si>
  <si>
    <t>Přesun hmot tonážní pro kce tesařské v objektech v do 24 m</t>
  </si>
  <si>
    <t>-731347220</t>
  </si>
  <si>
    <t>209</t>
  </si>
  <si>
    <t>998762181</t>
  </si>
  <si>
    <t>Příplatek k přesunu hmot tonážní 762 prováděný bez použití mechanizace</t>
  </si>
  <si>
    <t>-1990370948</t>
  </si>
  <si>
    <t>210</t>
  </si>
  <si>
    <t>763111411</t>
  </si>
  <si>
    <t>SDK příčka tl 100 mm profil CW+UW 50 desky 2xA 12,5 s izolací EI 60 Rw do 51 dB</t>
  </si>
  <si>
    <t>-38366958</t>
  </si>
  <si>
    <t>211</t>
  </si>
  <si>
    <t>763111417</t>
  </si>
  <si>
    <t>SDK příčka tl 150 mm profil CW+UW 100 desky 2xA 12,5 s izolací EI 60 Rw do 56 dB</t>
  </si>
  <si>
    <t>918001520</t>
  </si>
  <si>
    <t>212</t>
  </si>
  <si>
    <t>763111441</t>
  </si>
  <si>
    <t>SDK příčka tl 100 mm profil CW+UW 50 desky 2xDFH2 12,5 s izolací EI 90 Rw do 56 dB</t>
  </si>
  <si>
    <t>370477948</t>
  </si>
  <si>
    <t>213</t>
  </si>
  <si>
    <t>763111447</t>
  </si>
  <si>
    <t>SDK příčka tl 150 mm profil CW+UW 100 desky 2xDFH2 12,5 s izolací EI 90 Rw do 59 dB</t>
  </si>
  <si>
    <t>128707679</t>
  </si>
  <si>
    <t>214</t>
  </si>
  <si>
    <t>763111717</t>
  </si>
  <si>
    <t>SDK příčka základní penetrační nátěr (oboustranně)</t>
  </si>
  <si>
    <t>-1988363903</t>
  </si>
  <si>
    <t>215</t>
  </si>
  <si>
    <t>763111741</t>
  </si>
  <si>
    <t>Montáž parotěsné zábrany do SDK příčky</t>
  </si>
  <si>
    <t>1263871252</t>
  </si>
  <si>
    <t>216</t>
  </si>
  <si>
    <t>28329028</t>
  </si>
  <si>
    <t>fólie PE vyztužená Al vrstvou pro parotěsnou vrstvu 150g/m2 s integrovanou lepící páskou</t>
  </si>
  <si>
    <t>919323238</t>
  </si>
  <si>
    <t>217</t>
  </si>
  <si>
    <t>763112355</t>
  </si>
  <si>
    <t>SDK příčka mezibytová tl 255 mm zdvojený profil CW+UW 100 desky 2x akustická 12,5 s dvojitou izolací EI 90 Rw do 71 dB</t>
  </si>
  <si>
    <t>-1358562424</t>
  </si>
  <si>
    <t>218</t>
  </si>
  <si>
    <t>763121445</t>
  </si>
  <si>
    <t>SDK stěna předsazená tl 65 mm profil CW+UW 50 deska 1xDFH2 15 s izolací EI 30</t>
  </si>
  <si>
    <t>-42142763</t>
  </si>
  <si>
    <t>219</t>
  </si>
  <si>
    <t>763121477</t>
  </si>
  <si>
    <t>SDK stěna předsazená tl 125 mm profil CW+UW 100 desky 2xDFRIH2 12,5 s izolací EI 30 Rw do 19 dB</t>
  </si>
  <si>
    <t>-1290132080</t>
  </si>
  <si>
    <t>220</t>
  </si>
  <si>
    <t>763121714</t>
  </si>
  <si>
    <t>SDK stěna předsazená základní penetrační nátěr</t>
  </si>
  <si>
    <t>332612897</t>
  </si>
  <si>
    <t>221</t>
  </si>
  <si>
    <t>763131411</t>
  </si>
  <si>
    <t>SDK podhled desky 1xA 12,5 bez izolace dvouvrstvá spodní kce profil CD+UD</t>
  </si>
  <si>
    <t>-1040093498</t>
  </si>
  <si>
    <t>222</t>
  </si>
  <si>
    <t>763131451</t>
  </si>
  <si>
    <t>SDK podhled deska 1xH2 12,5 bez izolace dvouvrstvá spodní kce profil CD+UD</t>
  </si>
  <si>
    <t>1582764596</t>
  </si>
  <si>
    <t>223</t>
  </si>
  <si>
    <t>763131714</t>
  </si>
  <si>
    <t>SDK podhled základní penetrační nátěr</t>
  </si>
  <si>
    <t>-1111172616</t>
  </si>
  <si>
    <t>224</t>
  </si>
  <si>
    <t>763131751</t>
  </si>
  <si>
    <t>Montáž parotěsné zábrany do SDK podhledu</t>
  </si>
  <si>
    <t>-334920736</t>
  </si>
  <si>
    <t>225</t>
  </si>
  <si>
    <t>-1190323919</t>
  </si>
  <si>
    <t>226</t>
  </si>
  <si>
    <t>763172312</t>
  </si>
  <si>
    <t>Montáž revizních dvířek SDK kcí vel. 300x300 mm</t>
  </si>
  <si>
    <t>-2004780249</t>
  </si>
  <si>
    <t>227</t>
  </si>
  <si>
    <t>59030711</t>
  </si>
  <si>
    <t>dvířka revizní s automatickým zámkem 300x300mm</t>
  </si>
  <si>
    <t>1121162467</t>
  </si>
  <si>
    <t>228</t>
  </si>
  <si>
    <t>763173111</t>
  </si>
  <si>
    <t>Montáž úchytu pro umyvadlo v SDK kci</t>
  </si>
  <si>
    <t>1287824469</t>
  </si>
  <si>
    <t>229</t>
  </si>
  <si>
    <t>59030729</t>
  </si>
  <si>
    <t>konstrukce pro uchycení umyvadla s nástěnnými bateriemi osová rozteč CW profilů 450-625mm</t>
  </si>
  <si>
    <t>-875522806</t>
  </si>
  <si>
    <t>230</t>
  </si>
  <si>
    <t>763173113</t>
  </si>
  <si>
    <t>Montáž úchytu pro WC v SDK kci</t>
  </si>
  <si>
    <t>-2062814328</t>
  </si>
  <si>
    <t>231</t>
  </si>
  <si>
    <t>59030731</t>
  </si>
  <si>
    <t>konstrukce pro uchycení WC osová rozteč CW profilů 450-625mm</t>
  </si>
  <si>
    <t>-644627477</t>
  </si>
  <si>
    <t>232</t>
  </si>
  <si>
    <t>764011612</t>
  </si>
  <si>
    <t>Podkladní plech z Pz upraveným povrchem rš 200 mm</t>
  </si>
  <si>
    <t>-1852920227</t>
  </si>
  <si>
    <t>233</t>
  </si>
  <si>
    <t>764011614</t>
  </si>
  <si>
    <t>Podkladní plech z Pz s upraveným povrchem rš 330 mm</t>
  </si>
  <si>
    <t>-1571139078</t>
  </si>
  <si>
    <t>234</t>
  </si>
  <si>
    <t>764111641</t>
  </si>
  <si>
    <t>Krytina střechy rovné drážkováním ze svitků z Pz plechu s povrchovou úpravou do rš 670 mm sklonu do 30°</t>
  </si>
  <si>
    <t>1131369633</t>
  </si>
  <si>
    <t>235</t>
  </si>
  <si>
    <t>764212606</t>
  </si>
  <si>
    <t>Oplechování úžlabí z Pz s povrchovou úpravou rš 500 mm</t>
  </si>
  <si>
    <t>-1176375970</t>
  </si>
  <si>
    <t>236</t>
  </si>
  <si>
    <t>764212635</t>
  </si>
  <si>
    <t>Oplechování štítu závětrnou lištou z Pz s povrchovou úpravou rš 400 mm</t>
  </si>
  <si>
    <t>-199954400</t>
  </si>
  <si>
    <t>237</t>
  </si>
  <si>
    <t>764213652</t>
  </si>
  <si>
    <t>Střešní výlez pro krytinu skládanou nebo plechovou z Pz s povrchovou úpravou</t>
  </si>
  <si>
    <t>-604368158</t>
  </si>
  <si>
    <t>238</t>
  </si>
  <si>
    <t>764216641</t>
  </si>
  <si>
    <t>Oplechování rovných parapetů celoplošně lepené z Pz s povrchovou úpravou rš 150 mm</t>
  </si>
  <si>
    <t>992465061</t>
  </si>
  <si>
    <t>239</t>
  </si>
  <si>
    <t>764216642</t>
  </si>
  <si>
    <t>Oplechování rovných parapetů celoplošně lepené z Pz s povrchovou úpravou rš 200 mm</t>
  </si>
  <si>
    <t>123923133</t>
  </si>
  <si>
    <t>240</t>
  </si>
  <si>
    <t>764216644</t>
  </si>
  <si>
    <t>Oplechování rovných parapetů celoplošně lepené z Pz s povrchovou úpravou rš 330 mm</t>
  </si>
  <si>
    <t>-2027629888</t>
  </si>
  <si>
    <t>241</t>
  </si>
  <si>
    <t>764311415</t>
  </si>
  <si>
    <t>Lemování rovných zdí střech s krytinou skládanou z Pz plechu rš 400 mm</t>
  </si>
  <si>
    <t>-1378542180</t>
  </si>
  <si>
    <t>242</t>
  </si>
  <si>
    <t>764314612</t>
  </si>
  <si>
    <t>Lemování prostupů střech s krytinou skládanou nebo plechovou bez lišty z Pz s povrchovou úpravou</t>
  </si>
  <si>
    <t>2093000425</t>
  </si>
  <si>
    <t>243</t>
  </si>
  <si>
    <t>764314664</t>
  </si>
  <si>
    <t>Lemování sloupků komín lávek z Pz s povrch úprav střech s krytinou skládanou, plechovou rš 330x800 mm</t>
  </si>
  <si>
    <t>-808970044</t>
  </si>
  <si>
    <t>244</t>
  </si>
  <si>
    <t>764511602</t>
  </si>
  <si>
    <t>Žlab podokapní půlkruhový z Pz s povrchovou úpravou rš 330 mm</t>
  </si>
  <si>
    <t>517432371</t>
  </si>
  <si>
    <t>245</t>
  </si>
  <si>
    <t>764511642</t>
  </si>
  <si>
    <t>Kotlík oválný (trychtýřový) pro podokapní žlaby z Pz s povrchovou úpravou 330/100 mm</t>
  </si>
  <si>
    <t>500334715</t>
  </si>
  <si>
    <t>246</t>
  </si>
  <si>
    <t>764518622</t>
  </si>
  <si>
    <t>Svody kruhové včetně objímek, kolen, odskoků z Pz s povrchovou úpravou průměru 100 mm</t>
  </si>
  <si>
    <t>-612976300</t>
  </si>
  <si>
    <t>247</t>
  </si>
  <si>
    <t>998764103</t>
  </si>
  <si>
    <t>Přesun hmot tonážní pro konstrukce klempířské v objektech v do 24 m</t>
  </si>
  <si>
    <t>503622329</t>
  </si>
  <si>
    <t>248</t>
  </si>
  <si>
    <t>998764181</t>
  </si>
  <si>
    <t>Příplatek k přesunu hmot tonážní 764 prováděný bez použití mechanizace</t>
  </si>
  <si>
    <t>-1690154360</t>
  </si>
  <si>
    <t>249</t>
  </si>
  <si>
    <t>765111017</t>
  </si>
  <si>
    <t>Montáž krytiny keramické drážkové sklonu do 30° na sucho přes 13 do 14 ks/m2</t>
  </si>
  <si>
    <t>-1194278809</t>
  </si>
  <si>
    <t>250</t>
  </si>
  <si>
    <t>59660524</t>
  </si>
  <si>
    <t>taška ražená drážková režná maloformátová základní</t>
  </si>
  <si>
    <t>1817154263</t>
  </si>
  <si>
    <t>251</t>
  </si>
  <si>
    <t>765111253</t>
  </si>
  <si>
    <t>Montáž krytiny keramické hřeben na sucho s podhřebenovou střešní taškou</t>
  </si>
  <si>
    <t>483167904</t>
  </si>
  <si>
    <t>252</t>
  </si>
  <si>
    <t>59660030</t>
  </si>
  <si>
    <t>hřebenáč drážkový keramický š 210mm režný</t>
  </si>
  <si>
    <t>-159982009</t>
  </si>
  <si>
    <t>253</t>
  </si>
  <si>
    <t>765111503</t>
  </si>
  <si>
    <t>Příplatek k montáži krytiny keramické za připevňovací prostředky za sklon přes 30° do 40°</t>
  </si>
  <si>
    <t>1089382427</t>
  </si>
  <si>
    <t>254</t>
  </si>
  <si>
    <t>765115202R01</t>
  </si>
  <si>
    <t>Montáž nástavce pro odvětrání kanalizace pro keramickou krytinu</t>
  </si>
  <si>
    <t>2134301154</t>
  </si>
  <si>
    <t>255</t>
  </si>
  <si>
    <t>59660255R01</t>
  </si>
  <si>
    <t xml:space="preserve">nástavec odvětrání </t>
  </si>
  <si>
    <t>-942872089</t>
  </si>
  <si>
    <t>256</t>
  </si>
  <si>
    <t>765115302</t>
  </si>
  <si>
    <t>Montáž střešního výlezu plochy jednotlivě přes 0,25 m2 pro keramickou krytinu</t>
  </si>
  <si>
    <t>1542628372</t>
  </si>
  <si>
    <t>257</t>
  </si>
  <si>
    <t>61140607R01</t>
  </si>
  <si>
    <t>výlez střešní pro sklon střechy 15-85° 65x650cm</t>
  </si>
  <si>
    <t>-1785863298</t>
  </si>
  <si>
    <t>258</t>
  </si>
  <si>
    <t>765115352</t>
  </si>
  <si>
    <t>Montáž střešní stoupací plošiny délky do 800 mm pro keramickou krytinu</t>
  </si>
  <si>
    <t>1970029576</t>
  </si>
  <si>
    <t>259</t>
  </si>
  <si>
    <t>59660007</t>
  </si>
  <si>
    <t>stoupací komplet rovný pro keramickou krytinu rošt š 250mm d 800mm</t>
  </si>
  <si>
    <t>sada</t>
  </si>
  <si>
    <t>-635432721</t>
  </si>
  <si>
    <t>260</t>
  </si>
  <si>
    <t>765191023</t>
  </si>
  <si>
    <t>Montáž pojistné hydroizolační nebo parotěsné kladené ve sklonu přes 20° s lepenými spoji na bednění</t>
  </si>
  <si>
    <t>1224697640</t>
  </si>
  <si>
    <t>261</t>
  </si>
  <si>
    <t>28329036</t>
  </si>
  <si>
    <t>fólie kontaktní difuzně propustná pro doplňkovou hydroizolační vrstvu, třívrstvá mikroporézní PP 150g/m2 s integrovanou samolepící páskou</t>
  </si>
  <si>
    <t>1553962129</t>
  </si>
  <si>
    <t>262</t>
  </si>
  <si>
    <t>62853004</t>
  </si>
  <si>
    <t>pás asfaltový natavitelný modifikovaný SBS tl 4,0mm s vložkou ze skleněné tkaniny a spalitelnou PE fólií nebo jemnozrnným minerálním posypem na horním povrchu</t>
  </si>
  <si>
    <t>2123638671</t>
  </si>
  <si>
    <t>263</t>
  </si>
  <si>
    <t>765191031</t>
  </si>
  <si>
    <t>Lepení těsnících pásků pod kontralatě</t>
  </si>
  <si>
    <t>1268464893</t>
  </si>
  <si>
    <t>264</t>
  </si>
  <si>
    <t>28329303</t>
  </si>
  <si>
    <t>páska těsnící jednostranně lepící butylkaučuková pod kontralatě š 50mm</t>
  </si>
  <si>
    <t>-1504478589</t>
  </si>
  <si>
    <t>265</t>
  </si>
  <si>
    <t>998765103</t>
  </si>
  <si>
    <t>Přesun hmot tonážní pro krytiny skládané v objektech v do 24 m</t>
  </si>
  <si>
    <t>-418848933</t>
  </si>
  <si>
    <t>266</t>
  </si>
  <si>
    <t>998765181</t>
  </si>
  <si>
    <t>Příplatek k přesunu hmot tonážní 765 prováděný bez použití mechanizace</t>
  </si>
  <si>
    <t>93849390</t>
  </si>
  <si>
    <t>267</t>
  </si>
  <si>
    <t>766231113</t>
  </si>
  <si>
    <t>Montáž sklápěcích půdních schodů</t>
  </si>
  <si>
    <t>636019561</t>
  </si>
  <si>
    <t>268</t>
  </si>
  <si>
    <t>55347587</t>
  </si>
  <si>
    <t>schody skládací protipož.,mech. z Al profilů, El 15 EW 60 TI, pro výšku max. 280cm, 11 schodnic 110x70cm</t>
  </si>
  <si>
    <t>2115977261</t>
  </si>
  <si>
    <t>269</t>
  </si>
  <si>
    <t>766694111</t>
  </si>
  <si>
    <t>Montáž parapetních desek dřevěných nebo plastových šířky do 30 cm délky do 1,0 m</t>
  </si>
  <si>
    <t>-682372489</t>
  </si>
  <si>
    <t>270</t>
  </si>
  <si>
    <t>60794103</t>
  </si>
  <si>
    <t>deska parapetní dřevotřísková vnitřní 300x1000mm</t>
  </si>
  <si>
    <t>1438445705</t>
  </si>
  <si>
    <t>271</t>
  </si>
  <si>
    <t>60794121</t>
  </si>
  <si>
    <t>koncovka PVC k parapetním dřevotřískovým deskám 600mm</t>
  </si>
  <si>
    <t>-187846502</t>
  </si>
  <si>
    <t>272</t>
  </si>
  <si>
    <t>766694112</t>
  </si>
  <si>
    <t>Montáž parapetních desek dřevěných nebo plastových šířky do 30 cm délky do 1,6 m</t>
  </si>
  <si>
    <t>1672645111</t>
  </si>
  <si>
    <t>273</t>
  </si>
  <si>
    <t>585130955</t>
  </si>
  <si>
    <t>274</t>
  </si>
  <si>
    <t>107690567</t>
  </si>
  <si>
    <t>275</t>
  </si>
  <si>
    <t>766R01</t>
  </si>
  <si>
    <t>D+M vnitřní jednokřídlé dveře 900/1970.</t>
  </si>
  <si>
    <t>-10654464</t>
  </si>
  <si>
    <t>276</t>
  </si>
  <si>
    <t>766R010</t>
  </si>
  <si>
    <t>D+M vnitřní jednokřídlé vstupní dveře 900/1970</t>
  </si>
  <si>
    <t>1807173091</t>
  </si>
  <si>
    <t>277</t>
  </si>
  <si>
    <t>766R011</t>
  </si>
  <si>
    <t>D+M vnitřní jednokřídlé vstupní dveře</t>
  </si>
  <si>
    <t>-403307548</t>
  </si>
  <si>
    <t>278</t>
  </si>
  <si>
    <t>766R012</t>
  </si>
  <si>
    <t>D+M vnější dvojkřídlé dveře 1200/2100</t>
  </si>
  <si>
    <t>-850273798</t>
  </si>
  <si>
    <t>279</t>
  </si>
  <si>
    <t>766R013</t>
  </si>
  <si>
    <t>D+M vnější jednokřídlé dveře 900/2100</t>
  </si>
  <si>
    <t>-791463695</t>
  </si>
  <si>
    <t>280</t>
  </si>
  <si>
    <t>766R014</t>
  </si>
  <si>
    <t>D+M vnitřní jednokřídlé dveře 700/1970</t>
  </si>
  <si>
    <t>-1428061679</t>
  </si>
  <si>
    <t>281</t>
  </si>
  <si>
    <t>766R015</t>
  </si>
  <si>
    <t>D+M vnitřní jednokřídlé dveře 800/1970</t>
  </si>
  <si>
    <t>1218490373</t>
  </si>
  <si>
    <t>282</t>
  </si>
  <si>
    <t>766R016</t>
  </si>
  <si>
    <t>D+M Vnitřní jednokřídlé dveře vstupní 900/2000, 495/2000</t>
  </si>
  <si>
    <t>-1901673535</t>
  </si>
  <si>
    <t>283</t>
  </si>
  <si>
    <t>766R017</t>
  </si>
  <si>
    <t>D+M vnitřní shrnovací dveře 1000/2000</t>
  </si>
  <si>
    <t>-1188754601</t>
  </si>
  <si>
    <t>284</t>
  </si>
  <si>
    <t>766R018</t>
  </si>
  <si>
    <t>D+M Vnější okno 1500/1250</t>
  </si>
  <si>
    <t>1136996045</t>
  </si>
  <si>
    <t>285</t>
  </si>
  <si>
    <t>766R019</t>
  </si>
  <si>
    <t>D+M Vnější okno 1000/1250</t>
  </si>
  <si>
    <t>-691129741</t>
  </si>
  <si>
    <t>286</t>
  </si>
  <si>
    <t>766R02</t>
  </si>
  <si>
    <t>D+M vnitřní jednokřídlé dveře. 700/1970</t>
  </si>
  <si>
    <t>1487743918</t>
  </si>
  <si>
    <t>287</t>
  </si>
  <si>
    <t>766R020</t>
  </si>
  <si>
    <t>D+M vnější okno 1500/1250</t>
  </si>
  <si>
    <t>-277983829</t>
  </si>
  <si>
    <t>288</t>
  </si>
  <si>
    <t>766R021</t>
  </si>
  <si>
    <t>D+M střešní okno780/978</t>
  </si>
  <si>
    <t>1514353069</t>
  </si>
  <si>
    <t>289</t>
  </si>
  <si>
    <t>766R023</t>
  </si>
  <si>
    <t>D+M vnější okno dvojité 1490/1855</t>
  </si>
  <si>
    <t>1824760369</t>
  </si>
  <si>
    <t>290</t>
  </si>
  <si>
    <t>766R030</t>
  </si>
  <si>
    <t>D+M vnější okno 1200/830</t>
  </si>
  <si>
    <t>661235060</t>
  </si>
  <si>
    <t>291</t>
  </si>
  <si>
    <t>766R031</t>
  </si>
  <si>
    <t>D+M vnější okno 1950/1260</t>
  </si>
  <si>
    <t>246429135</t>
  </si>
  <si>
    <t>292</t>
  </si>
  <si>
    <t>766R03</t>
  </si>
  <si>
    <t>D+M vnitřní jednokřídlé dveře 800/1970.</t>
  </si>
  <si>
    <t>1437280114</t>
  </si>
  <si>
    <t>293</t>
  </si>
  <si>
    <t>766R040</t>
  </si>
  <si>
    <t>D+M vnější prosklená fasáda</t>
  </si>
  <si>
    <t>-1301604421</t>
  </si>
  <si>
    <t>294</t>
  </si>
  <si>
    <t>766R041</t>
  </si>
  <si>
    <t>D+M vnější prosklená fasáda - protipožární část</t>
  </si>
  <si>
    <t>-1810893656</t>
  </si>
  <si>
    <t>295</t>
  </si>
  <si>
    <t>766R04</t>
  </si>
  <si>
    <t>1166900087</t>
  </si>
  <si>
    <t>296</t>
  </si>
  <si>
    <t>766R05</t>
  </si>
  <si>
    <t>D+M vnitřní jednokřídlé  900/1970</t>
  </si>
  <si>
    <t>1309312966</t>
  </si>
  <si>
    <t>297</t>
  </si>
  <si>
    <t>766R06</t>
  </si>
  <si>
    <t>D+M vnitřní jednokřídlé dveře 800/1970,</t>
  </si>
  <si>
    <t>1383536950</t>
  </si>
  <si>
    <t>298</t>
  </si>
  <si>
    <t>766R07</t>
  </si>
  <si>
    <t>D+M vnitřní jednokřídlé dveře 900/1970,</t>
  </si>
  <si>
    <t>-1276279096</t>
  </si>
  <si>
    <t>299</t>
  </si>
  <si>
    <t>766R08</t>
  </si>
  <si>
    <t>148281958</t>
  </si>
  <si>
    <t>300</t>
  </si>
  <si>
    <t>766R09</t>
  </si>
  <si>
    <t>-1904941215</t>
  </si>
  <si>
    <t>301</t>
  </si>
  <si>
    <t>766R100</t>
  </si>
  <si>
    <t>D+M Napojení na autonomní detekci okna na dveře</t>
  </si>
  <si>
    <t>-1105860813</t>
  </si>
  <si>
    <t>302</t>
  </si>
  <si>
    <t>998766103</t>
  </si>
  <si>
    <t>Přesun hmot tonážní pro konstrukce truhlářské v objektech v do 24 m</t>
  </si>
  <si>
    <t>-2013560574</t>
  </si>
  <si>
    <t>303</t>
  </si>
  <si>
    <t>998766181</t>
  </si>
  <si>
    <t>Příplatek k přesunu hmot tonážní 766 prováděný bez použití mechanizace</t>
  </si>
  <si>
    <t>1753759698</t>
  </si>
  <si>
    <t>304</t>
  </si>
  <si>
    <t>767220R01</t>
  </si>
  <si>
    <t>D+M Zábradlí schodiště</t>
  </si>
  <si>
    <t>792815203</t>
  </si>
  <si>
    <t>305</t>
  </si>
  <si>
    <t>767220R02</t>
  </si>
  <si>
    <t>D+M zábradlí ocelové přístupové rampy a schodiště</t>
  </si>
  <si>
    <t>1860327494</t>
  </si>
  <si>
    <t>306</t>
  </si>
  <si>
    <t>767220R03</t>
  </si>
  <si>
    <t>D+M zábradlí ocelové terasy a pavlače - ocel výplň tahokov</t>
  </si>
  <si>
    <t>808585242</t>
  </si>
  <si>
    <t>307</t>
  </si>
  <si>
    <t>767220R05</t>
  </si>
  <si>
    <t>D+M Vnější dveře ozn Z2/P</t>
  </si>
  <si>
    <t>-1122778485</t>
  </si>
  <si>
    <t>308</t>
  </si>
  <si>
    <t>767220R06</t>
  </si>
  <si>
    <t>D+M ocelová konstrukce zastřešení rampy - pavlač</t>
  </si>
  <si>
    <t>-1144798686</t>
  </si>
  <si>
    <t>309</t>
  </si>
  <si>
    <t>767220R07</t>
  </si>
  <si>
    <t>D+M Podlahový revizní poklop protipožární 600x600 mm</t>
  </si>
  <si>
    <t>-1208853489</t>
  </si>
  <si>
    <t>771</t>
  </si>
  <si>
    <t>Podlahy z dlaždic</t>
  </si>
  <si>
    <t>310</t>
  </si>
  <si>
    <t>771111011</t>
  </si>
  <si>
    <t>Vysátí podkladu před pokládkou dlažby</t>
  </si>
  <si>
    <t>-1127567053</t>
  </si>
  <si>
    <t>311</t>
  </si>
  <si>
    <t>771121011</t>
  </si>
  <si>
    <t>Nátěr penetrační na podlahu</t>
  </si>
  <si>
    <t>2054852140</t>
  </si>
  <si>
    <t>312</t>
  </si>
  <si>
    <t>771151011</t>
  </si>
  <si>
    <t>Samonivelační stěrka podlah pevnosti 20 MPa tl 3 mm</t>
  </si>
  <si>
    <t>350792764</t>
  </si>
  <si>
    <t>313</t>
  </si>
  <si>
    <t>771161021</t>
  </si>
  <si>
    <t>Montáž profilu ukončujícího pro plynulý přechod (dlažby s kobercem apod.)</t>
  </si>
  <si>
    <t>132680845</t>
  </si>
  <si>
    <t>314</t>
  </si>
  <si>
    <t>55343119</t>
  </si>
  <si>
    <t>profil přechodový Al narážecí 40mm dub, buk, javor, třešeň</t>
  </si>
  <si>
    <t>-1037427201</t>
  </si>
  <si>
    <t>315</t>
  </si>
  <si>
    <t>771274123</t>
  </si>
  <si>
    <t>Montáž obkladů stupnic z dlaždic protiskluzných keramických flexibilní lepidlo š do 300 mm</t>
  </si>
  <si>
    <t>-144299771</t>
  </si>
  <si>
    <t>316</t>
  </si>
  <si>
    <t>771274242</t>
  </si>
  <si>
    <t>Montáž obkladů podstupnic z dlaždic reliéfních keramických flexibilní lepidlo v do 200 mm</t>
  </si>
  <si>
    <t>-2061056984</t>
  </si>
  <si>
    <t>317</t>
  </si>
  <si>
    <t>59761003</t>
  </si>
  <si>
    <t>dlažba keramická hutná hladká do interiéru přes 9 do 12ks/m2</t>
  </si>
  <si>
    <t>-2051484201</t>
  </si>
  <si>
    <t>318</t>
  </si>
  <si>
    <t>771473122</t>
  </si>
  <si>
    <t>Montáž soklů z dlaždic keramických lepených schodišťových šikmých v do 90 mm</t>
  </si>
  <si>
    <t>475709893</t>
  </si>
  <si>
    <t>319</t>
  </si>
  <si>
    <t>59761275</t>
  </si>
  <si>
    <t>sokl-dlažba keramická slinutá hladká do interiéru i exteriéru 330x80mm</t>
  </si>
  <si>
    <t>-1179557767</t>
  </si>
  <si>
    <t>320</t>
  </si>
  <si>
    <t>771474112</t>
  </si>
  <si>
    <t>Montáž soklů z dlaždic keramických rovných flexibilní lepidlo v do 90 mm</t>
  </si>
  <si>
    <t>-1175668344</t>
  </si>
  <si>
    <t>321</t>
  </si>
  <si>
    <t>780160464</t>
  </si>
  <si>
    <t>322</t>
  </si>
  <si>
    <t>771574112</t>
  </si>
  <si>
    <t>Montáž podlah keramických hladkých lepených flexibilním lepidlem do 12 ks/ m2</t>
  </si>
  <si>
    <t>214556244</t>
  </si>
  <si>
    <t>323</t>
  </si>
  <si>
    <t>-33344374</t>
  </si>
  <si>
    <t>324</t>
  </si>
  <si>
    <t>771577114</t>
  </si>
  <si>
    <t>Příplatek k montáži podlah keramických lepených flexibilním lepidlem za spárování tmelem dvousložkovým</t>
  </si>
  <si>
    <t>90079712</t>
  </si>
  <si>
    <t>325</t>
  </si>
  <si>
    <t>771591112</t>
  </si>
  <si>
    <t>Izolace pod dlažbu nátěrem nebo stěrkou ve dvou vrstvách</t>
  </si>
  <si>
    <t>203495755</t>
  </si>
  <si>
    <t>326</t>
  </si>
  <si>
    <t>998771102</t>
  </si>
  <si>
    <t>Přesun hmot tonážní pro podlahy z dlaždic v objektech v do 12 m</t>
  </si>
  <si>
    <t>-1962362408</t>
  </si>
  <si>
    <t>327</t>
  </si>
  <si>
    <t>998771181</t>
  </si>
  <si>
    <t>Příplatek k přesunu hmot tonážní 771 prováděný bez použití mechanizace</t>
  </si>
  <si>
    <t>1095714141</t>
  </si>
  <si>
    <t>328</t>
  </si>
  <si>
    <t>776111112</t>
  </si>
  <si>
    <t>Broušení betonového podkladu povlakových podlah</t>
  </si>
  <si>
    <t>1464307196</t>
  </si>
  <si>
    <t>329</t>
  </si>
  <si>
    <t>776111311</t>
  </si>
  <si>
    <t>Vysátí podkladu povlakových podlah</t>
  </si>
  <si>
    <t>-798068903</t>
  </si>
  <si>
    <t>330</t>
  </si>
  <si>
    <t>776251121</t>
  </si>
  <si>
    <t>Lepení elektrostaticky vodivých pásů z přírodního linolea (marmolea) standardním lepidlem</t>
  </si>
  <si>
    <t>-190148526</t>
  </si>
  <si>
    <t>331</t>
  </si>
  <si>
    <t>28411069</t>
  </si>
  <si>
    <t>linoleum přírodní ze 100% dřevité moučky tl 2,5mm, zátěž 34/43, R9, hořlavost Cfl S1</t>
  </si>
  <si>
    <t>-962429271</t>
  </si>
  <si>
    <t>332</t>
  </si>
  <si>
    <t>776411111</t>
  </si>
  <si>
    <t>Montáž obvodových soklíků výšky do 80 mm</t>
  </si>
  <si>
    <t>517273288</t>
  </si>
  <si>
    <t>333</t>
  </si>
  <si>
    <t>61418110</t>
  </si>
  <si>
    <t>lišta podlahová dřevěná smrk 9x35mm</t>
  </si>
  <si>
    <t>779982838</t>
  </si>
  <si>
    <t>334</t>
  </si>
  <si>
    <t>776991121</t>
  </si>
  <si>
    <t>Základní čištění nově položených podlahovin vysátím a setřením vlhkým mopem</t>
  </si>
  <si>
    <t>-506149123</t>
  </si>
  <si>
    <t>335</t>
  </si>
  <si>
    <t>998776103</t>
  </si>
  <si>
    <t>Přesun hmot tonážní pro podlahy povlakové v objektech v do 24 m</t>
  </si>
  <si>
    <t>-639867910</t>
  </si>
  <si>
    <t>336</t>
  </si>
  <si>
    <t>998776181</t>
  </si>
  <si>
    <t>Příplatek k přesunu hmot tonážní 776 prováděný bez použití mechanizace</t>
  </si>
  <si>
    <t>1405105715</t>
  </si>
  <si>
    <t>781</t>
  </si>
  <si>
    <t>Dokončovací práce - obklady</t>
  </si>
  <si>
    <t>337</t>
  </si>
  <si>
    <t>781111011</t>
  </si>
  <si>
    <t>Ometení (oprášení) stěny při přípravě podkladu</t>
  </si>
  <si>
    <t>1230734135</t>
  </si>
  <si>
    <t>338</t>
  </si>
  <si>
    <t>781121011</t>
  </si>
  <si>
    <t>Nátěr penetrační na stěnu</t>
  </si>
  <si>
    <t>-699205418</t>
  </si>
  <si>
    <t>339</t>
  </si>
  <si>
    <t>781131112</t>
  </si>
  <si>
    <t>Izolace pod obklad nátěrem nebo stěrkou ve dvou vrstvách</t>
  </si>
  <si>
    <t>-699474525</t>
  </si>
  <si>
    <t>340</t>
  </si>
  <si>
    <t>781131241</t>
  </si>
  <si>
    <t>Izolace pod obklad těsnícími pásy vnitřní kout</t>
  </si>
  <si>
    <t>-310936308</t>
  </si>
  <si>
    <t>341</t>
  </si>
  <si>
    <t>781131242</t>
  </si>
  <si>
    <t>Izolace pod obklad těsnícími pásy vnější roh</t>
  </si>
  <si>
    <t>1927373793</t>
  </si>
  <si>
    <t>342</t>
  </si>
  <si>
    <t>781131264</t>
  </si>
  <si>
    <t>Izolace pod obklad těsnícími pásy mezi podlahou a stěnou</t>
  </si>
  <si>
    <t>-122835730</t>
  </si>
  <si>
    <t>343</t>
  </si>
  <si>
    <t>781151031</t>
  </si>
  <si>
    <t>Celoplošné vyrovnání podkladu stěrkou tl 3 mm</t>
  </si>
  <si>
    <t>507124475</t>
  </si>
  <si>
    <t>344</t>
  </si>
  <si>
    <t>781474112</t>
  </si>
  <si>
    <t>Montáž obkladů vnitřních keramických hladkých do 12 ks/m2 lepených flexibilním lepidlem</t>
  </si>
  <si>
    <t>932493473</t>
  </si>
  <si>
    <t>345</t>
  </si>
  <si>
    <t>59761026</t>
  </si>
  <si>
    <t>obklad keramický hladký do 12ks/m2</t>
  </si>
  <si>
    <t>86573990</t>
  </si>
  <si>
    <t>346</t>
  </si>
  <si>
    <t>781477111</t>
  </si>
  <si>
    <t>Příplatek k montáži obkladů vnitřních keramických hladkých za plochu do 10 m2</t>
  </si>
  <si>
    <t>-1414554375</t>
  </si>
  <si>
    <t>347</t>
  </si>
  <si>
    <t>781477114</t>
  </si>
  <si>
    <t>Příplatek k montáži obkladů vnitřních keramických hladkých za spárování tmelem dvousložkovým</t>
  </si>
  <si>
    <t>-972833683</t>
  </si>
  <si>
    <t>348</t>
  </si>
  <si>
    <t>781494111</t>
  </si>
  <si>
    <t>Plastové profily rohové lepené flexibilním lepidlem</t>
  </si>
  <si>
    <t>1187878452</t>
  </si>
  <si>
    <t>349</t>
  </si>
  <si>
    <t>781494511</t>
  </si>
  <si>
    <t>Plastové profily ukončovací lepené flexibilním lepidlem</t>
  </si>
  <si>
    <t>-1455949314</t>
  </si>
  <si>
    <t>350</t>
  </si>
  <si>
    <t>781495115</t>
  </si>
  <si>
    <t>Spárování vnitřních obkladů silikonem</t>
  </si>
  <si>
    <t>-1351974665</t>
  </si>
  <si>
    <t>351</t>
  </si>
  <si>
    <t>781495211</t>
  </si>
  <si>
    <t>Čištění vnitřních ploch stěn po provedení obkladu chemickými prostředky</t>
  </si>
  <si>
    <t>267645585</t>
  </si>
  <si>
    <t>352</t>
  </si>
  <si>
    <t>998781103</t>
  </si>
  <si>
    <t>Přesun hmot tonážní pro obklady keramické v objektech v do 24 m</t>
  </si>
  <si>
    <t>130723345</t>
  </si>
  <si>
    <t>353</t>
  </si>
  <si>
    <t>1971465859</t>
  </si>
  <si>
    <t>354</t>
  </si>
  <si>
    <t>998781181</t>
  </si>
  <si>
    <t>Příplatek k přesunu hmot tonážní 781 prováděný bez použití mechanizace</t>
  </si>
  <si>
    <t>1686034366</t>
  </si>
  <si>
    <t>783</t>
  </si>
  <si>
    <t>Dokončovací práce - nátěry</t>
  </si>
  <si>
    <t>355</t>
  </si>
  <si>
    <t>783201403</t>
  </si>
  <si>
    <t>Oprášení tesařských konstrukcí před provedením nátěru</t>
  </si>
  <si>
    <t>724416937</t>
  </si>
  <si>
    <t>356</t>
  </si>
  <si>
    <t>783214101</t>
  </si>
  <si>
    <t>Základní jednonásobný syntetický nátěr tesařských konstrukcí</t>
  </si>
  <si>
    <t>1814322553</t>
  </si>
  <si>
    <t>357</t>
  </si>
  <si>
    <t>783218101</t>
  </si>
  <si>
    <t>Lazurovací jednonásobný syntetický nátěr tesařských konstrukcí</t>
  </si>
  <si>
    <t>344966103</t>
  </si>
  <si>
    <t>358</t>
  </si>
  <si>
    <t>783301313</t>
  </si>
  <si>
    <t>Odmaštění zámečnických konstrukcí ředidlovým odmašťovačem</t>
  </si>
  <si>
    <t>-335165875</t>
  </si>
  <si>
    <t>359</t>
  </si>
  <si>
    <t>783301401</t>
  </si>
  <si>
    <t>Ometení zámečnických konstrukcí</t>
  </si>
  <si>
    <t>-76478063</t>
  </si>
  <si>
    <t>360</t>
  </si>
  <si>
    <t>783314101</t>
  </si>
  <si>
    <t>Základní jednonásobný syntetický nátěr zámečnických konstrukcí</t>
  </si>
  <si>
    <t>2086322272</t>
  </si>
  <si>
    <t>361</t>
  </si>
  <si>
    <t>783317105</t>
  </si>
  <si>
    <t>Krycí jednonásobný syntetický samozákladující nátěr zámečnických konstrukcí</t>
  </si>
  <si>
    <t>710113243</t>
  </si>
  <si>
    <t>362</t>
  </si>
  <si>
    <t>783801201</t>
  </si>
  <si>
    <t>Obroušení omítek před provedením nátěru</t>
  </si>
  <si>
    <t>-818372036</t>
  </si>
  <si>
    <t>363</t>
  </si>
  <si>
    <t>783801203</t>
  </si>
  <si>
    <t>Okartáčování omítek před provedením nátěru</t>
  </si>
  <si>
    <t>-426543486</t>
  </si>
  <si>
    <t>364</t>
  </si>
  <si>
    <t>783801503</t>
  </si>
  <si>
    <t>Omytí omítek tlakovou vodou před provedením nátěru</t>
  </si>
  <si>
    <t>1377342926</t>
  </si>
  <si>
    <t>365</t>
  </si>
  <si>
    <t>783823161</t>
  </si>
  <si>
    <t>Penetrační akrylátový nátěr omítek stupně členitosti 3</t>
  </si>
  <si>
    <t>87189900</t>
  </si>
  <si>
    <t>366</t>
  </si>
  <si>
    <t>783826311</t>
  </si>
  <si>
    <t>Mikroarmovací akrylátový nátěr omítek</t>
  </si>
  <si>
    <t>-1195570663</t>
  </si>
  <si>
    <t>784</t>
  </si>
  <si>
    <t>Dokončovací práce - malby a tapety</t>
  </si>
  <si>
    <t>367</t>
  </si>
  <si>
    <t>784111011</t>
  </si>
  <si>
    <t>Obroušení podkladu omítnutého v místnostech výšky do 3,80 m</t>
  </si>
  <si>
    <t>1458046072</t>
  </si>
  <si>
    <t>368</t>
  </si>
  <si>
    <t>784181121</t>
  </si>
  <si>
    <t>Hloubková jednonásobná penetrace podkladu v místnostech výšky do 3,80 m</t>
  </si>
  <si>
    <t>1669100798</t>
  </si>
  <si>
    <t>369</t>
  </si>
  <si>
    <t>784221101</t>
  </si>
  <si>
    <t>Dvojnásobné bílé malby ze směsí za sucha dobře otěruvzdorných v místnostech do 3,80 m</t>
  </si>
  <si>
    <t>1286644827</t>
  </si>
  <si>
    <t>789</t>
  </si>
  <si>
    <t>Povrchové úpravy ocelových konstrukcí a technologických zařízení</t>
  </si>
  <si>
    <t>370</t>
  </si>
  <si>
    <t>789412533</t>
  </si>
  <si>
    <t>Žárové stříkání zařízení členitých ZnAl 100 um</t>
  </si>
  <si>
    <t>1305553171</t>
  </si>
  <si>
    <t>03 - Technologie výtahu</t>
  </si>
  <si>
    <t>HZS - Hodinové zúčtovací sazby</t>
  </si>
  <si>
    <t>HZS</t>
  </si>
  <si>
    <t>Hodinové zúčtovací sazby</t>
  </si>
  <si>
    <t>R01</t>
  </si>
  <si>
    <t>D+M technologie výtahu včetně elektroinstalce</t>
  </si>
  <si>
    <t>512</t>
  </si>
  <si>
    <t>1719858752</t>
  </si>
  <si>
    <t>04 - Zdravotechnické instalace</t>
  </si>
  <si>
    <t>D1 - POTRUBÍ</t>
  </si>
  <si>
    <t>D10 - Odvodnění stoupaček vzduchotechnického potrubí - celý objekt</t>
  </si>
  <si>
    <t>D3 - ARMATURY, PŘÍSLUŠENSTVÍ</t>
  </si>
  <si>
    <t>D1</t>
  </si>
  <si>
    <t>POTRUBÍ</t>
  </si>
  <si>
    <t>Pol123</t>
  </si>
  <si>
    <t>Hostalen DN 32 (PN10) - včetně kotevního materiálu, izolace a tvarovek</t>
  </si>
  <si>
    <t>-1528404683</t>
  </si>
  <si>
    <t>Pol124</t>
  </si>
  <si>
    <t>vybourání  rýhy šířky 0,3 v podlaze a likvidace suti. Následně poté uvedení povrchu do původního stavu (dle skladby podlahy)-  2 m2</t>
  </si>
  <si>
    <t>1489624481</t>
  </si>
  <si>
    <t>Pol125</t>
  </si>
  <si>
    <t>prostupy stropem a vybourání pro stoupačku DN32</t>
  </si>
  <si>
    <t>516462631</t>
  </si>
  <si>
    <t>Pol126</t>
  </si>
  <si>
    <t>Hostalen DN 32 (PN10) -  včetně kotevního materiálu, izolace a tvarovek</t>
  </si>
  <si>
    <t>1559889383</t>
  </si>
  <si>
    <t>Pol127</t>
  </si>
  <si>
    <t>Hostalen DN 25 (PN10) -  včetně kotevního materiálu, izolace a tvarovek</t>
  </si>
  <si>
    <t>1707935435</t>
  </si>
  <si>
    <t>-1939399844</t>
  </si>
  <si>
    <t>Pol128</t>
  </si>
  <si>
    <t>Hostalen DN 20 (PN10) -  včetně kotevního materiálu, izolace a tvarovek</t>
  </si>
  <si>
    <t>1726140260</t>
  </si>
  <si>
    <t>1863437451</t>
  </si>
  <si>
    <t>Pol129</t>
  </si>
  <si>
    <t>Hostalen DN 20 (PN10) -  včetně kotevního materiálu, izolace a tvarovek - TUV</t>
  </si>
  <si>
    <t>-197780479</t>
  </si>
  <si>
    <t>1048625186</t>
  </si>
  <si>
    <t>Pol130</t>
  </si>
  <si>
    <t>vybourání  rýhy šířky 0,3 v podlaze a likvidace suti. Následně poté uvedení povrchu do původního stavu (dle skladby podlahy)-  6 m2</t>
  </si>
  <si>
    <t>1916767807</t>
  </si>
  <si>
    <t>Pol131</t>
  </si>
  <si>
    <t>prostupy stropem, zdí  a vybourání pro stoupačky, zasekání do zdí  - uvedení do původního stavu</t>
  </si>
  <si>
    <t>1018589236</t>
  </si>
  <si>
    <t>Pol136</t>
  </si>
  <si>
    <t>-419730180</t>
  </si>
  <si>
    <t>Pol137</t>
  </si>
  <si>
    <t>1991119658</t>
  </si>
  <si>
    <t>Pol138</t>
  </si>
  <si>
    <t>-2126027634</t>
  </si>
  <si>
    <t>Pol139</t>
  </si>
  <si>
    <t>vybourání  rýhy šířky 0,3 v podlaze a likvidace suti. Následně poté uvedení povrchu do původního stavu (dle skladby podlahy)-  30 m2</t>
  </si>
  <si>
    <t>-106544922</t>
  </si>
  <si>
    <t>1844209399</t>
  </si>
  <si>
    <t>Pol140</t>
  </si>
  <si>
    <t>-814195644</t>
  </si>
  <si>
    <t>934696256</t>
  </si>
  <si>
    <t>Pol141</t>
  </si>
  <si>
    <t>Provedení potrubí přes zelenou střechu -  tepel. izolací tl. 30 cm</t>
  </si>
  <si>
    <t>1619919866</t>
  </si>
  <si>
    <t>Pol143</t>
  </si>
  <si>
    <t>PE D63 včetně výkopu a obnovy původních vrstev</t>
  </si>
  <si>
    <t>-1751296352</t>
  </si>
  <si>
    <t>Pol144</t>
  </si>
  <si>
    <t>vybourání  prostupu a likvidace suti. Následně poté uvedení  do původního stavu</t>
  </si>
  <si>
    <t>-2068841019</t>
  </si>
  <si>
    <t>Pol151</t>
  </si>
  <si>
    <t>napojení dešťových svodů - potrubí  PP, PVC včetně výkopu a obnovy ploch</t>
  </si>
  <si>
    <t>290081856</t>
  </si>
  <si>
    <t>Pol152</t>
  </si>
  <si>
    <t>napojení dešťových svodů - 125/150 - 2x, 125/125 2x, 125/200 1x</t>
  </si>
  <si>
    <t>-343548058</t>
  </si>
  <si>
    <t>Pol153</t>
  </si>
  <si>
    <t>šachty plastové DN 400 - na potrubí DN200</t>
  </si>
  <si>
    <t>-1682474775</t>
  </si>
  <si>
    <t>Pol154</t>
  </si>
  <si>
    <t>svodná kanalizace DN150 potrubí  PP, PVC včetně výkopu a obnovy ploch</t>
  </si>
  <si>
    <t>-434196779</t>
  </si>
  <si>
    <t>Pol155</t>
  </si>
  <si>
    <t>svodná kanalizace DN125 potrubí  PP, PVC včetně výkopu a obnovy ploch</t>
  </si>
  <si>
    <t>-1527764763</t>
  </si>
  <si>
    <t>Pol156</t>
  </si>
  <si>
    <t>dešťové svody 8x DN100</t>
  </si>
  <si>
    <t>1044874475</t>
  </si>
  <si>
    <t>Pol157</t>
  </si>
  <si>
    <t>stoupací potrubí DN100 5x včetně bouracích a stavebních úprav s lilvidací suti</t>
  </si>
  <si>
    <t>431154675</t>
  </si>
  <si>
    <t>Pol158</t>
  </si>
  <si>
    <t>stoupací potrubí DN70 1x včetně bouracích a stavebních úprav s lilvidací suti</t>
  </si>
  <si>
    <t>-904532634</t>
  </si>
  <si>
    <t>Pol159</t>
  </si>
  <si>
    <t>stoupací potrubí DN125 x včetně bouracích a stavebních úprav s lilvidací suti</t>
  </si>
  <si>
    <t>1586738297</t>
  </si>
  <si>
    <t>-1221466888</t>
  </si>
  <si>
    <t>Pol160</t>
  </si>
  <si>
    <t>-978562737</t>
  </si>
  <si>
    <t>Pol161</t>
  </si>
  <si>
    <t>987196521</t>
  </si>
  <si>
    <t>Pol162</t>
  </si>
  <si>
    <t>svodná kanalizace DN100 potrubí  PP, PVC včetně výkopu a obnovy ploch</t>
  </si>
  <si>
    <t>-391566203</t>
  </si>
  <si>
    <t>Pol163</t>
  </si>
  <si>
    <t>vniřní kanalizace DN 50</t>
  </si>
  <si>
    <t>22755245</t>
  </si>
  <si>
    <t>192360494</t>
  </si>
  <si>
    <t>-1023339064</t>
  </si>
  <si>
    <t>Pol164</t>
  </si>
  <si>
    <t>stoupací potrubí DN100 3x včetně bouracích a stavebních úprav s lilvidací suti</t>
  </si>
  <si>
    <t>116133483</t>
  </si>
  <si>
    <t>Pol165</t>
  </si>
  <si>
    <t>vniřní kanalizace DN 100</t>
  </si>
  <si>
    <t>1678772343</t>
  </si>
  <si>
    <t>-204928619</t>
  </si>
  <si>
    <t>Pol166</t>
  </si>
  <si>
    <t>dešťové svody 9x</t>
  </si>
  <si>
    <t>-1948649766</t>
  </si>
  <si>
    <t>Pol167</t>
  </si>
  <si>
    <t>dešťové potrubí střecha</t>
  </si>
  <si>
    <t>-2103215726</t>
  </si>
  <si>
    <t>Pol168</t>
  </si>
  <si>
    <t>stoupací potrubí DN100 5x včetně bouracích a stavebních úprav s lilvidací suti ukončenéVH125</t>
  </si>
  <si>
    <t>1900671266</t>
  </si>
  <si>
    <t>Pol169</t>
  </si>
  <si>
    <t>vniřní potrubí DN125</t>
  </si>
  <si>
    <t>1542267057</t>
  </si>
  <si>
    <t>D10</t>
  </si>
  <si>
    <t>Odvodnění stoupaček vzduchotechnického potrubí - celý objekt</t>
  </si>
  <si>
    <t>Pol170</t>
  </si>
  <si>
    <t>5x provedení odvodu okapů z digestoří a odsávacích zařízení přes kanalizační potrubí DN 40 dl. 3 m  a hadice 1" 2 m  včetně kotevního materiálu,  spojek a pomocných stavebních prací</t>
  </si>
  <si>
    <t>kpl</t>
  </si>
  <si>
    <t>806203424</t>
  </si>
  <si>
    <t>D3</t>
  </si>
  <si>
    <t>ARMATURY, PŘÍSLUŠENSTVÍ</t>
  </si>
  <si>
    <t>Pol132</t>
  </si>
  <si>
    <t>KK 25  -  KULOVÝ KOHOUT</t>
  </si>
  <si>
    <t>980051325</t>
  </si>
  <si>
    <t>Pol133</t>
  </si>
  <si>
    <t>KK 20  -  KULOVÝ KOHOUT</t>
  </si>
  <si>
    <t>-1193947818</t>
  </si>
  <si>
    <t>Pol134</t>
  </si>
  <si>
    <t>D20 - VENTIL  - HADICE</t>
  </si>
  <si>
    <t>1170509950</t>
  </si>
  <si>
    <t>1713356037</t>
  </si>
  <si>
    <t>1653799721</t>
  </si>
  <si>
    <t>Pol135</t>
  </si>
  <si>
    <t>Průt.ohřívač CLAGE MH6 5,7 kW, 230V, 25A</t>
  </si>
  <si>
    <t>765033248</t>
  </si>
  <si>
    <t>Pol142</t>
  </si>
  <si>
    <t>KK(K125) 3/4"</t>
  </si>
  <si>
    <t>595075555</t>
  </si>
  <si>
    <t>-1549442356</t>
  </si>
  <si>
    <t>Pol145</t>
  </si>
  <si>
    <t>navrtávací pas 100/50? - jaký je profil potrubí na které se napojuje</t>
  </si>
  <si>
    <t>-1371371763</t>
  </si>
  <si>
    <t>Pol146</t>
  </si>
  <si>
    <t>PŘÍPOJKOVÝ UZÁVĚR DN 2" - ARMATURA S PRODLOUŽENOU ŽIVOTNOSTÍ</t>
  </si>
  <si>
    <t>-1029396013</t>
  </si>
  <si>
    <t>Pol147</t>
  </si>
  <si>
    <t>ŠOUPÁTKOVÁ ZEMNÍ SOUPRAVA TELESKOPICKÁ</t>
  </si>
  <si>
    <t>507763503</t>
  </si>
  <si>
    <t>Pol148</t>
  </si>
  <si>
    <t>PODKLADOVÁ DESKA</t>
  </si>
  <si>
    <t>112293853</t>
  </si>
  <si>
    <t>Pol149</t>
  </si>
  <si>
    <t>ULIČNÍ POKLOP - hrneček</t>
  </si>
  <si>
    <t>-796350339</t>
  </si>
  <si>
    <t>Pol150</t>
  </si>
  <si>
    <t>vodoměrná sestava s vodoměrem ELIN Qn6.</t>
  </si>
  <si>
    <t>150218400</t>
  </si>
  <si>
    <t>721212122</t>
  </si>
  <si>
    <t>Odtokový sprchový žlab délky 750 mm s krycím roštem a zápachovou uzávěrkou</t>
  </si>
  <si>
    <t>-1256468120</t>
  </si>
  <si>
    <t>721226511</t>
  </si>
  <si>
    <t>Zápachová uzávěrka podomítková pro pračku a myčku DN 40</t>
  </si>
  <si>
    <t>213361657</t>
  </si>
  <si>
    <t>63925439</t>
  </si>
  <si>
    <t>734313097</t>
  </si>
  <si>
    <t>722250143</t>
  </si>
  <si>
    <t>Hydrantový systém s tvarově stálou hadicí D 25 x 30 m prosklený</t>
  </si>
  <si>
    <t>-473404040</t>
  </si>
  <si>
    <t>722262213</t>
  </si>
  <si>
    <t>Vodoměr závitový jednovtokový suchoběžný do 40°C G 3/4"x 130 mm Qn 1,5 m3/h horizontální</t>
  </si>
  <si>
    <t>-71135136</t>
  </si>
  <si>
    <t>998722103</t>
  </si>
  <si>
    <t>Přesun hmot tonážní pro vnitřní vodovod v objektech v do 24 m</t>
  </si>
  <si>
    <t>-47742739</t>
  </si>
  <si>
    <t>998722181</t>
  </si>
  <si>
    <t>Příplatek k přesunu hmot tonážní 722 prováděný bez použití mechanizace</t>
  </si>
  <si>
    <t>-1751627639</t>
  </si>
  <si>
    <t>725112182</t>
  </si>
  <si>
    <t>Kombi klozet s úspornou armaturou odpad svislý</t>
  </si>
  <si>
    <t>-1568908077</t>
  </si>
  <si>
    <t>725211604</t>
  </si>
  <si>
    <t>Umyvadlo keramické bílé šířky 650 mm bez krytu na sifon připevněné na stěnu šrouby</t>
  </si>
  <si>
    <t>320328241</t>
  </si>
  <si>
    <t>725211604R0</t>
  </si>
  <si>
    <t>Pračka na prádlo</t>
  </si>
  <si>
    <t>-34953491</t>
  </si>
  <si>
    <t>725211604R01</t>
  </si>
  <si>
    <t>Dvojumyvadlo keramické bílé šířky 650 mm bez krytu na sifon připevněné na stěnu šrouby</t>
  </si>
  <si>
    <t>2006607826</t>
  </si>
  <si>
    <t>725211604R02</t>
  </si>
  <si>
    <t>Myčka na nádobí</t>
  </si>
  <si>
    <t>-1000034716</t>
  </si>
  <si>
    <t>725211604R03</t>
  </si>
  <si>
    <t>Sušička na prádlo</t>
  </si>
  <si>
    <t>1305116114</t>
  </si>
  <si>
    <t>725244523</t>
  </si>
  <si>
    <t>Zástěna sprchová rohová rámová se skleněnou výplní tl. 4 a 5 mm dveře posuvné dvoudílné vstup z rohu na vaničku 900x900 mm</t>
  </si>
  <si>
    <t>-912465548</t>
  </si>
  <si>
    <t>725311121</t>
  </si>
  <si>
    <t>Dřez jednoduchý nerezový se zápachovou uzávěrkou s odkapávací plochou 560x480 mm a miskou</t>
  </si>
  <si>
    <t>1574744564</t>
  </si>
  <si>
    <t>725331111</t>
  </si>
  <si>
    <t>Výlevka bez výtokových armatur keramická se sklopnou plastovou mřížkou 500 mm</t>
  </si>
  <si>
    <t>-818429416</t>
  </si>
  <si>
    <t>725532114</t>
  </si>
  <si>
    <t>Elektrický ohřívač zásobníkový akumulační závěsný svislý 80 l / 3 kW</t>
  </si>
  <si>
    <t>-699334152</t>
  </si>
  <si>
    <t>725532126</t>
  </si>
  <si>
    <t>Elektrický ohřívač zásobníkový akumulační závěsný svislý 200 l / 2,2 kW</t>
  </si>
  <si>
    <t>-1303695042</t>
  </si>
  <si>
    <t>725535212</t>
  </si>
  <si>
    <t>Ventil pojistný G 3/4"</t>
  </si>
  <si>
    <t>-1955683786</t>
  </si>
  <si>
    <t>725535222</t>
  </si>
  <si>
    <t>Ventil pojistný bezpečnostní souprava s redukčním ventilem a výlevkou</t>
  </si>
  <si>
    <t>-1762885336</t>
  </si>
  <si>
    <t>725821325</t>
  </si>
  <si>
    <t>Baterie dřezová stojánková páková s otáčivým kulatým ústím a délkou ramínka 220 mm</t>
  </si>
  <si>
    <t>-2131605470</t>
  </si>
  <si>
    <t>725822613</t>
  </si>
  <si>
    <t>Baterie umyvadlová stojánková páková s výpustí</t>
  </si>
  <si>
    <t>-1782579113</t>
  </si>
  <si>
    <t>725841322</t>
  </si>
  <si>
    <t>Baterie sprchová nástěnná klasická s roztečí 150 mm</t>
  </si>
  <si>
    <t>184315567</t>
  </si>
  <si>
    <t>998725103</t>
  </si>
  <si>
    <t>Přesun hmot tonážní pro zařizovací předměty v objektech v do 24 m</t>
  </si>
  <si>
    <t>-315148754</t>
  </si>
  <si>
    <t>998725181</t>
  </si>
  <si>
    <t>Příplatek k přesunu hmot tonážní 725 prováděný bez použití mechanizace</t>
  </si>
  <si>
    <t>-178454417</t>
  </si>
  <si>
    <t>05 - Vzduchotechnické zařízení</t>
  </si>
  <si>
    <t xml:space="preserve"> </t>
  </si>
  <si>
    <t>D1 - zařízení č. 1</t>
  </si>
  <si>
    <t>D2 - - větrání koupelen a WC v bytech ve 2.NP - 3.NP</t>
  </si>
  <si>
    <t xml:space="preserve">    D3 - ohebná zvukově izolovaná hadice</t>
  </si>
  <si>
    <t xml:space="preserve">    D4 - potrubí kruhové těsné - s gumovým těsněním z pozinkovaného plechu, vč. mont. mater.</t>
  </si>
  <si>
    <t>D5 - zařízení č. 2</t>
  </si>
  <si>
    <t>D6 - - odvětrání kychyňských digestoří v bytech ve 2.NP - 3.NP</t>
  </si>
  <si>
    <t>D7 - zařízení č. 3</t>
  </si>
  <si>
    <t>D8 - - větrání skladů a šaten v 1.NP - 3.NP</t>
  </si>
  <si>
    <t>D9 - zařízení č. 4</t>
  </si>
  <si>
    <t>D10 - - chlazení technické místnosti v 1.NP</t>
  </si>
  <si>
    <t>D11 - zařízení č. 5</t>
  </si>
  <si>
    <t>D12 - - větrání CHÚC výtahové šachty</t>
  </si>
  <si>
    <t xml:space="preserve">    D13 - potrubí čtyřhranné sk.I, vč. mont. mater.</t>
  </si>
  <si>
    <t>D14 - zařízení č. 6</t>
  </si>
  <si>
    <t>D15 - - větrání výtahové šachty</t>
  </si>
  <si>
    <t>D16 - zařízení č. 7</t>
  </si>
  <si>
    <t>D17 - - přesunutí stávající VZT pro bistro v 1.NP</t>
  </si>
  <si>
    <t xml:space="preserve">    D18 - potrubí kruhové SPIRO těsné - Safe, vč. mont. mater.</t>
  </si>
  <si>
    <t>D19 - zařízení společné</t>
  </si>
  <si>
    <t xml:space="preserve">D20 - </t>
  </si>
  <si>
    <t>zařízení č. 1</t>
  </si>
  <si>
    <t>D2</t>
  </si>
  <si>
    <t>- větrání koupelen a WC v bytech ve 2.NP - 3.NP</t>
  </si>
  <si>
    <t>Pol99</t>
  </si>
  <si>
    <t>malý radiální zazdívací ventilátor</t>
  </si>
  <si>
    <t>Pol102</t>
  </si>
  <si>
    <t>malý radiální ventilátor pro trvalé větrání</t>
  </si>
  <si>
    <t>Pol175</t>
  </si>
  <si>
    <t>vsuvný tlumič hluku pr. 100 mm, dl. 0,3 m</t>
  </si>
  <si>
    <t>Pol176</t>
  </si>
  <si>
    <t>vsuvný tlumič hluku pr. 75 mm, dl. 0,3 m - 6 ks</t>
  </si>
  <si>
    <t>Pol177</t>
  </si>
  <si>
    <t>výfuková stříška pr. 280 mm</t>
  </si>
  <si>
    <t>Pol178</t>
  </si>
  <si>
    <t>výfuková stříška pr. 180 mm</t>
  </si>
  <si>
    <t>ohebná zvukově izolovaná hadice</t>
  </si>
  <si>
    <t>Pol179</t>
  </si>
  <si>
    <t>pr. 100 mm (4x 1,5m)</t>
  </si>
  <si>
    <t>Pol180</t>
  </si>
  <si>
    <t>pr. 80 mm (7x 1,5m)</t>
  </si>
  <si>
    <t>D4</t>
  </si>
  <si>
    <t>potrubí kruhové těsné - s gumovým těsněním z pozinkovaného plechu, vč. mont. mater.</t>
  </si>
  <si>
    <t>Pol181</t>
  </si>
  <si>
    <t>do pr. 200 mm / 30% (4m +4m +8m +12m +13m +4m +6m + 9m)</t>
  </si>
  <si>
    <t>Pol7</t>
  </si>
  <si>
    <t>požární izolace EI 30</t>
  </si>
  <si>
    <t>Pol8</t>
  </si>
  <si>
    <t>tepelná izolace tl. 40 mm do plechu</t>
  </si>
  <si>
    <t>D5</t>
  </si>
  <si>
    <t>zařízení č. 2</t>
  </si>
  <si>
    <t>D6</t>
  </si>
  <si>
    <t>- odvětrání kychyňských digestoří v bytech ve 2.NP - 3.NP</t>
  </si>
  <si>
    <t>Pol182</t>
  </si>
  <si>
    <t>zpětná klapka těsná pr. 125 mm</t>
  </si>
  <si>
    <t>Pol183</t>
  </si>
  <si>
    <t>výfuková stříška pr. 315 mm</t>
  </si>
  <si>
    <t>Pol184</t>
  </si>
  <si>
    <t>výfuková stříška pr. 200 mm</t>
  </si>
  <si>
    <t>Pol185</t>
  </si>
  <si>
    <t>do pr. 225 mm / 30% (7m + 7m + 4m + 15m + 4m + 15m + 13m)</t>
  </si>
  <si>
    <t>D7</t>
  </si>
  <si>
    <t>zařízení č. 3</t>
  </si>
  <si>
    <t>D8</t>
  </si>
  <si>
    <t>- větrání skladů a šaten v 1.NP - 3.NP</t>
  </si>
  <si>
    <t>Pol186</t>
  </si>
  <si>
    <t>malý radiální stěnový ventilátor</t>
  </si>
  <si>
    <t>Pol187</t>
  </si>
  <si>
    <t>Pol188</t>
  </si>
  <si>
    <t>Pol189</t>
  </si>
  <si>
    <t>pr. 100 mm (16x 1,5m)</t>
  </si>
  <si>
    <t>Pol190</t>
  </si>
  <si>
    <t>do pr. 160 mm / 30% (6m + 4m + 5m + 19m + 10m + 11m)</t>
  </si>
  <si>
    <t>D9</t>
  </si>
  <si>
    <t>zařízení č. 4</t>
  </si>
  <si>
    <t>- chlazení technické místnosti v 1.NP</t>
  </si>
  <si>
    <t>Pol191</t>
  </si>
  <si>
    <t>venkovní kondenzační jednotka SPLIT systém</t>
  </si>
  <si>
    <t>Pol192</t>
  </si>
  <si>
    <t>vnitřní nástěnná jednotka (m.č. 0.01)</t>
  </si>
  <si>
    <t>Pol193</t>
  </si>
  <si>
    <t>chladovody 6,35/9,52 mm (9m + 6m + 5m)</t>
  </si>
  <si>
    <t>Pol194</t>
  </si>
  <si>
    <t>napojení a zprovoznění zařízení č. 4.1</t>
  </si>
  <si>
    <t>hod</t>
  </si>
  <si>
    <t>D11</t>
  </si>
  <si>
    <t>zařízení č. 5</t>
  </si>
  <si>
    <t>D12</t>
  </si>
  <si>
    <t>- větrání CHÚC výtahové šachty</t>
  </si>
  <si>
    <t>Pol195</t>
  </si>
  <si>
    <t>přívodní potrubní ventilátor pr. 200 mm</t>
  </si>
  <si>
    <t>Pol196</t>
  </si>
  <si>
    <t>protidešťová žaluzie pr. 250 mm</t>
  </si>
  <si>
    <t>Pol197</t>
  </si>
  <si>
    <t>uzavírací klapka kruhová pr. 200 mm</t>
  </si>
  <si>
    <t>Pol198</t>
  </si>
  <si>
    <t>krycí mřížka kruhová pr. 250 mm</t>
  </si>
  <si>
    <t>Pol199</t>
  </si>
  <si>
    <t>přetlaková klapka s nastaveným tlakem 450x315 mm, 10 Pa</t>
  </si>
  <si>
    <t>Pol200</t>
  </si>
  <si>
    <t>protidešťová žaluzie 450x315 mm</t>
  </si>
  <si>
    <t>Pol201</t>
  </si>
  <si>
    <t>do pr. 250 mm / 40% (5m + 3m)</t>
  </si>
  <si>
    <t>D13</t>
  </si>
  <si>
    <t>potrubí čtyřhranné sk.I, vč. mont. mater.</t>
  </si>
  <si>
    <t>Pol202</t>
  </si>
  <si>
    <t>do obvodu 1 600 mm / 0% (1m)</t>
  </si>
  <si>
    <t>Pol28</t>
  </si>
  <si>
    <t>tepelná izolace tl. 40 mm do AL polepu</t>
  </si>
  <si>
    <t>D14</t>
  </si>
  <si>
    <t>zařízení č. 6</t>
  </si>
  <si>
    <t>D15</t>
  </si>
  <si>
    <t>- větrání výtahové šachty</t>
  </si>
  <si>
    <t>Pol203</t>
  </si>
  <si>
    <t>výfuková stříška pr. 250 mm</t>
  </si>
  <si>
    <t>Pol204</t>
  </si>
  <si>
    <t>do pr. 250 mm / 0% (3m)</t>
  </si>
  <si>
    <t>D16</t>
  </si>
  <si>
    <t>zařízení č. 7</t>
  </si>
  <si>
    <t>D17</t>
  </si>
  <si>
    <t>- přesunutí stávající VZT pro bistro v 1.NP</t>
  </si>
  <si>
    <t>Pol31</t>
  </si>
  <si>
    <t>radiální ventilátor - stávající</t>
  </si>
  <si>
    <t>Pol32</t>
  </si>
  <si>
    <t>potrubní ventilátor - stávající</t>
  </si>
  <si>
    <t>D18</t>
  </si>
  <si>
    <t>potrubí kruhové SPIRO těsné - Safe, vč. mont. mater.</t>
  </si>
  <si>
    <t>Pol33</t>
  </si>
  <si>
    <t>do pr. 355 mm / 50%</t>
  </si>
  <si>
    <t>Pol205</t>
  </si>
  <si>
    <t>do pr. 200 mm / 50%</t>
  </si>
  <si>
    <t>Pol206</t>
  </si>
  <si>
    <t>demontáž + montáž stávající VZT</t>
  </si>
  <si>
    <t>D19</t>
  </si>
  <si>
    <t>zařízení společné</t>
  </si>
  <si>
    <t>D20</t>
  </si>
  <si>
    <t>Pol207</t>
  </si>
  <si>
    <t>montáž</t>
  </si>
  <si>
    <t>Pol208</t>
  </si>
  <si>
    <t>mechanické zaregulování a zprovoznění VZT zařízení</t>
  </si>
  <si>
    <t>Pol209</t>
  </si>
  <si>
    <t>doprava</t>
  </si>
  <si>
    <t>km</t>
  </si>
  <si>
    <t>06 - Slaboproud a EZS</t>
  </si>
  <si>
    <t>D1 - Autonomní detekce kouře</t>
  </si>
  <si>
    <t>D2 - Poplachová zabezpečovací signalizace</t>
  </si>
  <si>
    <t>D3 - Domácí telefon</t>
  </si>
  <si>
    <t>D4 - Strukturovaná kabeláž</t>
  </si>
  <si>
    <t>D5 - Společná televizní anténa</t>
  </si>
  <si>
    <t>D6 - Lokální detekce kouře</t>
  </si>
  <si>
    <t>D7 - Ostatní</t>
  </si>
  <si>
    <t>Autonomní detekce kouře</t>
  </si>
  <si>
    <t>Pol38</t>
  </si>
  <si>
    <t>Opticko kouřový hlásič autonomní</t>
  </si>
  <si>
    <t>Pol39</t>
  </si>
  <si>
    <t>Alkalická baterie 9V</t>
  </si>
  <si>
    <t>Pol40</t>
  </si>
  <si>
    <t>Podružný materiál</t>
  </si>
  <si>
    <t>%</t>
  </si>
  <si>
    <t>Poplachová zabezpečovací signalizace</t>
  </si>
  <si>
    <t>Pol41</t>
  </si>
  <si>
    <t>Poplachová ústředna 50 zón v plastovém krytu, baterie 7Ah, základní počet zón na desce min.8.</t>
  </si>
  <si>
    <t>Pol42</t>
  </si>
  <si>
    <t>Venkovní zálohovaná siréna včetně aku</t>
  </si>
  <si>
    <t>Pol43</t>
  </si>
  <si>
    <t>Ovládací klávesnice s dispelejem</t>
  </si>
  <si>
    <t>Pol44</t>
  </si>
  <si>
    <t>Magnetický kontakt</t>
  </si>
  <si>
    <t>Pol45</t>
  </si>
  <si>
    <t>Propojovací krabice s kontaktem</t>
  </si>
  <si>
    <t>Pol46</t>
  </si>
  <si>
    <t>Pohybový PIR detektor</t>
  </si>
  <si>
    <t>Pol47</t>
  </si>
  <si>
    <t>GSM komunikátor (SIM kartu dodá investor)</t>
  </si>
  <si>
    <t>Pol48</t>
  </si>
  <si>
    <t>Kabel SYKFY 3x2x0,5</t>
  </si>
  <si>
    <t>Pol49</t>
  </si>
  <si>
    <t>Trubka ohebná 20mm</t>
  </si>
  <si>
    <t>Pol50</t>
  </si>
  <si>
    <t>Vysekání drážky 25mm včetně sádrování</t>
  </si>
  <si>
    <t>Domácí telefon</t>
  </si>
  <si>
    <t>Pol51</t>
  </si>
  <si>
    <t>Video Intercom 2. generace, nerezový hlavní modul kamery 2Mpx, FishEye</t>
  </si>
  <si>
    <t>Pol52</t>
  </si>
  <si>
    <t>Modul interkomu se 6 tlačítky</t>
  </si>
  <si>
    <t>Pol53</t>
  </si>
  <si>
    <t>Povětrnostní mřížka nerezová</t>
  </si>
  <si>
    <t>Pol54</t>
  </si>
  <si>
    <t>Instalční krabice pro venkovní tablo zápustná</t>
  </si>
  <si>
    <t>Pol55</t>
  </si>
  <si>
    <t>Vnitřní dotykový 7“ stolní videotelefon s HD kamerou (master jednotka) so služební místnosti</t>
  </si>
  <si>
    <t>Pol56</t>
  </si>
  <si>
    <t>Handsfree jednotka s displejem 7" PoE</t>
  </si>
  <si>
    <t>Pol57</t>
  </si>
  <si>
    <t>Zvonkové tlačítko</t>
  </si>
  <si>
    <t>Pol58</t>
  </si>
  <si>
    <t>Instalační krabice pro zvonkové tlačítko</t>
  </si>
  <si>
    <t>Pol59</t>
  </si>
  <si>
    <t>Elektrický zámek nízkooběrový</t>
  </si>
  <si>
    <t>Pol60</t>
  </si>
  <si>
    <t>Konekttory RJ45</t>
  </si>
  <si>
    <t>Pol61</t>
  </si>
  <si>
    <t>Datový kabel UTP cat.5e</t>
  </si>
  <si>
    <t>Pol62</t>
  </si>
  <si>
    <t>Switch 8x100TX PoE (1xHi-PoE- 60W) + 2x Gb, 110W - dosah až 250m</t>
  </si>
  <si>
    <t>Strukturovaná kabeláž</t>
  </si>
  <si>
    <t>Pol63</t>
  </si>
  <si>
    <t>Nástenný datový rovzaděč 16U</t>
  </si>
  <si>
    <t>Pol64</t>
  </si>
  <si>
    <t>Vyvazovací panel s oky 1U</t>
  </si>
  <si>
    <t>Pol65</t>
  </si>
  <si>
    <t>Napájecí panel s přepěťovou ochranou 3.stupně 5x230V</t>
  </si>
  <si>
    <t>Pol66</t>
  </si>
  <si>
    <t>Datová zásvuka 2xRJ45 kompletní (vč. Nossné masky, keystone, rámečku)</t>
  </si>
  <si>
    <t>Pol67</t>
  </si>
  <si>
    <t>Isntalační krabice KU68</t>
  </si>
  <si>
    <t>Pol171</t>
  </si>
  <si>
    <t>Instalační krabice do SDK s požární odolností</t>
  </si>
  <si>
    <t>Pol68</t>
  </si>
  <si>
    <t>Patchpanel 24portů cat.6</t>
  </si>
  <si>
    <t>Pol69</t>
  </si>
  <si>
    <t>Datový kabel UTP cat.6</t>
  </si>
  <si>
    <t>Pol70</t>
  </si>
  <si>
    <t>Trubka ohebná 25mm</t>
  </si>
  <si>
    <t>Pol71</t>
  </si>
  <si>
    <t>Vysekání drážky 32mm včetně sádrování</t>
  </si>
  <si>
    <t>Pol72</t>
  </si>
  <si>
    <t>Patchkabel cat.6 1m</t>
  </si>
  <si>
    <t>Pol73</t>
  </si>
  <si>
    <t>Patchkabel cat.6 2m</t>
  </si>
  <si>
    <t>Společná televizní anténa</t>
  </si>
  <si>
    <t>Pol74</t>
  </si>
  <si>
    <t>Anténní stožár pozinkovaný, atyp.v 3m nad střechu,  včetně kotvení</t>
  </si>
  <si>
    <t>Pol75</t>
  </si>
  <si>
    <t>Výložné ráhno jednostranné vč. upevňovacího třmenu</t>
  </si>
  <si>
    <t>Pol76</t>
  </si>
  <si>
    <t>Drát uzemňovací FeZn pr. 8 mm, vč. Podpěr</t>
  </si>
  <si>
    <t>Pol77</t>
  </si>
  <si>
    <t>Svorka hromosvodová</t>
  </si>
  <si>
    <t>Pol78</t>
  </si>
  <si>
    <t>Vodič CY 6mm, zž, s PVC izolací</t>
  </si>
  <si>
    <t>Pol79</t>
  </si>
  <si>
    <t>Anténa pro příjem FM stanic</t>
  </si>
  <si>
    <t>Pol80</t>
  </si>
  <si>
    <t>Annéna pro příjem pozemního vysílání</t>
  </si>
  <si>
    <t>Pol81</t>
  </si>
  <si>
    <t>BNC konektor krimpovací</t>
  </si>
  <si>
    <t>Pol82</t>
  </si>
  <si>
    <t>Zásuvka TV,R komplet s krytem a rámečkem (koncová)</t>
  </si>
  <si>
    <t>Pol83</t>
  </si>
  <si>
    <t>Instalační krabice KU68</t>
  </si>
  <si>
    <t>Pol84</t>
  </si>
  <si>
    <t>Připojení koax. kabelu na anténu, zásuvku, či konektor</t>
  </si>
  <si>
    <t>Pol85</t>
  </si>
  <si>
    <t>Slučovač TV FM</t>
  </si>
  <si>
    <t>Pol86</t>
  </si>
  <si>
    <t>přepěťové ochrany koax včetně krabice</t>
  </si>
  <si>
    <t>Pol87</t>
  </si>
  <si>
    <t>Programovatelný zesilovač</t>
  </si>
  <si>
    <t>Pol88</t>
  </si>
  <si>
    <t>Útlumový článek 0-20 dB</t>
  </si>
  <si>
    <t>Pol89</t>
  </si>
  <si>
    <t>F konektor profi</t>
  </si>
  <si>
    <t>Pol90</t>
  </si>
  <si>
    <t>Rozvodni pro STA plechová, 600x1000 uzamykatelná (bez požární odolnosti)</t>
  </si>
  <si>
    <t>Pol91</t>
  </si>
  <si>
    <t>Rozvodni pro STA plechová, 600x600 uzamykatelná (bez požární odolnosti)</t>
  </si>
  <si>
    <t>Pol92</t>
  </si>
  <si>
    <t>Rozbočovač 8</t>
  </si>
  <si>
    <t>Pol93</t>
  </si>
  <si>
    <t>Koaxiální kabel venkovní</t>
  </si>
  <si>
    <t>Pol94</t>
  </si>
  <si>
    <t>Koaxiální kabel vnitřní</t>
  </si>
  <si>
    <t>Pol95</t>
  </si>
  <si>
    <t>trubka ohebná UV stabilní 40mm</t>
  </si>
  <si>
    <t>Lokální detekce kouře</t>
  </si>
  <si>
    <t>Pol96</t>
  </si>
  <si>
    <t>Ústředna lokální detekce kouře, min. 1 kruhová linka, možnost o rozšíření karty pro OPPO, ZDP, KTPO.</t>
  </si>
  <si>
    <t>Pol172</t>
  </si>
  <si>
    <t>Zobrazovací tablo</t>
  </si>
  <si>
    <t>Pol97</t>
  </si>
  <si>
    <t>Záložní akumulátor 2x17Ah</t>
  </si>
  <si>
    <t>Pol98</t>
  </si>
  <si>
    <t>Tlačítkový hlásič červený</t>
  </si>
  <si>
    <t>Pol173</t>
  </si>
  <si>
    <t>Opticko kouřový hlásič</t>
  </si>
  <si>
    <t>Pol100</t>
  </si>
  <si>
    <t>Sokl pro montáž hlásiče</t>
  </si>
  <si>
    <t>Pol101</t>
  </si>
  <si>
    <t>Vstupně výstupní jednotka</t>
  </si>
  <si>
    <t>Pol174</t>
  </si>
  <si>
    <t>SSKFH-V180 2x2x0,8 P60-R B2ca -s1,d1,a1</t>
  </si>
  <si>
    <t>Pol103</t>
  </si>
  <si>
    <t>SHKFH-R 1 x 2 x 0,8 B2ca -s1,d0,a1</t>
  </si>
  <si>
    <t>Pol104</t>
  </si>
  <si>
    <t>Požární příchytky s odolností dle PBŘ</t>
  </si>
  <si>
    <t>Pol105</t>
  </si>
  <si>
    <t>Pol106</t>
  </si>
  <si>
    <t>Poplašná siréna</t>
  </si>
  <si>
    <t>Pol107</t>
  </si>
  <si>
    <t>Popisné štítky pro hlásiče</t>
  </si>
  <si>
    <t>Pol108</t>
  </si>
  <si>
    <t>Kouřový plyn</t>
  </si>
  <si>
    <t>Pol109</t>
  </si>
  <si>
    <t>Opláštění ústředny LDK s požární odolností EI30DP1</t>
  </si>
  <si>
    <t>Ostatní</t>
  </si>
  <si>
    <t>Pol110</t>
  </si>
  <si>
    <t>Koordinace tras</t>
  </si>
  <si>
    <t>Pol111</t>
  </si>
  <si>
    <t>Popis datových zásuvek a patchpanelu</t>
  </si>
  <si>
    <t>Pol112</t>
  </si>
  <si>
    <t>Požární utěsnění tuba včetně štítku</t>
  </si>
  <si>
    <t>Pol113</t>
  </si>
  <si>
    <t>Revize, zkušební provoz, zaškolení obsluhy</t>
  </si>
  <si>
    <t>Pol114</t>
  </si>
  <si>
    <t>Meření datových zásuvek včetně protokoulu</t>
  </si>
  <si>
    <t>Pol115</t>
  </si>
  <si>
    <t>Výchozí revizní zpráva elektrického zařízení (datový rozvaděč)</t>
  </si>
  <si>
    <t>Pol116</t>
  </si>
  <si>
    <t>Koordinační funkční zkouška LDK</t>
  </si>
  <si>
    <t>Pol117</t>
  </si>
  <si>
    <t>Doprava osob a materiálu</t>
  </si>
  <si>
    <t>celek</t>
  </si>
  <si>
    <t>Pol118</t>
  </si>
  <si>
    <t>Stavební přípomocné práce (vrtání, sekání, apod..)</t>
  </si>
  <si>
    <t>Pol119</t>
  </si>
  <si>
    <t>Programování PZS, DT, LDK</t>
  </si>
  <si>
    <t>Pol120</t>
  </si>
  <si>
    <t>Měření intenzity signálu STA</t>
  </si>
  <si>
    <t>Pol121</t>
  </si>
  <si>
    <t>Dokumentace skutečného provedení</t>
  </si>
  <si>
    <t>Pol122</t>
  </si>
  <si>
    <t>Vzorkování (předložení, odsouhlasení) pohledových a designových prvků</t>
  </si>
  <si>
    <t>07 - Silnoproud</t>
  </si>
  <si>
    <t>D1 - Ostatní náklady</t>
  </si>
  <si>
    <t>Pol13</t>
  </si>
  <si>
    <t>Vodič CY6 zž</t>
  </si>
  <si>
    <t>Pol14</t>
  </si>
  <si>
    <t>Vodič CY10 zž</t>
  </si>
  <si>
    <t>Pol15</t>
  </si>
  <si>
    <t>Vodič CY16 zž</t>
  </si>
  <si>
    <t>Pol16</t>
  </si>
  <si>
    <t>Vodič CY25 zž</t>
  </si>
  <si>
    <t>Pol17</t>
  </si>
  <si>
    <t>Vodič AY 2,5</t>
  </si>
  <si>
    <t>Pol18</t>
  </si>
  <si>
    <t>Kabel CYKY 2Ax1,5</t>
  </si>
  <si>
    <t>Pol19</t>
  </si>
  <si>
    <t>Kabel CYKY 3Ax1,5</t>
  </si>
  <si>
    <t>Pol20</t>
  </si>
  <si>
    <t>Kabel CYKY 3Dx1,5</t>
  </si>
  <si>
    <t>Pol21</t>
  </si>
  <si>
    <t>Kabel CYKY 3Cx1,5</t>
  </si>
  <si>
    <t>Pol22</t>
  </si>
  <si>
    <t>Kabel CYKY 3Cx2,5</t>
  </si>
  <si>
    <t>Pol23</t>
  </si>
  <si>
    <t>Kabel CYKY 3Cx6</t>
  </si>
  <si>
    <t>Pol24</t>
  </si>
  <si>
    <t>Kabel CYKY 4Cx1,5</t>
  </si>
  <si>
    <t>Pol25</t>
  </si>
  <si>
    <t>Kabel CYKY 5Cx1,5</t>
  </si>
  <si>
    <t>Pol26</t>
  </si>
  <si>
    <t>Kabel CYKY 5Cx2,5</t>
  </si>
  <si>
    <t>Pol27</t>
  </si>
  <si>
    <t>Kabel CYKY 5Cx6</t>
  </si>
  <si>
    <t>Pol29</t>
  </si>
  <si>
    <t>Kabel CYKY 5Cx25</t>
  </si>
  <si>
    <t>Pol30</t>
  </si>
  <si>
    <t>Kabel CHKE-V/60 3x1,5</t>
  </si>
  <si>
    <t>Pol34</t>
  </si>
  <si>
    <t>Kabel CHKE-V/60 3x2,5</t>
  </si>
  <si>
    <t>Pol35</t>
  </si>
  <si>
    <t>Kabel CHKE-V/60 5x10</t>
  </si>
  <si>
    <t>Pol36</t>
  </si>
  <si>
    <t>Kabel CHKE-V/60 4x50</t>
  </si>
  <si>
    <t>Pol37</t>
  </si>
  <si>
    <t>Trubka ohebná PVC to 16</t>
  </si>
  <si>
    <t>Pol210</t>
  </si>
  <si>
    <t>Trubka ohebná PVC to 23</t>
  </si>
  <si>
    <t>Pol211</t>
  </si>
  <si>
    <t>Trubka  PE průměr 75</t>
  </si>
  <si>
    <t>Pol212</t>
  </si>
  <si>
    <t>Trubka UPRM průměr 25</t>
  </si>
  <si>
    <t>Pol213</t>
  </si>
  <si>
    <t>Trubka UPRM průměr 32</t>
  </si>
  <si>
    <t>Pol214</t>
  </si>
  <si>
    <t>Šňůra HO5 3x2,5</t>
  </si>
  <si>
    <t>Pol215</t>
  </si>
  <si>
    <t>Šňůra HO5 5x2,5</t>
  </si>
  <si>
    <t>Pol216</t>
  </si>
  <si>
    <t>Krabice přístrojová, rozvodná -  protipožární do SDK</t>
  </si>
  <si>
    <t>Pol217</t>
  </si>
  <si>
    <t>Krabice přístrojová KP-KU68/2</t>
  </si>
  <si>
    <t>Pol218</t>
  </si>
  <si>
    <t>Krabice rozvodná KR 68</t>
  </si>
  <si>
    <t>Pol219</t>
  </si>
  <si>
    <t>Krabice rozvodná KR 97</t>
  </si>
  <si>
    <t>Pol220</t>
  </si>
  <si>
    <t>Krabice do vlhka IP67</t>
  </si>
  <si>
    <t>Pol221</t>
  </si>
  <si>
    <t>Spínač 1 pólový IP20</t>
  </si>
  <si>
    <t>Pol222</t>
  </si>
  <si>
    <t>Přepínač sériový IP20</t>
  </si>
  <si>
    <t>Pol223</t>
  </si>
  <si>
    <t>Přepínač střídavý IP20</t>
  </si>
  <si>
    <t>Pol224</t>
  </si>
  <si>
    <t>Přepínač křížový IP20</t>
  </si>
  <si>
    <t>Pol225</t>
  </si>
  <si>
    <t>Přepínač střídavý do vlhka  IP44</t>
  </si>
  <si>
    <t>Pol226</t>
  </si>
  <si>
    <t>Tlačítko se signálkou - SCHODIŠŤOVÝ AUTOMAT</t>
  </si>
  <si>
    <t>Pol227</t>
  </si>
  <si>
    <t>Sporáková přípojka 25A/400V</t>
  </si>
  <si>
    <t>Pol228</t>
  </si>
  <si>
    <t>Tlačítko požárni - TOTAL STOP - zasklené</t>
  </si>
  <si>
    <t>Pol229</t>
  </si>
  <si>
    <t>Tlačítko požárni - CENTRAL STOP - zasklené</t>
  </si>
  <si>
    <t>Pol230</t>
  </si>
  <si>
    <t>Zásuvka domovní 230V/16A - IP  20</t>
  </si>
  <si>
    <t>Pol231</t>
  </si>
  <si>
    <t>Zásuvka domovní 230V/16A - IP 20 - dvojitá - natočená zdířka</t>
  </si>
  <si>
    <t>Pol232</t>
  </si>
  <si>
    <t>Montáž ventilátorů VZT</t>
  </si>
  <si>
    <t>Pol233</t>
  </si>
  <si>
    <t>Hygrostat vč. Příslušenství</t>
  </si>
  <si>
    <t>Pol234</t>
  </si>
  <si>
    <t>Bernard svorka vč. Cu pásku</t>
  </si>
  <si>
    <t>Pol235</t>
  </si>
  <si>
    <t>Infrapasivní čidlo</t>
  </si>
  <si>
    <t>Pol236</t>
  </si>
  <si>
    <t>El. topná rohož 160W/m2 - 2m2vč. příslušenství, podlahového čidla a termostatu</t>
  </si>
  <si>
    <t>Pol237</t>
  </si>
  <si>
    <t>El. topná rohož 160W/m2 - 2,5m2vč. příslušenství, podlahového čidla a termostatu</t>
  </si>
  <si>
    <t>Pol238</t>
  </si>
  <si>
    <t>El. topná rohož 160W/m2 - 7m2vč. příslušenství, podlahového čidla a termostatu</t>
  </si>
  <si>
    <t>Pol239</t>
  </si>
  <si>
    <t>Svítidlo dle legendy (montáž+dodávka) - A</t>
  </si>
  <si>
    <t>Pol240</t>
  </si>
  <si>
    <t>Svítidlo dle legendy (montáž+dodávka) - B</t>
  </si>
  <si>
    <t>Pol241</t>
  </si>
  <si>
    <t>Svítidlo dle legendy (montáž+dodávka) - C</t>
  </si>
  <si>
    <t>Pol242</t>
  </si>
  <si>
    <t>Svítidlo dle legendy (montáž+dodávka) - D</t>
  </si>
  <si>
    <t>Pol243</t>
  </si>
  <si>
    <t>Svítidlo dle legendy (montáž+dodávka) - E</t>
  </si>
  <si>
    <t>Pol244</t>
  </si>
  <si>
    <t>Svítidlo dle legendy (montáž+dodávka) - F</t>
  </si>
  <si>
    <t>Pol245</t>
  </si>
  <si>
    <t>Svítidlo dle legendy (montáž+dodávka) - G</t>
  </si>
  <si>
    <t>Pol246</t>
  </si>
  <si>
    <t>Svítidlo dle legendy (montáž+dodávka) - H</t>
  </si>
  <si>
    <t>Pol247</t>
  </si>
  <si>
    <t>Svítidlo dle legendy (montáž+dodávka) - J</t>
  </si>
  <si>
    <t>Pol248</t>
  </si>
  <si>
    <t>Svítidlo dle legendy (montáž+dodávka) - NO</t>
  </si>
  <si>
    <t>Pol249</t>
  </si>
  <si>
    <t>Svítidlo dle legendy (montáž+dodávka) - NO - venkovní prostor</t>
  </si>
  <si>
    <t>Pol250</t>
  </si>
  <si>
    <t>Vodič zemnící FeZn průměr 8</t>
  </si>
  <si>
    <t>Pol251</t>
  </si>
  <si>
    <t>Vodič zemnící FeZn průměr 10</t>
  </si>
  <si>
    <t>Pol252</t>
  </si>
  <si>
    <t>Pásek zemnící FeZn 30/4</t>
  </si>
  <si>
    <t>Pol253</t>
  </si>
  <si>
    <t>Jímací tyč JT15</t>
  </si>
  <si>
    <t>Pol254</t>
  </si>
  <si>
    <t>Izolovaný jímač pro ant systém</t>
  </si>
  <si>
    <t>Pol255</t>
  </si>
  <si>
    <t>Pomocný jímač - drátový</t>
  </si>
  <si>
    <t>Pol256</t>
  </si>
  <si>
    <t>Svorka hromosvodná  SJ 01</t>
  </si>
  <si>
    <t>Pol257</t>
  </si>
  <si>
    <t>Svorka hromosvodná SZ</t>
  </si>
  <si>
    <t>Pol258</t>
  </si>
  <si>
    <t>Svorka hromosvodná SS</t>
  </si>
  <si>
    <t>Pol259</t>
  </si>
  <si>
    <t>Svorka hromosvodná SO</t>
  </si>
  <si>
    <t>Pol260</t>
  </si>
  <si>
    <t>Svorka hromosvodná SP1</t>
  </si>
  <si>
    <t>Pol261</t>
  </si>
  <si>
    <t>Svorka hromosvodná SR03</t>
  </si>
  <si>
    <t>Pol262</t>
  </si>
  <si>
    <t>Svroka hromosvodná SK</t>
  </si>
  <si>
    <t>Pol263</t>
  </si>
  <si>
    <t>Prodloužené podpěry vedení - izolované vč. Držáků</t>
  </si>
  <si>
    <t>Pol264</t>
  </si>
  <si>
    <t>Podpěra vedení PV</t>
  </si>
  <si>
    <t>Pol265</t>
  </si>
  <si>
    <t>Ochranný úhelník vč. držáků OÚ</t>
  </si>
  <si>
    <t>Pol266</t>
  </si>
  <si>
    <t>Propojení na stávající hromosvod</t>
  </si>
  <si>
    <t>Pol267</t>
  </si>
  <si>
    <t>Výstražný štítek hromosvodu</t>
  </si>
  <si>
    <t>Pol268</t>
  </si>
  <si>
    <t>Rozvaděč měření RE1 s požární odolností dle specifikace</t>
  </si>
  <si>
    <t>Pol269</t>
  </si>
  <si>
    <t>Rozvaděč měření RE2 s požární odolností dle specifikace</t>
  </si>
  <si>
    <t>Pol270</t>
  </si>
  <si>
    <t>Okruhový rozvaděč R-C  s požární odolností dle specifikace</t>
  </si>
  <si>
    <t>Pol271</t>
  </si>
  <si>
    <t>Okruhový rozvaděč RSP dle specifikace</t>
  </si>
  <si>
    <t>Pol272</t>
  </si>
  <si>
    <t>Okruhový rozvaděč R-UPS dle specifikace</t>
  </si>
  <si>
    <t>Pol273</t>
  </si>
  <si>
    <t>Okruhový rozvaděč RB1 dle specifikace</t>
  </si>
  <si>
    <t>Pol274</t>
  </si>
  <si>
    <t>Okruhový rozvaděč RB2 dle specifikace</t>
  </si>
  <si>
    <t>Pol275</t>
  </si>
  <si>
    <t>Záložní zdroj UPS - 15 kVA / 13,5 kW3f/3f, doba zálohování 60 minut při zatížení 13,5 kW , výstupní účiník 0.9, 0 minut, duální vstup, vestavěný manuální By-pass a zabudované připojením do sítě LAN, výkonová rampa pro spolupráci s DA, bateriový management</t>
  </si>
  <si>
    <t>Pol276</t>
  </si>
  <si>
    <t>Demontáž stávajících rozvaděčů</t>
  </si>
  <si>
    <t>Pol277</t>
  </si>
  <si>
    <t>Přepojení stávajícícho rozvaděče</t>
  </si>
  <si>
    <t>Pol278</t>
  </si>
  <si>
    <t>Protipožární přepážka PROMASTOP + požární tmel</t>
  </si>
  <si>
    <t>Pol279</t>
  </si>
  <si>
    <t>Výkop kabelové rýhy 35x70 včetně záhozů a hutnění</t>
  </si>
  <si>
    <t>Pol280</t>
  </si>
  <si>
    <t>HZS - koordinace s ostatními profesemi</t>
  </si>
  <si>
    <t>hod.</t>
  </si>
  <si>
    <t>Pol281</t>
  </si>
  <si>
    <t>HZS - koordinace a revize požárního otevírání oken</t>
  </si>
  <si>
    <t>Pol282</t>
  </si>
  <si>
    <t>HZS - demontáž stávající EI</t>
  </si>
  <si>
    <t>Pol283</t>
  </si>
  <si>
    <t>HZS - stavební přípomoci (sekání, vrtání, frézování)</t>
  </si>
  <si>
    <t>Pol284</t>
  </si>
  <si>
    <t>Sekání drážek - 5x5cm</t>
  </si>
  <si>
    <t>Ostatní náklady</t>
  </si>
  <si>
    <t>Pol285</t>
  </si>
  <si>
    <t>Zjištění stávajících stavů</t>
  </si>
  <si>
    <t>Pol286</t>
  </si>
  <si>
    <t>Plán skutečného provedení</t>
  </si>
  <si>
    <t>Pol287</t>
  </si>
  <si>
    <t>Přesuny</t>
  </si>
  <si>
    <t>Pol288</t>
  </si>
  <si>
    <t>Revize</t>
  </si>
  <si>
    <t>Pol289</t>
  </si>
  <si>
    <t>Pol290</t>
  </si>
  <si>
    <t>PPV</t>
  </si>
  <si>
    <t>08 - Ústřední vytápění</t>
  </si>
  <si>
    <t>710 - Výpomocné práce</t>
  </si>
  <si>
    <t>713 - Izolace tepelné</t>
  </si>
  <si>
    <t>727 - Zednické výpomoce</t>
  </si>
  <si>
    <t>732 - Strojovny</t>
  </si>
  <si>
    <t>733 - Rozvod potrubí</t>
  </si>
  <si>
    <t>734 - Armatury</t>
  </si>
  <si>
    <t>735 - Otopná tělesa</t>
  </si>
  <si>
    <t>M36 - Montáže měřících a regul.zaříz</t>
  </si>
  <si>
    <t>001 - HZS-Hodinová zůčtovací sazba</t>
  </si>
  <si>
    <t>710</t>
  </si>
  <si>
    <t>Výpomocné práce</t>
  </si>
  <si>
    <t>727-002</t>
  </si>
  <si>
    <t>Výpomocné práce - sádrokartonový zákryt potrubí</t>
  </si>
  <si>
    <t>soub</t>
  </si>
  <si>
    <t>713-M10001</t>
  </si>
  <si>
    <t>Montáž izolačních skruží na potrubí přímé DN 50 lepící páska, sponky ve specifikaci</t>
  </si>
  <si>
    <t>713-10001</t>
  </si>
  <si>
    <t>Tepelná izolace z PE trubic 15/20 mm</t>
  </si>
  <si>
    <t>713-10002</t>
  </si>
  <si>
    <t>Tepelná izolace z PE trubic 18/20 mm</t>
  </si>
  <si>
    <t>713-10003</t>
  </si>
  <si>
    <t>Tepelná izolace z PE trubic 22/25 mm</t>
  </si>
  <si>
    <t>713-10004</t>
  </si>
  <si>
    <t>Tepelná izolace z PE trubic 28/25 mm</t>
  </si>
  <si>
    <t>713-10005</t>
  </si>
  <si>
    <t>Tepelná izolace z PE trubic 35/25 mm</t>
  </si>
  <si>
    <t>713-20001</t>
  </si>
  <si>
    <t>Tepelná izolace z minerální vaty s Alz 21/40 mm</t>
  </si>
  <si>
    <t>713-20002</t>
  </si>
  <si>
    <t>Tepelná izolace z minerální vaty s Alz 34/40 mm</t>
  </si>
  <si>
    <t>713-20003</t>
  </si>
  <si>
    <t>Tepelná izolace z minerální vaty s Alz 42/50 mm</t>
  </si>
  <si>
    <t>713-30001</t>
  </si>
  <si>
    <t>Páska šedá</t>
  </si>
  <si>
    <t>713-30002</t>
  </si>
  <si>
    <t>Spony (100 ks)</t>
  </si>
  <si>
    <t>713-40001</t>
  </si>
  <si>
    <t>Páska Alz 75mmx100m</t>
  </si>
  <si>
    <t>727</t>
  </si>
  <si>
    <t>Zednické výpomoce</t>
  </si>
  <si>
    <t>727-001</t>
  </si>
  <si>
    <t>Zednické výpomocné práce</t>
  </si>
  <si>
    <t>732</t>
  </si>
  <si>
    <t>Strojovny</t>
  </si>
  <si>
    <t>732 11-9191.R00</t>
  </si>
  <si>
    <t>M. rozdělovačů a sběračů DN 100 (90x90mm) dl 1m</t>
  </si>
  <si>
    <t>732-10001</t>
  </si>
  <si>
    <t>Kombi rozdělovač modul 80, 2 topné větve tepelná izolace, nástěnná konzola</t>
  </si>
  <si>
    <t>732 42-9111.R00</t>
  </si>
  <si>
    <t>Montáž čerpadel oběhových spirálních, DN 25</t>
  </si>
  <si>
    <t>732-10001.1</t>
  </si>
  <si>
    <t>Oběhové čerpadlo s elektronickou regulací, 3,2 kPa/0,34 m3/h, DN25, 230 V, šroubení</t>
  </si>
  <si>
    <t>732-10002</t>
  </si>
  <si>
    <t>Oběhové čerpadlo s elektronickou regulací 40 kPa/0,99 m3/h, DN25, 230 V, šroubení</t>
  </si>
  <si>
    <t>998 73-2101.R00</t>
  </si>
  <si>
    <t>Přesun hmot pro strojovny, výšky do 6 m</t>
  </si>
  <si>
    <t>733</t>
  </si>
  <si>
    <t>Rozvod potrubí</t>
  </si>
  <si>
    <t>733 16-4102.RT5</t>
  </si>
  <si>
    <t>Montáž potrubí z měděných trubek D 15 mm spojované lisováním</t>
  </si>
  <si>
    <t>733-10001</t>
  </si>
  <si>
    <t>Potrubí Cu 15x1 lisované tvarovky</t>
  </si>
  <si>
    <t>733 16-4103.RT5</t>
  </si>
  <si>
    <t>Montáž potrubí z měděných trubek D 18 mm spojované lisováním</t>
  </si>
  <si>
    <t>733-20001</t>
  </si>
  <si>
    <t>Potrubí Cu 18x1 lisované tvarovky</t>
  </si>
  <si>
    <t>733 16-4104.RT5</t>
  </si>
  <si>
    <t>Montáž potrubí z měděných trubek D 22 mm spojovaného lisováním</t>
  </si>
  <si>
    <t>733-30001</t>
  </si>
  <si>
    <t>Potrubí Cu 22x1 lisované tvarovky</t>
  </si>
  <si>
    <t>733 16-4105.RT5</t>
  </si>
  <si>
    <t>Montáž potrubí z měděných trubek D 28 mm spojovaného lisováním</t>
  </si>
  <si>
    <t>733-40001</t>
  </si>
  <si>
    <t>Potrubí Cu 28x1 lisované tvarovky</t>
  </si>
  <si>
    <t>733 16-4106.RT5</t>
  </si>
  <si>
    <t>Montáž potrubí z měděných trubek D 35 mm spojovaného lisováním</t>
  </si>
  <si>
    <t>733-50001</t>
  </si>
  <si>
    <t>Potrubí Cu 35x1 lisované tvarovky</t>
  </si>
  <si>
    <t>733 16-4107.RT5</t>
  </si>
  <si>
    <t>Montáž potrubí z měděných trubek D 42 mm spojovaného lisováním</t>
  </si>
  <si>
    <t>733-60001</t>
  </si>
  <si>
    <t>Potrubí Cu 42x1 lisované tvarovky</t>
  </si>
  <si>
    <t>733 19-0307.R00</t>
  </si>
  <si>
    <t>Tlaková zkouška potrubí Cu do D64</t>
  </si>
  <si>
    <t>721 17-6213.R00</t>
  </si>
  <si>
    <t>Potrubí KG  DN 125 x 3,2 mm</t>
  </si>
  <si>
    <t>998 73-3103.R00</t>
  </si>
  <si>
    <t>Přesun hmot pro rozvody potrubí, výšky do 24 m</t>
  </si>
  <si>
    <t>734</t>
  </si>
  <si>
    <t>Armatury</t>
  </si>
  <si>
    <t>734 20-9103.R00</t>
  </si>
  <si>
    <t>Montáž armatur závitových,s 1závitem, G 1/2</t>
  </si>
  <si>
    <t>734-10001</t>
  </si>
  <si>
    <t>AOV 1/2", zpětná klapka</t>
  </si>
  <si>
    <t>734 20-9112.R00</t>
  </si>
  <si>
    <t>Montáž armatur závitových,se 2závity, G 3/8</t>
  </si>
  <si>
    <t>734-20001</t>
  </si>
  <si>
    <t>TOP BALL DN10</t>
  </si>
  <si>
    <t>734-20002</t>
  </si>
  <si>
    <t>zpětná klapka, plný průtok DN10/kv=3,7 m3/h</t>
  </si>
  <si>
    <t>734 20-9114.R00</t>
  </si>
  <si>
    <t>Montáž armatur závitových,se 2závity, G 3/4</t>
  </si>
  <si>
    <t>734-30001</t>
  </si>
  <si>
    <t>KU20</t>
  </si>
  <si>
    <t>734-30002</t>
  </si>
  <si>
    <t>zpětná klapka, plný průtok DN20/kv=8,6 m3/h</t>
  </si>
  <si>
    <t>734-30003</t>
  </si>
  <si>
    <t>F20</t>
  </si>
  <si>
    <t>734-30004</t>
  </si>
  <si>
    <t>TOB BALL DN20</t>
  </si>
  <si>
    <t>734 20-9115.R00</t>
  </si>
  <si>
    <t>Montáž armatur závitových,se 2závity, G 1</t>
  </si>
  <si>
    <t>734-40001</t>
  </si>
  <si>
    <t>KU25</t>
  </si>
  <si>
    <t>734-40002</t>
  </si>
  <si>
    <t>zpětná klapka, plný průtok DN25/kv=13,8 m3/h</t>
  </si>
  <si>
    <t>734-40003</t>
  </si>
  <si>
    <t>F25</t>
  </si>
  <si>
    <t>734 20-9116.R00</t>
  </si>
  <si>
    <t>Montáž armatur závitových,se 2závity, G 5/4</t>
  </si>
  <si>
    <t>734-50001</t>
  </si>
  <si>
    <t>KU32</t>
  </si>
  <si>
    <t>734-50002</t>
  </si>
  <si>
    <t>F32</t>
  </si>
  <si>
    <t>734 22-1672.R00</t>
  </si>
  <si>
    <t>Hlavice ovládání ventilů termostat.</t>
  </si>
  <si>
    <t>734 26-1323.R00</t>
  </si>
  <si>
    <t>Šroubení rohové, G 1/2 regulační, DN15, kv=2,5 m3/h</t>
  </si>
  <si>
    <t>734 26-1223.R00</t>
  </si>
  <si>
    <t>Šroubení přímé, G 1/2 regulační, DN15, kv=2,5 m3/h</t>
  </si>
  <si>
    <t>734 26-1214.R00</t>
  </si>
  <si>
    <t>Šroubení  přímé, G 1/2 Dynamické šroubení, DN15, max. 159 l/h</t>
  </si>
  <si>
    <t>734 26-1314.R00</t>
  </si>
  <si>
    <t>Šroubení  rohové, G 1/2 Dynamické šroubení , DN15, max. 159 l/h</t>
  </si>
  <si>
    <t>734 22-1413.R00</t>
  </si>
  <si>
    <t>Ventily regulační závitové přímé, G 1/2 Dynamický ventil , DN15, max. 135 l/h</t>
  </si>
  <si>
    <t>734 22-1423.R00</t>
  </si>
  <si>
    <t>Ventily regulační závitové rohové, G 1/2 Dynamický ventil, DN15, max. 135 l/h</t>
  </si>
  <si>
    <t>734 29-1113.R00</t>
  </si>
  <si>
    <t>Kohouty plnící a vypouštěcí G 1/2</t>
  </si>
  <si>
    <t>734-60001</t>
  </si>
  <si>
    <t>Ostatní armatury (fitinky)</t>
  </si>
  <si>
    <t>734 41-1141.R00</t>
  </si>
  <si>
    <t>Teploměr pevný stonek 60 mm rozsah 0-120°C</t>
  </si>
  <si>
    <t>734-M10001</t>
  </si>
  <si>
    <t>MTZ měřiše tepla komplet</t>
  </si>
  <si>
    <t>734-70001</t>
  </si>
  <si>
    <t>Měřič tepla, šroubení DN20, qp= 1,5 m3/h, kv=4,9 m3/h</t>
  </si>
  <si>
    <t>998 73-4103.R00</t>
  </si>
  <si>
    <t>Přesun hmot pro armatury, výšky do 24 m</t>
  </si>
  <si>
    <t>735</t>
  </si>
  <si>
    <t>Otopná tělesa</t>
  </si>
  <si>
    <t>735 15-8210.R00</t>
  </si>
  <si>
    <t>Tlakové zkoušky panelových těles 1řadých</t>
  </si>
  <si>
    <t>735 15-8220.R00</t>
  </si>
  <si>
    <t>Tlakové zkoušky panelových těles 2řadých</t>
  </si>
  <si>
    <t>735 15-8230.R00</t>
  </si>
  <si>
    <t>Tlakové zkoušky panelových těles 3řadých</t>
  </si>
  <si>
    <t>735 15-9110.R00</t>
  </si>
  <si>
    <t>Montáž panelových těles 1řadých do délky 1500 mm</t>
  </si>
  <si>
    <t>735 15-9220.R00</t>
  </si>
  <si>
    <t>Montáž panelových těles 2řadých do délky 1500 mm</t>
  </si>
  <si>
    <t>735 15-9320.R00</t>
  </si>
  <si>
    <t>Montáž panelových těles 3řadých do délky 1500 mm</t>
  </si>
  <si>
    <t>735-10001</t>
  </si>
  <si>
    <t>Otopné těleso panelové - středové připojení 160 W - 70/50/15°C</t>
  </si>
  <si>
    <t>735-10002</t>
  </si>
  <si>
    <t>Otopné těleso panelové - středové připojení 227 W - 70/50/15°C</t>
  </si>
  <si>
    <t>735-10022</t>
  </si>
  <si>
    <t>Otopné těleso panelové - středové připojení 267 W - 70/50/10°C</t>
  </si>
  <si>
    <t>735-10003</t>
  </si>
  <si>
    <t>Otopné těleso panelové - středové připojení 327 W - 70/50/10°C</t>
  </si>
  <si>
    <t>735-10004</t>
  </si>
  <si>
    <t>Otopné těleso panelové - středové připojení 385 W - 70/50/20°C</t>
  </si>
  <si>
    <t>735-10005</t>
  </si>
  <si>
    <t>Otopné těleso panelové - středové připojení 417 W - 70/50/15°C</t>
  </si>
  <si>
    <t>735-10023</t>
  </si>
  <si>
    <t>Otopné těleso panelové - středové připojení 355 W - 70/50/20°C</t>
  </si>
  <si>
    <t>735-10006</t>
  </si>
  <si>
    <t>Otopné těleso panelové - středové připojení 426 W - 70/50/20°C</t>
  </si>
  <si>
    <t>735-10007</t>
  </si>
  <si>
    <t>Otopné těleso panelové - středové připojení 583 W - 70/50/15°C</t>
  </si>
  <si>
    <t>735-10008</t>
  </si>
  <si>
    <t>Otopné těleso panelové - středové připojení 607 W - 70/50/18°C</t>
  </si>
  <si>
    <t>735-10024</t>
  </si>
  <si>
    <t>Otopné těleso panelové - středové připojení 568 W - 70/50/20°C</t>
  </si>
  <si>
    <t>735-10009</t>
  </si>
  <si>
    <t>Otopné těleso panelové - středové připojení 710 W - 70/50/20°C</t>
  </si>
  <si>
    <t>735-10010</t>
  </si>
  <si>
    <t>Otopné těleso panelové - středové připojení 610 W - 70/50/20°C</t>
  </si>
  <si>
    <t>735-10011</t>
  </si>
  <si>
    <t>Otopné těleso panelové - středové připojení 465 W - 70/50/20°C</t>
  </si>
  <si>
    <t>735-10012</t>
  </si>
  <si>
    <t>Otopné těleso panelové - středové připojení 558 W - 70/50/20°C</t>
  </si>
  <si>
    <t>735-10013</t>
  </si>
  <si>
    <t>Otopné těleso panelové - středové připojení 837 W - 70/50/20°C</t>
  </si>
  <si>
    <t>735-10014</t>
  </si>
  <si>
    <t>Otopné těleso panelové - středové připojení 930 W - 70/50/20°C</t>
  </si>
  <si>
    <t>735-10015</t>
  </si>
  <si>
    <t>Otopné těleso panelové - středové připojení 726 W - 70/50/20°C</t>
  </si>
  <si>
    <t>735-10016</t>
  </si>
  <si>
    <t>Otopné těleso panelové - středové připojení 968 W - 70/50/20°C</t>
  </si>
  <si>
    <t>735-10017</t>
  </si>
  <si>
    <t>Otopné těleso panelové - středové připojení 1089 W - 70/50/20°C</t>
  </si>
  <si>
    <t>735-10018</t>
  </si>
  <si>
    <t>Otopné těleso panelové - středové připojení 1562 W - 70/50/20°C</t>
  </si>
  <si>
    <t>735-10019</t>
  </si>
  <si>
    <t>Otopné těleso panelové - středové připojení 1736 W - 70/50/20°C</t>
  </si>
  <si>
    <t>735-10020</t>
  </si>
  <si>
    <t>Otopné těleso panelové - středové připojení 1909 W - 70/50/20°C</t>
  </si>
  <si>
    <t>735-10021</t>
  </si>
  <si>
    <t>Otopné těleso panelové - středové připojení 2777 W - 70/50/20°C</t>
  </si>
  <si>
    <t>735 17-9110.R00</t>
  </si>
  <si>
    <t>Montáž otopných těles koupelnových (žebříků)</t>
  </si>
  <si>
    <t>735-20001</t>
  </si>
  <si>
    <t>Otop těl koupelnové (žebřík) - středové připojení 296 W - 70/50/24°C</t>
  </si>
  <si>
    <t>735-20002</t>
  </si>
  <si>
    <t>Otop těl koupelnové (žebřík) - středové připojení 372 W - 70/50/24°C</t>
  </si>
  <si>
    <t>735-20003</t>
  </si>
  <si>
    <t>Otop těl koupelnové (žebřík) - středové připojení 590 W - 70/50/24°C</t>
  </si>
  <si>
    <t>735-20004</t>
  </si>
  <si>
    <t>Otop těl koupelnové (žebřík) - středové připojení 737 W - 70/50/24°C</t>
  </si>
  <si>
    <t>735-M10001</t>
  </si>
  <si>
    <t>MTZ konzole</t>
  </si>
  <si>
    <t>735-30001</t>
  </si>
  <si>
    <t>Stojánková konzola vnitřní - na podlahu (21-33)</t>
  </si>
  <si>
    <t>735-30002</t>
  </si>
  <si>
    <t>Dělená konzola na stěnu (10-11)</t>
  </si>
  <si>
    <t>998 73-5103.R00</t>
  </si>
  <si>
    <t>Přesun hmot pro otopná tělesa, výšky do 24 m</t>
  </si>
  <si>
    <t>M36</t>
  </si>
  <si>
    <t>Montáže měřících a regul.zaříz</t>
  </si>
  <si>
    <t>M36-M10001</t>
  </si>
  <si>
    <t>Připojení na stávající systém MaR</t>
  </si>
  <si>
    <t>001</t>
  </si>
  <si>
    <t>HZS-Hodinová zůčtovací sazba</t>
  </si>
  <si>
    <t>001-001</t>
  </si>
  <si>
    <t>Topná zkouška</t>
  </si>
  <si>
    <t>001-002</t>
  </si>
  <si>
    <t>Seřízení a nastavení topného systému</t>
  </si>
  <si>
    <t>001-003</t>
  </si>
  <si>
    <t>Nezměřitelné práce</t>
  </si>
  <si>
    <t xml:space="preserve">09 - Systém s permanentním poddajným kotvicím vedením </t>
  </si>
  <si>
    <t>Pol1</t>
  </si>
  <si>
    <t>kotvicí zařízení typu C dle ČSN EN 795</t>
  </si>
  <si>
    <t>Pol2</t>
  </si>
  <si>
    <t>koncový prvek</t>
  </si>
  <si>
    <t>Pol3</t>
  </si>
  <si>
    <t>středový prvek</t>
  </si>
  <si>
    <t>Pol4</t>
  </si>
  <si>
    <t>kotvicí zařízení typu a dle ČSN EN 795</t>
  </si>
  <si>
    <t>Pol5</t>
  </si>
  <si>
    <t>bezpečnostní střešní hák dle ČSN EN 517</t>
  </si>
  <si>
    <t>Pol6</t>
  </si>
  <si>
    <t>koncový tlumič - pár</t>
  </si>
  <si>
    <t>Pol9</t>
  </si>
  <si>
    <t>nerezové lano 8 mm</t>
  </si>
  <si>
    <t>Pol10</t>
  </si>
  <si>
    <t>ID štítek</t>
  </si>
  <si>
    <t>Pol11</t>
  </si>
  <si>
    <t>výchozí prohlídka</t>
  </si>
  <si>
    <t>Pol12</t>
  </si>
  <si>
    <t>Montáž</t>
  </si>
  <si>
    <t>-99336386</t>
  </si>
  <si>
    <t>10 - Vnitřní pevné vybavení</t>
  </si>
  <si>
    <t>PVR01</t>
  </si>
  <si>
    <t>Čistící rohož zapuštěná 1200/600</t>
  </si>
  <si>
    <t>PVR03</t>
  </si>
  <si>
    <t>Kovový regál, atyp, 5 polic</t>
  </si>
  <si>
    <t>PVR04</t>
  </si>
  <si>
    <t>PVR05</t>
  </si>
  <si>
    <t>Dřevěná vestavěná šatní skříň 1000/600/2900</t>
  </si>
  <si>
    <t>PVR06</t>
  </si>
  <si>
    <t>PVR07</t>
  </si>
  <si>
    <t>Dřevěná vestavěná policová skříň (5x police)1700/600/2900</t>
  </si>
  <si>
    <t>PVR08</t>
  </si>
  <si>
    <t>Zatemňující okenní roleta (typ DEN-NOC) 1400/1500</t>
  </si>
  <si>
    <t>PVR09</t>
  </si>
  <si>
    <t>PVR11</t>
  </si>
  <si>
    <t>Kovový polohovatelný držák televize</t>
  </si>
  <si>
    <t>PVR12</t>
  </si>
  <si>
    <t>Zatemňující okenní roleta (typ DEN-NOC) 1100/1500</t>
  </si>
  <si>
    <t>PVR14</t>
  </si>
  <si>
    <t>Vestavěná multifunkční trouba</t>
  </si>
  <si>
    <t>PVR15</t>
  </si>
  <si>
    <t>Vestavěná mikrovlnná trouba</t>
  </si>
  <si>
    <t>PVR16</t>
  </si>
  <si>
    <t>PVR17</t>
  </si>
  <si>
    <t>Odsavač par (digestoř)</t>
  </si>
  <si>
    <t>PVR18</t>
  </si>
  <si>
    <t>Vestavný odpadkový koš</t>
  </si>
  <si>
    <t>PVR19</t>
  </si>
  <si>
    <t>Potravinová skříň 80/60/2300</t>
  </si>
  <si>
    <t>PVR20</t>
  </si>
  <si>
    <t>PVR21</t>
  </si>
  <si>
    <t>PVR22</t>
  </si>
  <si>
    <t>Vestavěná dřevěná posuvná šatní skříň 1900/600/2300</t>
  </si>
  <si>
    <t>PVR24</t>
  </si>
  <si>
    <t>Vestavěná trouba</t>
  </si>
  <si>
    <t>PVR25</t>
  </si>
  <si>
    <t>PVR26</t>
  </si>
  <si>
    <t>PVR28</t>
  </si>
  <si>
    <t>PVR29</t>
  </si>
  <si>
    <t>Kuchyňská linka přímá bez vybavení délka 2000mm</t>
  </si>
  <si>
    <t>PVR30</t>
  </si>
  <si>
    <t>Kuchyňská linka přímá bez vybavení délka 1570mm</t>
  </si>
  <si>
    <t>PVR31</t>
  </si>
  <si>
    <t>Zatemňující okenní roleta (typ DEN-NOC) 1500/1250</t>
  </si>
  <si>
    <t>PVR32</t>
  </si>
  <si>
    <t>Zatemňující okenní roleta (typ DEN-NOC) 1000/1250</t>
  </si>
  <si>
    <t>PVR33</t>
  </si>
  <si>
    <t>PVR35</t>
  </si>
  <si>
    <t>PVR36</t>
  </si>
  <si>
    <t>PVR37</t>
  </si>
  <si>
    <t>PVR39</t>
  </si>
  <si>
    <t>PVR40</t>
  </si>
  <si>
    <t>PVR41</t>
  </si>
  <si>
    <t>Zatemňující okenní roleta (typ DEN-NOC) 1200/830</t>
  </si>
  <si>
    <t>11 -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</si>
  <si>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</si>
  <si>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</si>
  <si>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</si>
  <si>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</si>
  <si>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</si>
  <si>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Vedlejší rozpočtové náklady</t>
  </si>
  <si>
    <t>VRN1</t>
  </si>
  <si>
    <t>Průzkumné, geodetické a projektové práce</t>
  </si>
  <si>
    <t>012103000</t>
  </si>
  <si>
    <t>Geodetické práce - vytyčení celé stavby před zahájením výstavby</t>
  </si>
  <si>
    <t>Ks</t>
  </si>
  <si>
    <t>775583306</t>
  </si>
  <si>
    <t>012103001</t>
  </si>
  <si>
    <t>Náklady na zaměření a vytyčení včech stávajících inženýrských sítí před výstavbou</t>
  </si>
  <si>
    <t>-481734895</t>
  </si>
  <si>
    <t>013254000</t>
  </si>
  <si>
    <t>Dokumentace skutečného provedení stavby</t>
  </si>
  <si>
    <t>-897209681</t>
  </si>
  <si>
    <t>013264003</t>
  </si>
  <si>
    <t>Související zkoušky a atesty</t>
  </si>
  <si>
    <t>98968126</t>
  </si>
  <si>
    <t>VRN3</t>
  </si>
  <si>
    <t>Zařízení staveniště</t>
  </si>
  <si>
    <t>032002000</t>
  </si>
  <si>
    <t>Zajištění a zabezpečení staveniště, zřízení a likvidace zařízení staveniště, včetně přístupů, skládek, deponií apod.</t>
  </si>
  <si>
    <t>-1669082803</t>
  </si>
  <si>
    <t>032002001</t>
  </si>
  <si>
    <t>Čistění komunikací</t>
  </si>
  <si>
    <t>-1373867093</t>
  </si>
  <si>
    <t>032002003</t>
  </si>
  <si>
    <t>Pasport komunikací</t>
  </si>
  <si>
    <t>1035804215</t>
  </si>
  <si>
    <t>032002004</t>
  </si>
  <si>
    <t>Oprava příjezdových komunikací</t>
  </si>
  <si>
    <t>-972748162</t>
  </si>
  <si>
    <t>032002005</t>
  </si>
  <si>
    <t>Dopravní značení včetně zajištění souhlasu dopravního úřadu z důvodu vytvoření jednosměrného provozu na příjezdovém mostě</t>
  </si>
  <si>
    <t>-1613674422</t>
  </si>
  <si>
    <t>032002006</t>
  </si>
  <si>
    <t>Pasport sousedních budov</t>
  </si>
  <si>
    <t>-1783344734</t>
  </si>
  <si>
    <t>VRN4</t>
  </si>
  <si>
    <t>Inženýrská činnost</t>
  </si>
  <si>
    <t>045002000</t>
  </si>
  <si>
    <t>Kompletační a koordinační činnost</t>
  </si>
  <si>
    <t>1895446162</t>
  </si>
  <si>
    <t>VRN5</t>
  </si>
  <si>
    <t>Finanční náklady</t>
  </si>
  <si>
    <t>052103000</t>
  </si>
  <si>
    <t xml:space="preserve">Rezerva </t>
  </si>
  <si>
    <t>1024</t>
  </si>
  <si>
    <t>809679381</t>
  </si>
  <si>
    <t>Dřevěná vestavěná předsíňová stěna, atyp, 2800/450/1800 (botník + věšák)</t>
  </si>
  <si>
    <t>Dřevěná vestavěná šatní skříň 2300/600/2900</t>
  </si>
  <si>
    <t>Dřevěná vestavná šatní skříň 1600/600/2900</t>
  </si>
  <si>
    <t>Kuchyňská linka rohová bez vybavení délka 5400mm</t>
  </si>
  <si>
    <t>Vestavěná dřevěná posuvná skříň 1400/600/2300</t>
  </si>
  <si>
    <t>Dřevěná policový regál 2000/600/2300</t>
  </si>
  <si>
    <t>Kuchyňská linka rohová bez vybavení délka 3250mm</t>
  </si>
  <si>
    <t>Kuchyňská linka rohová bez vybavení délka 2650mm</t>
  </si>
  <si>
    <t>Kuchyňská linka přímá bez vybavení délka 15700mm</t>
  </si>
  <si>
    <t>Věšáková stěna s botníkem a zrcadlem 800/320/1800</t>
  </si>
  <si>
    <t>Věšáková stěna s botníkem 500/320/1800</t>
  </si>
  <si>
    <t>Dřevěná závěsná police délka 1200mm</t>
  </si>
  <si>
    <t>Nástěnný držák na tekuté mýdlo - manuální ovládání</t>
  </si>
  <si>
    <t>Nástěnný zásobník toaletního papíru - manuální ovládání</t>
  </si>
  <si>
    <t>Nástěnný držák na dezinfekci - manuální ovládání</t>
  </si>
  <si>
    <t>Nástěnný zásobník na skládané papírové ručníky - manuální ovládání</t>
  </si>
  <si>
    <t>Nástěnný zrcadla koupelnová</t>
  </si>
  <si>
    <t>PVR42</t>
  </si>
  <si>
    <t>PVR43</t>
  </si>
  <si>
    <t>PVR44</t>
  </si>
  <si>
    <t>PVR45</t>
  </si>
  <si>
    <t>PVR46</t>
  </si>
  <si>
    <t>PVR47</t>
  </si>
  <si>
    <t>PVR48</t>
  </si>
  <si>
    <t>PVR49</t>
  </si>
  <si>
    <t>PVR50</t>
  </si>
  <si>
    <t>PVR52</t>
  </si>
  <si>
    <t>Kombinovaná varná deska (indukce+sklokeramika)</t>
  </si>
  <si>
    <t>Sklokeramická varná deska dvouplotýnková (s tepelnou pojistkou)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</si>
</sst>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9" xfId="0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0" fillId="4" borderId="7" xfId="0" applyFont="1" applyFill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4" borderId="21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tabSelected="1" workbookViewId="0" topLeftCell="A1">
      <selection activeCell="J104" sqref="J104:AF10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99" t="s">
        <v>5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183" t="s">
        <v>14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R5" s="17"/>
      <c r="BE5" s="180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185" t="s">
        <v>17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R6" s="17"/>
      <c r="BE6" s="181"/>
      <c r="BS6" s="14" t="s">
        <v>6</v>
      </c>
    </row>
    <row r="7" spans="2:71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81"/>
      <c r="BS7" s="14" t="s">
        <v>6</v>
      </c>
    </row>
    <row r="8" spans="2:71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81"/>
      <c r="BS8" s="14" t="s">
        <v>6</v>
      </c>
    </row>
    <row r="9" spans="2:71" s="1" customFormat="1" ht="14.45" customHeight="1">
      <c r="B9" s="17"/>
      <c r="AR9" s="17"/>
      <c r="BE9" s="181"/>
      <c r="BS9" s="14" t="s">
        <v>6</v>
      </c>
    </row>
    <row r="10" spans="2:71" s="1" customFormat="1" ht="12" customHeight="1">
      <c r="B10" s="17"/>
      <c r="D10" s="24" t="s">
        <v>24</v>
      </c>
      <c r="AK10" s="24" t="s">
        <v>25</v>
      </c>
      <c r="AN10" s="22" t="s">
        <v>1</v>
      </c>
      <c r="AR10" s="17"/>
      <c r="BE10" s="181"/>
      <c r="BS10" s="14" t="s">
        <v>6</v>
      </c>
    </row>
    <row r="11" spans="2:71" s="1" customFormat="1" ht="18.4" customHeight="1">
      <c r="B11" s="17"/>
      <c r="E11" s="22" t="s">
        <v>26</v>
      </c>
      <c r="AK11" s="24" t="s">
        <v>27</v>
      </c>
      <c r="AN11" s="22" t="s">
        <v>1</v>
      </c>
      <c r="AR11" s="17"/>
      <c r="BE11" s="181"/>
      <c r="BS11" s="14" t="s">
        <v>6</v>
      </c>
    </row>
    <row r="12" spans="2:71" s="1" customFormat="1" ht="6.95" customHeight="1">
      <c r="B12" s="17"/>
      <c r="AR12" s="17"/>
      <c r="BE12" s="181"/>
      <c r="BS12" s="14" t="s">
        <v>6</v>
      </c>
    </row>
    <row r="13" spans="2:71" s="1" customFormat="1" ht="12" customHeight="1">
      <c r="B13" s="17"/>
      <c r="D13" s="24" t="s">
        <v>28</v>
      </c>
      <c r="AK13" s="24" t="s">
        <v>25</v>
      </c>
      <c r="AN13" s="26" t="s">
        <v>29</v>
      </c>
      <c r="AR13" s="17"/>
      <c r="BE13" s="181"/>
      <c r="BS13" s="14" t="s">
        <v>6</v>
      </c>
    </row>
    <row r="14" spans="2:71" ht="12.75">
      <c r="B14" s="17"/>
      <c r="E14" s="186" t="s">
        <v>29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24" t="s">
        <v>27</v>
      </c>
      <c r="AN14" s="26" t="s">
        <v>29</v>
      </c>
      <c r="AR14" s="17"/>
      <c r="BE14" s="181"/>
      <c r="BS14" s="14" t="s">
        <v>6</v>
      </c>
    </row>
    <row r="15" spans="2:71" s="1" customFormat="1" ht="6.95" customHeight="1">
      <c r="B15" s="17"/>
      <c r="AR15" s="17"/>
      <c r="BE15" s="181"/>
      <c r="BS15" s="14" t="s">
        <v>3</v>
      </c>
    </row>
    <row r="16" spans="2:71" s="1" customFormat="1" ht="12" customHeight="1">
      <c r="B16" s="17"/>
      <c r="D16" s="24" t="s">
        <v>30</v>
      </c>
      <c r="AK16" s="24" t="s">
        <v>25</v>
      </c>
      <c r="AN16" s="22" t="s">
        <v>1</v>
      </c>
      <c r="AR16" s="17"/>
      <c r="BE16" s="181"/>
      <c r="BS16" s="14" t="s">
        <v>3</v>
      </c>
    </row>
    <row r="17" spans="2:71" s="1" customFormat="1" ht="18.4" customHeight="1">
      <c r="B17" s="17"/>
      <c r="E17" s="22" t="s">
        <v>26</v>
      </c>
      <c r="AK17" s="24" t="s">
        <v>27</v>
      </c>
      <c r="AN17" s="22" t="s">
        <v>1</v>
      </c>
      <c r="AR17" s="17"/>
      <c r="BE17" s="181"/>
      <c r="BS17" s="14" t="s">
        <v>31</v>
      </c>
    </row>
    <row r="18" spans="2:71" s="1" customFormat="1" ht="6.95" customHeight="1">
      <c r="B18" s="17"/>
      <c r="AR18" s="17"/>
      <c r="BE18" s="181"/>
      <c r="BS18" s="14" t="s">
        <v>6</v>
      </c>
    </row>
    <row r="19" spans="2:71" s="1" customFormat="1" ht="12" customHeight="1">
      <c r="B19" s="17"/>
      <c r="D19" s="24" t="s">
        <v>32</v>
      </c>
      <c r="AK19" s="24" t="s">
        <v>25</v>
      </c>
      <c r="AN19" s="22" t="s">
        <v>33</v>
      </c>
      <c r="AR19" s="17"/>
      <c r="BE19" s="181"/>
      <c r="BS19" s="14" t="s">
        <v>6</v>
      </c>
    </row>
    <row r="20" spans="2:71" s="1" customFormat="1" ht="18.4" customHeight="1">
      <c r="B20" s="17"/>
      <c r="E20" s="22" t="s">
        <v>34</v>
      </c>
      <c r="AK20" s="24" t="s">
        <v>27</v>
      </c>
      <c r="AN20" s="22" t="s">
        <v>1</v>
      </c>
      <c r="AR20" s="17"/>
      <c r="BE20" s="181"/>
      <c r="BS20" s="14" t="s">
        <v>31</v>
      </c>
    </row>
    <row r="21" spans="2:57" s="1" customFormat="1" ht="6.95" customHeight="1">
      <c r="B21" s="17"/>
      <c r="AR21" s="17"/>
      <c r="BE21" s="181"/>
    </row>
    <row r="22" spans="2:57" s="1" customFormat="1" ht="12" customHeight="1">
      <c r="B22" s="17"/>
      <c r="D22" s="24" t="s">
        <v>35</v>
      </c>
      <c r="AR22" s="17"/>
      <c r="BE22" s="181"/>
    </row>
    <row r="23" spans="2:57" s="1" customFormat="1" ht="16.5" customHeight="1">
      <c r="B23" s="17"/>
      <c r="E23" s="188" t="s">
        <v>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17"/>
      <c r="BE23" s="181"/>
    </row>
    <row r="24" spans="2:57" s="1" customFormat="1" ht="6.95" customHeight="1">
      <c r="B24" s="17"/>
      <c r="AR24" s="17"/>
      <c r="BE24" s="181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1"/>
    </row>
    <row r="26" spans="1:57" s="2" customFormat="1" ht="25.9" customHeight="1">
      <c r="A26" s="29"/>
      <c r="B26" s="30"/>
      <c r="C26" s="29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9">
        <f>ROUND(AG94,2)</f>
        <v>0</v>
      </c>
      <c r="AL26" s="190"/>
      <c r="AM26" s="190"/>
      <c r="AN26" s="190"/>
      <c r="AO26" s="190"/>
      <c r="AP26" s="29"/>
      <c r="AQ26" s="29"/>
      <c r="AR26" s="30"/>
      <c r="BE26" s="181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1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1" t="s">
        <v>37</v>
      </c>
      <c r="M28" s="191"/>
      <c r="N28" s="191"/>
      <c r="O28" s="191"/>
      <c r="P28" s="191"/>
      <c r="Q28" s="29"/>
      <c r="R28" s="29"/>
      <c r="S28" s="29"/>
      <c r="T28" s="29"/>
      <c r="U28" s="29"/>
      <c r="V28" s="29"/>
      <c r="W28" s="191" t="s">
        <v>38</v>
      </c>
      <c r="X28" s="191"/>
      <c r="Y28" s="191"/>
      <c r="Z28" s="191"/>
      <c r="AA28" s="191"/>
      <c r="AB28" s="191"/>
      <c r="AC28" s="191"/>
      <c r="AD28" s="191"/>
      <c r="AE28" s="191"/>
      <c r="AF28" s="29"/>
      <c r="AG28" s="29"/>
      <c r="AH28" s="29"/>
      <c r="AI28" s="29"/>
      <c r="AJ28" s="29"/>
      <c r="AK28" s="191" t="s">
        <v>39</v>
      </c>
      <c r="AL28" s="191"/>
      <c r="AM28" s="191"/>
      <c r="AN28" s="191"/>
      <c r="AO28" s="191"/>
      <c r="AP28" s="29"/>
      <c r="AQ28" s="29"/>
      <c r="AR28" s="30"/>
      <c r="BE28" s="181"/>
    </row>
    <row r="29" spans="2:57" s="3" customFormat="1" ht="14.45" customHeight="1">
      <c r="B29" s="34"/>
      <c r="D29" s="24" t="s">
        <v>40</v>
      </c>
      <c r="F29" s="24" t="s">
        <v>41</v>
      </c>
      <c r="L29" s="194">
        <v>0.21</v>
      </c>
      <c r="M29" s="193"/>
      <c r="N29" s="193"/>
      <c r="O29" s="193"/>
      <c r="P29" s="193"/>
      <c r="W29" s="192">
        <f>ROUND(AZ94,2)</f>
        <v>0</v>
      </c>
      <c r="X29" s="193"/>
      <c r="Y29" s="193"/>
      <c r="Z29" s="193"/>
      <c r="AA29" s="193"/>
      <c r="AB29" s="193"/>
      <c r="AC29" s="193"/>
      <c r="AD29" s="193"/>
      <c r="AE29" s="193"/>
      <c r="AK29" s="192">
        <f>ROUND(AV94,2)</f>
        <v>0</v>
      </c>
      <c r="AL29" s="193"/>
      <c r="AM29" s="193"/>
      <c r="AN29" s="193"/>
      <c r="AO29" s="193"/>
      <c r="AR29" s="34"/>
      <c r="BE29" s="182"/>
    </row>
    <row r="30" spans="2:57" s="3" customFormat="1" ht="14.45" customHeight="1">
      <c r="B30" s="34"/>
      <c r="F30" s="24" t="s">
        <v>42</v>
      </c>
      <c r="L30" s="194">
        <v>0.15</v>
      </c>
      <c r="M30" s="193"/>
      <c r="N30" s="193"/>
      <c r="O30" s="193"/>
      <c r="P30" s="193"/>
      <c r="W30" s="192">
        <f>ROUND(BA94,2)</f>
        <v>0</v>
      </c>
      <c r="X30" s="193"/>
      <c r="Y30" s="193"/>
      <c r="Z30" s="193"/>
      <c r="AA30" s="193"/>
      <c r="AB30" s="193"/>
      <c r="AC30" s="193"/>
      <c r="AD30" s="193"/>
      <c r="AE30" s="193"/>
      <c r="AK30" s="192">
        <f>ROUND(AW94,2)</f>
        <v>0</v>
      </c>
      <c r="AL30" s="193"/>
      <c r="AM30" s="193"/>
      <c r="AN30" s="193"/>
      <c r="AO30" s="193"/>
      <c r="AR30" s="34"/>
      <c r="BE30" s="182"/>
    </row>
    <row r="31" spans="2:57" s="3" customFormat="1" ht="14.45" customHeight="1" hidden="1">
      <c r="B31" s="34"/>
      <c r="F31" s="24" t="s">
        <v>43</v>
      </c>
      <c r="L31" s="194">
        <v>0.21</v>
      </c>
      <c r="M31" s="193"/>
      <c r="N31" s="193"/>
      <c r="O31" s="193"/>
      <c r="P31" s="193"/>
      <c r="W31" s="192">
        <f>ROUND(BB94,2)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4"/>
      <c r="BE31" s="182"/>
    </row>
    <row r="32" spans="2:57" s="3" customFormat="1" ht="14.45" customHeight="1" hidden="1">
      <c r="B32" s="34"/>
      <c r="F32" s="24" t="s">
        <v>44</v>
      </c>
      <c r="L32" s="194">
        <v>0.15</v>
      </c>
      <c r="M32" s="193"/>
      <c r="N32" s="193"/>
      <c r="O32" s="193"/>
      <c r="P32" s="193"/>
      <c r="W32" s="192">
        <f>ROUND(BC94,2)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4"/>
      <c r="BE32" s="182"/>
    </row>
    <row r="33" spans="2:57" s="3" customFormat="1" ht="14.45" customHeight="1" hidden="1">
      <c r="B33" s="34"/>
      <c r="F33" s="24" t="s">
        <v>45</v>
      </c>
      <c r="L33" s="194">
        <v>0</v>
      </c>
      <c r="M33" s="193"/>
      <c r="N33" s="193"/>
      <c r="O33" s="193"/>
      <c r="P33" s="193"/>
      <c r="W33" s="192">
        <f>ROUND(BD94,2)</f>
        <v>0</v>
      </c>
      <c r="X33" s="193"/>
      <c r="Y33" s="193"/>
      <c r="Z33" s="193"/>
      <c r="AA33" s="193"/>
      <c r="AB33" s="193"/>
      <c r="AC33" s="193"/>
      <c r="AD33" s="193"/>
      <c r="AE33" s="193"/>
      <c r="AK33" s="192">
        <v>0</v>
      </c>
      <c r="AL33" s="193"/>
      <c r="AM33" s="193"/>
      <c r="AN33" s="193"/>
      <c r="AO33" s="193"/>
      <c r="AR33" s="34"/>
      <c r="BE33" s="18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1"/>
    </row>
    <row r="35" spans="1:57" s="2" customFormat="1" ht="25.9" customHeight="1">
      <c r="A35" s="29"/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198" t="s">
        <v>48</v>
      </c>
      <c r="Y35" s="196"/>
      <c r="Z35" s="196"/>
      <c r="AA35" s="196"/>
      <c r="AB35" s="196"/>
      <c r="AC35" s="37"/>
      <c r="AD35" s="37"/>
      <c r="AE35" s="37"/>
      <c r="AF35" s="37"/>
      <c r="AG35" s="37"/>
      <c r="AH35" s="37"/>
      <c r="AI35" s="37"/>
      <c r="AJ35" s="37"/>
      <c r="AK35" s="195">
        <f>SUM(AK26:AK33)</f>
        <v>0</v>
      </c>
      <c r="AL35" s="196"/>
      <c r="AM35" s="196"/>
      <c r="AN35" s="196"/>
      <c r="AO35" s="197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51</v>
      </c>
      <c r="AI60" s="32"/>
      <c r="AJ60" s="32"/>
      <c r="AK60" s="32"/>
      <c r="AL60" s="32"/>
      <c r="AM60" s="42" t="s">
        <v>52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53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54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51</v>
      </c>
      <c r="AI75" s="32"/>
      <c r="AJ75" s="32"/>
      <c r="AK75" s="32"/>
      <c r="AL75" s="32"/>
      <c r="AM75" s="42" t="s">
        <v>52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2020-10-12</v>
      </c>
      <c r="AR84" s="48"/>
    </row>
    <row r="85" spans="2:44" s="5" customFormat="1" ht="36.95" customHeight="1">
      <c r="B85" s="49"/>
      <c r="C85" s="50" t="s">
        <v>16</v>
      </c>
      <c r="L85" s="207" t="str">
        <f>K6</f>
        <v>Stavební úpravy, přístavba a nástavba objektu chráněného bydlení - Kaplice č.p. 45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p.č.st. 184 a 185 v k.ú. Kaplice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209" t="str">
        <f>IF(AN8="","",AN8)</f>
        <v>20. 10. 2020</v>
      </c>
      <c r="AN87" s="209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Ing. arch. Arnošt Janko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30</v>
      </c>
      <c r="AJ89" s="29"/>
      <c r="AK89" s="29"/>
      <c r="AL89" s="29"/>
      <c r="AM89" s="210" t="str">
        <f>IF(E17="","",E17)</f>
        <v>Ing. arch. Arnošt Janko</v>
      </c>
      <c r="AN89" s="211"/>
      <c r="AO89" s="211"/>
      <c r="AP89" s="211"/>
      <c r="AQ89" s="29"/>
      <c r="AR89" s="30"/>
      <c r="AS89" s="203" t="s">
        <v>56</v>
      </c>
      <c r="AT89" s="20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28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10" t="str">
        <f>IF(E20="","",E20)</f>
        <v>HAVO Consult s.r.o.</v>
      </c>
      <c r="AN90" s="211"/>
      <c r="AO90" s="211"/>
      <c r="AP90" s="211"/>
      <c r="AQ90" s="29"/>
      <c r="AR90" s="30"/>
      <c r="AS90" s="205"/>
      <c r="AT90" s="20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5"/>
      <c r="AT91" s="20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78" t="s">
        <v>57</v>
      </c>
      <c r="D92" s="177"/>
      <c r="E92" s="177"/>
      <c r="F92" s="177"/>
      <c r="G92" s="177"/>
      <c r="H92" s="57"/>
      <c r="I92" s="176" t="s">
        <v>58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202" t="s">
        <v>59</v>
      </c>
      <c r="AH92" s="177"/>
      <c r="AI92" s="177"/>
      <c r="AJ92" s="177"/>
      <c r="AK92" s="177"/>
      <c r="AL92" s="177"/>
      <c r="AM92" s="177"/>
      <c r="AN92" s="176" t="s">
        <v>60</v>
      </c>
      <c r="AO92" s="177"/>
      <c r="AP92" s="212"/>
      <c r="AQ92" s="58" t="s">
        <v>61</v>
      </c>
      <c r="AR92" s="30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79">
        <f>ROUND(SUM(AG95:AG105),2)</f>
        <v>0</v>
      </c>
      <c r="AH94" s="179"/>
      <c r="AI94" s="179"/>
      <c r="AJ94" s="179"/>
      <c r="AK94" s="179"/>
      <c r="AL94" s="179"/>
      <c r="AM94" s="179"/>
      <c r="AN94" s="213">
        <f aca="true" t="shared" si="0" ref="AN94:AN105">SUM(AG94,AT94)</f>
        <v>0</v>
      </c>
      <c r="AO94" s="213"/>
      <c r="AP94" s="213"/>
      <c r="AQ94" s="69" t="s">
        <v>1</v>
      </c>
      <c r="AR94" s="65"/>
      <c r="AS94" s="70">
        <f>ROUND(SUM(AS95:AS105),2)</f>
        <v>0</v>
      </c>
      <c r="AT94" s="71">
        <f aca="true" t="shared" si="1" ref="AT94:AT105">ROUND(SUM(AV94:AW94),2)</f>
        <v>0</v>
      </c>
      <c r="AU94" s="72">
        <f>ROUND(SUM(AU95:AU105),5)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ROUND(SUM(AZ95:AZ105),2)</f>
        <v>0</v>
      </c>
      <c r="BA94" s="71">
        <f>ROUND(SUM(BA95:BA105),2)</f>
        <v>0</v>
      </c>
      <c r="BB94" s="71">
        <f>ROUND(SUM(BB95:BB105),2)</f>
        <v>0</v>
      </c>
      <c r="BC94" s="71">
        <f>ROUND(SUM(BC95:BC105),2)</f>
        <v>0</v>
      </c>
      <c r="BD94" s="73">
        <f>ROUND(SUM(BD95:BD105),2)</f>
        <v>0</v>
      </c>
      <c r="BS94" s="74" t="s">
        <v>75</v>
      </c>
      <c r="BT94" s="74" t="s">
        <v>76</v>
      </c>
      <c r="BU94" s="75" t="s">
        <v>77</v>
      </c>
      <c r="BV94" s="74" t="s">
        <v>78</v>
      </c>
      <c r="BW94" s="74" t="s">
        <v>4</v>
      </c>
      <c r="BX94" s="74" t="s">
        <v>79</v>
      </c>
      <c r="CL94" s="74" t="s">
        <v>1</v>
      </c>
    </row>
    <row r="95" spans="1:91" s="7" customFormat="1" ht="16.5" customHeight="1">
      <c r="A95" s="76" t="s">
        <v>80</v>
      </c>
      <c r="B95" s="77"/>
      <c r="C95" s="78"/>
      <c r="D95" s="175" t="s">
        <v>81</v>
      </c>
      <c r="E95" s="175"/>
      <c r="F95" s="175"/>
      <c r="G95" s="175"/>
      <c r="H95" s="175"/>
      <c r="I95" s="79"/>
      <c r="J95" s="175" t="s">
        <v>82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200">
        <f>'01 - Bourací práce'!J30</f>
        <v>0</v>
      </c>
      <c r="AH95" s="201"/>
      <c r="AI95" s="201"/>
      <c r="AJ95" s="201"/>
      <c r="AK95" s="201"/>
      <c r="AL95" s="201"/>
      <c r="AM95" s="201"/>
      <c r="AN95" s="200">
        <f t="shared" si="0"/>
        <v>0</v>
      </c>
      <c r="AO95" s="201"/>
      <c r="AP95" s="201"/>
      <c r="AQ95" s="80" t="s">
        <v>83</v>
      </c>
      <c r="AR95" s="77"/>
      <c r="AS95" s="81">
        <v>0</v>
      </c>
      <c r="AT95" s="82">
        <f t="shared" si="1"/>
        <v>0</v>
      </c>
      <c r="AU95" s="83">
        <f>'01 - Bourací práce'!P134</f>
        <v>0</v>
      </c>
      <c r="AV95" s="82">
        <f>'01 - Bourací práce'!J33</f>
        <v>0</v>
      </c>
      <c r="AW95" s="82">
        <f>'01 - Bourací práce'!J34</f>
        <v>0</v>
      </c>
      <c r="AX95" s="82">
        <f>'01 - Bourací práce'!J35</f>
        <v>0</v>
      </c>
      <c r="AY95" s="82">
        <f>'01 - Bourací práce'!J36</f>
        <v>0</v>
      </c>
      <c r="AZ95" s="82">
        <f>'01 - Bourací práce'!F33</f>
        <v>0</v>
      </c>
      <c r="BA95" s="82">
        <f>'01 - Bourací práce'!F34</f>
        <v>0</v>
      </c>
      <c r="BB95" s="82">
        <f>'01 - Bourací práce'!F35</f>
        <v>0</v>
      </c>
      <c r="BC95" s="82">
        <f>'01 - Bourací práce'!F36</f>
        <v>0</v>
      </c>
      <c r="BD95" s="84">
        <f>'01 - Bourací práce'!F37</f>
        <v>0</v>
      </c>
      <c r="BT95" s="85" t="s">
        <v>84</v>
      </c>
      <c r="BV95" s="85" t="s">
        <v>78</v>
      </c>
      <c r="BW95" s="85" t="s">
        <v>85</v>
      </c>
      <c r="BX95" s="85" t="s">
        <v>4</v>
      </c>
      <c r="CL95" s="85" t="s">
        <v>1</v>
      </c>
      <c r="CM95" s="85" t="s">
        <v>84</v>
      </c>
    </row>
    <row r="96" spans="1:91" s="7" customFormat="1" ht="16.5" customHeight="1">
      <c r="A96" s="76" t="s">
        <v>80</v>
      </c>
      <c r="B96" s="77"/>
      <c r="C96" s="78"/>
      <c r="D96" s="175" t="s">
        <v>86</v>
      </c>
      <c r="E96" s="175"/>
      <c r="F96" s="175"/>
      <c r="G96" s="175"/>
      <c r="H96" s="175"/>
      <c r="I96" s="79"/>
      <c r="J96" s="175" t="s">
        <v>87</v>
      </c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200">
        <f>'02 - Stavební úpravy'!J30</f>
        <v>0</v>
      </c>
      <c r="AH96" s="201"/>
      <c r="AI96" s="201"/>
      <c r="AJ96" s="201"/>
      <c r="AK96" s="201"/>
      <c r="AL96" s="201"/>
      <c r="AM96" s="201"/>
      <c r="AN96" s="200">
        <f t="shared" si="0"/>
        <v>0</v>
      </c>
      <c r="AO96" s="201"/>
      <c r="AP96" s="201"/>
      <c r="AQ96" s="80" t="s">
        <v>83</v>
      </c>
      <c r="AR96" s="77"/>
      <c r="AS96" s="81">
        <v>0</v>
      </c>
      <c r="AT96" s="82">
        <f t="shared" si="1"/>
        <v>0</v>
      </c>
      <c r="AU96" s="83">
        <f>'02 - Stavební úpravy'!P142</f>
        <v>0</v>
      </c>
      <c r="AV96" s="82">
        <f>'02 - Stavební úpravy'!J33</f>
        <v>0</v>
      </c>
      <c r="AW96" s="82">
        <f>'02 - Stavební úpravy'!J34</f>
        <v>0</v>
      </c>
      <c r="AX96" s="82">
        <f>'02 - Stavební úpravy'!J35</f>
        <v>0</v>
      </c>
      <c r="AY96" s="82">
        <f>'02 - Stavební úpravy'!J36</f>
        <v>0</v>
      </c>
      <c r="AZ96" s="82">
        <f>'02 - Stavební úpravy'!F33</f>
        <v>0</v>
      </c>
      <c r="BA96" s="82">
        <f>'02 - Stavební úpravy'!F34</f>
        <v>0</v>
      </c>
      <c r="BB96" s="82">
        <f>'02 - Stavební úpravy'!F35</f>
        <v>0</v>
      </c>
      <c r="BC96" s="82">
        <f>'02 - Stavební úpravy'!F36</f>
        <v>0</v>
      </c>
      <c r="BD96" s="84">
        <f>'02 - Stavební úpravy'!F37</f>
        <v>0</v>
      </c>
      <c r="BT96" s="85" t="s">
        <v>84</v>
      </c>
      <c r="BV96" s="85" t="s">
        <v>78</v>
      </c>
      <c r="BW96" s="85" t="s">
        <v>88</v>
      </c>
      <c r="BX96" s="85" t="s">
        <v>4</v>
      </c>
      <c r="CL96" s="85" t="s">
        <v>1</v>
      </c>
      <c r="CM96" s="85" t="s">
        <v>84</v>
      </c>
    </row>
    <row r="97" spans="1:91" s="7" customFormat="1" ht="16.5" customHeight="1">
      <c r="A97" s="76" t="s">
        <v>80</v>
      </c>
      <c r="B97" s="77"/>
      <c r="C97" s="78"/>
      <c r="D97" s="175" t="s">
        <v>89</v>
      </c>
      <c r="E97" s="175"/>
      <c r="F97" s="175"/>
      <c r="G97" s="175"/>
      <c r="H97" s="175"/>
      <c r="I97" s="79"/>
      <c r="J97" s="175" t="s">
        <v>90</v>
      </c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200">
        <f>'03 - Technologie výtahu'!J30</f>
        <v>0</v>
      </c>
      <c r="AH97" s="201"/>
      <c r="AI97" s="201"/>
      <c r="AJ97" s="201"/>
      <c r="AK97" s="201"/>
      <c r="AL97" s="201"/>
      <c r="AM97" s="201"/>
      <c r="AN97" s="200">
        <f t="shared" si="0"/>
        <v>0</v>
      </c>
      <c r="AO97" s="201"/>
      <c r="AP97" s="201"/>
      <c r="AQ97" s="80" t="s">
        <v>83</v>
      </c>
      <c r="AR97" s="77"/>
      <c r="AS97" s="81">
        <v>0</v>
      </c>
      <c r="AT97" s="82">
        <f t="shared" si="1"/>
        <v>0</v>
      </c>
      <c r="AU97" s="83">
        <f>'03 - Technologie výtahu'!P117</f>
        <v>0</v>
      </c>
      <c r="AV97" s="82">
        <f>'03 - Technologie výtahu'!J33</f>
        <v>0</v>
      </c>
      <c r="AW97" s="82">
        <f>'03 - Technologie výtahu'!J34</f>
        <v>0</v>
      </c>
      <c r="AX97" s="82">
        <f>'03 - Technologie výtahu'!J35</f>
        <v>0</v>
      </c>
      <c r="AY97" s="82">
        <f>'03 - Technologie výtahu'!J36</f>
        <v>0</v>
      </c>
      <c r="AZ97" s="82">
        <f>'03 - Technologie výtahu'!F33</f>
        <v>0</v>
      </c>
      <c r="BA97" s="82">
        <f>'03 - Technologie výtahu'!F34</f>
        <v>0</v>
      </c>
      <c r="BB97" s="82">
        <f>'03 - Technologie výtahu'!F35</f>
        <v>0</v>
      </c>
      <c r="BC97" s="82">
        <f>'03 - Technologie výtahu'!F36</f>
        <v>0</v>
      </c>
      <c r="BD97" s="84">
        <f>'03 - Technologie výtahu'!F37</f>
        <v>0</v>
      </c>
      <c r="BT97" s="85" t="s">
        <v>84</v>
      </c>
      <c r="BV97" s="85" t="s">
        <v>78</v>
      </c>
      <c r="BW97" s="85" t="s">
        <v>91</v>
      </c>
      <c r="BX97" s="85" t="s">
        <v>4</v>
      </c>
      <c r="CL97" s="85" t="s">
        <v>1</v>
      </c>
      <c r="CM97" s="85" t="s">
        <v>84</v>
      </c>
    </row>
    <row r="98" spans="1:91" s="7" customFormat="1" ht="16.5" customHeight="1">
      <c r="A98" s="76" t="s">
        <v>80</v>
      </c>
      <c r="B98" s="77"/>
      <c r="C98" s="78"/>
      <c r="D98" s="175" t="s">
        <v>92</v>
      </c>
      <c r="E98" s="175"/>
      <c r="F98" s="175"/>
      <c r="G98" s="175"/>
      <c r="H98" s="175"/>
      <c r="I98" s="79"/>
      <c r="J98" s="175" t="s">
        <v>93</v>
      </c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200">
        <f>'04 - Zdravotechnické inst...'!J30</f>
        <v>0</v>
      </c>
      <c r="AH98" s="201"/>
      <c r="AI98" s="201"/>
      <c r="AJ98" s="201"/>
      <c r="AK98" s="201"/>
      <c r="AL98" s="201"/>
      <c r="AM98" s="201"/>
      <c r="AN98" s="200">
        <f t="shared" si="0"/>
        <v>0</v>
      </c>
      <c r="AO98" s="201"/>
      <c r="AP98" s="201"/>
      <c r="AQ98" s="80" t="s">
        <v>83</v>
      </c>
      <c r="AR98" s="77"/>
      <c r="AS98" s="81">
        <v>0</v>
      </c>
      <c r="AT98" s="82">
        <f t="shared" si="1"/>
        <v>0</v>
      </c>
      <c r="AU98" s="83">
        <f>'04 - Zdravotechnické inst...'!P123</f>
        <v>0</v>
      </c>
      <c r="AV98" s="82">
        <f>'04 - Zdravotechnické inst...'!J33</f>
        <v>0</v>
      </c>
      <c r="AW98" s="82">
        <f>'04 - Zdravotechnické inst...'!J34</f>
        <v>0</v>
      </c>
      <c r="AX98" s="82">
        <f>'04 - Zdravotechnické inst...'!J35</f>
        <v>0</v>
      </c>
      <c r="AY98" s="82">
        <f>'04 - Zdravotechnické inst...'!J36</f>
        <v>0</v>
      </c>
      <c r="AZ98" s="82">
        <f>'04 - Zdravotechnické inst...'!F33</f>
        <v>0</v>
      </c>
      <c r="BA98" s="82">
        <f>'04 - Zdravotechnické inst...'!F34</f>
        <v>0</v>
      </c>
      <c r="BB98" s="82">
        <f>'04 - Zdravotechnické inst...'!F35</f>
        <v>0</v>
      </c>
      <c r="BC98" s="82">
        <f>'04 - Zdravotechnické inst...'!F36</f>
        <v>0</v>
      </c>
      <c r="BD98" s="84">
        <f>'04 - Zdravotechnické inst...'!F37</f>
        <v>0</v>
      </c>
      <c r="BT98" s="85" t="s">
        <v>84</v>
      </c>
      <c r="BV98" s="85" t="s">
        <v>78</v>
      </c>
      <c r="BW98" s="85" t="s">
        <v>94</v>
      </c>
      <c r="BX98" s="85" t="s">
        <v>4</v>
      </c>
      <c r="CL98" s="85" t="s">
        <v>1</v>
      </c>
      <c r="CM98" s="85" t="s">
        <v>84</v>
      </c>
    </row>
    <row r="99" spans="1:91" s="7" customFormat="1" ht="16.5" customHeight="1">
      <c r="A99" s="76" t="s">
        <v>80</v>
      </c>
      <c r="B99" s="77"/>
      <c r="C99" s="78"/>
      <c r="D99" s="175" t="s">
        <v>95</v>
      </c>
      <c r="E99" s="175"/>
      <c r="F99" s="175"/>
      <c r="G99" s="175"/>
      <c r="H99" s="175"/>
      <c r="I99" s="79"/>
      <c r="J99" s="175" t="s">
        <v>96</v>
      </c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200">
        <f>'05 - Vzduchotechnické zař...'!J30</f>
        <v>0</v>
      </c>
      <c r="AH99" s="201"/>
      <c r="AI99" s="201"/>
      <c r="AJ99" s="201"/>
      <c r="AK99" s="201"/>
      <c r="AL99" s="201"/>
      <c r="AM99" s="201"/>
      <c r="AN99" s="200">
        <f t="shared" si="0"/>
        <v>0</v>
      </c>
      <c r="AO99" s="201"/>
      <c r="AP99" s="201"/>
      <c r="AQ99" s="80" t="s">
        <v>83</v>
      </c>
      <c r="AR99" s="77"/>
      <c r="AS99" s="81">
        <v>0</v>
      </c>
      <c r="AT99" s="82">
        <f t="shared" si="1"/>
        <v>0</v>
      </c>
      <c r="AU99" s="83">
        <f>'05 - Vzduchotechnické zař...'!P141</f>
        <v>0</v>
      </c>
      <c r="AV99" s="82">
        <f>'05 - Vzduchotechnické zař...'!J33</f>
        <v>0</v>
      </c>
      <c r="AW99" s="82">
        <f>'05 - Vzduchotechnické zař...'!J34</f>
        <v>0</v>
      </c>
      <c r="AX99" s="82">
        <f>'05 - Vzduchotechnické zař...'!J35</f>
        <v>0</v>
      </c>
      <c r="AY99" s="82">
        <f>'05 - Vzduchotechnické zař...'!J36</f>
        <v>0</v>
      </c>
      <c r="AZ99" s="82">
        <f>'05 - Vzduchotechnické zař...'!F33</f>
        <v>0</v>
      </c>
      <c r="BA99" s="82">
        <f>'05 - Vzduchotechnické zař...'!F34</f>
        <v>0</v>
      </c>
      <c r="BB99" s="82">
        <f>'05 - Vzduchotechnické zař...'!F35</f>
        <v>0</v>
      </c>
      <c r="BC99" s="82">
        <f>'05 - Vzduchotechnické zař...'!F36</f>
        <v>0</v>
      </c>
      <c r="BD99" s="84">
        <f>'05 - Vzduchotechnické zař...'!F37</f>
        <v>0</v>
      </c>
      <c r="BT99" s="85" t="s">
        <v>84</v>
      </c>
      <c r="BV99" s="85" t="s">
        <v>78</v>
      </c>
      <c r="BW99" s="85" t="s">
        <v>97</v>
      </c>
      <c r="BX99" s="85" t="s">
        <v>4</v>
      </c>
      <c r="CL99" s="85" t="s">
        <v>1</v>
      </c>
      <c r="CM99" s="85" t="s">
        <v>84</v>
      </c>
    </row>
    <row r="100" spans="1:91" s="7" customFormat="1" ht="16.5" customHeight="1">
      <c r="A100" s="76" t="s">
        <v>80</v>
      </c>
      <c r="B100" s="77"/>
      <c r="C100" s="78"/>
      <c r="D100" s="175" t="s">
        <v>98</v>
      </c>
      <c r="E100" s="175"/>
      <c r="F100" s="175"/>
      <c r="G100" s="175"/>
      <c r="H100" s="175"/>
      <c r="I100" s="79"/>
      <c r="J100" s="175" t="s">
        <v>99</v>
      </c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200">
        <f>'06 - Slaboproud a EZS'!J30</f>
        <v>0</v>
      </c>
      <c r="AH100" s="201"/>
      <c r="AI100" s="201"/>
      <c r="AJ100" s="201"/>
      <c r="AK100" s="201"/>
      <c r="AL100" s="201"/>
      <c r="AM100" s="201"/>
      <c r="AN100" s="200">
        <f t="shared" si="0"/>
        <v>0</v>
      </c>
      <c r="AO100" s="201"/>
      <c r="AP100" s="201"/>
      <c r="AQ100" s="80" t="s">
        <v>83</v>
      </c>
      <c r="AR100" s="77"/>
      <c r="AS100" s="81">
        <v>0</v>
      </c>
      <c r="AT100" s="82">
        <f t="shared" si="1"/>
        <v>0</v>
      </c>
      <c r="AU100" s="83">
        <f>'06 - Slaboproud a EZS'!P123</f>
        <v>0</v>
      </c>
      <c r="AV100" s="82">
        <f>'06 - Slaboproud a EZS'!J33</f>
        <v>0</v>
      </c>
      <c r="AW100" s="82">
        <f>'06 - Slaboproud a EZS'!J34</f>
        <v>0</v>
      </c>
      <c r="AX100" s="82">
        <f>'06 - Slaboproud a EZS'!J35</f>
        <v>0</v>
      </c>
      <c r="AY100" s="82">
        <f>'06 - Slaboproud a EZS'!J36</f>
        <v>0</v>
      </c>
      <c r="AZ100" s="82">
        <f>'06 - Slaboproud a EZS'!F33</f>
        <v>0</v>
      </c>
      <c r="BA100" s="82">
        <f>'06 - Slaboproud a EZS'!F34</f>
        <v>0</v>
      </c>
      <c r="BB100" s="82">
        <f>'06 - Slaboproud a EZS'!F35</f>
        <v>0</v>
      </c>
      <c r="BC100" s="82">
        <f>'06 - Slaboproud a EZS'!F36</f>
        <v>0</v>
      </c>
      <c r="BD100" s="84">
        <f>'06 - Slaboproud a EZS'!F37</f>
        <v>0</v>
      </c>
      <c r="BT100" s="85" t="s">
        <v>84</v>
      </c>
      <c r="BV100" s="85" t="s">
        <v>78</v>
      </c>
      <c r="BW100" s="85" t="s">
        <v>100</v>
      </c>
      <c r="BX100" s="85" t="s">
        <v>4</v>
      </c>
      <c r="CL100" s="85" t="s">
        <v>1</v>
      </c>
      <c r="CM100" s="85" t="s">
        <v>84</v>
      </c>
    </row>
    <row r="101" spans="1:91" s="7" customFormat="1" ht="16.5" customHeight="1">
      <c r="A101" s="76" t="s">
        <v>80</v>
      </c>
      <c r="B101" s="77"/>
      <c r="C101" s="78"/>
      <c r="D101" s="175" t="s">
        <v>101</v>
      </c>
      <c r="E101" s="175"/>
      <c r="F101" s="175"/>
      <c r="G101" s="175"/>
      <c r="H101" s="175"/>
      <c r="I101" s="79"/>
      <c r="J101" s="175" t="s">
        <v>102</v>
      </c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200">
        <f>'07 - Silnoproud'!J30</f>
        <v>0</v>
      </c>
      <c r="AH101" s="201"/>
      <c r="AI101" s="201"/>
      <c r="AJ101" s="201"/>
      <c r="AK101" s="201"/>
      <c r="AL101" s="201"/>
      <c r="AM101" s="201"/>
      <c r="AN101" s="200">
        <f t="shared" si="0"/>
        <v>0</v>
      </c>
      <c r="AO101" s="201"/>
      <c r="AP101" s="201"/>
      <c r="AQ101" s="80" t="s">
        <v>83</v>
      </c>
      <c r="AR101" s="77"/>
      <c r="AS101" s="81">
        <v>0</v>
      </c>
      <c r="AT101" s="82">
        <f t="shared" si="1"/>
        <v>0</v>
      </c>
      <c r="AU101" s="83">
        <f>'07 - Silnoproud'!P117</f>
        <v>0</v>
      </c>
      <c r="AV101" s="82">
        <f>'07 - Silnoproud'!J33</f>
        <v>0</v>
      </c>
      <c r="AW101" s="82">
        <f>'07 - Silnoproud'!J34</f>
        <v>0</v>
      </c>
      <c r="AX101" s="82">
        <f>'07 - Silnoproud'!J35</f>
        <v>0</v>
      </c>
      <c r="AY101" s="82">
        <f>'07 - Silnoproud'!J36</f>
        <v>0</v>
      </c>
      <c r="AZ101" s="82">
        <f>'07 - Silnoproud'!F33</f>
        <v>0</v>
      </c>
      <c r="BA101" s="82">
        <f>'07 - Silnoproud'!F34</f>
        <v>0</v>
      </c>
      <c r="BB101" s="82">
        <f>'07 - Silnoproud'!F35</f>
        <v>0</v>
      </c>
      <c r="BC101" s="82">
        <f>'07 - Silnoproud'!F36</f>
        <v>0</v>
      </c>
      <c r="BD101" s="84">
        <f>'07 - Silnoproud'!F37</f>
        <v>0</v>
      </c>
      <c r="BT101" s="85" t="s">
        <v>84</v>
      </c>
      <c r="BV101" s="85" t="s">
        <v>78</v>
      </c>
      <c r="BW101" s="85" t="s">
        <v>103</v>
      </c>
      <c r="BX101" s="85" t="s">
        <v>4</v>
      </c>
      <c r="CL101" s="85" t="s">
        <v>1</v>
      </c>
      <c r="CM101" s="85" t="s">
        <v>84</v>
      </c>
    </row>
    <row r="102" spans="1:91" s="7" customFormat="1" ht="16.5" customHeight="1">
      <c r="A102" s="76" t="s">
        <v>80</v>
      </c>
      <c r="B102" s="77"/>
      <c r="C102" s="78"/>
      <c r="D102" s="175" t="s">
        <v>104</v>
      </c>
      <c r="E102" s="175"/>
      <c r="F102" s="175"/>
      <c r="G102" s="175"/>
      <c r="H102" s="175"/>
      <c r="I102" s="79"/>
      <c r="J102" s="175" t="s">
        <v>105</v>
      </c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200">
        <f>'08 - Ústřední vytápění'!J30</f>
        <v>0</v>
      </c>
      <c r="AH102" s="201"/>
      <c r="AI102" s="201"/>
      <c r="AJ102" s="201"/>
      <c r="AK102" s="201"/>
      <c r="AL102" s="201"/>
      <c r="AM102" s="201"/>
      <c r="AN102" s="200">
        <f t="shared" si="0"/>
        <v>0</v>
      </c>
      <c r="AO102" s="201"/>
      <c r="AP102" s="201"/>
      <c r="AQ102" s="80" t="s">
        <v>83</v>
      </c>
      <c r="AR102" s="77"/>
      <c r="AS102" s="81">
        <v>0</v>
      </c>
      <c r="AT102" s="82">
        <f t="shared" si="1"/>
        <v>0</v>
      </c>
      <c r="AU102" s="83">
        <f>'08 - Ústřední vytápění'!P125</f>
        <v>0</v>
      </c>
      <c r="AV102" s="82">
        <f>'08 - Ústřední vytápění'!J33</f>
        <v>0</v>
      </c>
      <c r="AW102" s="82">
        <f>'08 - Ústřední vytápění'!J34</f>
        <v>0</v>
      </c>
      <c r="AX102" s="82">
        <f>'08 - Ústřední vytápění'!J35</f>
        <v>0</v>
      </c>
      <c r="AY102" s="82">
        <f>'08 - Ústřední vytápění'!J36</f>
        <v>0</v>
      </c>
      <c r="AZ102" s="82">
        <f>'08 - Ústřední vytápění'!F33</f>
        <v>0</v>
      </c>
      <c r="BA102" s="82">
        <f>'08 - Ústřední vytápění'!F34</f>
        <v>0</v>
      </c>
      <c r="BB102" s="82">
        <f>'08 - Ústřední vytápění'!F35</f>
        <v>0</v>
      </c>
      <c r="BC102" s="82">
        <f>'08 - Ústřední vytápění'!F36</f>
        <v>0</v>
      </c>
      <c r="BD102" s="84">
        <f>'08 - Ústřední vytápění'!F37</f>
        <v>0</v>
      </c>
      <c r="BT102" s="85" t="s">
        <v>84</v>
      </c>
      <c r="BV102" s="85" t="s">
        <v>78</v>
      </c>
      <c r="BW102" s="85" t="s">
        <v>106</v>
      </c>
      <c r="BX102" s="85" t="s">
        <v>4</v>
      </c>
      <c r="CL102" s="85" t="s">
        <v>1</v>
      </c>
      <c r="CM102" s="85" t="s">
        <v>84</v>
      </c>
    </row>
    <row r="103" spans="1:91" s="7" customFormat="1" ht="24.75" customHeight="1">
      <c r="A103" s="76" t="s">
        <v>80</v>
      </c>
      <c r="B103" s="77"/>
      <c r="C103" s="78"/>
      <c r="D103" s="175" t="s">
        <v>107</v>
      </c>
      <c r="E103" s="175"/>
      <c r="F103" s="175"/>
      <c r="G103" s="175"/>
      <c r="H103" s="175"/>
      <c r="I103" s="79"/>
      <c r="J103" s="175" t="s">
        <v>108</v>
      </c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200">
        <f>'09 - Systém s permanentní...'!J30</f>
        <v>0</v>
      </c>
      <c r="AH103" s="201"/>
      <c r="AI103" s="201"/>
      <c r="AJ103" s="201"/>
      <c r="AK103" s="201"/>
      <c r="AL103" s="201"/>
      <c r="AM103" s="201"/>
      <c r="AN103" s="200">
        <f t="shared" si="0"/>
        <v>0</v>
      </c>
      <c r="AO103" s="201"/>
      <c r="AP103" s="201"/>
      <c r="AQ103" s="80" t="s">
        <v>83</v>
      </c>
      <c r="AR103" s="77"/>
      <c r="AS103" s="81">
        <v>0</v>
      </c>
      <c r="AT103" s="82">
        <f t="shared" si="1"/>
        <v>0</v>
      </c>
      <c r="AU103" s="83">
        <f>'09 - Systém s permanentní...'!P116</f>
        <v>0</v>
      </c>
      <c r="AV103" s="82">
        <f>'09 - Systém s permanentní...'!J33</f>
        <v>0</v>
      </c>
      <c r="AW103" s="82">
        <f>'09 - Systém s permanentní...'!J34</f>
        <v>0</v>
      </c>
      <c r="AX103" s="82">
        <f>'09 - Systém s permanentní...'!J35</f>
        <v>0</v>
      </c>
      <c r="AY103" s="82">
        <f>'09 - Systém s permanentní...'!J36</f>
        <v>0</v>
      </c>
      <c r="AZ103" s="82">
        <f>'09 - Systém s permanentní...'!F33</f>
        <v>0</v>
      </c>
      <c r="BA103" s="82">
        <f>'09 - Systém s permanentní...'!F34</f>
        <v>0</v>
      </c>
      <c r="BB103" s="82">
        <f>'09 - Systém s permanentní...'!F35</f>
        <v>0</v>
      </c>
      <c r="BC103" s="82">
        <f>'09 - Systém s permanentní...'!F36</f>
        <v>0</v>
      </c>
      <c r="BD103" s="84">
        <f>'09 - Systém s permanentní...'!F37</f>
        <v>0</v>
      </c>
      <c r="BT103" s="85" t="s">
        <v>84</v>
      </c>
      <c r="BV103" s="85" t="s">
        <v>78</v>
      </c>
      <c r="BW103" s="85" t="s">
        <v>109</v>
      </c>
      <c r="BX103" s="85" t="s">
        <v>4</v>
      </c>
      <c r="CL103" s="85" t="s">
        <v>1</v>
      </c>
      <c r="CM103" s="85" t="s">
        <v>84</v>
      </c>
    </row>
    <row r="104" spans="1:91" s="7" customFormat="1" ht="16.5" customHeight="1">
      <c r="A104" s="76" t="s">
        <v>80</v>
      </c>
      <c r="B104" s="77"/>
      <c r="C104" s="78"/>
      <c r="D104" s="175" t="s">
        <v>110</v>
      </c>
      <c r="E104" s="175"/>
      <c r="F104" s="175"/>
      <c r="G104" s="175"/>
      <c r="H104" s="175"/>
      <c r="I104" s="79"/>
      <c r="J104" s="175" t="s">
        <v>111</v>
      </c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200">
        <f>'10 - Vnitřní pevné vybavení'!J30</f>
        <v>0</v>
      </c>
      <c r="AH104" s="201"/>
      <c r="AI104" s="201"/>
      <c r="AJ104" s="201"/>
      <c r="AK104" s="201"/>
      <c r="AL104" s="201"/>
      <c r="AM104" s="201"/>
      <c r="AN104" s="200">
        <f t="shared" si="0"/>
        <v>0</v>
      </c>
      <c r="AO104" s="201"/>
      <c r="AP104" s="201"/>
      <c r="AQ104" s="80" t="s">
        <v>83</v>
      </c>
      <c r="AR104" s="77"/>
      <c r="AS104" s="81">
        <v>0</v>
      </c>
      <c r="AT104" s="82">
        <f t="shared" si="1"/>
        <v>0</v>
      </c>
      <c r="AU104" s="83">
        <f>'10 - Vnitřní pevné vybavení'!P116</f>
        <v>0</v>
      </c>
      <c r="AV104" s="82">
        <f>'10 - Vnitřní pevné vybavení'!J33</f>
        <v>0</v>
      </c>
      <c r="AW104" s="82">
        <f>'10 - Vnitřní pevné vybavení'!J34</f>
        <v>0</v>
      </c>
      <c r="AX104" s="82">
        <f>'10 - Vnitřní pevné vybavení'!J35</f>
        <v>0</v>
      </c>
      <c r="AY104" s="82">
        <f>'10 - Vnitřní pevné vybavení'!J36</f>
        <v>0</v>
      </c>
      <c r="AZ104" s="82">
        <f>'10 - Vnitřní pevné vybavení'!F33</f>
        <v>0</v>
      </c>
      <c r="BA104" s="82">
        <f>'10 - Vnitřní pevné vybavení'!F34</f>
        <v>0</v>
      </c>
      <c r="BB104" s="82">
        <f>'10 - Vnitřní pevné vybavení'!F35</f>
        <v>0</v>
      </c>
      <c r="BC104" s="82">
        <f>'10 - Vnitřní pevné vybavení'!F36</f>
        <v>0</v>
      </c>
      <c r="BD104" s="84">
        <f>'10 - Vnitřní pevné vybavení'!F37</f>
        <v>0</v>
      </c>
      <c r="BT104" s="85" t="s">
        <v>84</v>
      </c>
      <c r="BV104" s="85" t="s">
        <v>78</v>
      </c>
      <c r="BW104" s="85" t="s">
        <v>112</v>
      </c>
      <c r="BX104" s="85" t="s">
        <v>4</v>
      </c>
      <c r="CL104" s="85" t="s">
        <v>1</v>
      </c>
      <c r="CM104" s="85" t="s">
        <v>84</v>
      </c>
    </row>
    <row r="105" spans="1:91" s="7" customFormat="1" ht="16.5" customHeight="1">
      <c r="A105" s="76" t="s">
        <v>80</v>
      </c>
      <c r="B105" s="77"/>
      <c r="C105" s="78"/>
      <c r="D105" s="175" t="s">
        <v>113</v>
      </c>
      <c r="E105" s="175"/>
      <c r="F105" s="175"/>
      <c r="G105" s="175"/>
      <c r="H105" s="175"/>
      <c r="I105" s="79"/>
      <c r="J105" s="175" t="s">
        <v>114</v>
      </c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200">
        <f>'11 - VRN'!J30</f>
        <v>0</v>
      </c>
      <c r="AH105" s="201"/>
      <c r="AI105" s="201"/>
      <c r="AJ105" s="201"/>
      <c r="AK105" s="201"/>
      <c r="AL105" s="201"/>
      <c r="AM105" s="201"/>
      <c r="AN105" s="200">
        <f t="shared" si="0"/>
        <v>0</v>
      </c>
      <c r="AO105" s="201"/>
      <c r="AP105" s="201"/>
      <c r="AQ105" s="80" t="s">
        <v>83</v>
      </c>
      <c r="AR105" s="77"/>
      <c r="AS105" s="86">
        <v>0</v>
      </c>
      <c r="AT105" s="87">
        <f t="shared" si="1"/>
        <v>0</v>
      </c>
      <c r="AU105" s="88">
        <f>'11 - VRN'!P121</f>
        <v>0</v>
      </c>
      <c r="AV105" s="87">
        <f>'11 - VRN'!J33</f>
        <v>0</v>
      </c>
      <c r="AW105" s="87">
        <f>'11 - VRN'!J34</f>
        <v>0</v>
      </c>
      <c r="AX105" s="87">
        <f>'11 - VRN'!J35</f>
        <v>0</v>
      </c>
      <c r="AY105" s="87">
        <f>'11 - VRN'!J36</f>
        <v>0</v>
      </c>
      <c r="AZ105" s="87">
        <f>'11 - VRN'!F33</f>
        <v>0</v>
      </c>
      <c r="BA105" s="87">
        <f>'11 - VRN'!F34</f>
        <v>0</v>
      </c>
      <c r="BB105" s="87">
        <f>'11 - VRN'!F35</f>
        <v>0</v>
      </c>
      <c r="BC105" s="87">
        <f>'11 - VRN'!F36</f>
        <v>0</v>
      </c>
      <c r="BD105" s="89">
        <f>'11 - VRN'!F37</f>
        <v>0</v>
      </c>
      <c r="BT105" s="85" t="s">
        <v>84</v>
      </c>
      <c r="BV105" s="85" t="s">
        <v>78</v>
      </c>
      <c r="BW105" s="85" t="s">
        <v>115</v>
      </c>
      <c r="BX105" s="85" t="s">
        <v>4</v>
      </c>
      <c r="CL105" s="85" t="s">
        <v>1</v>
      </c>
      <c r="CM105" s="85" t="s">
        <v>84</v>
      </c>
    </row>
    <row r="106" spans="1:57" s="2" customFormat="1" ht="30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30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30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</sheetData>
  <mergeCells count="82">
    <mergeCell ref="AN105:AP105"/>
    <mergeCell ref="AG105:AM105"/>
    <mergeCell ref="AN94:AP94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K32:AO32"/>
    <mergeCell ref="AK30:AO30"/>
    <mergeCell ref="L85:AO85"/>
    <mergeCell ref="L32:P32"/>
    <mergeCell ref="W32:AE32"/>
    <mergeCell ref="AK33:AO33"/>
    <mergeCell ref="L33:P33"/>
    <mergeCell ref="W33:AE33"/>
    <mergeCell ref="L30:P30"/>
    <mergeCell ref="W30:AE30"/>
    <mergeCell ref="L31:P31"/>
    <mergeCell ref="W31:AE31"/>
    <mergeCell ref="AK31:AO31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01 - Bourací práce'!C2" display="/"/>
    <hyperlink ref="A96" location="'02 - Stavební úpravy'!C2" display="/"/>
    <hyperlink ref="A97" location="'03 - Technologie výtahu'!C2" display="/"/>
    <hyperlink ref="A98" location="'04 - Zdravotechnické inst...'!C2" display="/"/>
    <hyperlink ref="A99" location="'05 - Vzduchotechnické zař...'!C2" display="/"/>
    <hyperlink ref="A100" location="'06 - Slaboproud a EZS'!C2" display="/"/>
    <hyperlink ref="A101" location="'07 - Silnoproud'!C2" display="/"/>
    <hyperlink ref="A102" location="'08 - Ústřední vytápění'!C2" display="/"/>
    <hyperlink ref="A103" location="'09 - Systém s permanentní...'!C2" display="/"/>
    <hyperlink ref="A104" location="'10 - Vnitřní pevné vybavení'!C2" display="/"/>
    <hyperlink ref="A105" location="'11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109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116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26.25" customHeight="1">
      <c r="B7" s="17"/>
      <c r="E7" s="215" t="str">
        <f>'Rekapitulace stavby'!K6</f>
        <v>Stavební úpravy, přístavba a nástavba objektu chráněného bydlení - Kaplice č.p. 45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7" t="s">
        <v>2951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2168</v>
      </c>
      <c r="G12" s="29"/>
      <c r="H12" s="29"/>
      <c r="I12" s="24" t="s">
        <v>22</v>
      </c>
      <c r="J12" s="52" t="str">
        <f>'Rekapitulace stavby'!AN8</f>
        <v>20. 10. 2020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>Ing. arch. Arnošt Janko</v>
      </c>
      <c r="F15" s="29"/>
      <c r="G15" s="29"/>
      <c r="H15" s="29"/>
      <c r="I15" s="24" t="s">
        <v>27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183"/>
      <c r="G18" s="183"/>
      <c r="H18" s="183"/>
      <c r="I18" s="24" t="s">
        <v>27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25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>Ing. arch. Arnošt Janko</v>
      </c>
      <c r="F21" s="29"/>
      <c r="G21" s="29"/>
      <c r="H21" s="29"/>
      <c r="I21" s="24" t="s">
        <v>27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25</v>
      </c>
      <c r="J23" s="22" t="str">
        <f>IF('Rekapitulace stavby'!AN19="","",'Rekapitulace stavby'!AN19)</f>
        <v>04767772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>HAVO Consult s.r.o.</v>
      </c>
      <c r="F24" s="29"/>
      <c r="G24" s="29"/>
      <c r="H24" s="29"/>
      <c r="I24" s="24" t="s">
        <v>27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ROUND(J116,2)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40</v>
      </c>
      <c r="E33" s="24" t="s">
        <v>41</v>
      </c>
      <c r="F33" s="96">
        <f>ROUND((SUM(BE116:BE126)),2)</f>
        <v>0</v>
      </c>
      <c r="G33" s="29"/>
      <c r="H33" s="29"/>
      <c r="I33" s="97">
        <v>0.21</v>
      </c>
      <c r="J33" s="96">
        <f>ROUND(((SUM(BE116:BE126))*I33),2)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96">
        <f>ROUND((SUM(BF116:BF126)),2)</f>
        <v>0</v>
      </c>
      <c r="G34" s="29"/>
      <c r="H34" s="29"/>
      <c r="I34" s="97">
        <v>0.15</v>
      </c>
      <c r="J34" s="96">
        <f>ROUND(((SUM(BF116:BF126))*I34),2)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43</v>
      </c>
      <c r="F35" s="96">
        <f>ROUND((SUM(BG116:BG126)),2)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44</v>
      </c>
      <c r="F36" s="96">
        <f>ROUND((SUM(BH116:BH126)),2)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45</v>
      </c>
      <c r="F37" s="96">
        <f>ROUND((SUM(BI116:BI126)),2)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15" t="str">
        <f>E7</f>
        <v>Stavební úpravy, přístavba a nástavba objektu chráněného bydlení - Kaplice č.p. 45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7" t="str">
        <f>E9</f>
        <v xml:space="preserve">09 - Systém s permanentním poddajným kotvicím vedením 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2" t="str">
        <f>IF(J12="","",J12)</f>
        <v>20. 10. 2020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24</v>
      </c>
      <c r="D91" s="29"/>
      <c r="E91" s="29"/>
      <c r="F91" s="22" t="str">
        <f>E15</f>
        <v>Ing. arch. Arnošt Janko</v>
      </c>
      <c r="G91" s="29"/>
      <c r="H91" s="29"/>
      <c r="I91" s="24" t="s">
        <v>30</v>
      </c>
      <c r="J91" s="27" t="str">
        <f>E21</f>
        <v>Ing. arch. Arnošt Janko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HAVO Consult s.r.o.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120</v>
      </c>
      <c r="D94" s="98"/>
      <c r="E94" s="98"/>
      <c r="F94" s="98"/>
      <c r="G94" s="98"/>
      <c r="H94" s="98"/>
      <c r="I94" s="98"/>
      <c r="J94" s="107" t="s">
        <v>121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122</v>
      </c>
      <c r="D96" s="29"/>
      <c r="E96" s="29"/>
      <c r="F96" s="29"/>
      <c r="G96" s="29"/>
      <c r="H96" s="29"/>
      <c r="I96" s="29"/>
      <c r="J96" s="68">
        <f>J116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2" customFormat="1" ht="21.7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102" spans="1:31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18" t="s">
        <v>142</v>
      </c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4" t="s">
        <v>16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6.25" customHeight="1">
      <c r="A106" s="29"/>
      <c r="B106" s="30"/>
      <c r="C106" s="29"/>
      <c r="D106" s="29"/>
      <c r="E106" s="215" t="str">
        <f>E7</f>
        <v>Stavební úpravy, přístavba a nástavba objektu chráněného bydlení - Kaplice č.p. 45</v>
      </c>
      <c r="F106" s="216"/>
      <c r="G106" s="216"/>
      <c r="H106" s="216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117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07" t="str">
        <f>E9</f>
        <v xml:space="preserve">09 - Systém s permanentním poddajným kotvicím vedením </v>
      </c>
      <c r="F108" s="214"/>
      <c r="G108" s="214"/>
      <c r="H108" s="214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20</v>
      </c>
      <c r="D110" s="29"/>
      <c r="E110" s="29"/>
      <c r="F110" s="22" t="str">
        <f>F12</f>
        <v xml:space="preserve"> </v>
      </c>
      <c r="G110" s="29"/>
      <c r="H110" s="29"/>
      <c r="I110" s="24" t="s">
        <v>22</v>
      </c>
      <c r="J110" s="52" t="str">
        <f>IF(J12="","",J12)</f>
        <v>20. 10. 2020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5.7" customHeight="1">
      <c r="A112" s="29"/>
      <c r="B112" s="30"/>
      <c r="C112" s="24" t="s">
        <v>24</v>
      </c>
      <c r="D112" s="29"/>
      <c r="E112" s="29"/>
      <c r="F112" s="22" t="str">
        <f>E15</f>
        <v>Ing. arch. Arnošt Janko</v>
      </c>
      <c r="G112" s="29"/>
      <c r="H112" s="29"/>
      <c r="I112" s="24" t="s">
        <v>30</v>
      </c>
      <c r="J112" s="27" t="str">
        <f>E21</f>
        <v>Ing. arch. Arnošt Janko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5.2" customHeight="1">
      <c r="A113" s="29"/>
      <c r="B113" s="30"/>
      <c r="C113" s="24" t="s">
        <v>28</v>
      </c>
      <c r="D113" s="29"/>
      <c r="E113" s="29"/>
      <c r="F113" s="22" t="str">
        <f>IF(E18="","",E18)</f>
        <v>Vyplň údaj</v>
      </c>
      <c r="G113" s="29"/>
      <c r="H113" s="29"/>
      <c r="I113" s="24" t="s">
        <v>32</v>
      </c>
      <c r="J113" s="27" t="str">
        <f>E24</f>
        <v>HAVO Consult s.r.o.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11" customFormat="1" ht="29.25" customHeight="1">
      <c r="A115" s="117"/>
      <c r="B115" s="118"/>
      <c r="C115" s="119" t="s">
        <v>143</v>
      </c>
      <c r="D115" s="120" t="s">
        <v>61</v>
      </c>
      <c r="E115" s="120" t="s">
        <v>57</v>
      </c>
      <c r="F115" s="120" t="s">
        <v>58</v>
      </c>
      <c r="G115" s="120" t="s">
        <v>144</v>
      </c>
      <c r="H115" s="120" t="s">
        <v>145</v>
      </c>
      <c r="I115" s="120" t="s">
        <v>146</v>
      </c>
      <c r="J115" s="121" t="s">
        <v>121</v>
      </c>
      <c r="K115" s="122" t="s">
        <v>147</v>
      </c>
      <c r="L115" s="123"/>
      <c r="M115" s="59" t="s">
        <v>1</v>
      </c>
      <c r="N115" s="60" t="s">
        <v>40</v>
      </c>
      <c r="O115" s="60" t="s">
        <v>148</v>
      </c>
      <c r="P115" s="60" t="s">
        <v>149</v>
      </c>
      <c r="Q115" s="60" t="s">
        <v>150</v>
      </c>
      <c r="R115" s="60" t="s">
        <v>151</v>
      </c>
      <c r="S115" s="60" t="s">
        <v>152</v>
      </c>
      <c r="T115" s="61" t="s">
        <v>153</v>
      </c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</row>
    <row r="116" spans="1:63" s="2" customFormat="1" ht="22.9" customHeight="1">
      <c r="A116" s="29"/>
      <c r="B116" s="30"/>
      <c r="C116" s="66" t="s">
        <v>154</v>
      </c>
      <c r="D116" s="29"/>
      <c r="E116" s="29"/>
      <c r="F116" s="29"/>
      <c r="G116" s="29"/>
      <c r="H116" s="29"/>
      <c r="I116" s="29"/>
      <c r="J116" s="124">
        <f>BK116</f>
        <v>0</v>
      </c>
      <c r="K116" s="29"/>
      <c r="L116" s="30"/>
      <c r="M116" s="62"/>
      <c r="N116" s="53"/>
      <c r="O116" s="63"/>
      <c r="P116" s="125">
        <f>SUM(P117:P126)</f>
        <v>0</v>
      </c>
      <c r="Q116" s="63"/>
      <c r="R116" s="125">
        <f>SUM(R117:R126)</f>
        <v>0</v>
      </c>
      <c r="S116" s="63"/>
      <c r="T116" s="126">
        <f>SUM(T117:T126)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75</v>
      </c>
      <c r="AU116" s="14" t="s">
        <v>123</v>
      </c>
      <c r="BK116" s="127">
        <f>SUM(BK117:BK126)</f>
        <v>0</v>
      </c>
    </row>
    <row r="117" spans="1:65" s="2" customFormat="1" ht="16.5" customHeight="1">
      <c r="A117" s="29"/>
      <c r="B117" s="141"/>
      <c r="C117" s="142" t="s">
        <v>84</v>
      </c>
      <c r="D117" s="142" t="s">
        <v>159</v>
      </c>
      <c r="E117" s="143" t="s">
        <v>2952</v>
      </c>
      <c r="F117" s="144" t="s">
        <v>2953</v>
      </c>
      <c r="G117" s="145" t="s">
        <v>306</v>
      </c>
      <c r="H117" s="146">
        <v>5</v>
      </c>
      <c r="I117" s="147"/>
      <c r="J117" s="148">
        <f aca="true" t="shared" si="0" ref="J117:J126">ROUND(I117*H117,2)</f>
        <v>0</v>
      </c>
      <c r="K117" s="149"/>
      <c r="L117" s="30"/>
      <c r="M117" s="150" t="s">
        <v>1</v>
      </c>
      <c r="N117" s="151" t="s">
        <v>42</v>
      </c>
      <c r="O117" s="55"/>
      <c r="P117" s="152">
        <f aca="true" t="shared" si="1" ref="P117:P126">O117*H117</f>
        <v>0</v>
      </c>
      <c r="Q117" s="152">
        <v>0</v>
      </c>
      <c r="R117" s="152">
        <f aca="true" t="shared" si="2" ref="R117:R126">Q117*H117</f>
        <v>0</v>
      </c>
      <c r="S117" s="152">
        <v>0</v>
      </c>
      <c r="T117" s="153">
        <f aca="true" t="shared" si="3" ref="T117:T126"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54" t="s">
        <v>163</v>
      </c>
      <c r="AT117" s="154" t="s">
        <v>159</v>
      </c>
      <c r="AU117" s="154" t="s">
        <v>76</v>
      </c>
      <c r="AY117" s="14" t="s">
        <v>157</v>
      </c>
      <c r="BE117" s="155">
        <f aca="true" t="shared" si="4" ref="BE117:BE126">IF(N117="základní",J117,0)</f>
        <v>0</v>
      </c>
      <c r="BF117" s="155">
        <f aca="true" t="shared" si="5" ref="BF117:BF126">IF(N117="snížená",J117,0)</f>
        <v>0</v>
      </c>
      <c r="BG117" s="155">
        <f aca="true" t="shared" si="6" ref="BG117:BG126">IF(N117="zákl. přenesená",J117,0)</f>
        <v>0</v>
      </c>
      <c r="BH117" s="155">
        <f aca="true" t="shared" si="7" ref="BH117:BH126">IF(N117="sníž. přenesená",J117,0)</f>
        <v>0</v>
      </c>
      <c r="BI117" s="155">
        <f aca="true" t="shared" si="8" ref="BI117:BI126">IF(N117="nulová",J117,0)</f>
        <v>0</v>
      </c>
      <c r="BJ117" s="14" t="s">
        <v>164</v>
      </c>
      <c r="BK117" s="155">
        <f aca="true" t="shared" si="9" ref="BK117:BK126">ROUND(I117*H117,2)</f>
        <v>0</v>
      </c>
      <c r="BL117" s="14" t="s">
        <v>163</v>
      </c>
      <c r="BM117" s="154" t="s">
        <v>164</v>
      </c>
    </row>
    <row r="118" spans="1:65" s="2" customFormat="1" ht="16.5" customHeight="1">
      <c r="A118" s="29"/>
      <c r="B118" s="141"/>
      <c r="C118" s="142" t="s">
        <v>164</v>
      </c>
      <c r="D118" s="142" t="s">
        <v>159</v>
      </c>
      <c r="E118" s="143" t="s">
        <v>2954</v>
      </c>
      <c r="F118" s="144" t="s">
        <v>2955</v>
      </c>
      <c r="G118" s="145" t="s">
        <v>306</v>
      </c>
      <c r="H118" s="146">
        <v>4</v>
      </c>
      <c r="I118" s="147"/>
      <c r="J118" s="148">
        <f t="shared" si="0"/>
        <v>0</v>
      </c>
      <c r="K118" s="149"/>
      <c r="L118" s="30"/>
      <c r="M118" s="150" t="s">
        <v>1</v>
      </c>
      <c r="N118" s="151" t="s">
        <v>42</v>
      </c>
      <c r="O118" s="55"/>
      <c r="P118" s="152">
        <f t="shared" si="1"/>
        <v>0</v>
      </c>
      <c r="Q118" s="152">
        <v>0</v>
      </c>
      <c r="R118" s="152">
        <f t="shared" si="2"/>
        <v>0</v>
      </c>
      <c r="S118" s="152">
        <v>0</v>
      </c>
      <c r="T118" s="153">
        <f t="shared" si="3"/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54" t="s">
        <v>163</v>
      </c>
      <c r="AT118" s="154" t="s">
        <v>159</v>
      </c>
      <c r="AU118" s="154" t="s">
        <v>76</v>
      </c>
      <c r="AY118" s="14" t="s">
        <v>157</v>
      </c>
      <c r="BE118" s="155">
        <f t="shared" si="4"/>
        <v>0</v>
      </c>
      <c r="BF118" s="155">
        <f t="shared" si="5"/>
        <v>0</v>
      </c>
      <c r="BG118" s="155">
        <f t="shared" si="6"/>
        <v>0</v>
      </c>
      <c r="BH118" s="155">
        <f t="shared" si="7"/>
        <v>0</v>
      </c>
      <c r="BI118" s="155">
        <f t="shared" si="8"/>
        <v>0</v>
      </c>
      <c r="BJ118" s="14" t="s">
        <v>164</v>
      </c>
      <c r="BK118" s="155">
        <f t="shared" si="9"/>
        <v>0</v>
      </c>
      <c r="BL118" s="14" t="s">
        <v>163</v>
      </c>
      <c r="BM118" s="154" t="s">
        <v>163</v>
      </c>
    </row>
    <row r="119" spans="1:65" s="2" customFormat="1" ht="16.5" customHeight="1">
      <c r="A119" s="29"/>
      <c r="B119" s="141"/>
      <c r="C119" s="142" t="s">
        <v>170</v>
      </c>
      <c r="D119" s="142" t="s">
        <v>159</v>
      </c>
      <c r="E119" s="143" t="s">
        <v>2956</v>
      </c>
      <c r="F119" s="144" t="s">
        <v>2957</v>
      </c>
      <c r="G119" s="145" t="s">
        <v>306</v>
      </c>
      <c r="H119" s="146">
        <v>1</v>
      </c>
      <c r="I119" s="147"/>
      <c r="J119" s="148">
        <f t="shared" si="0"/>
        <v>0</v>
      </c>
      <c r="K119" s="149"/>
      <c r="L119" s="30"/>
      <c r="M119" s="150" t="s">
        <v>1</v>
      </c>
      <c r="N119" s="151" t="s">
        <v>42</v>
      </c>
      <c r="O119" s="55"/>
      <c r="P119" s="152">
        <f t="shared" si="1"/>
        <v>0</v>
      </c>
      <c r="Q119" s="152">
        <v>0</v>
      </c>
      <c r="R119" s="152">
        <f t="shared" si="2"/>
        <v>0</v>
      </c>
      <c r="S119" s="152">
        <v>0</v>
      </c>
      <c r="T119" s="153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54" t="s">
        <v>163</v>
      </c>
      <c r="AT119" s="154" t="s">
        <v>159</v>
      </c>
      <c r="AU119" s="154" t="s">
        <v>76</v>
      </c>
      <c r="AY119" s="14" t="s">
        <v>157</v>
      </c>
      <c r="BE119" s="155">
        <f t="shared" si="4"/>
        <v>0</v>
      </c>
      <c r="BF119" s="155">
        <f t="shared" si="5"/>
        <v>0</v>
      </c>
      <c r="BG119" s="155">
        <f t="shared" si="6"/>
        <v>0</v>
      </c>
      <c r="BH119" s="155">
        <f t="shared" si="7"/>
        <v>0</v>
      </c>
      <c r="BI119" s="155">
        <f t="shared" si="8"/>
        <v>0</v>
      </c>
      <c r="BJ119" s="14" t="s">
        <v>164</v>
      </c>
      <c r="BK119" s="155">
        <f t="shared" si="9"/>
        <v>0</v>
      </c>
      <c r="BL119" s="14" t="s">
        <v>163</v>
      </c>
      <c r="BM119" s="154" t="s">
        <v>185</v>
      </c>
    </row>
    <row r="120" spans="1:65" s="2" customFormat="1" ht="16.5" customHeight="1">
      <c r="A120" s="29"/>
      <c r="B120" s="141"/>
      <c r="C120" s="142" t="s">
        <v>163</v>
      </c>
      <c r="D120" s="142" t="s">
        <v>159</v>
      </c>
      <c r="E120" s="143" t="s">
        <v>2958</v>
      </c>
      <c r="F120" s="144" t="s">
        <v>2959</v>
      </c>
      <c r="G120" s="145" t="s">
        <v>306</v>
      </c>
      <c r="H120" s="146">
        <v>3</v>
      </c>
      <c r="I120" s="147"/>
      <c r="J120" s="148">
        <f t="shared" si="0"/>
        <v>0</v>
      </c>
      <c r="K120" s="149"/>
      <c r="L120" s="30"/>
      <c r="M120" s="150" t="s">
        <v>1</v>
      </c>
      <c r="N120" s="151" t="s">
        <v>42</v>
      </c>
      <c r="O120" s="55"/>
      <c r="P120" s="152">
        <f t="shared" si="1"/>
        <v>0</v>
      </c>
      <c r="Q120" s="152">
        <v>0</v>
      </c>
      <c r="R120" s="152">
        <f t="shared" si="2"/>
        <v>0</v>
      </c>
      <c r="S120" s="152">
        <v>0</v>
      </c>
      <c r="T120" s="153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54" t="s">
        <v>163</v>
      </c>
      <c r="AT120" s="154" t="s">
        <v>159</v>
      </c>
      <c r="AU120" s="154" t="s">
        <v>76</v>
      </c>
      <c r="AY120" s="14" t="s">
        <v>157</v>
      </c>
      <c r="BE120" s="155">
        <f t="shared" si="4"/>
        <v>0</v>
      </c>
      <c r="BF120" s="155">
        <f t="shared" si="5"/>
        <v>0</v>
      </c>
      <c r="BG120" s="155">
        <f t="shared" si="6"/>
        <v>0</v>
      </c>
      <c r="BH120" s="155">
        <f t="shared" si="7"/>
        <v>0</v>
      </c>
      <c r="BI120" s="155">
        <f t="shared" si="8"/>
        <v>0</v>
      </c>
      <c r="BJ120" s="14" t="s">
        <v>164</v>
      </c>
      <c r="BK120" s="155">
        <f t="shared" si="9"/>
        <v>0</v>
      </c>
      <c r="BL120" s="14" t="s">
        <v>163</v>
      </c>
      <c r="BM120" s="154" t="s">
        <v>179</v>
      </c>
    </row>
    <row r="121" spans="1:65" s="2" customFormat="1" ht="16.5" customHeight="1">
      <c r="A121" s="29"/>
      <c r="B121" s="141"/>
      <c r="C121" s="142" t="s">
        <v>181</v>
      </c>
      <c r="D121" s="142" t="s">
        <v>159</v>
      </c>
      <c r="E121" s="143" t="s">
        <v>2960</v>
      </c>
      <c r="F121" s="144" t="s">
        <v>2961</v>
      </c>
      <c r="G121" s="145" t="s">
        <v>306</v>
      </c>
      <c r="H121" s="146">
        <v>1</v>
      </c>
      <c r="I121" s="147"/>
      <c r="J121" s="148">
        <f t="shared" si="0"/>
        <v>0</v>
      </c>
      <c r="K121" s="149"/>
      <c r="L121" s="30"/>
      <c r="M121" s="150" t="s">
        <v>1</v>
      </c>
      <c r="N121" s="151" t="s">
        <v>42</v>
      </c>
      <c r="O121" s="55"/>
      <c r="P121" s="152">
        <f t="shared" si="1"/>
        <v>0</v>
      </c>
      <c r="Q121" s="152">
        <v>0</v>
      </c>
      <c r="R121" s="152">
        <f t="shared" si="2"/>
        <v>0</v>
      </c>
      <c r="S121" s="152">
        <v>0</v>
      </c>
      <c r="T121" s="153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4" t="s">
        <v>163</v>
      </c>
      <c r="AT121" s="154" t="s">
        <v>159</v>
      </c>
      <c r="AU121" s="154" t="s">
        <v>76</v>
      </c>
      <c r="AY121" s="14" t="s">
        <v>157</v>
      </c>
      <c r="BE121" s="155">
        <f t="shared" si="4"/>
        <v>0</v>
      </c>
      <c r="BF121" s="155">
        <f t="shared" si="5"/>
        <v>0</v>
      </c>
      <c r="BG121" s="155">
        <f t="shared" si="6"/>
        <v>0</v>
      </c>
      <c r="BH121" s="155">
        <f t="shared" si="7"/>
        <v>0</v>
      </c>
      <c r="BI121" s="155">
        <f t="shared" si="8"/>
        <v>0</v>
      </c>
      <c r="BJ121" s="14" t="s">
        <v>164</v>
      </c>
      <c r="BK121" s="155">
        <f t="shared" si="9"/>
        <v>0</v>
      </c>
      <c r="BL121" s="14" t="s">
        <v>163</v>
      </c>
      <c r="BM121" s="154" t="s">
        <v>110</v>
      </c>
    </row>
    <row r="122" spans="1:65" s="2" customFormat="1" ht="16.5" customHeight="1">
      <c r="A122" s="29"/>
      <c r="B122" s="141"/>
      <c r="C122" s="142" t="s">
        <v>185</v>
      </c>
      <c r="D122" s="142" t="s">
        <v>159</v>
      </c>
      <c r="E122" s="143" t="s">
        <v>2962</v>
      </c>
      <c r="F122" s="144" t="s">
        <v>2963</v>
      </c>
      <c r="G122" s="145" t="s">
        <v>306</v>
      </c>
      <c r="H122" s="146">
        <v>2</v>
      </c>
      <c r="I122" s="147"/>
      <c r="J122" s="148">
        <f t="shared" si="0"/>
        <v>0</v>
      </c>
      <c r="K122" s="149"/>
      <c r="L122" s="30"/>
      <c r="M122" s="150" t="s">
        <v>1</v>
      </c>
      <c r="N122" s="151" t="s">
        <v>42</v>
      </c>
      <c r="O122" s="55"/>
      <c r="P122" s="152">
        <f t="shared" si="1"/>
        <v>0</v>
      </c>
      <c r="Q122" s="152">
        <v>0</v>
      </c>
      <c r="R122" s="152">
        <f t="shared" si="2"/>
        <v>0</v>
      </c>
      <c r="S122" s="152">
        <v>0</v>
      </c>
      <c r="T122" s="153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4" t="s">
        <v>163</v>
      </c>
      <c r="AT122" s="154" t="s">
        <v>159</v>
      </c>
      <c r="AU122" s="154" t="s">
        <v>76</v>
      </c>
      <c r="AY122" s="14" t="s">
        <v>157</v>
      </c>
      <c r="BE122" s="155">
        <f t="shared" si="4"/>
        <v>0</v>
      </c>
      <c r="BF122" s="155">
        <f t="shared" si="5"/>
        <v>0</v>
      </c>
      <c r="BG122" s="155">
        <f t="shared" si="6"/>
        <v>0</v>
      </c>
      <c r="BH122" s="155">
        <f t="shared" si="7"/>
        <v>0</v>
      </c>
      <c r="BI122" s="155">
        <f t="shared" si="8"/>
        <v>0</v>
      </c>
      <c r="BJ122" s="14" t="s">
        <v>164</v>
      </c>
      <c r="BK122" s="155">
        <f t="shared" si="9"/>
        <v>0</v>
      </c>
      <c r="BL122" s="14" t="s">
        <v>163</v>
      </c>
      <c r="BM122" s="154" t="s">
        <v>208</v>
      </c>
    </row>
    <row r="123" spans="1:65" s="2" customFormat="1" ht="16.5" customHeight="1">
      <c r="A123" s="29"/>
      <c r="B123" s="141"/>
      <c r="C123" s="142" t="s">
        <v>189</v>
      </c>
      <c r="D123" s="142" t="s">
        <v>159</v>
      </c>
      <c r="E123" s="143" t="s">
        <v>2964</v>
      </c>
      <c r="F123" s="144" t="s">
        <v>2965</v>
      </c>
      <c r="G123" s="145" t="s">
        <v>306</v>
      </c>
      <c r="H123" s="146">
        <v>19</v>
      </c>
      <c r="I123" s="147"/>
      <c r="J123" s="148">
        <f t="shared" si="0"/>
        <v>0</v>
      </c>
      <c r="K123" s="149"/>
      <c r="L123" s="30"/>
      <c r="M123" s="150" t="s">
        <v>1</v>
      </c>
      <c r="N123" s="151" t="s">
        <v>42</v>
      </c>
      <c r="O123" s="55"/>
      <c r="P123" s="152">
        <f t="shared" si="1"/>
        <v>0</v>
      </c>
      <c r="Q123" s="152">
        <v>0</v>
      </c>
      <c r="R123" s="152">
        <f t="shared" si="2"/>
        <v>0</v>
      </c>
      <c r="S123" s="152">
        <v>0</v>
      </c>
      <c r="T123" s="153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4" t="s">
        <v>163</v>
      </c>
      <c r="AT123" s="154" t="s">
        <v>159</v>
      </c>
      <c r="AU123" s="154" t="s">
        <v>76</v>
      </c>
      <c r="AY123" s="14" t="s">
        <v>157</v>
      </c>
      <c r="BE123" s="155">
        <f t="shared" si="4"/>
        <v>0</v>
      </c>
      <c r="BF123" s="155">
        <f t="shared" si="5"/>
        <v>0</v>
      </c>
      <c r="BG123" s="155">
        <f t="shared" si="6"/>
        <v>0</v>
      </c>
      <c r="BH123" s="155">
        <f t="shared" si="7"/>
        <v>0</v>
      </c>
      <c r="BI123" s="155">
        <f t="shared" si="8"/>
        <v>0</v>
      </c>
      <c r="BJ123" s="14" t="s">
        <v>164</v>
      </c>
      <c r="BK123" s="155">
        <f t="shared" si="9"/>
        <v>0</v>
      </c>
      <c r="BL123" s="14" t="s">
        <v>163</v>
      </c>
      <c r="BM123" s="154" t="s">
        <v>216</v>
      </c>
    </row>
    <row r="124" spans="1:65" s="2" customFormat="1" ht="16.5" customHeight="1">
      <c r="A124" s="29"/>
      <c r="B124" s="141"/>
      <c r="C124" s="142" t="s">
        <v>179</v>
      </c>
      <c r="D124" s="142" t="s">
        <v>159</v>
      </c>
      <c r="E124" s="143" t="s">
        <v>2966</v>
      </c>
      <c r="F124" s="144" t="s">
        <v>2967</v>
      </c>
      <c r="G124" s="145" t="s">
        <v>306</v>
      </c>
      <c r="H124" s="146">
        <v>1</v>
      </c>
      <c r="I124" s="147"/>
      <c r="J124" s="148">
        <f t="shared" si="0"/>
        <v>0</v>
      </c>
      <c r="K124" s="149"/>
      <c r="L124" s="30"/>
      <c r="M124" s="150" t="s">
        <v>1</v>
      </c>
      <c r="N124" s="151" t="s">
        <v>42</v>
      </c>
      <c r="O124" s="55"/>
      <c r="P124" s="152">
        <f t="shared" si="1"/>
        <v>0</v>
      </c>
      <c r="Q124" s="152">
        <v>0</v>
      </c>
      <c r="R124" s="152">
        <f t="shared" si="2"/>
        <v>0</v>
      </c>
      <c r="S124" s="152">
        <v>0</v>
      </c>
      <c r="T124" s="153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163</v>
      </c>
      <c r="AT124" s="154" t="s">
        <v>159</v>
      </c>
      <c r="AU124" s="154" t="s">
        <v>76</v>
      </c>
      <c r="AY124" s="14" t="s">
        <v>157</v>
      </c>
      <c r="BE124" s="155">
        <f t="shared" si="4"/>
        <v>0</v>
      </c>
      <c r="BF124" s="155">
        <f t="shared" si="5"/>
        <v>0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4" t="s">
        <v>164</v>
      </c>
      <c r="BK124" s="155">
        <f t="shared" si="9"/>
        <v>0</v>
      </c>
      <c r="BL124" s="14" t="s">
        <v>163</v>
      </c>
      <c r="BM124" s="154" t="s">
        <v>223</v>
      </c>
    </row>
    <row r="125" spans="1:65" s="2" customFormat="1" ht="16.5" customHeight="1">
      <c r="A125" s="29"/>
      <c r="B125" s="141"/>
      <c r="C125" s="142" t="s">
        <v>193</v>
      </c>
      <c r="D125" s="142" t="s">
        <v>159</v>
      </c>
      <c r="E125" s="143" t="s">
        <v>2968</v>
      </c>
      <c r="F125" s="144" t="s">
        <v>2969</v>
      </c>
      <c r="G125" s="145" t="s">
        <v>306</v>
      </c>
      <c r="H125" s="146">
        <v>1</v>
      </c>
      <c r="I125" s="147"/>
      <c r="J125" s="148">
        <f t="shared" si="0"/>
        <v>0</v>
      </c>
      <c r="K125" s="149"/>
      <c r="L125" s="30"/>
      <c r="M125" s="150" t="s">
        <v>1</v>
      </c>
      <c r="N125" s="151" t="s">
        <v>42</v>
      </c>
      <c r="O125" s="55"/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53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163</v>
      </c>
      <c r="AT125" s="154" t="s">
        <v>159</v>
      </c>
      <c r="AU125" s="154" t="s">
        <v>76</v>
      </c>
      <c r="AY125" s="14" t="s">
        <v>157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164</v>
      </c>
      <c r="BK125" s="155">
        <f t="shared" si="9"/>
        <v>0</v>
      </c>
      <c r="BL125" s="14" t="s">
        <v>163</v>
      </c>
      <c r="BM125" s="154" t="s">
        <v>231</v>
      </c>
    </row>
    <row r="126" spans="1:65" s="2" customFormat="1" ht="16.5" customHeight="1">
      <c r="A126" s="29"/>
      <c r="B126" s="141"/>
      <c r="C126" s="142" t="s">
        <v>110</v>
      </c>
      <c r="D126" s="142" t="s">
        <v>159</v>
      </c>
      <c r="E126" s="143" t="s">
        <v>2970</v>
      </c>
      <c r="F126" s="144" t="s">
        <v>2971</v>
      </c>
      <c r="G126" s="145" t="s">
        <v>306</v>
      </c>
      <c r="H126" s="146">
        <v>1</v>
      </c>
      <c r="I126" s="147"/>
      <c r="J126" s="148">
        <f t="shared" si="0"/>
        <v>0</v>
      </c>
      <c r="K126" s="149"/>
      <c r="L126" s="30"/>
      <c r="M126" s="167" t="s">
        <v>1</v>
      </c>
      <c r="N126" s="168" t="s">
        <v>42</v>
      </c>
      <c r="O126" s="169"/>
      <c r="P126" s="170">
        <f t="shared" si="1"/>
        <v>0</v>
      </c>
      <c r="Q126" s="170">
        <v>0</v>
      </c>
      <c r="R126" s="170">
        <f t="shared" si="2"/>
        <v>0</v>
      </c>
      <c r="S126" s="170">
        <v>0</v>
      </c>
      <c r="T126" s="171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163</v>
      </c>
      <c r="AT126" s="154" t="s">
        <v>159</v>
      </c>
      <c r="AU126" s="154" t="s">
        <v>76</v>
      </c>
      <c r="AY126" s="14" t="s">
        <v>157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164</v>
      </c>
      <c r="BK126" s="155">
        <f t="shared" si="9"/>
        <v>0</v>
      </c>
      <c r="BL126" s="14" t="s">
        <v>163</v>
      </c>
      <c r="BM126" s="154" t="s">
        <v>2972</v>
      </c>
    </row>
    <row r="127" spans="1:31" s="2" customFormat="1" ht="6.95" customHeight="1">
      <c r="A127" s="29"/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30"/>
      <c r="M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</sheetData>
  <autoFilter ref="C115:K126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61"/>
  <sheetViews>
    <sheetView showGridLines="0" workbookViewId="0" topLeftCell="A144">
      <selection activeCell="I119" sqref="I11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112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116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26.25" customHeight="1">
      <c r="B7" s="17"/>
      <c r="E7" s="215" t="str">
        <f>'Rekapitulace stavby'!K6</f>
        <v>Stavební úpravy, přístavba a nástavba objektu chráněného bydlení - Kaplice č.p. 45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7" t="s">
        <v>2973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2168</v>
      </c>
      <c r="G12" s="29"/>
      <c r="H12" s="29"/>
      <c r="I12" s="24" t="s">
        <v>22</v>
      </c>
      <c r="J12" s="52" t="str">
        <f>'Rekapitulace stavby'!AN8</f>
        <v>20. 10. 2020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>Ing. arch. Arnošt Janko</v>
      </c>
      <c r="F15" s="29"/>
      <c r="G15" s="29"/>
      <c r="H15" s="29"/>
      <c r="I15" s="24" t="s">
        <v>27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183"/>
      <c r="G18" s="183"/>
      <c r="H18" s="183"/>
      <c r="I18" s="24" t="s">
        <v>27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25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>Ing. arch. Arnošt Janko</v>
      </c>
      <c r="F21" s="29"/>
      <c r="G21" s="29"/>
      <c r="H21" s="29"/>
      <c r="I21" s="24" t="s">
        <v>27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25</v>
      </c>
      <c r="J23" s="22" t="str">
        <f>IF('Rekapitulace stavby'!AN19="","",'Rekapitulace stavby'!AN19)</f>
        <v>04767772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>HAVO Consult s.r.o.</v>
      </c>
      <c r="F24" s="29"/>
      <c r="G24" s="29"/>
      <c r="H24" s="29"/>
      <c r="I24" s="24" t="s">
        <v>27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ROUND(J116,2)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40</v>
      </c>
      <c r="E33" s="24" t="s">
        <v>41</v>
      </c>
      <c r="F33" s="96">
        <f>ROUND((SUM(BE116:BE151)),2)</f>
        <v>0</v>
      </c>
      <c r="G33" s="29"/>
      <c r="H33" s="29"/>
      <c r="I33" s="97">
        <v>0.21</v>
      </c>
      <c r="J33" s="96">
        <f>ROUND(((SUM(BE116:BE151))*I33),2)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96">
        <f>ROUND((SUM(BF116:BF151)),2)</f>
        <v>0</v>
      </c>
      <c r="G34" s="29"/>
      <c r="H34" s="29"/>
      <c r="I34" s="97">
        <v>0.15</v>
      </c>
      <c r="J34" s="96">
        <f>ROUND(((SUM(BF116:BF151))*I34),2)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43</v>
      </c>
      <c r="F35" s="96">
        <f>ROUND((SUM(BG116:BG151)),2)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44</v>
      </c>
      <c r="F36" s="96">
        <f>ROUND((SUM(BH116:BH151)),2)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45</v>
      </c>
      <c r="F37" s="96">
        <f>ROUND((SUM(BI116:BI151)),2)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15" t="str">
        <f>E7</f>
        <v>Stavební úpravy, přístavba a nástavba objektu chráněného bydlení - Kaplice č.p. 45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7" t="str">
        <f>E9</f>
        <v>10 - Vnitřní pevné vybavení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2" t="str">
        <f>IF(J12="","",J12)</f>
        <v>20. 10. 2020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24</v>
      </c>
      <c r="D91" s="29"/>
      <c r="E91" s="29"/>
      <c r="F91" s="22" t="str">
        <f>E15</f>
        <v>Ing. arch. Arnošt Janko</v>
      </c>
      <c r="G91" s="29"/>
      <c r="H91" s="29"/>
      <c r="I91" s="24" t="s">
        <v>30</v>
      </c>
      <c r="J91" s="27" t="str">
        <f>E21</f>
        <v>Ing. arch. Arnošt Janko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HAVO Consult s.r.o.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120</v>
      </c>
      <c r="D94" s="98"/>
      <c r="E94" s="98"/>
      <c r="F94" s="98"/>
      <c r="G94" s="98"/>
      <c r="H94" s="98"/>
      <c r="I94" s="98"/>
      <c r="J94" s="107" t="s">
        <v>121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122</v>
      </c>
      <c r="D96" s="29"/>
      <c r="E96" s="29"/>
      <c r="F96" s="29"/>
      <c r="G96" s="29"/>
      <c r="H96" s="29"/>
      <c r="I96" s="29"/>
      <c r="J96" s="68">
        <f>J116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2" customFormat="1" ht="21.7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102" spans="1:31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18" t="s">
        <v>142</v>
      </c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4" t="s">
        <v>16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6.25" customHeight="1">
      <c r="A106" s="29"/>
      <c r="B106" s="30"/>
      <c r="C106" s="29"/>
      <c r="D106" s="29"/>
      <c r="E106" s="215" t="str">
        <f>E7</f>
        <v>Stavební úpravy, přístavba a nástavba objektu chráněného bydlení - Kaplice č.p. 45</v>
      </c>
      <c r="F106" s="216"/>
      <c r="G106" s="216"/>
      <c r="H106" s="216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117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07" t="str">
        <f>E9</f>
        <v>10 - Vnitřní pevné vybavení</v>
      </c>
      <c r="F108" s="214"/>
      <c r="G108" s="214"/>
      <c r="H108" s="214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20</v>
      </c>
      <c r="D110" s="29"/>
      <c r="E110" s="29"/>
      <c r="F110" s="22" t="str">
        <f>F12</f>
        <v xml:space="preserve"> </v>
      </c>
      <c r="G110" s="29"/>
      <c r="H110" s="29"/>
      <c r="I110" s="24" t="s">
        <v>22</v>
      </c>
      <c r="J110" s="52" t="str">
        <f>IF(J12="","",J12)</f>
        <v>20. 10. 2020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5.7" customHeight="1">
      <c r="A112" s="29"/>
      <c r="B112" s="30"/>
      <c r="C112" s="24" t="s">
        <v>24</v>
      </c>
      <c r="D112" s="29"/>
      <c r="E112" s="29"/>
      <c r="F112" s="22" t="str">
        <f>E15</f>
        <v>Ing. arch. Arnošt Janko</v>
      </c>
      <c r="G112" s="29"/>
      <c r="H112" s="29"/>
      <c r="I112" s="24" t="s">
        <v>30</v>
      </c>
      <c r="J112" s="27" t="str">
        <f>E21</f>
        <v>Ing. arch. Arnošt Janko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5.2" customHeight="1">
      <c r="A113" s="29"/>
      <c r="B113" s="30"/>
      <c r="C113" s="24" t="s">
        <v>28</v>
      </c>
      <c r="D113" s="29"/>
      <c r="E113" s="29"/>
      <c r="F113" s="22" t="str">
        <f>IF(E18="","",E18)</f>
        <v>Vyplň údaj</v>
      </c>
      <c r="G113" s="29"/>
      <c r="H113" s="29"/>
      <c r="I113" s="24" t="s">
        <v>32</v>
      </c>
      <c r="J113" s="27" t="str">
        <f>E24</f>
        <v>HAVO Consult s.r.o.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11" customFormat="1" ht="29.25" customHeight="1">
      <c r="A115" s="117"/>
      <c r="B115" s="118"/>
      <c r="C115" s="119" t="s">
        <v>143</v>
      </c>
      <c r="D115" s="120" t="s">
        <v>61</v>
      </c>
      <c r="E115" s="120" t="s">
        <v>57</v>
      </c>
      <c r="F115" s="120" t="s">
        <v>58</v>
      </c>
      <c r="G115" s="120" t="s">
        <v>144</v>
      </c>
      <c r="H115" s="120" t="s">
        <v>145</v>
      </c>
      <c r="I115" s="120" t="s">
        <v>146</v>
      </c>
      <c r="J115" s="121" t="s">
        <v>121</v>
      </c>
      <c r="K115" s="122" t="s">
        <v>147</v>
      </c>
      <c r="L115" s="123"/>
      <c r="M115" s="59" t="s">
        <v>1</v>
      </c>
      <c r="N115" s="60" t="s">
        <v>40</v>
      </c>
      <c r="O115" s="60" t="s">
        <v>148</v>
      </c>
      <c r="P115" s="60" t="s">
        <v>149</v>
      </c>
      <c r="Q115" s="60" t="s">
        <v>150</v>
      </c>
      <c r="R115" s="60" t="s">
        <v>151</v>
      </c>
      <c r="S115" s="60" t="s">
        <v>152</v>
      </c>
      <c r="T115" s="61" t="s">
        <v>153</v>
      </c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</row>
    <row r="116" spans="1:63" s="2" customFormat="1" ht="22.9" customHeight="1">
      <c r="A116" s="29"/>
      <c r="B116" s="30"/>
      <c r="C116" s="66" t="s">
        <v>154</v>
      </c>
      <c r="D116" s="29"/>
      <c r="E116" s="29"/>
      <c r="F116" s="29"/>
      <c r="G116" s="29"/>
      <c r="H116" s="29"/>
      <c r="I116" s="29"/>
      <c r="J116" s="124">
        <f>BK116</f>
        <v>0</v>
      </c>
      <c r="K116" s="29"/>
      <c r="L116" s="30"/>
      <c r="M116" s="62"/>
      <c r="N116" s="53"/>
      <c r="O116" s="63"/>
      <c r="P116" s="125">
        <f>SUM(P117:P151)</f>
        <v>0</v>
      </c>
      <c r="Q116" s="63"/>
      <c r="R116" s="125">
        <f>SUM(R117:R151)</f>
        <v>0</v>
      </c>
      <c r="S116" s="63"/>
      <c r="T116" s="126">
        <f>SUM(T117:T151)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75</v>
      </c>
      <c r="AU116" s="14" t="s">
        <v>123</v>
      </c>
      <c r="BK116" s="127">
        <f>SUM(BK117:BK151)</f>
        <v>0</v>
      </c>
    </row>
    <row r="117" spans="1:65" s="2" customFormat="1" ht="16.5" customHeight="1">
      <c r="A117" s="29"/>
      <c r="B117" s="141"/>
      <c r="C117" s="142" t="s">
        <v>76</v>
      </c>
      <c r="D117" s="142" t="s">
        <v>159</v>
      </c>
      <c r="E117" s="143" t="s">
        <v>2974</v>
      </c>
      <c r="F117" s="144" t="s">
        <v>2975</v>
      </c>
      <c r="G117" s="145" t="s">
        <v>306</v>
      </c>
      <c r="H117" s="146">
        <v>1</v>
      </c>
      <c r="I117" s="148">
        <v>0</v>
      </c>
      <c r="J117" s="148">
        <f aca="true" t="shared" si="0" ref="J117:J160">ROUND(I117*H117,2)</f>
        <v>0</v>
      </c>
      <c r="K117" s="144" t="s">
        <v>1</v>
      </c>
      <c r="L117" s="30"/>
      <c r="M117" s="150" t="s">
        <v>1</v>
      </c>
      <c r="N117" s="151" t="s">
        <v>42</v>
      </c>
      <c r="O117" s="55"/>
      <c r="P117" s="152">
        <f aca="true" t="shared" si="1" ref="P117:P151">O117*H117</f>
        <v>0</v>
      </c>
      <c r="Q117" s="152">
        <v>0</v>
      </c>
      <c r="R117" s="152">
        <f aca="true" t="shared" si="2" ref="R117:R151">Q117*H117</f>
        <v>0</v>
      </c>
      <c r="S117" s="152">
        <v>0</v>
      </c>
      <c r="T117" s="153">
        <f aca="true" t="shared" si="3" ref="T117:T151"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54" t="s">
        <v>163</v>
      </c>
      <c r="AT117" s="154" t="s">
        <v>159</v>
      </c>
      <c r="AU117" s="154" t="s">
        <v>76</v>
      </c>
      <c r="AY117" s="14" t="s">
        <v>157</v>
      </c>
      <c r="BE117" s="155">
        <f aca="true" t="shared" si="4" ref="BE117:BE151">IF(N117="základní",J117,0)</f>
        <v>0</v>
      </c>
      <c r="BF117" s="155">
        <f aca="true" t="shared" si="5" ref="BF117:BF151">IF(N117="snížená",J117,0)</f>
        <v>0</v>
      </c>
      <c r="BG117" s="155">
        <f aca="true" t="shared" si="6" ref="BG117:BG151">IF(N117="zákl. přenesená",J117,0)</f>
        <v>0</v>
      </c>
      <c r="BH117" s="155">
        <f aca="true" t="shared" si="7" ref="BH117:BH151">IF(N117="sníž. přenesená",J117,0)</f>
        <v>0</v>
      </c>
      <c r="BI117" s="155">
        <f aca="true" t="shared" si="8" ref="BI117:BI151">IF(N117="nulová",J117,0)</f>
        <v>0</v>
      </c>
      <c r="BJ117" s="14" t="s">
        <v>164</v>
      </c>
      <c r="BK117" s="155">
        <f aca="true" t="shared" si="9" ref="BK117:BK151">ROUND(I117*H117,2)</f>
        <v>0</v>
      </c>
      <c r="BL117" s="14" t="s">
        <v>163</v>
      </c>
      <c r="BM117" s="154" t="s">
        <v>164</v>
      </c>
    </row>
    <row r="118" spans="1:65" s="2" customFormat="1" ht="21.75" customHeight="1">
      <c r="A118" s="29"/>
      <c r="B118" s="141"/>
      <c r="C118" s="142" t="s">
        <v>76</v>
      </c>
      <c r="D118" s="142" t="s">
        <v>159</v>
      </c>
      <c r="E118" s="143" t="s">
        <v>2976</v>
      </c>
      <c r="F118" s="144" t="s">
        <v>2977</v>
      </c>
      <c r="G118" s="145" t="s">
        <v>306</v>
      </c>
      <c r="H118" s="146">
        <v>1</v>
      </c>
      <c r="I118" s="148">
        <v>0</v>
      </c>
      <c r="J118" s="148">
        <f t="shared" si="0"/>
        <v>0</v>
      </c>
      <c r="K118" s="144" t="s">
        <v>1</v>
      </c>
      <c r="L118" s="30"/>
      <c r="M118" s="150" t="s">
        <v>1</v>
      </c>
      <c r="N118" s="151" t="s">
        <v>42</v>
      </c>
      <c r="O118" s="55"/>
      <c r="P118" s="152">
        <f t="shared" si="1"/>
        <v>0</v>
      </c>
      <c r="Q118" s="152">
        <v>0</v>
      </c>
      <c r="R118" s="152">
        <f t="shared" si="2"/>
        <v>0</v>
      </c>
      <c r="S118" s="152">
        <v>0</v>
      </c>
      <c r="T118" s="153">
        <f t="shared" si="3"/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54" t="s">
        <v>163</v>
      </c>
      <c r="AT118" s="154" t="s">
        <v>159</v>
      </c>
      <c r="AU118" s="154" t="s">
        <v>76</v>
      </c>
      <c r="AY118" s="14" t="s">
        <v>157</v>
      </c>
      <c r="BE118" s="155">
        <f t="shared" si="4"/>
        <v>0</v>
      </c>
      <c r="BF118" s="155">
        <f t="shared" si="5"/>
        <v>0</v>
      </c>
      <c r="BG118" s="155">
        <f t="shared" si="6"/>
        <v>0</v>
      </c>
      <c r="BH118" s="155">
        <f t="shared" si="7"/>
        <v>0</v>
      </c>
      <c r="BI118" s="155">
        <f t="shared" si="8"/>
        <v>0</v>
      </c>
      <c r="BJ118" s="14" t="s">
        <v>164</v>
      </c>
      <c r="BK118" s="155">
        <f t="shared" si="9"/>
        <v>0</v>
      </c>
      <c r="BL118" s="14" t="s">
        <v>163</v>
      </c>
      <c r="BM118" s="154" t="s">
        <v>163</v>
      </c>
    </row>
    <row r="119" spans="1:65" s="2" customFormat="1" ht="31.5" customHeight="1">
      <c r="A119" s="29"/>
      <c r="B119" s="141"/>
      <c r="C119" s="142" t="s">
        <v>76</v>
      </c>
      <c r="D119" s="142" t="s">
        <v>159</v>
      </c>
      <c r="E119" s="143" t="s">
        <v>2978</v>
      </c>
      <c r="F119" s="144" t="s">
        <v>3080</v>
      </c>
      <c r="G119" s="145" t="s">
        <v>306</v>
      </c>
      <c r="H119" s="146">
        <v>1</v>
      </c>
      <c r="I119" s="148">
        <v>0</v>
      </c>
      <c r="J119" s="148">
        <f t="shared" si="0"/>
        <v>0</v>
      </c>
      <c r="K119" s="144" t="s">
        <v>1</v>
      </c>
      <c r="L119" s="30"/>
      <c r="M119" s="150" t="s">
        <v>1</v>
      </c>
      <c r="N119" s="151" t="s">
        <v>42</v>
      </c>
      <c r="O119" s="55"/>
      <c r="P119" s="152">
        <f t="shared" si="1"/>
        <v>0</v>
      </c>
      <c r="Q119" s="152">
        <v>0</v>
      </c>
      <c r="R119" s="152">
        <f t="shared" si="2"/>
        <v>0</v>
      </c>
      <c r="S119" s="152">
        <v>0</v>
      </c>
      <c r="T119" s="153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54" t="s">
        <v>163</v>
      </c>
      <c r="AT119" s="154" t="s">
        <v>159</v>
      </c>
      <c r="AU119" s="154" t="s">
        <v>76</v>
      </c>
      <c r="AY119" s="14" t="s">
        <v>157</v>
      </c>
      <c r="BE119" s="155">
        <f t="shared" si="4"/>
        <v>0</v>
      </c>
      <c r="BF119" s="155">
        <f t="shared" si="5"/>
        <v>0</v>
      </c>
      <c r="BG119" s="155">
        <f t="shared" si="6"/>
        <v>0</v>
      </c>
      <c r="BH119" s="155">
        <f t="shared" si="7"/>
        <v>0</v>
      </c>
      <c r="BI119" s="155">
        <f t="shared" si="8"/>
        <v>0</v>
      </c>
      <c r="BJ119" s="14" t="s">
        <v>164</v>
      </c>
      <c r="BK119" s="155">
        <f t="shared" si="9"/>
        <v>0</v>
      </c>
      <c r="BL119" s="14" t="s">
        <v>163</v>
      </c>
      <c r="BM119" s="154" t="s">
        <v>185</v>
      </c>
    </row>
    <row r="120" spans="1:65" s="2" customFormat="1" ht="21.75" customHeight="1">
      <c r="A120" s="29"/>
      <c r="B120" s="141"/>
      <c r="C120" s="142" t="s">
        <v>76</v>
      </c>
      <c r="D120" s="142" t="s">
        <v>159</v>
      </c>
      <c r="E120" s="143" t="s">
        <v>2979</v>
      </c>
      <c r="F120" s="144" t="s">
        <v>2980</v>
      </c>
      <c r="G120" s="145" t="s">
        <v>306</v>
      </c>
      <c r="H120" s="146">
        <v>1</v>
      </c>
      <c r="I120" s="148">
        <v>0</v>
      </c>
      <c r="J120" s="148">
        <f t="shared" si="0"/>
        <v>0</v>
      </c>
      <c r="K120" s="144" t="s">
        <v>1</v>
      </c>
      <c r="L120" s="30"/>
      <c r="M120" s="150" t="s">
        <v>1</v>
      </c>
      <c r="N120" s="151" t="s">
        <v>42</v>
      </c>
      <c r="O120" s="55"/>
      <c r="P120" s="152">
        <f t="shared" si="1"/>
        <v>0</v>
      </c>
      <c r="Q120" s="152">
        <v>0</v>
      </c>
      <c r="R120" s="152">
        <f t="shared" si="2"/>
        <v>0</v>
      </c>
      <c r="S120" s="152">
        <v>0</v>
      </c>
      <c r="T120" s="153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54" t="s">
        <v>163</v>
      </c>
      <c r="AT120" s="154" t="s">
        <v>159</v>
      </c>
      <c r="AU120" s="154" t="s">
        <v>76</v>
      </c>
      <c r="AY120" s="14" t="s">
        <v>157</v>
      </c>
      <c r="BE120" s="155">
        <f t="shared" si="4"/>
        <v>0</v>
      </c>
      <c r="BF120" s="155">
        <f t="shared" si="5"/>
        <v>0</v>
      </c>
      <c r="BG120" s="155">
        <f t="shared" si="6"/>
        <v>0</v>
      </c>
      <c r="BH120" s="155">
        <f t="shared" si="7"/>
        <v>0</v>
      </c>
      <c r="BI120" s="155">
        <f t="shared" si="8"/>
        <v>0</v>
      </c>
      <c r="BJ120" s="14" t="s">
        <v>164</v>
      </c>
      <c r="BK120" s="155">
        <f t="shared" si="9"/>
        <v>0</v>
      </c>
      <c r="BL120" s="14" t="s">
        <v>163</v>
      </c>
      <c r="BM120" s="154" t="s">
        <v>179</v>
      </c>
    </row>
    <row r="121" spans="1:65" s="2" customFormat="1" ht="16.5" customHeight="1">
      <c r="A121" s="29"/>
      <c r="B121" s="141"/>
      <c r="C121" s="142" t="s">
        <v>76</v>
      </c>
      <c r="D121" s="142" t="s">
        <v>159</v>
      </c>
      <c r="E121" s="143" t="s">
        <v>2981</v>
      </c>
      <c r="F121" s="144" t="s">
        <v>3081</v>
      </c>
      <c r="G121" s="145" t="s">
        <v>306</v>
      </c>
      <c r="H121" s="146">
        <v>1</v>
      </c>
      <c r="I121" s="148">
        <v>0</v>
      </c>
      <c r="J121" s="148">
        <f t="shared" si="0"/>
        <v>0</v>
      </c>
      <c r="K121" s="144" t="s">
        <v>1</v>
      </c>
      <c r="L121" s="30"/>
      <c r="M121" s="150" t="s">
        <v>1</v>
      </c>
      <c r="N121" s="151" t="s">
        <v>42</v>
      </c>
      <c r="O121" s="55"/>
      <c r="P121" s="152">
        <f t="shared" si="1"/>
        <v>0</v>
      </c>
      <c r="Q121" s="152">
        <v>0</v>
      </c>
      <c r="R121" s="152">
        <f t="shared" si="2"/>
        <v>0</v>
      </c>
      <c r="S121" s="152">
        <v>0</v>
      </c>
      <c r="T121" s="153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4" t="s">
        <v>163</v>
      </c>
      <c r="AT121" s="154" t="s">
        <v>159</v>
      </c>
      <c r="AU121" s="154" t="s">
        <v>76</v>
      </c>
      <c r="AY121" s="14" t="s">
        <v>157</v>
      </c>
      <c r="BE121" s="155">
        <f t="shared" si="4"/>
        <v>0</v>
      </c>
      <c r="BF121" s="155">
        <f t="shared" si="5"/>
        <v>0</v>
      </c>
      <c r="BG121" s="155">
        <f t="shared" si="6"/>
        <v>0</v>
      </c>
      <c r="BH121" s="155">
        <f t="shared" si="7"/>
        <v>0</v>
      </c>
      <c r="BI121" s="155">
        <f t="shared" si="8"/>
        <v>0</v>
      </c>
      <c r="BJ121" s="14" t="s">
        <v>164</v>
      </c>
      <c r="BK121" s="155">
        <f t="shared" si="9"/>
        <v>0</v>
      </c>
      <c r="BL121" s="14" t="s">
        <v>163</v>
      </c>
      <c r="BM121" s="154" t="s">
        <v>110</v>
      </c>
    </row>
    <row r="122" spans="1:65" s="2" customFormat="1" ht="27" customHeight="1">
      <c r="A122" s="29"/>
      <c r="B122" s="141"/>
      <c r="C122" s="142" t="s">
        <v>76</v>
      </c>
      <c r="D122" s="142" t="s">
        <v>159</v>
      </c>
      <c r="E122" s="143" t="s">
        <v>2982</v>
      </c>
      <c r="F122" s="144" t="s">
        <v>2983</v>
      </c>
      <c r="G122" s="145" t="s">
        <v>306</v>
      </c>
      <c r="H122" s="146">
        <v>1</v>
      </c>
      <c r="I122" s="148">
        <v>0</v>
      </c>
      <c r="J122" s="148">
        <f t="shared" si="0"/>
        <v>0</v>
      </c>
      <c r="K122" s="144" t="s">
        <v>1</v>
      </c>
      <c r="L122" s="30"/>
      <c r="M122" s="150" t="s">
        <v>1</v>
      </c>
      <c r="N122" s="151" t="s">
        <v>42</v>
      </c>
      <c r="O122" s="55"/>
      <c r="P122" s="152">
        <f t="shared" si="1"/>
        <v>0</v>
      </c>
      <c r="Q122" s="152">
        <v>0</v>
      </c>
      <c r="R122" s="152">
        <f t="shared" si="2"/>
        <v>0</v>
      </c>
      <c r="S122" s="152">
        <v>0</v>
      </c>
      <c r="T122" s="153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4" t="s">
        <v>163</v>
      </c>
      <c r="AT122" s="154" t="s">
        <v>159</v>
      </c>
      <c r="AU122" s="154" t="s">
        <v>76</v>
      </c>
      <c r="AY122" s="14" t="s">
        <v>157</v>
      </c>
      <c r="BE122" s="155">
        <f t="shared" si="4"/>
        <v>0</v>
      </c>
      <c r="BF122" s="155">
        <f t="shared" si="5"/>
        <v>0</v>
      </c>
      <c r="BG122" s="155">
        <f t="shared" si="6"/>
        <v>0</v>
      </c>
      <c r="BH122" s="155">
        <f t="shared" si="7"/>
        <v>0</v>
      </c>
      <c r="BI122" s="155">
        <f t="shared" si="8"/>
        <v>0</v>
      </c>
      <c r="BJ122" s="14" t="s">
        <v>164</v>
      </c>
      <c r="BK122" s="155">
        <f t="shared" si="9"/>
        <v>0</v>
      </c>
      <c r="BL122" s="14" t="s">
        <v>163</v>
      </c>
      <c r="BM122" s="154" t="s">
        <v>208</v>
      </c>
    </row>
    <row r="123" spans="1:65" s="2" customFormat="1" ht="21.75" customHeight="1">
      <c r="A123" s="29"/>
      <c r="B123" s="141"/>
      <c r="C123" s="142" t="s">
        <v>76</v>
      </c>
      <c r="D123" s="142" t="s">
        <v>159</v>
      </c>
      <c r="E123" s="143" t="s">
        <v>2984</v>
      </c>
      <c r="F123" s="144" t="s">
        <v>2985</v>
      </c>
      <c r="G123" s="145" t="s">
        <v>306</v>
      </c>
      <c r="H123" s="146">
        <v>1</v>
      </c>
      <c r="I123" s="148">
        <v>0</v>
      </c>
      <c r="J123" s="148">
        <f t="shared" si="0"/>
        <v>0</v>
      </c>
      <c r="K123" s="144" t="s">
        <v>1</v>
      </c>
      <c r="L123" s="30"/>
      <c r="M123" s="150" t="s">
        <v>1</v>
      </c>
      <c r="N123" s="151" t="s">
        <v>42</v>
      </c>
      <c r="O123" s="55"/>
      <c r="P123" s="152">
        <f t="shared" si="1"/>
        <v>0</v>
      </c>
      <c r="Q123" s="152">
        <v>0</v>
      </c>
      <c r="R123" s="152">
        <f t="shared" si="2"/>
        <v>0</v>
      </c>
      <c r="S123" s="152">
        <v>0</v>
      </c>
      <c r="T123" s="153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4" t="s">
        <v>163</v>
      </c>
      <c r="AT123" s="154" t="s">
        <v>159</v>
      </c>
      <c r="AU123" s="154" t="s">
        <v>76</v>
      </c>
      <c r="AY123" s="14" t="s">
        <v>157</v>
      </c>
      <c r="BE123" s="155">
        <f t="shared" si="4"/>
        <v>0</v>
      </c>
      <c r="BF123" s="155">
        <f t="shared" si="5"/>
        <v>0</v>
      </c>
      <c r="BG123" s="155">
        <f t="shared" si="6"/>
        <v>0</v>
      </c>
      <c r="BH123" s="155">
        <f t="shared" si="7"/>
        <v>0</v>
      </c>
      <c r="BI123" s="155">
        <f t="shared" si="8"/>
        <v>0</v>
      </c>
      <c r="BJ123" s="14" t="s">
        <v>164</v>
      </c>
      <c r="BK123" s="155">
        <f t="shared" si="9"/>
        <v>0</v>
      </c>
      <c r="BL123" s="14" t="s">
        <v>163</v>
      </c>
      <c r="BM123" s="154" t="s">
        <v>216</v>
      </c>
    </row>
    <row r="124" spans="1:65" s="2" customFormat="1" ht="21.75" customHeight="1">
      <c r="A124" s="29"/>
      <c r="B124" s="141"/>
      <c r="C124" s="142" t="s">
        <v>76</v>
      </c>
      <c r="D124" s="142" t="s">
        <v>159</v>
      </c>
      <c r="E124" s="143" t="s">
        <v>2986</v>
      </c>
      <c r="F124" s="144" t="s">
        <v>3082</v>
      </c>
      <c r="G124" s="145" t="s">
        <v>306</v>
      </c>
      <c r="H124" s="146">
        <v>4</v>
      </c>
      <c r="I124" s="148">
        <v>0</v>
      </c>
      <c r="J124" s="148">
        <f t="shared" si="0"/>
        <v>0</v>
      </c>
      <c r="K124" s="144" t="s">
        <v>1</v>
      </c>
      <c r="L124" s="30"/>
      <c r="M124" s="150" t="s">
        <v>1</v>
      </c>
      <c r="N124" s="151" t="s">
        <v>42</v>
      </c>
      <c r="O124" s="55"/>
      <c r="P124" s="152">
        <f t="shared" si="1"/>
        <v>0</v>
      </c>
      <c r="Q124" s="152">
        <v>0</v>
      </c>
      <c r="R124" s="152">
        <f t="shared" si="2"/>
        <v>0</v>
      </c>
      <c r="S124" s="152">
        <v>0</v>
      </c>
      <c r="T124" s="153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163</v>
      </c>
      <c r="AT124" s="154" t="s">
        <v>159</v>
      </c>
      <c r="AU124" s="154" t="s">
        <v>76</v>
      </c>
      <c r="AY124" s="14" t="s">
        <v>157</v>
      </c>
      <c r="BE124" s="155">
        <f t="shared" si="4"/>
        <v>0</v>
      </c>
      <c r="BF124" s="155">
        <f t="shared" si="5"/>
        <v>0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4" t="s">
        <v>164</v>
      </c>
      <c r="BK124" s="155">
        <f t="shared" si="9"/>
        <v>0</v>
      </c>
      <c r="BL124" s="14" t="s">
        <v>163</v>
      </c>
      <c r="BM124" s="154" t="s">
        <v>223</v>
      </c>
    </row>
    <row r="125" spans="1:65" s="2" customFormat="1" ht="16.5" customHeight="1">
      <c r="A125" s="29"/>
      <c r="B125" s="141"/>
      <c r="C125" s="142" t="s">
        <v>76</v>
      </c>
      <c r="D125" s="142" t="s">
        <v>159</v>
      </c>
      <c r="E125" s="143" t="s">
        <v>2987</v>
      </c>
      <c r="F125" s="144" t="s">
        <v>2988</v>
      </c>
      <c r="G125" s="145" t="s">
        <v>306</v>
      </c>
      <c r="H125" s="146">
        <v>10</v>
      </c>
      <c r="I125" s="148">
        <v>0</v>
      </c>
      <c r="J125" s="148">
        <f t="shared" si="0"/>
        <v>0</v>
      </c>
      <c r="K125" s="144" t="s">
        <v>1</v>
      </c>
      <c r="L125" s="30"/>
      <c r="M125" s="150" t="s">
        <v>1</v>
      </c>
      <c r="N125" s="151" t="s">
        <v>42</v>
      </c>
      <c r="O125" s="55"/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53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163</v>
      </c>
      <c r="AT125" s="154" t="s">
        <v>159</v>
      </c>
      <c r="AU125" s="154" t="s">
        <v>76</v>
      </c>
      <c r="AY125" s="14" t="s">
        <v>157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164</v>
      </c>
      <c r="BK125" s="155">
        <f t="shared" si="9"/>
        <v>0</v>
      </c>
      <c r="BL125" s="14" t="s">
        <v>163</v>
      </c>
      <c r="BM125" s="154" t="s">
        <v>239</v>
      </c>
    </row>
    <row r="126" spans="1:65" s="2" customFormat="1" ht="16.5" customHeight="1">
      <c r="A126" s="29"/>
      <c r="B126" s="141"/>
      <c r="C126" s="142" t="s">
        <v>76</v>
      </c>
      <c r="D126" s="142" t="s">
        <v>159</v>
      </c>
      <c r="E126" s="143" t="s">
        <v>2989</v>
      </c>
      <c r="F126" s="144" t="s">
        <v>2990</v>
      </c>
      <c r="G126" s="145" t="s">
        <v>306</v>
      </c>
      <c r="H126" s="146">
        <v>4</v>
      </c>
      <c r="I126" s="148">
        <v>0</v>
      </c>
      <c r="J126" s="148">
        <f t="shared" si="0"/>
        <v>0</v>
      </c>
      <c r="K126" s="144" t="s">
        <v>1</v>
      </c>
      <c r="L126" s="30"/>
      <c r="M126" s="150" t="s">
        <v>1</v>
      </c>
      <c r="N126" s="151" t="s">
        <v>42</v>
      </c>
      <c r="O126" s="55"/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5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163</v>
      </c>
      <c r="AT126" s="154" t="s">
        <v>159</v>
      </c>
      <c r="AU126" s="154" t="s">
        <v>76</v>
      </c>
      <c r="AY126" s="14" t="s">
        <v>157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164</v>
      </c>
      <c r="BK126" s="155">
        <f t="shared" si="9"/>
        <v>0</v>
      </c>
      <c r="BL126" s="14" t="s">
        <v>163</v>
      </c>
      <c r="BM126" s="154" t="s">
        <v>246</v>
      </c>
    </row>
    <row r="127" spans="1:65" s="2" customFormat="1" ht="16.5" customHeight="1">
      <c r="A127" s="29"/>
      <c r="B127" s="141"/>
      <c r="C127" s="142" t="s">
        <v>76</v>
      </c>
      <c r="D127" s="142" t="s">
        <v>159</v>
      </c>
      <c r="E127" s="143" t="s">
        <v>2991</v>
      </c>
      <c r="F127" s="144" t="s">
        <v>2992</v>
      </c>
      <c r="G127" s="145" t="s">
        <v>306</v>
      </c>
      <c r="H127" s="146">
        <v>1</v>
      </c>
      <c r="I127" s="148">
        <v>0</v>
      </c>
      <c r="J127" s="148">
        <f t="shared" si="0"/>
        <v>0</v>
      </c>
      <c r="K127" s="144" t="s">
        <v>1</v>
      </c>
      <c r="L127" s="30"/>
      <c r="M127" s="150" t="s">
        <v>1</v>
      </c>
      <c r="N127" s="151" t="s">
        <v>42</v>
      </c>
      <c r="O127" s="55"/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163</v>
      </c>
      <c r="AT127" s="154" t="s">
        <v>159</v>
      </c>
      <c r="AU127" s="154" t="s">
        <v>76</v>
      </c>
      <c r="AY127" s="14" t="s">
        <v>157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164</v>
      </c>
      <c r="BK127" s="155">
        <f t="shared" si="9"/>
        <v>0</v>
      </c>
      <c r="BL127" s="14" t="s">
        <v>163</v>
      </c>
      <c r="BM127" s="154" t="s">
        <v>262</v>
      </c>
    </row>
    <row r="128" spans="1:65" s="2" customFormat="1" ht="16.5" customHeight="1">
      <c r="A128" s="29"/>
      <c r="B128" s="141"/>
      <c r="C128" s="142" t="s">
        <v>76</v>
      </c>
      <c r="D128" s="142" t="s">
        <v>159</v>
      </c>
      <c r="E128" s="143" t="s">
        <v>2993</v>
      </c>
      <c r="F128" s="144" t="s">
        <v>2994</v>
      </c>
      <c r="G128" s="145" t="s">
        <v>306</v>
      </c>
      <c r="H128" s="146">
        <v>1</v>
      </c>
      <c r="I128" s="148">
        <v>0</v>
      </c>
      <c r="J128" s="148">
        <f t="shared" si="0"/>
        <v>0</v>
      </c>
      <c r="K128" s="144" t="s">
        <v>1</v>
      </c>
      <c r="L128" s="30"/>
      <c r="M128" s="150" t="s">
        <v>1</v>
      </c>
      <c r="N128" s="151" t="s">
        <v>42</v>
      </c>
      <c r="O128" s="55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163</v>
      </c>
      <c r="AT128" s="154" t="s">
        <v>159</v>
      </c>
      <c r="AU128" s="154" t="s">
        <v>76</v>
      </c>
      <c r="AY128" s="14" t="s">
        <v>157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164</v>
      </c>
      <c r="BK128" s="155">
        <f t="shared" si="9"/>
        <v>0</v>
      </c>
      <c r="BL128" s="14" t="s">
        <v>163</v>
      </c>
      <c r="BM128" s="154" t="s">
        <v>270</v>
      </c>
    </row>
    <row r="129" spans="1:65" s="2" customFormat="1" ht="16.5" customHeight="1">
      <c r="A129" s="29"/>
      <c r="B129" s="141"/>
      <c r="C129" s="142" t="s">
        <v>76</v>
      </c>
      <c r="D129" s="142" t="s">
        <v>159</v>
      </c>
      <c r="E129" s="143" t="s">
        <v>2995</v>
      </c>
      <c r="F129" s="144" t="s">
        <v>3107</v>
      </c>
      <c r="G129" s="145" t="s">
        <v>306</v>
      </c>
      <c r="H129" s="146">
        <v>1</v>
      </c>
      <c r="I129" s="148">
        <v>0</v>
      </c>
      <c r="J129" s="148">
        <f t="shared" si="0"/>
        <v>0</v>
      </c>
      <c r="K129" s="144" t="s">
        <v>1</v>
      </c>
      <c r="L129" s="30"/>
      <c r="M129" s="150" t="s">
        <v>1</v>
      </c>
      <c r="N129" s="151" t="s">
        <v>42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163</v>
      </c>
      <c r="AT129" s="154" t="s">
        <v>159</v>
      </c>
      <c r="AU129" s="154" t="s">
        <v>76</v>
      </c>
      <c r="AY129" s="14" t="s">
        <v>157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164</v>
      </c>
      <c r="BK129" s="155">
        <f t="shared" si="9"/>
        <v>0</v>
      </c>
      <c r="BL129" s="14" t="s">
        <v>163</v>
      </c>
      <c r="BM129" s="154" t="s">
        <v>278</v>
      </c>
    </row>
    <row r="130" spans="1:65" s="2" customFormat="1" ht="16.5" customHeight="1">
      <c r="A130" s="29"/>
      <c r="B130" s="141"/>
      <c r="C130" s="142" t="s">
        <v>76</v>
      </c>
      <c r="D130" s="142" t="s">
        <v>159</v>
      </c>
      <c r="E130" s="143" t="s">
        <v>2996</v>
      </c>
      <c r="F130" s="144" t="s">
        <v>2997</v>
      </c>
      <c r="G130" s="145" t="s">
        <v>306</v>
      </c>
      <c r="H130" s="146">
        <v>1</v>
      </c>
      <c r="I130" s="148">
        <v>0</v>
      </c>
      <c r="J130" s="148">
        <f t="shared" si="0"/>
        <v>0</v>
      </c>
      <c r="K130" s="144" t="s">
        <v>1</v>
      </c>
      <c r="L130" s="30"/>
      <c r="M130" s="150" t="s">
        <v>1</v>
      </c>
      <c r="N130" s="151" t="s">
        <v>42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163</v>
      </c>
      <c r="AT130" s="154" t="s">
        <v>159</v>
      </c>
      <c r="AU130" s="154" t="s">
        <v>76</v>
      </c>
      <c r="AY130" s="14" t="s">
        <v>157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164</v>
      </c>
      <c r="BK130" s="155">
        <f t="shared" si="9"/>
        <v>0</v>
      </c>
      <c r="BL130" s="14" t="s">
        <v>163</v>
      </c>
      <c r="BM130" s="154" t="s">
        <v>286</v>
      </c>
    </row>
    <row r="131" spans="1:65" s="2" customFormat="1" ht="16.5" customHeight="1">
      <c r="A131" s="29"/>
      <c r="B131" s="141"/>
      <c r="C131" s="142" t="s">
        <v>76</v>
      </c>
      <c r="D131" s="142" t="s">
        <v>159</v>
      </c>
      <c r="E131" s="143" t="s">
        <v>2998</v>
      </c>
      <c r="F131" s="144" t="s">
        <v>2999</v>
      </c>
      <c r="G131" s="145" t="s">
        <v>306</v>
      </c>
      <c r="H131" s="146">
        <v>1</v>
      </c>
      <c r="I131" s="148">
        <v>0</v>
      </c>
      <c r="J131" s="148">
        <f t="shared" si="0"/>
        <v>0</v>
      </c>
      <c r="K131" s="144" t="s">
        <v>1</v>
      </c>
      <c r="L131" s="30"/>
      <c r="M131" s="150" t="s">
        <v>1</v>
      </c>
      <c r="N131" s="151" t="s">
        <v>42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163</v>
      </c>
      <c r="AT131" s="154" t="s">
        <v>159</v>
      </c>
      <c r="AU131" s="154" t="s">
        <v>76</v>
      </c>
      <c r="AY131" s="14" t="s">
        <v>157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164</v>
      </c>
      <c r="BK131" s="155">
        <f t="shared" si="9"/>
        <v>0</v>
      </c>
      <c r="BL131" s="14" t="s">
        <v>163</v>
      </c>
      <c r="BM131" s="154" t="s">
        <v>295</v>
      </c>
    </row>
    <row r="132" spans="1:65" s="2" customFormat="1" ht="16.5" customHeight="1">
      <c r="A132" s="29"/>
      <c r="B132" s="141"/>
      <c r="C132" s="142" t="s">
        <v>76</v>
      </c>
      <c r="D132" s="142" t="s">
        <v>159</v>
      </c>
      <c r="E132" s="143" t="s">
        <v>3000</v>
      </c>
      <c r="F132" s="144" t="s">
        <v>3001</v>
      </c>
      <c r="G132" s="145" t="s">
        <v>306</v>
      </c>
      <c r="H132" s="146">
        <v>1</v>
      </c>
      <c r="I132" s="148">
        <v>0</v>
      </c>
      <c r="J132" s="148">
        <f t="shared" si="0"/>
        <v>0</v>
      </c>
      <c r="K132" s="144" t="s">
        <v>1</v>
      </c>
      <c r="L132" s="30"/>
      <c r="M132" s="150" t="s">
        <v>1</v>
      </c>
      <c r="N132" s="151" t="s">
        <v>42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163</v>
      </c>
      <c r="AT132" s="154" t="s">
        <v>159</v>
      </c>
      <c r="AU132" s="154" t="s">
        <v>76</v>
      </c>
      <c r="AY132" s="14" t="s">
        <v>157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164</v>
      </c>
      <c r="BK132" s="155">
        <f t="shared" si="9"/>
        <v>0</v>
      </c>
      <c r="BL132" s="14" t="s">
        <v>163</v>
      </c>
      <c r="BM132" s="154" t="s">
        <v>303</v>
      </c>
    </row>
    <row r="133" spans="1:65" s="2" customFormat="1" ht="16.5" customHeight="1">
      <c r="A133" s="29"/>
      <c r="B133" s="141"/>
      <c r="C133" s="142" t="s">
        <v>76</v>
      </c>
      <c r="D133" s="142" t="s">
        <v>159</v>
      </c>
      <c r="E133" s="143" t="s">
        <v>3002</v>
      </c>
      <c r="F133" s="144" t="s">
        <v>3083</v>
      </c>
      <c r="G133" s="145" t="s">
        <v>306</v>
      </c>
      <c r="H133" s="146">
        <v>1</v>
      </c>
      <c r="I133" s="148">
        <v>0</v>
      </c>
      <c r="J133" s="148">
        <f t="shared" si="0"/>
        <v>0</v>
      </c>
      <c r="K133" s="144" t="s">
        <v>1</v>
      </c>
      <c r="L133" s="30"/>
      <c r="M133" s="150" t="s">
        <v>1</v>
      </c>
      <c r="N133" s="151" t="s">
        <v>42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163</v>
      </c>
      <c r="AT133" s="154" t="s">
        <v>159</v>
      </c>
      <c r="AU133" s="154" t="s">
        <v>76</v>
      </c>
      <c r="AY133" s="14" t="s">
        <v>157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164</v>
      </c>
      <c r="BK133" s="155">
        <f t="shared" si="9"/>
        <v>0</v>
      </c>
      <c r="BL133" s="14" t="s">
        <v>163</v>
      </c>
      <c r="BM133" s="154" t="s">
        <v>314</v>
      </c>
    </row>
    <row r="134" spans="1:65" s="2" customFormat="1" ht="21.75" customHeight="1">
      <c r="A134" s="29"/>
      <c r="B134" s="141"/>
      <c r="C134" s="142" t="s">
        <v>76</v>
      </c>
      <c r="D134" s="142" t="s">
        <v>159</v>
      </c>
      <c r="E134" s="143" t="s">
        <v>3003</v>
      </c>
      <c r="F134" s="144" t="s">
        <v>3084</v>
      </c>
      <c r="G134" s="145" t="s">
        <v>306</v>
      </c>
      <c r="H134" s="146">
        <v>6</v>
      </c>
      <c r="I134" s="148">
        <v>0</v>
      </c>
      <c r="J134" s="148">
        <f t="shared" si="0"/>
        <v>0</v>
      </c>
      <c r="K134" s="144" t="s">
        <v>1</v>
      </c>
      <c r="L134" s="30"/>
      <c r="M134" s="150" t="s">
        <v>1</v>
      </c>
      <c r="N134" s="151" t="s">
        <v>42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163</v>
      </c>
      <c r="AT134" s="154" t="s">
        <v>159</v>
      </c>
      <c r="AU134" s="154" t="s">
        <v>76</v>
      </c>
      <c r="AY134" s="14" t="s">
        <v>157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164</v>
      </c>
      <c r="BK134" s="155">
        <f t="shared" si="9"/>
        <v>0</v>
      </c>
      <c r="BL134" s="14" t="s">
        <v>163</v>
      </c>
      <c r="BM134" s="154" t="s">
        <v>322</v>
      </c>
    </row>
    <row r="135" spans="1:65" s="2" customFormat="1" ht="16.5" customHeight="1">
      <c r="A135" s="29"/>
      <c r="B135" s="141"/>
      <c r="C135" s="142" t="s">
        <v>76</v>
      </c>
      <c r="D135" s="142" t="s">
        <v>159</v>
      </c>
      <c r="E135" s="143" t="s">
        <v>3004</v>
      </c>
      <c r="F135" s="144" t="s">
        <v>3005</v>
      </c>
      <c r="G135" s="145" t="s">
        <v>306</v>
      </c>
      <c r="H135" s="146">
        <v>6</v>
      </c>
      <c r="I135" s="148">
        <v>0</v>
      </c>
      <c r="J135" s="148">
        <f t="shared" si="0"/>
        <v>0</v>
      </c>
      <c r="K135" s="144" t="s">
        <v>1</v>
      </c>
      <c r="L135" s="30"/>
      <c r="M135" s="150" t="s">
        <v>1</v>
      </c>
      <c r="N135" s="151" t="s">
        <v>42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163</v>
      </c>
      <c r="AT135" s="154" t="s">
        <v>159</v>
      </c>
      <c r="AU135" s="154" t="s">
        <v>76</v>
      </c>
      <c r="AY135" s="14" t="s">
        <v>157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164</v>
      </c>
      <c r="BK135" s="155">
        <f t="shared" si="9"/>
        <v>0</v>
      </c>
      <c r="BL135" s="14" t="s">
        <v>163</v>
      </c>
      <c r="BM135" s="154" t="s">
        <v>336</v>
      </c>
    </row>
    <row r="136" spans="1:65" s="2" customFormat="1" ht="16.5" customHeight="1">
      <c r="A136" s="29"/>
      <c r="B136" s="141"/>
      <c r="C136" s="142" t="s">
        <v>76</v>
      </c>
      <c r="D136" s="142" t="s">
        <v>159</v>
      </c>
      <c r="E136" s="143" t="s">
        <v>3006</v>
      </c>
      <c r="F136" s="144" t="s">
        <v>3007</v>
      </c>
      <c r="G136" s="145" t="s">
        <v>306</v>
      </c>
      <c r="H136" s="146">
        <v>6</v>
      </c>
      <c r="I136" s="148">
        <v>0</v>
      </c>
      <c r="J136" s="148">
        <f t="shared" si="0"/>
        <v>0</v>
      </c>
      <c r="K136" s="144" t="s">
        <v>1</v>
      </c>
      <c r="L136" s="30"/>
      <c r="M136" s="150" t="s">
        <v>1</v>
      </c>
      <c r="N136" s="151" t="s">
        <v>42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163</v>
      </c>
      <c r="AT136" s="154" t="s">
        <v>159</v>
      </c>
      <c r="AU136" s="154" t="s">
        <v>76</v>
      </c>
      <c r="AY136" s="14" t="s">
        <v>157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164</v>
      </c>
      <c r="BK136" s="155">
        <f t="shared" si="9"/>
        <v>0</v>
      </c>
      <c r="BL136" s="14" t="s">
        <v>163</v>
      </c>
      <c r="BM136" s="154" t="s">
        <v>354</v>
      </c>
    </row>
    <row r="137" spans="1:65" s="2" customFormat="1" ht="27.75" customHeight="1">
      <c r="A137" s="29"/>
      <c r="B137" s="141"/>
      <c r="C137" s="142" t="s">
        <v>76</v>
      </c>
      <c r="D137" s="142" t="s">
        <v>159</v>
      </c>
      <c r="E137" s="143" t="s">
        <v>3008</v>
      </c>
      <c r="F137" s="144" t="s">
        <v>3108</v>
      </c>
      <c r="G137" s="145" t="s">
        <v>306</v>
      </c>
      <c r="H137" s="146">
        <v>6</v>
      </c>
      <c r="I137" s="148">
        <v>0</v>
      </c>
      <c r="J137" s="148">
        <f t="shared" si="0"/>
        <v>0</v>
      </c>
      <c r="K137" s="144" t="s">
        <v>1</v>
      </c>
      <c r="L137" s="30"/>
      <c r="M137" s="150" t="s">
        <v>1</v>
      </c>
      <c r="N137" s="151" t="s">
        <v>42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163</v>
      </c>
      <c r="AT137" s="154" t="s">
        <v>159</v>
      </c>
      <c r="AU137" s="154" t="s">
        <v>76</v>
      </c>
      <c r="AY137" s="14" t="s">
        <v>157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164</v>
      </c>
      <c r="BK137" s="155">
        <f t="shared" si="9"/>
        <v>0</v>
      </c>
      <c r="BL137" s="14" t="s">
        <v>163</v>
      </c>
      <c r="BM137" s="154" t="s">
        <v>365</v>
      </c>
    </row>
    <row r="138" spans="1:65" s="2" customFormat="1" ht="16.5" customHeight="1">
      <c r="A138" s="29"/>
      <c r="B138" s="141"/>
      <c r="C138" s="142" t="s">
        <v>76</v>
      </c>
      <c r="D138" s="142" t="s">
        <v>159</v>
      </c>
      <c r="E138" s="143" t="s">
        <v>3009</v>
      </c>
      <c r="F138" s="144" t="s">
        <v>2997</v>
      </c>
      <c r="G138" s="145" t="s">
        <v>306</v>
      </c>
      <c r="H138" s="146">
        <v>6</v>
      </c>
      <c r="I138" s="148">
        <v>0</v>
      </c>
      <c r="J138" s="148">
        <f t="shared" si="0"/>
        <v>0</v>
      </c>
      <c r="K138" s="144" t="s">
        <v>1</v>
      </c>
      <c r="L138" s="30"/>
      <c r="M138" s="150" t="s">
        <v>1</v>
      </c>
      <c r="N138" s="151" t="s">
        <v>42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163</v>
      </c>
      <c r="AT138" s="154" t="s">
        <v>159</v>
      </c>
      <c r="AU138" s="154" t="s">
        <v>76</v>
      </c>
      <c r="AY138" s="14" t="s">
        <v>157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164</v>
      </c>
      <c r="BK138" s="155">
        <f t="shared" si="9"/>
        <v>0</v>
      </c>
      <c r="BL138" s="14" t="s">
        <v>163</v>
      </c>
      <c r="BM138" s="154" t="s">
        <v>375</v>
      </c>
    </row>
    <row r="139" spans="1:65" s="2" customFormat="1" ht="16.5" customHeight="1">
      <c r="A139" s="29"/>
      <c r="B139" s="141"/>
      <c r="C139" s="142" t="s">
        <v>76</v>
      </c>
      <c r="D139" s="142" t="s">
        <v>159</v>
      </c>
      <c r="E139" s="143" t="s">
        <v>3010</v>
      </c>
      <c r="F139" s="144" t="s">
        <v>2999</v>
      </c>
      <c r="G139" s="145" t="s">
        <v>306</v>
      </c>
      <c r="H139" s="146">
        <v>6</v>
      </c>
      <c r="I139" s="148">
        <v>0</v>
      </c>
      <c r="J139" s="148">
        <f t="shared" si="0"/>
        <v>0</v>
      </c>
      <c r="K139" s="144" t="s">
        <v>1</v>
      </c>
      <c r="L139" s="30"/>
      <c r="M139" s="150" t="s">
        <v>1</v>
      </c>
      <c r="N139" s="151" t="s">
        <v>42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163</v>
      </c>
      <c r="AT139" s="154" t="s">
        <v>159</v>
      </c>
      <c r="AU139" s="154" t="s">
        <v>76</v>
      </c>
      <c r="AY139" s="14" t="s">
        <v>157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164</v>
      </c>
      <c r="BK139" s="155">
        <f t="shared" si="9"/>
        <v>0</v>
      </c>
      <c r="BL139" s="14" t="s">
        <v>163</v>
      </c>
      <c r="BM139" s="154" t="s">
        <v>393</v>
      </c>
    </row>
    <row r="140" spans="1:65" s="2" customFormat="1" ht="16.5" customHeight="1">
      <c r="A140" s="29"/>
      <c r="B140" s="141"/>
      <c r="C140" s="142" t="s">
        <v>76</v>
      </c>
      <c r="D140" s="142" t="s">
        <v>159</v>
      </c>
      <c r="E140" s="143" t="s">
        <v>3011</v>
      </c>
      <c r="F140" s="144" t="s">
        <v>3012</v>
      </c>
      <c r="G140" s="145" t="s">
        <v>306</v>
      </c>
      <c r="H140" s="146">
        <v>4</v>
      </c>
      <c r="I140" s="148">
        <v>0</v>
      </c>
      <c r="J140" s="148">
        <f t="shared" si="0"/>
        <v>0</v>
      </c>
      <c r="K140" s="144" t="s">
        <v>1</v>
      </c>
      <c r="L140" s="30"/>
      <c r="M140" s="150" t="s">
        <v>1</v>
      </c>
      <c r="N140" s="151" t="s">
        <v>42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163</v>
      </c>
      <c r="AT140" s="154" t="s">
        <v>159</v>
      </c>
      <c r="AU140" s="154" t="s">
        <v>76</v>
      </c>
      <c r="AY140" s="14" t="s">
        <v>157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164</v>
      </c>
      <c r="BK140" s="155">
        <f t="shared" si="9"/>
        <v>0</v>
      </c>
      <c r="BL140" s="14" t="s">
        <v>163</v>
      </c>
      <c r="BM140" s="154" t="s">
        <v>401</v>
      </c>
    </row>
    <row r="141" spans="1:65" s="2" customFormat="1" ht="21.75" customHeight="1">
      <c r="A141" s="29"/>
      <c r="B141" s="141"/>
      <c r="C141" s="142" t="s">
        <v>76</v>
      </c>
      <c r="D141" s="142" t="s">
        <v>159</v>
      </c>
      <c r="E141" s="143" t="s">
        <v>3013</v>
      </c>
      <c r="F141" s="144" t="s">
        <v>3014</v>
      </c>
      <c r="G141" s="145" t="s">
        <v>306</v>
      </c>
      <c r="H141" s="146">
        <v>2</v>
      </c>
      <c r="I141" s="148">
        <v>0</v>
      </c>
      <c r="J141" s="148">
        <f t="shared" si="0"/>
        <v>0</v>
      </c>
      <c r="K141" s="144" t="s">
        <v>1</v>
      </c>
      <c r="L141" s="30"/>
      <c r="M141" s="150" t="s">
        <v>1</v>
      </c>
      <c r="N141" s="151" t="s">
        <v>42</v>
      </c>
      <c r="O141" s="55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163</v>
      </c>
      <c r="AT141" s="154" t="s">
        <v>159</v>
      </c>
      <c r="AU141" s="154" t="s">
        <v>76</v>
      </c>
      <c r="AY141" s="14" t="s">
        <v>157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164</v>
      </c>
      <c r="BK141" s="155">
        <f t="shared" si="9"/>
        <v>0</v>
      </c>
      <c r="BL141" s="14" t="s">
        <v>163</v>
      </c>
      <c r="BM141" s="154" t="s">
        <v>409</v>
      </c>
    </row>
    <row r="142" spans="1:65" s="2" customFormat="1" ht="21.75" customHeight="1">
      <c r="A142" s="29"/>
      <c r="B142" s="141"/>
      <c r="C142" s="142" t="s">
        <v>76</v>
      </c>
      <c r="D142" s="142" t="s">
        <v>159</v>
      </c>
      <c r="E142" s="143" t="s">
        <v>3015</v>
      </c>
      <c r="F142" s="144" t="s">
        <v>3016</v>
      </c>
      <c r="G142" s="145" t="s">
        <v>306</v>
      </c>
      <c r="H142" s="146">
        <v>4</v>
      </c>
      <c r="I142" s="148">
        <v>0</v>
      </c>
      <c r="J142" s="148">
        <f t="shared" si="0"/>
        <v>0</v>
      </c>
      <c r="K142" s="144" t="s">
        <v>1</v>
      </c>
      <c r="L142" s="30"/>
      <c r="M142" s="150" t="s">
        <v>1</v>
      </c>
      <c r="N142" s="151" t="s">
        <v>42</v>
      </c>
      <c r="O142" s="55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163</v>
      </c>
      <c r="AT142" s="154" t="s">
        <v>159</v>
      </c>
      <c r="AU142" s="154" t="s">
        <v>76</v>
      </c>
      <c r="AY142" s="14" t="s">
        <v>157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164</v>
      </c>
      <c r="BK142" s="155">
        <f t="shared" si="9"/>
        <v>0</v>
      </c>
      <c r="BL142" s="14" t="s">
        <v>163</v>
      </c>
      <c r="BM142" s="154" t="s">
        <v>419</v>
      </c>
    </row>
    <row r="143" spans="1:65" s="2" customFormat="1" ht="21.75" customHeight="1">
      <c r="A143" s="29"/>
      <c r="B143" s="141"/>
      <c r="C143" s="142" t="s">
        <v>76</v>
      </c>
      <c r="D143" s="142" t="s">
        <v>159</v>
      </c>
      <c r="E143" s="143" t="s">
        <v>3017</v>
      </c>
      <c r="F143" s="144" t="s">
        <v>3018</v>
      </c>
      <c r="G143" s="145" t="s">
        <v>306</v>
      </c>
      <c r="H143" s="146">
        <v>4</v>
      </c>
      <c r="I143" s="148">
        <v>0</v>
      </c>
      <c r="J143" s="148">
        <f t="shared" si="0"/>
        <v>0</v>
      </c>
      <c r="K143" s="144" t="s">
        <v>1</v>
      </c>
      <c r="L143" s="30"/>
      <c r="M143" s="150" t="s">
        <v>1</v>
      </c>
      <c r="N143" s="151" t="s">
        <v>42</v>
      </c>
      <c r="O143" s="55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163</v>
      </c>
      <c r="AT143" s="154" t="s">
        <v>159</v>
      </c>
      <c r="AU143" s="154" t="s">
        <v>76</v>
      </c>
      <c r="AY143" s="14" t="s">
        <v>157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164</v>
      </c>
      <c r="BK143" s="155">
        <f t="shared" si="9"/>
        <v>0</v>
      </c>
      <c r="BL143" s="14" t="s">
        <v>163</v>
      </c>
      <c r="BM143" s="154" t="s">
        <v>429</v>
      </c>
    </row>
    <row r="144" spans="1:65" s="2" customFormat="1" ht="21.75" customHeight="1">
      <c r="A144" s="29"/>
      <c r="B144" s="141"/>
      <c r="C144" s="142" t="s">
        <v>76</v>
      </c>
      <c r="D144" s="142" t="s">
        <v>159</v>
      </c>
      <c r="E144" s="143" t="s">
        <v>3019</v>
      </c>
      <c r="F144" s="144" t="s">
        <v>3085</v>
      </c>
      <c r="G144" s="145" t="s">
        <v>306</v>
      </c>
      <c r="H144" s="146">
        <v>4</v>
      </c>
      <c r="I144" s="148">
        <v>0</v>
      </c>
      <c r="J144" s="148">
        <f t="shared" si="0"/>
        <v>0</v>
      </c>
      <c r="K144" s="144" t="s">
        <v>1</v>
      </c>
      <c r="L144" s="30"/>
      <c r="M144" s="150" t="s">
        <v>1</v>
      </c>
      <c r="N144" s="151" t="s">
        <v>42</v>
      </c>
      <c r="O144" s="55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163</v>
      </c>
      <c r="AT144" s="154" t="s">
        <v>159</v>
      </c>
      <c r="AU144" s="154" t="s">
        <v>76</v>
      </c>
      <c r="AY144" s="14" t="s">
        <v>157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164</v>
      </c>
      <c r="BK144" s="155">
        <f t="shared" si="9"/>
        <v>0</v>
      </c>
      <c r="BL144" s="14" t="s">
        <v>163</v>
      </c>
      <c r="BM144" s="154" t="s">
        <v>437</v>
      </c>
    </row>
    <row r="145" spans="1:65" s="2" customFormat="1" ht="16.5" customHeight="1">
      <c r="A145" s="29"/>
      <c r="B145" s="141"/>
      <c r="C145" s="142" t="s">
        <v>76</v>
      </c>
      <c r="D145" s="142" t="s">
        <v>159</v>
      </c>
      <c r="E145" s="143" t="s">
        <v>3020</v>
      </c>
      <c r="F145" s="144" t="s">
        <v>3007</v>
      </c>
      <c r="G145" s="145" t="s">
        <v>306</v>
      </c>
      <c r="H145" s="146">
        <v>4</v>
      </c>
      <c r="I145" s="148">
        <v>0</v>
      </c>
      <c r="J145" s="148">
        <f t="shared" si="0"/>
        <v>0</v>
      </c>
      <c r="K145" s="144" t="s">
        <v>1</v>
      </c>
      <c r="L145" s="30"/>
      <c r="M145" s="150" t="s">
        <v>1</v>
      </c>
      <c r="N145" s="151" t="s">
        <v>42</v>
      </c>
      <c r="O145" s="55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163</v>
      </c>
      <c r="AT145" s="154" t="s">
        <v>159</v>
      </c>
      <c r="AU145" s="154" t="s">
        <v>76</v>
      </c>
      <c r="AY145" s="14" t="s">
        <v>157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164</v>
      </c>
      <c r="BK145" s="155">
        <f t="shared" si="9"/>
        <v>0</v>
      </c>
      <c r="BL145" s="14" t="s">
        <v>163</v>
      </c>
      <c r="BM145" s="154" t="s">
        <v>453</v>
      </c>
    </row>
    <row r="146" spans="1:65" s="2" customFormat="1" ht="31.5" customHeight="1">
      <c r="A146" s="29"/>
      <c r="B146" s="141"/>
      <c r="C146" s="142" t="s">
        <v>76</v>
      </c>
      <c r="D146" s="142" t="s">
        <v>159</v>
      </c>
      <c r="E146" s="143" t="s">
        <v>3021</v>
      </c>
      <c r="F146" s="144" t="s">
        <v>3108</v>
      </c>
      <c r="G146" s="145" t="s">
        <v>306</v>
      </c>
      <c r="H146" s="146">
        <v>4</v>
      </c>
      <c r="I146" s="148">
        <v>0</v>
      </c>
      <c r="J146" s="148">
        <f t="shared" si="0"/>
        <v>0</v>
      </c>
      <c r="K146" s="144" t="s">
        <v>1</v>
      </c>
      <c r="L146" s="30"/>
      <c r="M146" s="150" t="s">
        <v>1</v>
      </c>
      <c r="N146" s="151" t="s">
        <v>42</v>
      </c>
      <c r="O146" s="55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163</v>
      </c>
      <c r="AT146" s="154" t="s">
        <v>159</v>
      </c>
      <c r="AU146" s="154" t="s">
        <v>76</v>
      </c>
      <c r="AY146" s="14" t="s">
        <v>157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164</v>
      </c>
      <c r="BK146" s="155">
        <f t="shared" si="9"/>
        <v>0</v>
      </c>
      <c r="BL146" s="14" t="s">
        <v>163</v>
      </c>
      <c r="BM146" s="154" t="s">
        <v>461</v>
      </c>
    </row>
    <row r="147" spans="1:65" s="2" customFormat="1" ht="16.5" customHeight="1">
      <c r="A147" s="29"/>
      <c r="B147" s="141"/>
      <c r="C147" s="142" t="s">
        <v>76</v>
      </c>
      <c r="D147" s="142" t="s">
        <v>159</v>
      </c>
      <c r="E147" s="143" t="s">
        <v>3022</v>
      </c>
      <c r="F147" s="144" t="s">
        <v>2997</v>
      </c>
      <c r="G147" s="145" t="s">
        <v>306</v>
      </c>
      <c r="H147" s="146">
        <v>4</v>
      </c>
      <c r="I147" s="148">
        <v>0</v>
      </c>
      <c r="J147" s="148">
        <f t="shared" si="0"/>
        <v>0</v>
      </c>
      <c r="K147" s="144" t="s">
        <v>1</v>
      </c>
      <c r="L147" s="30"/>
      <c r="M147" s="150" t="s">
        <v>1</v>
      </c>
      <c r="N147" s="151" t="s">
        <v>42</v>
      </c>
      <c r="O147" s="55"/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163</v>
      </c>
      <c r="AT147" s="154" t="s">
        <v>159</v>
      </c>
      <c r="AU147" s="154" t="s">
        <v>76</v>
      </c>
      <c r="AY147" s="14" t="s">
        <v>157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164</v>
      </c>
      <c r="BK147" s="155">
        <f t="shared" si="9"/>
        <v>0</v>
      </c>
      <c r="BL147" s="14" t="s">
        <v>163</v>
      </c>
      <c r="BM147" s="154" t="s">
        <v>471</v>
      </c>
    </row>
    <row r="148" spans="1:65" s="2" customFormat="1" ht="16.5" customHeight="1">
      <c r="A148" s="29"/>
      <c r="B148" s="141"/>
      <c r="C148" s="142" t="s">
        <v>76</v>
      </c>
      <c r="D148" s="142" t="s">
        <v>159</v>
      </c>
      <c r="E148" s="143" t="s">
        <v>3023</v>
      </c>
      <c r="F148" s="144" t="s">
        <v>2999</v>
      </c>
      <c r="G148" s="145" t="s">
        <v>306</v>
      </c>
      <c r="H148" s="146">
        <v>4</v>
      </c>
      <c r="I148" s="148">
        <v>0</v>
      </c>
      <c r="J148" s="148">
        <f t="shared" si="0"/>
        <v>0</v>
      </c>
      <c r="K148" s="144" t="s">
        <v>1</v>
      </c>
      <c r="L148" s="30"/>
      <c r="M148" s="150" t="s">
        <v>1</v>
      </c>
      <c r="N148" s="151" t="s">
        <v>42</v>
      </c>
      <c r="O148" s="55"/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163</v>
      </c>
      <c r="AT148" s="154" t="s">
        <v>159</v>
      </c>
      <c r="AU148" s="154" t="s">
        <v>76</v>
      </c>
      <c r="AY148" s="14" t="s">
        <v>157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164</v>
      </c>
      <c r="BK148" s="155">
        <f t="shared" si="9"/>
        <v>0</v>
      </c>
      <c r="BL148" s="14" t="s">
        <v>163</v>
      </c>
      <c r="BM148" s="154" t="s">
        <v>489</v>
      </c>
    </row>
    <row r="149" spans="1:65" s="2" customFormat="1" ht="21.75" customHeight="1">
      <c r="A149" s="29"/>
      <c r="B149" s="141"/>
      <c r="C149" s="142" t="s">
        <v>76</v>
      </c>
      <c r="D149" s="142" t="s">
        <v>159</v>
      </c>
      <c r="E149" s="143" t="s">
        <v>3024</v>
      </c>
      <c r="F149" s="144" t="s">
        <v>3086</v>
      </c>
      <c r="G149" s="145" t="s">
        <v>306</v>
      </c>
      <c r="H149" s="146">
        <v>2</v>
      </c>
      <c r="I149" s="148">
        <v>0</v>
      </c>
      <c r="J149" s="148">
        <f t="shared" si="0"/>
        <v>0</v>
      </c>
      <c r="K149" s="144" t="s">
        <v>1</v>
      </c>
      <c r="L149" s="30"/>
      <c r="M149" s="150" t="s">
        <v>1</v>
      </c>
      <c r="N149" s="151" t="s">
        <v>42</v>
      </c>
      <c r="O149" s="55"/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163</v>
      </c>
      <c r="AT149" s="154" t="s">
        <v>159</v>
      </c>
      <c r="AU149" s="154" t="s">
        <v>76</v>
      </c>
      <c r="AY149" s="14" t="s">
        <v>157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164</v>
      </c>
      <c r="BK149" s="155">
        <f t="shared" si="9"/>
        <v>0</v>
      </c>
      <c r="BL149" s="14" t="s">
        <v>163</v>
      </c>
      <c r="BM149" s="154" t="s">
        <v>499</v>
      </c>
    </row>
    <row r="150" spans="1:65" s="2" customFormat="1" ht="21.75" customHeight="1">
      <c r="A150" s="29"/>
      <c r="B150" s="141"/>
      <c r="C150" s="142" t="s">
        <v>76</v>
      </c>
      <c r="D150" s="142" t="s">
        <v>159</v>
      </c>
      <c r="E150" s="143" t="s">
        <v>3025</v>
      </c>
      <c r="F150" s="144" t="s">
        <v>3087</v>
      </c>
      <c r="G150" s="145" t="s">
        <v>306</v>
      </c>
      <c r="H150" s="146">
        <v>1</v>
      </c>
      <c r="I150" s="148">
        <v>0</v>
      </c>
      <c r="J150" s="148">
        <f t="shared" si="0"/>
        <v>0</v>
      </c>
      <c r="K150" s="144" t="s">
        <v>1</v>
      </c>
      <c r="L150" s="30"/>
      <c r="M150" s="150" t="s">
        <v>1</v>
      </c>
      <c r="N150" s="151" t="s">
        <v>42</v>
      </c>
      <c r="O150" s="55"/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3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163</v>
      </c>
      <c r="AT150" s="154" t="s">
        <v>159</v>
      </c>
      <c r="AU150" s="154" t="s">
        <v>76</v>
      </c>
      <c r="AY150" s="14" t="s">
        <v>157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164</v>
      </c>
      <c r="BK150" s="155">
        <f t="shared" si="9"/>
        <v>0</v>
      </c>
      <c r="BL150" s="14" t="s">
        <v>163</v>
      </c>
      <c r="BM150" s="154" t="s">
        <v>510</v>
      </c>
    </row>
    <row r="151" spans="1:65" s="2" customFormat="1" ht="21.75" customHeight="1">
      <c r="A151" s="29"/>
      <c r="B151" s="141"/>
      <c r="C151" s="142" t="s">
        <v>76</v>
      </c>
      <c r="D151" s="142" t="s">
        <v>159</v>
      </c>
      <c r="E151" s="143" t="s">
        <v>3097</v>
      </c>
      <c r="F151" s="144" t="s">
        <v>3088</v>
      </c>
      <c r="G151" s="145" t="s">
        <v>306</v>
      </c>
      <c r="H151" s="146">
        <v>1</v>
      </c>
      <c r="I151" s="148">
        <v>0</v>
      </c>
      <c r="J151" s="148">
        <f t="shared" si="0"/>
        <v>0</v>
      </c>
      <c r="K151" s="144" t="s">
        <v>1</v>
      </c>
      <c r="L151" s="30"/>
      <c r="M151" s="167" t="s">
        <v>1</v>
      </c>
      <c r="N151" s="168" t="s">
        <v>42</v>
      </c>
      <c r="O151" s="169"/>
      <c r="P151" s="170">
        <f t="shared" si="1"/>
        <v>0</v>
      </c>
      <c r="Q151" s="170">
        <v>0</v>
      </c>
      <c r="R151" s="170">
        <f t="shared" si="2"/>
        <v>0</v>
      </c>
      <c r="S151" s="170">
        <v>0</v>
      </c>
      <c r="T151" s="171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163</v>
      </c>
      <c r="AT151" s="154" t="s">
        <v>159</v>
      </c>
      <c r="AU151" s="154" t="s">
        <v>76</v>
      </c>
      <c r="AY151" s="14" t="s">
        <v>157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164</v>
      </c>
      <c r="BK151" s="155">
        <f t="shared" si="9"/>
        <v>0</v>
      </c>
      <c r="BL151" s="14" t="s">
        <v>163</v>
      </c>
      <c r="BM151" s="154" t="s">
        <v>775</v>
      </c>
    </row>
    <row r="152" spans="1:31" s="2" customFormat="1" ht="21" customHeight="1">
      <c r="A152" s="29"/>
      <c r="B152" s="44"/>
      <c r="C152" s="142" t="s">
        <v>76</v>
      </c>
      <c r="D152" s="142" t="s">
        <v>159</v>
      </c>
      <c r="E152" s="143" t="s">
        <v>3098</v>
      </c>
      <c r="F152" s="144" t="s">
        <v>3089</v>
      </c>
      <c r="G152" s="145" t="s">
        <v>306</v>
      </c>
      <c r="H152" s="146">
        <v>8</v>
      </c>
      <c r="I152" s="148">
        <v>0</v>
      </c>
      <c r="J152" s="148">
        <f t="shared" si="0"/>
        <v>0</v>
      </c>
      <c r="K152" s="144" t="s">
        <v>1</v>
      </c>
      <c r="L152" s="30"/>
      <c r="M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  <row r="153" spans="3:11" ht="24" customHeight="1">
      <c r="C153" s="142" t="s">
        <v>76</v>
      </c>
      <c r="D153" s="142" t="s">
        <v>159</v>
      </c>
      <c r="E153" s="143" t="s">
        <v>3099</v>
      </c>
      <c r="F153" s="144" t="s">
        <v>3090</v>
      </c>
      <c r="G153" s="145" t="s">
        <v>306</v>
      </c>
      <c r="H153" s="146">
        <v>6</v>
      </c>
      <c r="I153" s="148">
        <v>0</v>
      </c>
      <c r="J153" s="148">
        <f t="shared" si="0"/>
        <v>0</v>
      </c>
      <c r="K153" s="144" t="s">
        <v>1</v>
      </c>
    </row>
    <row r="154" spans="3:11" ht="24.75" customHeight="1">
      <c r="C154" s="142" t="s">
        <v>76</v>
      </c>
      <c r="D154" s="142" t="s">
        <v>159</v>
      </c>
      <c r="E154" s="143" t="s">
        <v>3100</v>
      </c>
      <c r="F154" s="144" t="s">
        <v>3091</v>
      </c>
      <c r="G154" s="145" t="s">
        <v>306</v>
      </c>
      <c r="H154" s="146">
        <v>4</v>
      </c>
      <c r="I154" s="148">
        <v>0</v>
      </c>
      <c r="J154" s="148">
        <f t="shared" si="0"/>
        <v>0</v>
      </c>
      <c r="K154" s="144" t="s">
        <v>1</v>
      </c>
    </row>
    <row r="155" spans="3:11" ht="24.75" customHeight="1">
      <c r="C155" s="142" t="s">
        <v>76</v>
      </c>
      <c r="D155" s="142" t="s">
        <v>159</v>
      </c>
      <c r="E155" s="143" t="s">
        <v>3101</v>
      </c>
      <c r="F155" s="144" t="s">
        <v>3092</v>
      </c>
      <c r="G155" s="145" t="s">
        <v>306</v>
      </c>
      <c r="H155" s="146">
        <v>13</v>
      </c>
      <c r="I155" s="148">
        <v>0</v>
      </c>
      <c r="J155" s="148">
        <f t="shared" si="0"/>
        <v>0</v>
      </c>
      <c r="K155" s="144" t="s">
        <v>1</v>
      </c>
    </row>
    <row r="156" spans="3:11" ht="24">
      <c r="C156" s="142" t="s">
        <v>76</v>
      </c>
      <c r="D156" s="142" t="s">
        <v>159</v>
      </c>
      <c r="E156" s="143" t="s">
        <v>3102</v>
      </c>
      <c r="F156" s="144" t="s">
        <v>3093</v>
      </c>
      <c r="G156" s="145" t="s">
        <v>306</v>
      </c>
      <c r="H156" s="146">
        <v>12</v>
      </c>
      <c r="I156" s="148">
        <v>0</v>
      </c>
      <c r="J156" s="148">
        <f t="shared" si="0"/>
        <v>0</v>
      </c>
      <c r="K156" s="144" t="s">
        <v>1</v>
      </c>
    </row>
    <row r="157" spans="3:11" ht="24" customHeight="1">
      <c r="C157" s="142" t="s">
        <v>76</v>
      </c>
      <c r="D157" s="142" t="s">
        <v>159</v>
      </c>
      <c r="E157" s="143" t="s">
        <v>3103</v>
      </c>
      <c r="F157" s="144" t="s">
        <v>3094</v>
      </c>
      <c r="G157" s="145" t="s">
        <v>306</v>
      </c>
      <c r="H157" s="146">
        <v>3</v>
      </c>
      <c r="I157" s="148">
        <v>0</v>
      </c>
      <c r="J157" s="148">
        <f t="shared" si="0"/>
        <v>0</v>
      </c>
      <c r="K157" s="174"/>
    </row>
    <row r="158" spans="3:11" ht="24">
      <c r="C158" s="142" t="s">
        <v>76</v>
      </c>
      <c r="D158" s="142" t="s">
        <v>159</v>
      </c>
      <c r="E158" s="143" t="s">
        <v>3104</v>
      </c>
      <c r="F158" s="144" t="s">
        <v>3095</v>
      </c>
      <c r="G158" s="145" t="s">
        <v>306</v>
      </c>
      <c r="H158" s="146">
        <v>2</v>
      </c>
      <c r="I158" s="148">
        <v>0</v>
      </c>
      <c r="J158" s="148">
        <f t="shared" si="0"/>
        <v>0</v>
      </c>
      <c r="K158" s="174"/>
    </row>
    <row r="159" spans="3:11" ht="22.5" customHeight="1">
      <c r="C159" s="142" t="s">
        <v>76</v>
      </c>
      <c r="D159" s="142" t="s">
        <v>159</v>
      </c>
      <c r="E159" s="143" t="s">
        <v>3105</v>
      </c>
      <c r="F159" s="144" t="s">
        <v>3096</v>
      </c>
      <c r="G159" s="145" t="s">
        <v>306</v>
      </c>
      <c r="H159" s="146">
        <v>12</v>
      </c>
      <c r="I159" s="148">
        <v>0</v>
      </c>
      <c r="J159" s="148">
        <f t="shared" si="0"/>
        <v>0</v>
      </c>
      <c r="K159" s="174"/>
    </row>
    <row r="160" spans="3:11" ht="27" customHeight="1">
      <c r="C160" s="142" t="s">
        <v>76</v>
      </c>
      <c r="D160" s="142" t="s">
        <v>159</v>
      </c>
      <c r="E160" s="143" t="s">
        <v>3106</v>
      </c>
      <c r="F160" s="144" t="s">
        <v>3026</v>
      </c>
      <c r="G160" s="145" t="s">
        <v>306</v>
      </c>
      <c r="H160" s="146">
        <v>3</v>
      </c>
      <c r="I160" s="148">
        <v>0</v>
      </c>
      <c r="J160" s="148">
        <f t="shared" si="0"/>
        <v>0</v>
      </c>
      <c r="K160" s="173"/>
    </row>
    <row r="161" spans="3:11" ht="12">
      <c r="C161" s="174"/>
      <c r="D161" s="174"/>
      <c r="E161" s="174"/>
      <c r="F161" s="174"/>
      <c r="G161" s="174"/>
      <c r="H161" s="174"/>
      <c r="I161" s="174"/>
      <c r="J161" s="174"/>
      <c r="K161" s="173"/>
    </row>
  </sheetData>
  <autoFilter ref="C115:K151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115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116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26.25" customHeight="1">
      <c r="B7" s="17"/>
      <c r="E7" s="215" t="str">
        <f>'Rekapitulace stavby'!K6</f>
        <v>Stavební úpravy, přístavba a nástavba objektu chráněného bydlení - Kaplice č.p. 45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7" t="s">
        <v>3027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2" t="str">
        <f>'Rekapitulace stavby'!AN8</f>
        <v>20. 10. 2020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183"/>
      <c r="G18" s="183"/>
      <c r="H18" s="183"/>
      <c r="I18" s="24" t="s">
        <v>27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25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26</v>
      </c>
      <c r="F21" s="29"/>
      <c r="G21" s="29"/>
      <c r="H21" s="29"/>
      <c r="I21" s="24" t="s">
        <v>27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25</v>
      </c>
      <c r="J23" s="22" t="s">
        <v>33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27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ROUND(J121,2)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40</v>
      </c>
      <c r="E33" s="24" t="s">
        <v>41</v>
      </c>
      <c r="F33" s="96">
        <f>ROUND((SUM(BE121:BE138)),2)</f>
        <v>0</v>
      </c>
      <c r="G33" s="29"/>
      <c r="H33" s="29"/>
      <c r="I33" s="97">
        <v>0.21</v>
      </c>
      <c r="J33" s="96">
        <f>ROUND(((SUM(BE121:BE138))*I33),2)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96">
        <f>ROUND((SUM(BF121:BF138)),2)</f>
        <v>0</v>
      </c>
      <c r="G34" s="29"/>
      <c r="H34" s="29"/>
      <c r="I34" s="97">
        <v>0.15</v>
      </c>
      <c r="J34" s="96">
        <f>ROUND(((SUM(BF121:BF138))*I34),2)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43</v>
      </c>
      <c r="F35" s="96">
        <f>ROUND((SUM(BG121:BG138)),2)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44</v>
      </c>
      <c r="F36" s="96">
        <f>ROUND((SUM(BH121:BH138)),2)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45</v>
      </c>
      <c r="F37" s="96">
        <f>ROUND((SUM(BI121:BI138)),2)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15" t="str">
        <f>E7</f>
        <v>Stavební úpravy, přístavba a nástavba objektu chráněného bydlení - Kaplice č.p. 45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7" t="str">
        <f>E9</f>
        <v>11 - VRN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>p.č.st. 184 a 185 v k.ú. Kaplice</v>
      </c>
      <c r="G89" s="29"/>
      <c r="H89" s="29"/>
      <c r="I89" s="24" t="s">
        <v>22</v>
      </c>
      <c r="J89" s="52" t="str">
        <f>IF(J12="","",J12)</f>
        <v>20. 10. 2020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24</v>
      </c>
      <c r="D91" s="29"/>
      <c r="E91" s="29"/>
      <c r="F91" s="22" t="str">
        <f>E15</f>
        <v>Ing. arch. Arnošt Janko</v>
      </c>
      <c r="G91" s="29"/>
      <c r="H91" s="29"/>
      <c r="I91" s="24" t="s">
        <v>30</v>
      </c>
      <c r="J91" s="27" t="str">
        <f>E21</f>
        <v>Ing. arch. Arnošt Janko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HAVO Consult s.r.o.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120</v>
      </c>
      <c r="D94" s="98"/>
      <c r="E94" s="98"/>
      <c r="F94" s="98"/>
      <c r="G94" s="98"/>
      <c r="H94" s="98"/>
      <c r="I94" s="98"/>
      <c r="J94" s="107" t="s">
        <v>121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122</v>
      </c>
      <c r="D96" s="29"/>
      <c r="E96" s="29"/>
      <c r="F96" s="29"/>
      <c r="G96" s="29"/>
      <c r="H96" s="29"/>
      <c r="I96" s="29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2:12" s="9" customFormat="1" ht="24.95" customHeight="1">
      <c r="B97" s="109"/>
      <c r="D97" s="110" t="s">
        <v>3028</v>
      </c>
      <c r="E97" s="111"/>
      <c r="F97" s="111"/>
      <c r="G97" s="111"/>
      <c r="H97" s="111"/>
      <c r="I97" s="111"/>
      <c r="J97" s="112">
        <f>J122</f>
        <v>0</v>
      </c>
      <c r="L97" s="109"/>
    </row>
    <row r="98" spans="2:12" s="10" customFormat="1" ht="19.9" customHeight="1">
      <c r="B98" s="113"/>
      <c r="D98" s="114" t="s">
        <v>3029</v>
      </c>
      <c r="E98" s="115"/>
      <c r="F98" s="115"/>
      <c r="G98" s="115"/>
      <c r="H98" s="115"/>
      <c r="I98" s="115"/>
      <c r="J98" s="116">
        <f>J123</f>
        <v>0</v>
      </c>
      <c r="L98" s="113"/>
    </row>
    <row r="99" spans="2:12" s="10" customFormat="1" ht="19.9" customHeight="1">
      <c r="B99" s="113"/>
      <c r="D99" s="114" t="s">
        <v>3030</v>
      </c>
      <c r="E99" s="115"/>
      <c r="F99" s="115"/>
      <c r="G99" s="115"/>
      <c r="H99" s="115"/>
      <c r="I99" s="115"/>
      <c r="J99" s="116">
        <f>J128</f>
        <v>0</v>
      </c>
      <c r="L99" s="113"/>
    </row>
    <row r="100" spans="2:12" s="10" customFormat="1" ht="19.9" customHeight="1">
      <c r="B100" s="113"/>
      <c r="D100" s="114" t="s">
        <v>3031</v>
      </c>
      <c r="E100" s="115"/>
      <c r="F100" s="115"/>
      <c r="G100" s="115"/>
      <c r="H100" s="115"/>
      <c r="I100" s="115"/>
      <c r="J100" s="116">
        <f>J135</f>
        <v>0</v>
      </c>
      <c r="L100" s="113"/>
    </row>
    <row r="101" spans="2:12" s="10" customFormat="1" ht="19.9" customHeight="1">
      <c r="B101" s="113"/>
      <c r="D101" s="114" t="s">
        <v>3032</v>
      </c>
      <c r="E101" s="115"/>
      <c r="F101" s="115"/>
      <c r="G101" s="115"/>
      <c r="H101" s="115"/>
      <c r="I101" s="115"/>
      <c r="J101" s="116">
        <f>J137</f>
        <v>0</v>
      </c>
      <c r="L101" s="113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142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16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6.25" customHeight="1">
      <c r="A111" s="29"/>
      <c r="B111" s="30"/>
      <c r="C111" s="29"/>
      <c r="D111" s="29"/>
      <c r="E111" s="215" t="str">
        <f>E7</f>
        <v>Stavební úpravy, přístavba a nástavba objektu chráněného bydlení - Kaplice č.p. 45</v>
      </c>
      <c r="F111" s="216"/>
      <c r="G111" s="216"/>
      <c r="H111" s="216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117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6.5" customHeight="1">
      <c r="A113" s="29"/>
      <c r="B113" s="30"/>
      <c r="C113" s="29"/>
      <c r="D113" s="29"/>
      <c r="E113" s="207" t="str">
        <f>E9</f>
        <v>11 - VRN</v>
      </c>
      <c r="F113" s="214"/>
      <c r="G113" s="214"/>
      <c r="H113" s="214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20</v>
      </c>
      <c r="D115" s="29"/>
      <c r="E115" s="29"/>
      <c r="F115" s="22" t="str">
        <f>F12</f>
        <v>p.č.st. 184 a 185 v k.ú. Kaplice</v>
      </c>
      <c r="G115" s="29"/>
      <c r="H115" s="29"/>
      <c r="I115" s="24" t="s">
        <v>22</v>
      </c>
      <c r="J115" s="52" t="str">
        <f>IF(J12="","",J12)</f>
        <v>20. 10. 2020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5.7" customHeight="1">
      <c r="A117" s="29"/>
      <c r="B117" s="30"/>
      <c r="C117" s="24" t="s">
        <v>24</v>
      </c>
      <c r="D117" s="29"/>
      <c r="E117" s="29"/>
      <c r="F117" s="22" t="str">
        <f>E15</f>
        <v>Ing. arch. Arnošt Janko</v>
      </c>
      <c r="G117" s="29"/>
      <c r="H117" s="29"/>
      <c r="I117" s="24" t="s">
        <v>30</v>
      </c>
      <c r="J117" s="27" t="str">
        <f>E21</f>
        <v>Ing. arch. Arnošt Janko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5.2" customHeight="1">
      <c r="A118" s="29"/>
      <c r="B118" s="30"/>
      <c r="C118" s="24" t="s">
        <v>28</v>
      </c>
      <c r="D118" s="29"/>
      <c r="E118" s="29"/>
      <c r="F118" s="22" t="str">
        <f>IF(E18="","",E18)</f>
        <v>Vyplň údaj</v>
      </c>
      <c r="G118" s="29"/>
      <c r="H118" s="29"/>
      <c r="I118" s="24" t="s">
        <v>32</v>
      </c>
      <c r="J118" s="27" t="str">
        <f>E24</f>
        <v>HAVO Consult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1" customFormat="1" ht="29.25" customHeight="1">
      <c r="A120" s="117"/>
      <c r="B120" s="118"/>
      <c r="C120" s="119" t="s">
        <v>143</v>
      </c>
      <c r="D120" s="120" t="s">
        <v>61</v>
      </c>
      <c r="E120" s="120" t="s">
        <v>57</v>
      </c>
      <c r="F120" s="120" t="s">
        <v>58</v>
      </c>
      <c r="G120" s="120" t="s">
        <v>144</v>
      </c>
      <c r="H120" s="120" t="s">
        <v>145</v>
      </c>
      <c r="I120" s="120" t="s">
        <v>146</v>
      </c>
      <c r="J120" s="121" t="s">
        <v>121</v>
      </c>
      <c r="K120" s="122" t="s">
        <v>147</v>
      </c>
      <c r="L120" s="123"/>
      <c r="M120" s="59" t="s">
        <v>1</v>
      </c>
      <c r="N120" s="60" t="s">
        <v>40</v>
      </c>
      <c r="O120" s="60" t="s">
        <v>148</v>
      </c>
      <c r="P120" s="60" t="s">
        <v>149</v>
      </c>
      <c r="Q120" s="60" t="s">
        <v>150</v>
      </c>
      <c r="R120" s="60" t="s">
        <v>151</v>
      </c>
      <c r="S120" s="60" t="s">
        <v>152</v>
      </c>
      <c r="T120" s="61" t="s">
        <v>153</v>
      </c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</row>
    <row r="121" spans="1:63" s="2" customFormat="1" ht="22.9" customHeight="1">
      <c r="A121" s="29"/>
      <c r="B121" s="30"/>
      <c r="C121" s="66" t="s">
        <v>154</v>
      </c>
      <c r="D121" s="29"/>
      <c r="E121" s="29"/>
      <c r="F121" s="29"/>
      <c r="G121" s="29"/>
      <c r="H121" s="29"/>
      <c r="I121" s="29"/>
      <c r="J121" s="124">
        <f>BK121</f>
        <v>0</v>
      </c>
      <c r="K121" s="29"/>
      <c r="L121" s="30"/>
      <c r="M121" s="62"/>
      <c r="N121" s="53"/>
      <c r="O121" s="63"/>
      <c r="P121" s="125">
        <f>P122</f>
        <v>0</v>
      </c>
      <c r="Q121" s="63"/>
      <c r="R121" s="125">
        <f>R122</f>
        <v>0</v>
      </c>
      <c r="S121" s="63"/>
      <c r="T121" s="126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75</v>
      </c>
      <c r="AU121" s="14" t="s">
        <v>123</v>
      </c>
      <c r="BK121" s="127">
        <f>BK122</f>
        <v>0</v>
      </c>
    </row>
    <row r="122" spans="2:63" s="12" customFormat="1" ht="25.9" customHeight="1">
      <c r="B122" s="128"/>
      <c r="D122" s="129" t="s">
        <v>75</v>
      </c>
      <c r="E122" s="130" t="s">
        <v>114</v>
      </c>
      <c r="F122" s="130" t="s">
        <v>3033</v>
      </c>
      <c r="I122" s="131"/>
      <c r="J122" s="132">
        <f>BK122</f>
        <v>0</v>
      </c>
      <c r="L122" s="128"/>
      <c r="M122" s="133"/>
      <c r="N122" s="134"/>
      <c r="O122" s="134"/>
      <c r="P122" s="135">
        <f>P123+P128+P135+P137</f>
        <v>0</v>
      </c>
      <c r="Q122" s="134"/>
      <c r="R122" s="135">
        <f>R123+R128+R135+R137</f>
        <v>0</v>
      </c>
      <c r="S122" s="134"/>
      <c r="T122" s="136">
        <f>T123+T128+T135+T137</f>
        <v>0</v>
      </c>
      <c r="AR122" s="129" t="s">
        <v>181</v>
      </c>
      <c r="AT122" s="137" t="s">
        <v>75</v>
      </c>
      <c r="AU122" s="137" t="s">
        <v>76</v>
      </c>
      <c r="AY122" s="129" t="s">
        <v>157</v>
      </c>
      <c r="BK122" s="138">
        <f>BK123+BK128+BK135+BK137</f>
        <v>0</v>
      </c>
    </row>
    <row r="123" spans="2:63" s="12" customFormat="1" ht="22.9" customHeight="1">
      <c r="B123" s="128"/>
      <c r="D123" s="129" t="s">
        <v>75</v>
      </c>
      <c r="E123" s="139" t="s">
        <v>3034</v>
      </c>
      <c r="F123" s="139" t="s">
        <v>3035</v>
      </c>
      <c r="I123" s="131"/>
      <c r="J123" s="140">
        <f>BK123</f>
        <v>0</v>
      </c>
      <c r="L123" s="128"/>
      <c r="M123" s="133"/>
      <c r="N123" s="134"/>
      <c r="O123" s="134"/>
      <c r="P123" s="135">
        <f>SUM(P124:P127)</f>
        <v>0</v>
      </c>
      <c r="Q123" s="134"/>
      <c r="R123" s="135">
        <f>SUM(R124:R127)</f>
        <v>0</v>
      </c>
      <c r="S123" s="134"/>
      <c r="T123" s="136">
        <f>SUM(T124:T127)</f>
        <v>0</v>
      </c>
      <c r="AR123" s="129" t="s">
        <v>181</v>
      </c>
      <c r="AT123" s="137" t="s">
        <v>75</v>
      </c>
      <c r="AU123" s="137" t="s">
        <v>84</v>
      </c>
      <c r="AY123" s="129" t="s">
        <v>157</v>
      </c>
      <c r="BK123" s="138">
        <f>SUM(BK124:BK127)</f>
        <v>0</v>
      </c>
    </row>
    <row r="124" spans="1:65" s="2" customFormat="1" ht="21.75" customHeight="1">
      <c r="A124" s="29"/>
      <c r="B124" s="141"/>
      <c r="C124" s="142" t="s">
        <v>84</v>
      </c>
      <c r="D124" s="142" t="s">
        <v>159</v>
      </c>
      <c r="E124" s="143" t="s">
        <v>3036</v>
      </c>
      <c r="F124" s="144" t="s">
        <v>3037</v>
      </c>
      <c r="G124" s="145" t="s">
        <v>3038</v>
      </c>
      <c r="H124" s="146">
        <v>1</v>
      </c>
      <c r="I124" s="147"/>
      <c r="J124" s="148">
        <f>ROUND(I124*H124,2)</f>
        <v>0</v>
      </c>
      <c r="K124" s="149"/>
      <c r="L124" s="30"/>
      <c r="M124" s="150" t="s">
        <v>1</v>
      </c>
      <c r="N124" s="151" t="s">
        <v>42</v>
      </c>
      <c r="O124" s="55"/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163</v>
      </c>
      <c r="AT124" s="154" t="s">
        <v>159</v>
      </c>
      <c r="AU124" s="154" t="s">
        <v>164</v>
      </c>
      <c r="AY124" s="14" t="s">
        <v>157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4" t="s">
        <v>164</v>
      </c>
      <c r="BK124" s="155">
        <f>ROUND(I124*H124,2)</f>
        <v>0</v>
      </c>
      <c r="BL124" s="14" t="s">
        <v>163</v>
      </c>
      <c r="BM124" s="154" t="s">
        <v>3039</v>
      </c>
    </row>
    <row r="125" spans="1:65" s="2" customFormat="1" ht="21.75" customHeight="1">
      <c r="A125" s="29"/>
      <c r="B125" s="141"/>
      <c r="C125" s="142" t="s">
        <v>164</v>
      </c>
      <c r="D125" s="142" t="s">
        <v>159</v>
      </c>
      <c r="E125" s="143" t="s">
        <v>3040</v>
      </c>
      <c r="F125" s="144" t="s">
        <v>3041</v>
      </c>
      <c r="G125" s="145" t="s">
        <v>3038</v>
      </c>
      <c r="H125" s="146">
        <v>1</v>
      </c>
      <c r="I125" s="147"/>
      <c r="J125" s="148">
        <f>ROUND(I125*H125,2)</f>
        <v>0</v>
      </c>
      <c r="K125" s="149"/>
      <c r="L125" s="30"/>
      <c r="M125" s="150" t="s">
        <v>1</v>
      </c>
      <c r="N125" s="151" t="s">
        <v>42</v>
      </c>
      <c r="O125" s="55"/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163</v>
      </c>
      <c r="AT125" s="154" t="s">
        <v>159</v>
      </c>
      <c r="AU125" s="154" t="s">
        <v>164</v>
      </c>
      <c r="AY125" s="14" t="s">
        <v>157</v>
      </c>
      <c r="BE125" s="155">
        <f>IF(N125="základní",J125,0)</f>
        <v>0</v>
      </c>
      <c r="BF125" s="155">
        <f>IF(N125="snížená",J125,0)</f>
        <v>0</v>
      </c>
      <c r="BG125" s="155">
        <f>IF(N125="zákl. přenesená",J125,0)</f>
        <v>0</v>
      </c>
      <c r="BH125" s="155">
        <f>IF(N125="sníž. přenesená",J125,0)</f>
        <v>0</v>
      </c>
      <c r="BI125" s="155">
        <f>IF(N125="nulová",J125,0)</f>
        <v>0</v>
      </c>
      <c r="BJ125" s="14" t="s">
        <v>164</v>
      </c>
      <c r="BK125" s="155">
        <f>ROUND(I125*H125,2)</f>
        <v>0</v>
      </c>
      <c r="BL125" s="14" t="s">
        <v>163</v>
      </c>
      <c r="BM125" s="154" t="s">
        <v>3042</v>
      </c>
    </row>
    <row r="126" spans="1:65" s="2" customFormat="1" ht="16.5" customHeight="1">
      <c r="A126" s="29"/>
      <c r="B126" s="141"/>
      <c r="C126" s="142" t="s">
        <v>170</v>
      </c>
      <c r="D126" s="142" t="s">
        <v>159</v>
      </c>
      <c r="E126" s="143" t="s">
        <v>3043</v>
      </c>
      <c r="F126" s="144" t="s">
        <v>3044</v>
      </c>
      <c r="G126" s="145" t="s">
        <v>3038</v>
      </c>
      <c r="H126" s="146">
        <v>1</v>
      </c>
      <c r="I126" s="147"/>
      <c r="J126" s="148">
        <f>ROUND(I126*H126,2)</f>
        <v>0</v>
      </c>
      <c r="K126" s="149"/>
      <c r="L126" s="30"/>
      <c r="M126" s="150" t="s">
        <v>1</v>
      </c>
      <c r="N126" s="151" t="s">
        <v>42</v>
      </c>
      <c r="O126" s="55"/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163</v>
      </c>
      <c r="AT126" s="154" t="s">
        <v>159</v>
      </c>
      <c r="AU126" s="154" t="s">
        <v>164</v>
      </c>
      <c r="AY126" s="14" t="s">
        <v>157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4" t="s">
        <v>164</v>
      </c>
      <c r="BK126" s="155">
        <f>ROUND(I126*H126,2)</f>
        <v>0</v>
      </c>
      <c r="BL126" s="14" t="s">
        <v>163</v>
      </c>
      <c r="BM126" s="154" t="s">
        <v>3045</v>
      </c>
    </row>
    <row r="127" spans="1:65" s="2" customFormat="1" ht="16.5" customHeight="1">
      <c r="A127" s="29"/>
      <c r="B127" s="141"/>
      <c r="C127" s="142" t="s">
        <v>185</v>
      </c>
      <c r="D127" s="142" t="s">
        <v>159</v>
      </c>
      <c r="E127" s="143" t="s">
        <v>3046</v>
      </c>
      <c r="F127" s="144" t="s">
        <v>3047</v>
      </c>
      <c r="G127" s="145" t="s">
        <v>3038</v>
      </c>
      <c r="H127" s="146">
        <v>1</v>
      </c>
      <c r="I127" s="147"/>
      <c r="J127" s="148">
        <f>ROUND(I127*H127,2)</f>
        <v>0</v>
      </c>
      <c r="K127" s="149"/>
      <c r="L127" s="30"/>
      <c r="M127" s="150" t="s">
        <v>1</v>
      </c>
      <c r="N127" s="151" t="s">
        <v>42</v>
      </c>
      <c r="O127" s="55"/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163</v>
      </c>
      <c r="AT127" s="154" t="s">
        <v>159</v>
      </c>
      <c r="AU127" s="154" t="s">
        <v>164</v>
      </c>
      <c r="AY127" s="14" t="s">
        <v>157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4" t="s">
        <v>164</v>
      </c>
      <c r="BK127" s="155">
        <f>ROUND(I127*H127,2)</f>
        <v>0</v>
      </c>
      <c r="BL127" s="14" t="s">
        <v>163</v>
      </c>
      <c r="BM127" s="154" t="s">
        <v>3048</v>
      </c>
    </row>
    <row r="128" spans="2:63" s="12" customFormat="1" ht="22.9" customHeight="1">
      <c r="B128" s="128"/>
      <c r="D128" s="129" t="s">
        <v>75</v>
      </c>
      <c r="E128" s="139" t="s">
        <v>3049</v>
      </c>
      <c r="F128" s="139" t="s">
        <v>3050</v>
      </c>
      <c r="I128" s="131"/>
      <c r="J128" s="140">
        <f>BK128</f>
        <v>0</v>
      </c>
      <c r="L128" s="128"/>
      <c r="M128" s="133"/>
      <c r="N128" s="134"/>
      <c r="O128" s="134"/>
      <c r="P128" s="135">
        <f>SUM(P129:P134)</f>
        <v>0</v>
      </c>
      <c r="Q128" s="134"/>
      <c r="R128" s="135">
        <f>SUM(R129:R134)</f>
        <v>0</v>
      </c>
      <c r="S128" s="134"/>
      <c r="T128" s="136">
        <f>SUM(T129:T134)</f>
        <v>0</v>
      </c>
      <c r="AR128" s="129" t="s">
        <v>181</v>
      </c>
      <c r="AT128" s="137" t="s">
        <v>75</v>
      </c>
      <c r="AU128" s="137" t="s">
        <v>84</v>
      </c>
      <c r="AY128" s="129" t="s">
        <v>157</v>
      </c>
      <c r="BK128" s="138">
        <f>SUM(BK129:BK134)</f>
        <v>0</v>
      </c>
    </row>
    <row r="129" spans="1:65" s="2" customFormat="1" ht="33" customHeight="1">
      <c r="A129" s="29"/>
      <c r="B129" s="141"/>
      <c r="C129" s="142" t="s">
        <v>179</v>
      </c>
      <c r="D129" s="142" t="s">
        <v>159</v>
      </c>
      <c r="E129" s="143" t="s">
        <v>3051</v>
      </c>
      <c r="F129" s="144" t="s">
        <v>3052</v>
      </c>
      <c r="G129" s="145" t="s">
        <v>3038</v>
      </c>
      <c r="H129" s="146">
        <v>1</v>
      </c>
      <c r="I129" s="147"/>
      <c r="J129" s="148">
        <f aca="true" t="shared" si="0" ref="J129:J134">ROUND(I129*H129,2)</f>
        <v>0</v>
      </c>
      <c r="K129" s="149"/>
      <c r="L129" s="30"/>
      <c r="M129" s="150" t="s">
        <v>1</v>
      </c>
      <c r="N129" s="151" t="s">
        <v>42</v>
      </c>
      <c r="O129" s="55"/>
      <c r="P129" s="152">
        <f aca="true" t="shared" si="1" ref="P129:P134">O129*H129</f>
        <v>0</v>
      </c>
      <c r="Q129" s="152">
        <v>0</v>
      </c>
      <c r="R129" s="152">
        <f aca="true" t="shared" si="2" ref="R129:R134">Q129*H129</f>
        <v>0</v>
      </c>
      <c r="S129" s="152">
        <v>0</v>
      </c>
      <c r="T129" s="153">
        <f aca="true" t="shared" si="3" ref="T129:T134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163</v>
      </c>
      <c r="AT129" s="154" t="s">
        <v>159</v>
      </c>
      <c r="AU129" s="154" t="s">
        <v>164</v>
      </c>
      <c r="AY129" s="14" t="s">
        <v>157</v>
      </c>
      <c r="BE129" s="155">
        <f aca="true" t="shared" si="4" ref="BE129:BE134">IF(N129="základní",J129,0)</f>
        <v>0</v>
      </c>
      <c r="BF129" s="155">
        <f aca="true" t="shared" si="5" ref="BF129:BF134">IF(N129="snížená",J129,0)</f>
        <v>0</v>
      </c>
      <c r="BG129" s="155">
        <f aca="true" t="shared" si="6" ref="BG129:BG134">IF(N129="zákl. přenesená",J129,0)</f>
        <v>0</v>
      </c>
      <c r="BH129" s="155">
        <f aca="true" t="shared" si="7" ref="BH129:BH134">IF(N129="sníž. přenesená",J129,0)</f>
        <v>0</v>
      </c>
      <c r="BI129" s="155">
        <f aca="true" t="shared" si="8" ref="BI129:BI134">IF(N129="nulová",J129,0)</f>
        <v>0</v>
      </c>
      <c r="BJ129" s="14" t="s">
        <v>164</v>
      </c>
      <c r="BK129" s="155">
        <f aca="true" t="shared" si="9" ref="BK129:BK134">ROUND(I129*H129,2)</f>
        <v>0</v>
      </c>
      <c r="BL129" s="14" t="s">
        <v>163</v>
      </c>
      <c r="BM129" s="154" t="s">
        <v>3053</v>
      </c>
    </row>
    <row r="130" spans="1:65" s="2" customFormat="1" ht="16.5" customHeight="1">
      <c r="A130" s="29"/>
      <c r="B130" s="141"/>
      <c r="C130" s="142" t="s">
        <v>193</v>
      </c>
      <c r="D130" s="142" t="s">
        <v>159</v>
      </c>
      <c r="E130" s="143" t="s">
        <v>3054</v>
      </c>
      <c r="F130" s="144" t="s">
        <v>3055</v>
      </c>
      <c r="G130" s="145" t="s">
        <v>3038</v>
      </c>
      <c r="H130" s="146">
        <v>1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42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163</v>
      </c>
      <c r="AT130" s="154" t="s">
        <v>159</v>
      </c>
      <c r="AU130" s="154" t="s">
        <v>164</v>
      </c>
      <c r="AY130" s="14" t="s">
        <v>157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164</v>
      </c>
      <c r="BK130" s="155">
        <f t="shared" si="9"/>
        <v>0</v>
      </c>
      <c r="BL130" s="14" t="s">
        <v>163</v>
      </c>
      <c r="BM130" s="154" t="s">
        <v>3056</v>
      </c>
    </row>
    <row r="131" spans="1:65" s="2" customFormat="1" ht="16.5" customHeight="1">
      <c r="A131" s="29"/>
      <c r="B131" s="141"/>
      <c r="C131" s="142" t="s">
        <v>110</v>
      </c>
      <c r="D131" s="142" t="s">
        <v>159</v>
      </c>
      <c r="E131" s="143" t="s">
        <v>3057</v>
      </c>
      <c r="F131" s="144" t="s">
        <v>3058</v>
      </c>
      <c r="G131" s="145" t="s">
        <v>3038</v>
      </c>
      <c r="H131" s="146">
        <v>1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42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163</v>
      </c>
      <c r="AT131" s="154" t="s">
        <v>159</v>
      </c>
      <c r="AU131" s="154" t="s">
        <v>164</v>
      </c>
      <c r="AY131" s="14" t="s">
        <v>157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164</v>
      </c>
      <c r="BK131" s="155">
        <f t="shared" si="9"/>
        <v>0</v>
      </c>
      <c r="BL131" s="14" t="s">
        <v>163</v>
      </c>
      <c r="BM131" s="154" t="s">
        <v>3059</v>
      </c>
    </row>
    <row r="132" spans="1:65" s="2" customFormat="1" ht="16.5" customHeight="1">
      <c r="A132" s="29"/>
      <c r="B132" s="141"/>
      <c r="C132" s="142" t="s">
        <v>113</v>
      </c>
      <c r="D132" s="142" t="s">
        <v>159</v>
      </c>
      <c r="E132" s="143" t="s">
        <v>3060</v>
      </c>
      <c r="F132" s="144" t="s">
        <v>3061</v>
      </c>
      <c r="G132" s="145" t="s">
        <v>3038</v>
      </c>
      <c r="H132" s="146">
        <v>1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42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163</v>
      </c>
      <c r="AT132" s="154" t="s">
        <v>159</v>
      </c>
      <c r="AU132" s="154" t="s">
        <v>164</v>
      </c>
      <c r="AY132" s="14" t="s">
        <v>157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164</v>
      </c>
      <c r="BK132" s="155">
        <f t="shared" si="9"/>
        <v>0</v>
      </c>
      <c r="BL132" s="14" t="s">
        <v>163</v>
      </c>
      <c r="BM132" s="154" t="s">
        <v>3062</v>
      </c>
    </row>
    <row r="133" spans="1:65" s="2" customFormat="1" ht="33" customHeight="1">
      <c r="A133" s="29"/>
      <c r="B133" s="141"/>
      <c r="C133" s="142" t="s">
        <v>208</v>
      </c>
      <c r="D133" s="142" t="s">
        <v>159</v>
      </c>
      <c r="E133" s="143" t="s">
        <v>3063</v>
      </c>
      <c r="F133" s="144" t="s">
        <v>3064</v>
      </c>
      <c r="G133" s="145" t="s">
        <v>3038</v>
      </c>
      <c r="H133" s="146">
        <v>1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42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163</v>
      </c>
      <c r="AT133" s="154" t="s">
        <v>159</v>
      </c>
      <c r="AU133" s="154" t="s">
        <v>164</v>
      </c>
      <c r="AY133" s="14" t="s">
        <v>157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164</v>
      </c>
      <c r="BK133" s="155">
        <f t="shared" si="9"/>
        <v>0</v>
      </c>
      <c r="BL133" s="14" t="s">
        <v>163</v>
      </c>
      <c r="BM133" s="154" t="s">
        <v>3065</v>
      </c>
    </row>
    <row r="134" spans="1:65" s="2" customFormat="1" ht="16.5" customHeight="1">
      <c r="A134" s="29"/>
      <c r="B134" s="141"/>
      <c r="C134" s="142" t="s">
        <v>216</v>
      </c>
      <c r="D134" s="142" t="s">
        <v>159</v>
      </c>
      <c r="E134" s="143" t="s">
        <v>3066</v>
      </c>
      <c r="F134" s="144" t="s">
        <v>3067</v>
      </c>
      <c r="G134" s="145" t="s">
        <v>3038</v>
      </c>
      <c r="H134" s="146">
        <v>1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42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163</v>
      </c>
      <c r="AT134" s="154" t="s">
        <v>159</v>
      </c>
      <c r="AU134" s="154" t="s">
        <v>164</v>
      </c>
      <c r="AY134" s="14" t="s">
        <v>157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164</v>
      </c>
      <c r="BK134" s="155">
        <f t="shared" si="9"/>
        <v>0</v>
      </c>
      <c r="BL134" s="14" t="s">
        <v>163</v>
      </c>
      <c r="BM134" s="154" t="s">
        <v>3068</v>
      </c>
    </row>
    <row r="135" spans="2:63" s="12" customFormat="1" ht="22.9" customHeight="1">
      <c r="B135" s="128"/>
      <c r="D135" s="129" t="s">
        <v>75</v>
      </c>
      <c r="E135" s="139" t="s">
        <v>3069</v>
      </c>
      <c r="F135" s="139" t="s">
        <v>3070</v>
      </c>
      <c r="I135" s="131"/>
      <c r="J135" s="140">
        <f>BK135</f>
        <v>0</v>
      </c>
      <c r="L135" s="128"/>
      <c r="M135" s="133"/>
      <c r="N135" s="134"/>
      <c r="O135" s="134"/>
      <c r="P135" s="135">
        <f>P136</f>
        <v>0</v>
      </c>
      <c r="Q135" s="134"/>
      <c r="R135" s="135">
        <f>R136</f>
        <v>0</v>
      </c>
      <c r="S135" s="134"/>
      <c r="T135" s="136">
        <f>T136</f>
        <v>0</v>
      </c>
      <c r="AR135" s="129" t="s">
        <v>181</v>
      </c>
      <c r="AT135" s="137" t="s">
        <v>75</v>
      </c>
      <c r="AU135" s="137" t="s">
        <v>84</v>
      </c>
      <c r="AY135" s="129" t="s">
        <v>157</v>
      </c>
      <c r="BK135" s="138">
        <f>BK136</f>
        <v>0</v>
      </c>
    </row>
    <row r="136" spans="1:65" s="2" customFormat="1" ht="16.5" customHeight="1">
      <c r="A136" s="29"/>
      <c r="B136" s="141"/>
      <c r="C136" s="142" t="s">
        <v>212</v>
      </c>
      <c r="D136" s="142" t="s">
        <v>159</v>
      </c>
      <c r="E136" s="143" t="s">
        <v>3071</v>
      </c>
      <c r="F136" s="144" t="s">
        <v>3072</v>
      </c>
      <c r="G136" s="145" t="s">
        <v>3038</v>
      </c>
      <c r="H136" s="146">
        <v>1</v>
      </c>
      <c r="I136" s="147"/>
      <c r="J136" s="148">
        <f>ROUND(I136*H136,2)</f>
        <v>0</v>
      </c>
      <c r="K136" s="149"/>
      <c r="L136" s="30"/>
      <c r="M136" s="150" t="s">
        <v>1</v>
      </c>
      <c r="N136" s="151" t="s">
        <v>42</v>
      </c>
      <c r="O136" s="55"/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163</v>
      </c>
      <c r="AT136" s="154" t="s">
        <v>159</v>
      </c>
      <c r="AU136" s="154" t="s">
        <v>164</v>
      </c>
      <c r="AY136" s="14" t="s">
        <v>157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4" t="s">
        <v>164</v>
      </c>
      <c r="BK136" s="155">
        <f>ROUND(I136*H136,2)</f>
        <v>0</v>
      </c>
      <c r="BL136" s="14" t="s">
        <v>163</v>
      </c>
      <c r="BM136" s="154" t="s">
        <v>3073</v>
      </c>
    </row>
    <row r="137" spans="2:63" s="12" customFormat="1" ht="22.9" customHeight="1">
      <c r="B137" s="128"/>
      <c r="D137" s="129" t="s">
        <v>75</v>
      </c>
      <c r="E137" s="139" t="s">
        <v>3074</v>
      </c>
      <c r="F137" s="139" t="s">
        <v>3075</v>
      </c>
      <c r="I137" s="131"/>
      <c r="J137" s="140">
        <f>BK137</f>
        <v>0</v>
      </c>
      <c r="L137" s="128"/>
      <c r="M137" s="133"/>
      <c r="N137" s="134"/>
      <c r="O137" s="134"/>
      <c r="P137" s="135">
        <f>P138</f>
        <v>0</v>
      </c>
      <c r="Q137" s="134"/>
      <c r="R137" s="135">
        <f>R138</f>
        <v>0</v>
      </c>
      <c r="S137" s="134"/>
      <c r="T137" s="136">
        <f>T138</f>
        <v>0</v>
      </c>
      <c r="AR137" s="129" t="s">
        <v>181</v>
      </c>
      <c r="AT137" s="137" t="s">
        <v>75</v>
      </c>
      <c r="AU137" s="137" t="s">
        <v>84</v>
      </c>
      <c r="AY137" s="129" t="s">
        <v>157</v>
      </c>
      <c r="BK137" s="138">
        <f>BK138</f>
        <v>0</v>
      </c>
    </row>
    <row r="138" spans="1:65" s="2" customFormat="1" ht="16.5" customHeight="1">
      <c r="A138" s="29"/>
      <c r="B138" s="141"/>
      <c r="C138" s="142" t="s">
        <v>8</v>
      </c>
      <c r="D138" s="142" t="s">
        <v>159</v>
      </c>
      <c r="E138" s="143" t="s">
        <v>3076</v>
      </c>
      <c r="F138" s="144" t="s">
        <v>3077</v>
      </c>
      <c r="G138" s="145" t="s">
        <v>3038</v>
      </c>
      <c r="H138" s="146">
        <v>1</v>
      </c>
      <c r="I138" s="147"/>
      <c r="J138" s="148">
        <f>ROUND(I138*H138,2)</f>
        <v>0</v>
      </c>
      <c r="K138" s="149"/>
      <c r="L138" s="30"/>
      <c r="M138" s="167" t="s">
        <v>1</v>
      </c>
      <c r="N138" s="168" t="s">
        <v>42</v>
      </c>
      <c r="O138" s="169"/>
      <c r="P138" s="170">
        <f>O138*H138</f>
        <v>0</v>
      </c>
      <c r="Q138" s="170">
        <v>0</v>
      </c>
      <c r="R138" s="170">
        <f>Q138*H138</f>
        <v>0</v>
      </c>
      <c r="S138" s="170">
        <v>0</v>
      </c>
      <c r="T138" s="171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3078</v>
      </c>
      <c r="AT138" s="154" t="s">
        <v>159</v>
      </c>
      <c r="AU138" s="154" t="s">
        <v>164</v>
      </c>
      <c r="AY138" s="14" t="s">
        <v>157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4" t="s">
        <v>164</v>
      </c>
      <c r="BK138" s="155">
        <f>ROUND(I138*H138,2)</f>
        <v>0</v>
      </c>
      <c r="BL138" s="14" t="s">
        <v>3078</v>
      </c>
      <c r="BM138" s="154" t="s">
        <v>3079</v>
      </c>
    </row>
    <row r="139" spans="1:31" s="2" customFormat="1" ht="6.95" customHeight="1">
      <c r="A139" s="29"/>
      <c r="B139" s="44"/>
      <c r="C139" s="45"/>
      <c r="D139" s="45"/>
      <c r="E139" s="45"/>
      <c r="F139" s="45"/>
      <c r="G139" s="45"/>
      <c r="H139" s="45"/>
      <c r="I139" s="45"/>
      <c r="J139" s="45"/>
      <c r="K139" s="45"/>
      <c r="L139" s="30"/>
      <c r="M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</sheetData>
  <autoFilter ref="C120:K13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34"/>
  <sheetViews>
    <sheetView showGridLines="0" workbookViewId="0" topLeftCell="A12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85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116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26.25" customHeight="1">
      <c r="B7" s="17"/>
      <c r="E7" s="215" t="str">
        <f>'Rekapitulace stavby'!K6</f>
        <v>Stavební úpravy, přístavba a nástavba objektu chráněného bydlení - Kaplice č.p. 45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7" t="s">
        <v>118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2" t="str">
        <f>'Rekapitulace stavby'!AN8</f>
        <v>20. 10. 2020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183"/>
      <c r="G18" s="183"/>
      <c r="H18" s="183"/>
      <c r="I18" s="24" t="s">
        <v>27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25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26</v>
      </c>
      <c r="F21" s="29"/>
      <c r="G21" s="29"/>
      <c r="H21" s="29"/>
      <c r="I21" s="24" t="s">
        <v>27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25</v>
      </c>
      <c r="J23" s="22" t="s">
        <v>33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27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ROUND(J134,2)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40</v>
      </c>
      <c r="E33" s="24" t="s">
        <v>41</v>
      </c>
      <c r="F33" s="96">
        <f>ROUND((SUM(BE134:BE233)),2)</f>
        <v>0</v>
      </c>
      <c r="G33" s="29"/>
      <c r="H33" s="29"/>
      <c r="I33" s="97">
        <v>0.21</v>
      </c>
      <c r="J33" s="96">
        <f>ROUND(((SUM(BE134:BE233))*I33),2)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96">
        <f>ROUND((SUM(BF134:BF233)),2)</f>
        <v>0</v>
      </c>
      <c r="G34" s="29"/>
      <c r="H34" s="29"/>
      <c r="I34" s="97">
        <v>0.15</v>
      </c>
      <c r="J34" s="96">
        <f>ROUND(((SUM(BF134:BF233))*I34),2)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43</v>
      </c>
      <c r="F35" s="96">
        <f>ROUND((SUM(BG134:BG233)),2)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44</v>
      </c>
      <c r="F36" s="96">
        <f>ROUND((SUM(BH134:BH233)),2)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45</v>
      </c>
      <c r="F37" s="96">
        <f>ROUND((SUM(BI134:BI233)),2)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15" t="str">
        <f>E7</f>
        <v>Stavební úpravy, přístavba a nástavba objektu chráněného bydlení - Kaplice č.p. 45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7" t="str">
        <f>E9</f>
        <v>01 - Bourací práce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>p.č.st. 184 a 185 v k.ú. Kaplice</v>
      </c>
      <c r="G89" s="29"/>
      <c r="H89" s="29"/>
      <c r="I89" s="24" t="s">
        <v>22</v>
      </c>
      <c r="J89" s="52" t="str">
        <f>IF(J12="","",J12)</f>
        <v>20. 10. 2020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24</v>
      </c>
      <c r="D91" s="29"/>
      <c r="E91" s="29"/>
      <c r="F91" s="22" t="str">
        <f>E15</f>
        <v>Ing. arch. Arnošt Janko</v>
      </c>
      <c r="G91" s="29"/>
      <c r="H91" s="29"/>
      <c r="I91" s="24" t="s">
        <v>30</v>
      </c>
      <c r="J91" s="27" t="str">
        <f>E21</f>
        <v>Ing. arch. Arnošt Janko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HAVO Consult s.r.o.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120</v>
      </c>
      <c r="D94" s="98"/>
      <c r="E94" s="98"/>
      <c r="F94" s="98"/>
      <c r="G94" s="98"/>
      <c r="H94" s="98"/>
      <c r="I94" s="98"/>
      <c r="J94" s="107" t="s">
        <v>121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122</v>
      </c>
      <c r="D96" s="29"/>
      <c r="E96" s="29"/>
      <c r="F96" s="29"/>
      <c r="G96" s="29"/>
      <c r="H96" s="29"/>
      <c r="I96" s="29"/>
      <c r="J96" s="68">
        <f>J134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2:12" s="9" customFormat="1" ht="24.95" customHeight="1">
      <c r="B97" s="109"/>
      <c r="D97" s="110" t="s">
        <v>124</v>
      </c>
      <c r="E97" s="111"/>
      <c r="F97" s="111"/>
      <c r="G97" s="111"/>
      <c r="H97" s="111"/>
      <c r="I97" s="111"/>
      <c r="J97" s="112">
        <f>J135</f>
        <v>0</v>
      </c>
      <c r="L97" s="109"/>
    </row>
    <row r="98" spans="2:12" s="10" customFormat="1" ht="19.9" customHeight="1">
      <c r="B98" s="113"/>
      <c r="D98" s="114" t="s">
        <v>125</v>
      </c>
      <c r="E98" s="115"/>
      <c r="F98" s="115"/>
      <c r="G98" s="115"/>
      <c r="H98" s="115"/>
      <c r="I98" s="115"/>
      <c r="J98" s="116">
        <f>J136</f>
        <v>0</v>
      </c>
      <c r="L98" s="113"/>
    </row>
    <row r="99" spans="2:12" s="10" customFormat="1" ht="19.9" customHeight="1">
      <c r="B99" s="113"/>
      <c r="D99" s="114" t="s">
        <v>126</v>
      </c>
      <c r="E99" s="115"/>
      <c r="F99" s="115"/>
      <c r="G99" s="115"/>
      <c r="H99" s="115"/>
      <c r="I99" s="115"/>
      <c r="J99" s="116">
        <f>J139</f>
        <v>0</v>
      </c>
      <c r="L99" s="113"/>
    </row>
    <row r="100" spans="2:12" s="10" customFormat="1" ht="19.9" customHeight="1">
      <c r="B100" s="113"/>
      <c r="D100" s="114" t="s">
        <v>127</v>
      </c>
      <c r="E100" s="115"/>
      <c r="F100" s="115"/>
      <c r="G100" s="115"/>
      <c r="H100" s="115"/>
      <c r="I100" s="115"/>
      <c r="J100" s="116">
        <f>J145</f>
        <v>0</v>
      </c>
      <c r="L100" s="113"/>
    </row>
    <row r="101" spans="2:12" s="10" customFormat="1" ht="19.9" customHeight="1">
      <c r="B101" s="113"/>
      <c r="D101" s="114" t="s">
        <v>128</v>
      </c>
      <c r="E101" s="115"/>
      <c r="F101" s="115"/>
      <c r="G101" s="115"/>
      <c r="H101" s="115"/>
      <c r="I101" s="115"/>
      <c r="J101" s="116">
        <f>J175</f>
        <v>0</v>
      </c>
      <c r="L101" s="113"/>
    </row>
    <row r="102" spans="2:12" s="10" customFormat="1" ht="19.9" customHeight="1">
      <c r="B102" s="113"/>
      <c r="D102" s="114" t="s">
        <v>129</v>
      </c>
      <c r="E102" s="115"/>
      <c r="F102" s="115"/>
      <c r="G102" s="115"/>
      <c r="H102" s="115"/>
      <c r="I102" s="115"/>
      <c r="J102" s="116">
        <f>J180</f>
        <v>0</v>
      </c>
      <c r="L102" s="113"/>
    </row>
    <row r="103" spans="2:12" s="9" customFormat="1" ht="24.95" customHeight="1">
      <c r="B103" s="109"/>
      <c r="D103" s="110" t="s">
        <v>130</v>
      </c>
      <c r="E103" s="111"/>
      <c r="F103" s="111"/>
      <c r="G103" s="111"/>
      <c r="H103" s="111"/>
      <c r="I103" s="111"/>
      <c r="J103" s="112">
        <f>J182</f>
        <v>0</v>
      </c>
      <c r="L103" s="109"/>
    </row>
    <row r="104" spans="2:12" s="10" customFormat="1" ht="19.9" customHeight="1">
      <c r="B104" s="113"/>
      <c r="D104" s="114" t="s">
        <v>131</v>
      </c>
      <c r="E104" s="115"/>
      <c r="F104" s="115"/>
      <c r="G104" s="115"/>
      <c r="H104" s="115"/>
      <c r="I104" s="115"/>
      <c r="J104" s="116">
        <f>J183</f>
        <v>0</v>
      </c>
      <c r="L104" s="113"/>
    </row>
    <row r="105" spans="2:12" s="10" customFormat="1" ht="19.9" customHeight="1">
      <c r="B105" s="113"/>
      <c r="D105" s="114" t="s">
        <v>132</v>
      </c>
      <c r="E105" s="115"/>
      <c r="F105" s="115"/>
      <c r="G105" s="115"/>
      <c r="H105" s="115"/>
      <c r="I105" s="115"/>
      <c r="J105" s="116">
        <f>J186</f>
        <v>0</v>
      </c>
      <c r="L105" s="113"/>
    </row>
    <row r="106" spans="2:12" s="10" customFormat="1" ht="19.9" customHeight="1">
      <c r="B106" s="113"/>
      <c r="D106" s="114" t="s">
        <v>133</v>
      </c>
      <c r="E106" s="115"/>
      <c r="F106" s="115"/>
      <c r="G106" s="115"/>
      <c r="H106" s="115"/>
      <c r="I106" s="115"/>
      <c r="J106" s="116">
        <f>J190</f>
        <v>0</v>
      </c>
      <c r="L106" s="113"/>
    </row>
    <row r="107" spans="2:12" s="10" customFormat="1" ht="19.9" customHeight="1">
      <c r="B107" s="113"/>
      <c r="D107" s="114" t="s">
        <v>134</v>
      </c>
      <c r="E107" s="115"/>
      <c r="F107" s="115"/>
      <c r="G107" s="115"/>
      <c r="H107" s="115"/>
      <c r="I107" s="115"/>
      <c r="J107" s="116">
        <f>J194</f>
        <v>0</v>
      </c>
      <c r="L107" s="113"/>
    </row>
    <row r="108" spans="2:12" s="10" customFormat="1" ht="19.9" customHeight="1">
      <c r="B108" s="113"/>
      <c r="D108" s="114" t="s">
        <v>135</v>
      </c>
      <c r="E108" s="115"/>
      <c r="F108" s="115"/>
      <c r="G108" s="115"/>
      <c r="H108" s="115"/>
      <c r="I108" s="115"/>
      <c r="J108" s="116">
        <f>J196</f>
        <v>0</v>
      </c>
      <c r="L108" s="113"/>
    </row>
    <row r="109" spans="2:12" s="10" customFormat="1" ht="19.9" customHeight="1">
      <c r="B109" s="113"/>
      <c r="D109" s="114" t="s">
        <v>136</v>
      </c>
      <c r="E109" s="115"/>
      <c r="F109" s="115"/>
      <c r="G109" s="115"/>
      <c r="H109" s="115"/>
      <c r="I109" s="115"/>
      <c r="J109" s="116">
        <f>J206</f>
        <v>0</v>
      </c>
      <c r="L109" s="113"/>
    </row>
    <row r="110" spans="2:12" s="10" customFormat="1" ht="19.9" customHeight="1">
      <c r="B110" s="113"/>
      <c r="D110" s="114" t="s">
        <v>137</v>
      </c>
      <c r="E110" s="115"/>
      <c r="F110" s="115"/>
      <c r="G110" s="115"/>
      <c r="H110" s="115"/>
      <c r="I110" s="115"/>
      <c r="J110" s="116">
        <f>J209</f>
        <v>0</v>
      </c>
      <c r="L110" s="113"/>
    </row>
    <row r="111" spans="2:12" s="10" customFormat="1" ht="19.9" customHeight="1">
      <c r="B111" s="113"/>
      <c r="D111" s="114" t="s">
        <v>138</v>
      </c>
      <c r="E111" s="115"/>
      <c r="F111" s="115"/>
      <c r="G111" s="115"/>
      <c r="H111" s="115"/>
      <c r="I111" s="115"/>
      <c r="J111" s="116">
        <f>J220</f>
        <v>0</v>
      </c>
      <c r="L111" s="113"/>
    </row>
    <row r="112" spans="2:12" s="10" customFormat="1" ht="19.9" customHeight="1">
      <c r="B112" s="113"/>
      <c r="D112" s="114" t="s">
        <v>139</v>
      </c>
      <c r="E112" s="115"/>
      <c r="F112" s="115"/>
      <c r="G112" s="115"/>
      <c r="H112" s="115"/>
      <c r="I112" s="115"/>
      <c r="J112" s="116">
        <f>J224</f>
        <v>0</v>
      </c>
      <c r="L112" s="113"/>
    </row>
    <row r="113" spans="2:12" s="10" customFormat="1" ht="19.9" customHeight="1">
      <c r="B113" s="113"/>
      <c r="D113" s="114" t="s">
        <v>140</v>
      </c>
      <c r="E113" s="115"/>
      <c r="F113" s="115"/>
      <c r="G113" s="115"/>
      <c r="H113" s="115"/>
      <c r="I113" s="115"/>
      <c r="J113" s="116">
        <f>J228</f>
        <v>0</v>
      </c>
      <c r="L113" s="113"/>
    </row>
    <row r="114" spans="2:12" s="10" customFormat="1" ht="19.9" customHeight="1">
      <c r="B114" s="113"/>
      <c r="D114" s="114" t="s">
        <v>141</v>
      </c>
      <c r="E114" s="115"/>
      <c r="F114" s="115"/>
      <c r="G114" s="115"/>
      <c r="H114" s="115"/>
      <c r="I114" s="115"/>
      <c r="J114" s="116">
        <f>J231</f>
        <v>0</v>
      </c>
      <c r="L114" s="113"/>
    </row>
    <row r="115" spans="1:31" s="2" customFormat="1" ht="21.7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20" spans="1:31" s="2" customFormat="1" ht="6.95" customHeight="1">
      <c r="A120" s="29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4.95" customHeight="1">
      <c r="A121" s="29"/>
      <c r="B121" s="30"/>
      <c r="C121" s="18" t="s">
        <v>142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16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26.25" customHeight="1">
      <c r="A124" s="29"/>
      <c r="B124" s="30"/>
      <c r="C124" s="29"/>
      <c r="D124" s="29"/>
      <c r="E124" s="215" t="str">
        <f>E7</f>
        <v>Stavební úpravy, přístavba a nástavba objektu chráněného bydlení - Kaplice č.p. 45</v>
      </c>
      <c r="F124" s="216"/>
      <c r="G124" s="216"/>
      <c r="H124" s="216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117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207" t="str">
        <f>E9</f>
        <v>01 - Bourací práce</v>
      </c>
      <c r="F126" s="214"/>
      <c r="G126" s="214"/>
      <c r="H126" s="214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4" t="s">
        <v>20</v>
      </c>
      <c r="D128" s="29"/>
      <c r="E128" s="29"/>
      <c r="F128" s="22" t="str">
        <f>F12</f>
        <v>p.č.st. 184 a 185 v k.ú. Kaplice</v>
      </c>
      <c r="G128" s="29"/>
      <c r="H128" s="29"/>
      <c r="I128" s="24" t="s">
        <v>22</v>
      </c>
      <c r="J128" s="52" t="str">
        <f>IF(J12="","",J12)</f>
        <v>20. 10. 2020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25.7" customHeight="1">
      <c r="A130" s="29"/>
      <c r="B130" s="30"/>
      <c r="C130" s="24" t="s">
        <v>24</v>
      </c>
      <c r="D130" s="29"/>
      <c r="E130" s="29"/>
      <c r="F130" s="22" t="str">
        <f>E15</f>
        <v>Ing. arch. Arnošt Janko</v>
      </c>
      <c r="G130" s="29"/>
      <c r="H130" s="29"/>
      <c r="I130" s="24" t="s">
        <v>30</v>
      </c>
      <c r="J130" s="27" t="str">
        <f>E21</f>
        <v>Ing. arch. Arnošt Janko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2" customFormat="1" ht="15.2" customHeight="1">
      <c r="A131" s="29"/>
      <c r="B131" s="30"/>
      <c r="C131" s="24" t="s">
        <v>28</v>
      </c>
      <c r="D131" s="29"/>
      <c r="E131" s="29"/>
      <c r="F131" s="22" t="str">
        <f>IF(E18="","",E18)</f>
        <v>Vyplň údaj</v>
      </c>
      <c r="G131" s="29"/>
      <c r="H131" s="29"/>
      <c r="I131" s="24" t="s">
        <v>32</v>
      </c>
      <c r="J131" s="27" t="str">
        <f>E24</f>
        <v>HAVO Consult s.r.o.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2" customFormat="1" ht="10.3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11" customFormat="1" ht="29.25" customHeight="1">
      <c r="A133" s="117"/>
      <c r="B133" s="118"/>
      <c r="C133" s="119" t="s">
        <v>143</v>
      </c>
      <c r="D133" s="120" t="s">
        <v>61</v>
      </c>
      <c r="E133" s="120" t="s">
        <v>57</v>
      </c>
      <c r="F133" s="120" t="s">
        <v>58</v>
      </c>
      <c r="G133" s="120" t="s">
        <v>144</v>
      </c>
      <c r="H133" s="120" t="s">
        <v>145</v>
      </c>
      <c r="I133" s="120" t="s">
        <v>146</v>
      </c>
      <c r="J133" s="121" t="s">
        <v>121</v>
      </c>
      <c r="K133" s="122" t="s">
        <v>147</v>
      </c>
      <c r="L133" s="123"/>
      <c r="M133" s="59" t="s">
        <v>1</v>
      </c>
      <c r="N133" s="60" t="s">
        <v>40</v>
      </c>
      <c r="O133" s="60" t="s">
        <v>148</v>
      </c>
      <c r="P133" s="60" t="s">
        <v>149</v>
      </c>
      <c r="Q133" s="60" t="s">
        <v>150</v>
      </c>
      <c r="R133" s="60" t="s">
        <v>151</v>
      </c>
      <c r="S133" s="60" t="s">
        <v>152</v>
      </c>
      <c r="T133" s="61" t="s">
        <v>153</v>
      </c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</row>
    <row r="134" spans="1:63" s="2" customFormat="1" ht="22.9" customHeight="1">
      <c r="A134" s="29"/>
      <c r="B134" s="30"/>
      <c r="C134" s="66" t="s">
        <v>154</v>
      </c>
      <c r="D134" s="29"/>
      <c r="E134" s="29"/>
      <c r="F134" s="29"/>
      <c r="G134" s="29"/>
      <c r="H134" s="29"/>
      <c r="I134" s="29"/>
      <c r="J134" s="124">
        <f>BK134</f>
        <v>0</v>
      </c>
      <c r="K134" s="29"/>
      <c r="L134" s="30"/>
      <c r="M134" s="62"/>
      <c r="N134" s="53"/>
      <c r="O134" s="63"/>
      <c r="P134" s="125">
        <f>P135+P182</f>
        <v>0</v>
      </c>
      <c r="Q134" s="63"/>
      <c r="R134" s="125">
        <f>R135+R182</f>
        <v>0.42038522</v>
      </c>
      <c r="S134" s="63"/>
      <c r="T134" s="126">
        <f>T135+T182</f>
        <v>306.0026363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4" t="s">
        <v>75</v>
      </c>
      <c r="AU134" s="14" t="s">
        <v>123</v>
      </c>
      <c r="BK134" s="127">
        <f>BK135+BK182</f>
        <v>0</v>
      </c>
    </row>
    <row r="135" spans="2:63" s="12" customFormat="1" ht="25.9" customHeight="1">
      <c r="B135" s="128"/>
      <c r="D135" s="129" t="s">
        <v>75</v>
      </c>
      <c r="E135" s="130" t="s">
        <v>155</v>
      </c>
      <c r="F135" s="130" t="s">
        <v>156</v>
      </c>
      <c r="I135" s="131"/>
      <c r="J135" s="132">
        <f>BK135</f>
        <v>0</v>
      </c>
      <c r="L135" s="128"/>
      <c r="M135" s="133"/>
      <c r="N135" s="134"/>
      <c r="O135" s="134"/>
      <c r="P135" s="135">
        <f>P136+P139+P145+P175+P180</f>
        <v>0</v>
      </c>
      <c r="Q135" s="134"/>
      <c r="R135" s="135">
        <f>R136+R139+R145+R175+R180</f>
        <v>0.42038522</v>
      </c>
      <c r="S135" s="134"/>
      <c r="T135" s="136">
        <f>T136+T139+T145+T175+T180</f>
        <v>267.728273</v>
      </c>
      <c r="AR135" s="129" t="s">
        <v>84</v>
      </c>
      <c r="AT135" s="137" t="s">
        <v>75</v>
      </c>
      <c r="AU135" s="137" t="s">
        <v>76</v>
      </c>
      <c r="AY135" s="129" t="s">
        <v>157</v>
      </c>
      <c r="BK135" s="138">
        <f>BK136+BK139+BK145+BK175+BK180</f>
        <v>0</v>
      </c>
    </row>
    <row r="136" spans="2:63" s="12" customFormat="1" ht="22.9" customHeight="1">
      <c r="B136" s="128"/>
      <c r="D136" s="129" t="s">
        <v>75</v>
      </c>
      <c r="E136" s="139" t="s">
        <v>84</v>
      </c>
      <c r="F136" s="139" t="s">
        <v>158</v>
      </c>
      <c r="I136" s="131"/>
      <c r="J136" s="140">
        <f>BK136</f>
        <v>0</v>
      </c>
      <c r="L136" s="128"/>
      <c r="M136" s="133"/>
      <c r="N136" s="134"/>
      <c r="O136" s="134"/>
      <c r="P136" s="135">
        <f>SUM(P137:P138)</f>
        <v>0</v>
      </c>
      <c r="Q136" s="134"/>
      <c r="R136" s="135">
        <f>SUM(R137:R138)</f>
        <v>0</v>
      </c>
      <c r="S136" s="134"/>
      <c r="T136" s="136">
        <f>SUM(T137:T138)</f>
        <v>15.433000000000002</v>
      </c>
      <c r="AR136" s="129" t="s">
        <v>84</v>
      </c>
      <c r="AT136" s="137" t="s">
        <v>75</v>
      </c>
      <c r="AU136" s="137" t="s">
        <v>84</v>
      </c>
      <c r="AY136" s="129" t="s">
        <v>157</v>
      </c>
      <c r="BK136" s="138">
        <f>SUM(BK137:BK138)</f>
        <v>0</v>
      </c>
    </row>
    <row r="137" spans="1:65" s="2" customFormat="1" ht="21.75" customHeight="1">
      <c r="A137" s="29"/>
      <c r="B137" s="141"/>
      <c r="C137" s="142" t="s">
        <v>84</v>
      </c>
      <c r="D137" s="142" t="s">
        <v>159</v>
      </c>
      <c r="E137" s="143" t="s">
        <v>160</v>
      </c>
      <c r="F137" s="144" t="s">
        <v>161</v>
      </c>
      <c r="G137" s="145" t="s">
        <v>162</v>
      </c>
      <c r="H137" s="146">
        <v>23</v>
      </c>
      <c r="I137" s="147"/>
      <c r="J137" s="148">
        <f>ROUND(I137*H137,2)</f>
        <v>0</v>
      </c>
      <c r="K137" s="149"/>
      <c r="L137" s="30"/>
      <c r="M137" s="150" t="s">
        <v>1</v>
      </c>
      <c r="N137" s="151" t="s">
        <v>42</v>
      </c>
      <c r="O137" s="55"/>
      <c r="P137" s="152">
        <f>O137*H137</f>
        <v>0</v>
      </c>
      <c r="Q137" s="152">
        <v>0</v>
      </c>
      <c r="R137" s="152">
        <f>Q137*H137</f>
        <v>0</v>
      </c>
      <c r="S137" s="152">
        <v>0.26</v>
      </c>
      <c r="T137" s="153">
        <f>S137*H137</f>
        <v>5.98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163</v>
      </c>
      <c r="AT137" s="154" t="s">
        <v>159</v>
      </c>
      <c r="AU137" s="154" t="s">
        <v>164</v>
      </c>
      <c r="AY137" s="14" t="s">
        <v>157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4" t="s">
        <v>164</v>
      </c>
      <c r="BK137" s="155">
        <f>ROUND(I137*H137,2)</f>
        <v>0</v>
      </c>
      <c r="BL137" s="14" t="s">
        <v>163</v>
      </c>
      <c r="BM137" s="154" t="s">
        <v>165</v>
      </c>
    </row>
    <row r="138" spans="1:65" s="2" customFormat="1" ht="16.5" customHeight="1">
      <c r="A138" s="29"/>
      <c r="B138" s="141"/>
      <c r="C138" s="142" t="s">
        <v>164</v>
      </c>
      <c r="D138" s="142" t="s">
        <v>159</v>
      </c>
      <c r="E138" s="143" t="s">
        <v>166</v>
      </c>
      <c r="F138" s="144" t="s">
        <v>167</v>
      </c>
      <c r="G138" s="145" t="s">
        <v>168</v>
      </c>
      <c r="H138" s="146">
        <v>41.1</v>
      </c>
      <c r="I138" s="147"/>
      <c r="J138" s="148">
        <f>ROUND(I138*H138,2)</f>
        <v>0</v>
      </c>
      <c r="K138" s="149"/>
      <c r="L138" s="30"/>
      <c r="M138" s="150" t="s">
        <v>1</v>
      </c>
      <c r="N138" s="151" t="s">
        <v>42</v>
      </c>
      <c r="O138" s="55"/>
      <c r="P138" s="152">
        <f>O138*H138</f>
        <v>0</v>
      </c>
      <c r="Q138" s="152">
        <v>0</v>
      </c>
      <c r="R138" s="152">
        <f>Q138*H138</f>
        <v>0</v>
      </c>
      <c r="S138" s="152">
        <v>0.23</v>
      </c>
      <c r="T138" s="153">
        <f>S138*H138</f>
        <v>9.453000000000001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163</v>
      </c>
      <c r="AT138" s="154" t="s">
        <v>159</v>
      </c>
      <c r="AU138" s="154" t="s">
        <v>164</v>
      </c>
      <c r="AY138" s="14" t="s">
        <v>157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4" t="s">
        <v>164</v>
      </c>
      <c r="BK138" s="155">
        <f>ROUND(I138*H138,2)</f>
        <v>0</v>
      </c>
      <c r="BL138" s="14" t="s">
        <v>163</v>
      </c>
      <c r="BM138" s="154" t="s">
        <v>169</v>
      </c>
    </row>
    <row r="139" spans="2:63" s="12" customFormat="1" ht="22.9" customHeight="1">
      <c r="B139" s="128"/>
      <c r="D139" s="129" t="s">
        <v>75</v>
      </c>
      <c r="E139" s="139" t="s">
        <v>170</v>
      </c>
      <c r="F139" s="139" t="s">
        <v>171</v>
      </c>
      <c r="I139" s="131"/>
      <c r="J139" s="140">
        <f>BK139</f>
        <v>0</v>
      </c>
      <c r="L139" s="128"/>
      <c r="M139" s="133"/>
      <c r="N139" s="134"/>
      <c r="O139" s="134"/>
      <c r="P139" s="135">
        <f>SUM(P140:P144)</f>
        <v>0</v>
      </c>
      <c r="Q139" s="134"/>
      <c r="R139" s="135">
        <f>SUM(R140:R144)</f>
        <v>0.42038522</v>
      </c>
      <c r="S139" s="134"/>
      <c r="T139" s="136">
        <f>SUM(T140:T144)</f>
        <v>0</v>
      </c>
      <c r="AR139" s="129" t="s">
        <v>84</v>
      </c>
      <c r="AT139" s="137" t="s">
        <v>75</v>
      </c>
      <c r="AU139" s="137" t="s">
        <v>84</v>
      </c>
      <c r="AY139" s="129" t="s">
        <v>157</v>
      </c>
      <c r="BK139" s="138">
        <f>SUM(BK140:BK144)</f>
        <v>0</v>
      </c>
    </row>
    <row r="140" spans="1:65" s="2" customFormat="1" ht="21.75" customHeight="1">
      <c r="A140" s="29"/>
      <c r="B140" s="141"/>
      <c r="C140" s="142" t="s">
        <v>170</v>
      </c>
      <c r="D140" s="142" t="s">
        <v>159</v>
      </c>
      <c r="E140" s="143" t="s">
        <v>172</v>
      </c>
      <c r="F140" s="144" t="s">
        <v>173</v>
      </c>
      <c r="G140" s="145" t="s">
        <v>174</v>
      </c>
      <c r="H140" s="146">
        <v>0.273</v>
      </c>
      <c r="I140" s="147"/>
      <c r="J140" s="148">
        <f>ROUND(I140*H140,2)</f>
        <v>0</v>
      </c>
      <c r="K140" s="149"/>
      <c r="L140" s="30"/>
      <c r="M140" s="150" t="s">
        <v>1</v>
      </c>
      <c r="N140" s="151" t="s">
        <v>42</v>
      </c>
      <c r="O140" s="55"/>
      <c r="P140" s="152">
        <f>O140*H140</f>
        <v>0</v>
      </c>
      <c r="Q140" s="152">
        <v>0.01954</v>
      </c>
      <c r="R140" s="152">
        <f>Q140*H140</f>
        <v>0.00533442</v>
      </c>
      <c r="S140" s="152">
        <v>0</v>
      </c>
      <c r="T140" s="15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163</v>
      </c>
      <c r="AT140" s="154" t="s">
        <v>159</v>
      </c>
      <c r="AU140" s="154" t="s">
        <v>164</v>
      </c>
      <c r="AY140" s="14" t="s">
        <v>157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4" t="s">
        <v>164</v>
      </c>
      <c r="BK140" s="155">
        <f>ROUND(I140*H140,2)</f>
        <v>0</v>
      </c>
      <c r="BL140" s="14" t="s">
        <v>163</v>
      </c>
      <c r="BM140" s="154" t="s">
        <v>175</v>
      </c>
    </row>
    <row r="141" spans="1:65" s="2" customFormat="1" ht="16.5" customHeight="1">
      <c r="A141" s="29"/>
      <c r="B141" s="141"/>
      <c r="C141" s="156" t="s">
        <v>163</v>
      </c>
      <c r="D141" s="156" t="s">
        <v>176</v>
      </c>
      <c r="E141" s="157" t="s">
        <v>177</v>
      </c>
      <c r="F141" s="158" t="s">
        <v>178</v>
      </c>
      <c r="G141" s="159" t="s">
        <v>174</v>
      </c>
      <c r="H141" s="160">
        <v>0.287</v>
      </c>
      <c r="I141" s="161"/>
      <c r="J141" s="162">
        <f>ROUND(I141*H141,2)</f>
        <v>0</v>
      </c>
      <c r="K141" s="163"/>
      <c r="L141" s="164"/>
      <c r="M141" s="165" t="s">
        <v>1</v>
      </c>
      <c r="N141" s="166" t="s">
        <v>42</v>
      </c>
      <c r="O141" s="55"/>
      <c r="P141" s="152">
        <f>O141*H141</f>
        <v>0</v>
      </c>
      <c r="Q141" s="152">
        <v>1</v>
      </c>
      <c r="R141" s="152">
        <f>Q141*H141</f>
        <v>0.287</v>
      </c>
      <c r="S141" s="152">
        <v>0</v>
      </c>
      <c r="T141" s="15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179</v>
      </c>
      <c r="AT141" s="154" t="s">
        <v>176</v>
      </c>
      <c r="AU141" s="154" t="s">
        <v>164</v>
      </c>
      <c r="AY141" s="14" t="s">
        <v>157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4" t="s">
        <v>164</v>
      </c>
      <c r="BK141" s="155">
        <f>ROUND(I141*H141,2)</f>
        <v>0</v>
      </c>
      <c r="BL141" s="14" t="s">
        <v>163</v>
      </c>
      <c r="BM141" s="154" t="s">
        <v>180</v>
      </c>
    </row>
    <row r="142" spans="1:65" s="2" customFormat="1" ht="21.75" customHeight="1">
      <c r="A142" s="29"/>
      <c r="B142" s="141"/>
      <c r="C142" s="142" t="s">
        <v>181</v>
      </c>
      <c r="D142" s="142" t="s">
        <v>159</v>
      </c>
      <c r="E142" s="143" t="s">
        <v>182</v>
      </c>
      <c r="F142" s="144" t="s">
        <v>183</v>
      </c>
      <c r="G142" s="145" t="s">
        <v>174</v>
      </c>
      <c r="H142" s="146">
        <v>0.12</v>
      </c>
      <c r="I142" s="147"/>
      <c r="J142" s="148">
        <f>ROUND(I142*H142,2)</f>
        <v>0</v>
      </c>
      <c r="K142" s="149"/>
      <c r="L142" s="30"/>
      <c r="M142" s="150" t="s">
        <v>1</v>
      </c>
      <c r="N142" s="151" t="s">
        <v>42</v>
      </c>
      <c r="O142" s="55"/>
      <c r="P142" s="152">
        <f>O142*H142</f>
        <v>0</v>
      </c>
      <c r="Q142" s="152">
        <v>0.01709</v>
      </c>
      <c r="R142" s="152">
        <f>Q142*H142</f>
        <v>0.0020508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163</v>
      </c>
      <c r="AT142" s="154" t="s">
        <v>159</v>
      </c>
      <c r="AU142" s="154" t="s">
        <v>164</v>
      </c>
      <c r="AY142" s="14" t="s">
        <v>157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4" t="s">
        <v>164</v>
      </c>
      <c r="BK142" s="155">
        <f>ROUND(I142*H142,2)</f>
        <v>0</v>
      </c>
      <c r="BL142" s="14" t="s">
        <v>163</v>
      </c>
      <c r="BM142" s="154" t="s">
        <v>184</v>
      </c>
    </row>
    <row r="143" spans="1:65" s="2" customFormat="1" ht="16.5" customHeight="1">
      <c r="A143" s="29"/>
      <c r="B143" s="141"/>
      <c r="C143" s="156" t="s">
        <v>185</v>
      </c>
      <c r="D143" s="156" t="s">
        <v>176</v>
      </c>
      <c r="E143" s="157" t="s">
        <v>186</v>
      </c>
      <c r="F143" s="158" t="s">
        <v>187</v>
      </c>
      <c r="G143" s="159" t="s">
        <v>174</v>
      </c>
      <c r="H143" s="160">
        <v>0.039</v>
      </c>
      <c r="I143" s="161"/>
      <c r="J143" s="162">
        <f>ROUND(I143*H143,2)</f>
        <v>0</v>
      </c>
      <c r="K143" s="163"/>
      <c r="L143" s="164"/>
      <c r="M143" s="165" t="s">
        <v>1</v>
      </c>
      <c r="N143" s="166" t="s">
        <v>42</v>
      </c>
      <c r="O143" s="55"/>
      <c r="P143" s="152">
        <f>O143*H143</f>
        <v>0</v>
      </c>
      <c r="Q143" s="152">
        <v>1</v>
      </c>
      <c r="R143" s="152">
        <f>Q143*H143</f>
        <v>0.039</v>
      </c>
      <c r="S143" s="152">
        <v>0</v>
      </c>
      <c r="T143" s="15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179</v>
      </c>
      <c r="AT143" s="154" t="s">
        <v>176</v>
      </c>
      <c r="AU143" s="154" t="s">
        <v>164</v>
      </c>
      <c r="AY143" s="14" t="s">
        <v>157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4" t="s">
        <v>164</v>
      </c>
      <c r="BK143" s="155">
        <f>ROUND(I143*H143,2)</f>
        <v>0</v>
      </c>
      <c r="BL143" s="14" t="s">
        <v>163</v>
      </c>
      <c r="BM143" s="154" t="s">
        <v>188</v>
      </c>
    </row>
    <row r="144" spans="1:65" s="2" customFormat="1" ht="16.5" customHeight="1">
      <c r="A144" s="29"/>
      <c r="B144" s="141"/>
      <c r="C144" s="156" t="s">
        <v>189</v>
      </c>
      <c r="D144" s="156" t="s">
        <v>176</v>
      </c>
      <c r="E144" s="157" t="s">
        <v>190</v>
      </c>
      <c r="F144" s="158" t="s">
        <v>191</v>
      </c>
      <c r="G144" s="159" t="s">
        <v>174</v>
      </c>
      <c r="H144" s="160">
        <v>0.087</v>
      </c>
      <c r="I144" s="161"/>
      <c r="J144" s="162">
        <f>ROUND(I144*H144,2)</f>
        <v>0</v>
      </c>
      <c r="K144" s="163"/>
      <c r="L144" s="164"/>
      <c r="M144" s="165" t="s">
        <v>1</v>
      </c>
      <c r="N144" s="166" t="s">
        <v>42</v>
      </c>
      <c r="O144" s="55"/>
      <c r="P144" s="152">
        <f>O144*H144</f>
        <v>0</v>
      </c>
      <c r="Q144" s="152">
        <v>1</v>
      </c>
      <c r="R144" s="152">
        <f>Q144*H144</f>
        <v>0.087</v>
      </c>
      <c r="S144" s="152">
        <v>0</v>
      </c>
      <c r="T144" s="15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179</v>
      </c>
      <c r="AT144" s="154" t="s">
        <v>176</v>
      </c>
      <c r="AU144" s="154" t="s">
        <v>164</v>
      </c>
      <c r="AY144" s="14" t="s">
        <v>157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4" t="s">
        <v>164</v>
      </c>
      <c r="BK144" s="155">
        <f>ROUND(I144*H144,2)</f>
        <v>0</v>
      </c>
      <c r="BL144" s="14" t="s">
        <v>163</v>
      </c>
      <c r="BM144" s="154" t="s">
        <v>192</v>
      </c>
    </row>
    <row r="145" spans="2:63" s="12" customFormat="1" ht="22.9" customHeight="1">
      <c r="B145" s="128"/>
      <c r="D145" s="129" t="s">
        <v>75</v>
      </c>
      <c r="E145" s="139" t="s">
        <v>193</v>
      </c>
      <c r="F145" s="139" t="s">
        <v>194</v>
      </c>
      <c r="I145" s="131"/>
      <c r="J145" s="140">
        <f>BK145</f>
        <v>0</v>
      </c>
      <c r="L145" s="128"/>
      <c r="M145" s="133"/>
      <c r="N145" s="134"/>
      <c r="O145" s="134"/>
      <c r="P145" s="135">
        <f>SUM(P146:P174)</f>
        <v>0</v>
      </c>
      <c r="Q145" s="134"/>
      <c r="R145" s="135">
        <f>SUM(R146:R174)</f>
        <v>0</v>
      </c>
      <c r="S145" s="134"/>
      <c r="T145" s="136">
        <f>SUM(T146:T174)</f>
        <v>252.29527299999998</v>
      </c>
      <c r="AR145" s="129" t="s">
        <v>84</v>
      </c>
      <c r="AT145" s="137" t="s">
        <v>75</v>
      </c>
      <c r="AU145" s="137" t="s">
        <v>84</v>
      </c>
      <c r="AY145" s="129" t="s">
        <v>157</v>
      </c>
      <c r="BK145" s="138">
        <f>SUM(BK146:BK174)</f>
        <v>0</v>
      </c>
    </row>
    <row r="146" spans="1:65" s="2" customFormat="1" ht="16.5" customHeight="1">
      <c r="A146" s="29"/>
      <c r="B146" s="141"/>
      <c r="C146" s="142" t="s">
        <v>179</v>
      </c>
      <c r="D146" s="142" t="s">
        <v>159</v>
      </c>
      <c r="E146" s="143" t="s">
        <v>195</v>
      </c>
      <c r="F146" s="144" t="s">
        <v>196</v>
      </c>
      <c r="G146" s="145" t="s">
        <v>197</v>
      </c>
      <c r="H146" s="146">
        <v>9.272</v>
      </c>
      <c r="I146" s="147"/>
      <c r="J146" s="148">
        <f aca="true" t="shared" si="0" ref="J146:J174">ROUND(I146*H146,2)</f>
        <v>0</v>
      </c>
      <c r="K146" s="149"/>
      <c r="L146" s="30"/>
      <c r="M146" s="150" t="s">
        <v>1</v>
      </c>
      <c r="N146" s="151" t="s">
        <v>42</v>
      </c>
      <c r="O146" s="55"/>
      <c r="P146" s="152">
        <f aca="true" t="shared" si="1" ref="P146:P174">O146*H146</f>
        <v>0</v>
      </c>
      <c r="Q146" s="152">
        <v>0</v>
      </c>
      <c r="R146" s="152">
        <f aca="true" t="shared" si="2" ref="R146:R174">Q146*H146</f>
        <v>0</v>
      </c>
      <c r="S146" s="152">
        <v>2.2</v>
      </c>
      <c r="T146" s="153">
        <f aca="true" t="shared" si="3" ref="T146:T174">S146*H146</f>
        <v>20.398400000000002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163</v>
      </c>
      <c r="AT146" s="154" t="s">
        <v>159</v>
      </c>
      <c r="AU146" s="154" t="s">
        <v>164</v>
      </c>
      <c r="AY146" s="14" t="s">
        <v>157</v>
      </c>
      <c r="BE146" s="155">
        <f aca="true" t="shared" si="4" ref="BE146:BE174">IF(N146="základní",J146,0)</f>
        <v>0</v>
      </c>
      <c r="BF146" s="155">
        <f aca="true" t="shared" si="5" ref="BF146:BF174">IF(N146="snížená",J146,0)</f>
        <v>0</v>
      </c>
      <c r="BG146" s="155">
        <f aca="true" t="shared" si="6" ref="BG146:BG174">IF(N146="zákl. přenesená",J146,0)</f>
        <v>0</v>
      </c>
      <c r="BH146" s="155">
        <f aca="true" t="shared" si="7" ref="BH146:BH174">IF(N146="sníž. přenesená",J146,0)</f>
        <v>0</v>
      </c>
      <c r="BI146" s="155">
        <f aca="true" t="shared" si="8" ref="BI146:BI174">IF(N146="nulová",J146,0)</f>
        <v>0</v>
      </c>
      <c r="BJ146" s="14" t="s">
        <v>164</v>
      </c>
      <c r="BK146" s="155">
        <f aca="true" t="shared" si="9" ref="BK146:BK174">ROUND(I146*H146,2)</f>
        <v>0</v>
      </c>
      <c r="BL146" s="14" t="s">
        <v>163</v>
      </c>
      <c r="BM146" s="154" t="s">
        <v>198</v>
      </c>
    </row>
    <row r="147" spans="1:65" s="2" customFormat="1" ht="16.5" customHeight="1">
      <c r="A147" s="29"/>
      <c r="B147" s="141"/>
      <c r="C147" s="142" t="s">
        <v>193</v>
      </c>
      <c r="D147" s="142" t="s">
        <v>159</v>
      </c>
      <c r="E147" s="143" t="s">
        <v>199</v>
      </c>
      <c r="F147" s="144" t="s">
        <v>200</v>
      </c>
      <c r="G147" s="145" t="s">
        <v>197</v>
      </c>
      <c r="H147" s="146">
        <v>6.21</v>
      </c>
      <c r="I147" s="147"/>
      <c r="J147" s="148">
        <f t="shared" si="0"/>
        <v>0</v>
      </c>
      <c r="K147" s="149"/>
      <c r="L147" s="30"/>
      <c r="M147" s="150" t="s">
        <v>1</v>
      </c>
      <c r="N147" s="151" t="s">
        <v>42</v>
      </c>
      <c r="O147" s="55"/>
      <c r="P147" s="152">
        <f t="shared" si="1"/>
        <v>0</v>
      </c>
      <c r="Q147" s="152">
        <v>0</v>
      </c>
      <c r="R147" s="152">
        <f t="shared" si="2"/>
        <v>0</v>
      </c>
      <c r="S147" s="152">
        <v>2</v>
      </c>
      <c r="T147" s="153">
        <f t="shared" si="3"/>
        <v>12.42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163</v>
      </c>
      <c r="AT147" s="154" t="s">
        <v>159</v>
      </c>
      <c r="AU147" s="154" t="s">
        <v>164</v>
      </c>
      <c r="AY147" s="14" t="s">
        <v>157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164</v>
      </c>
      <c r="BK147" s="155">
        <f t="shared" si="9"/>
        <v>0</v>
      </c>
      <c r="BL147" s="14" t="s">
        <v>163</v>
      </c>
      <c r="BM147" s="154" t="s">
        <v>201</v>
      </c>
    </row>
    <row r="148" spans="1:65" s="2" customFormat="1" ht="16.5" customHeight="1">
      <c r="A148" s="29"/>
      <c r="B148" s="141"/>
      <c r="C148" s="142" t="s">
        <v>110</v>
      </c>
      <c r="D148" s="142" t="s">
        <v>159</v>
      </c>
      <c r="E148" s="143" t="s">
        <v>202</v>
      </c>
      <c r="F148" s="144" t="s">
        <v>203</v>
      </c>
      <c r="G148" s="145" t="s">
        <v>197</v>
      </c>
      <c r="H148" s="146">
        <v>3</v>
      </c>
      <c r="I148" s="147"/>
      <c r="J148" s="148">
        <f t="shared" si="0"/>
        <v>0</v>
      </c>
      <c r="K148" s="149"/>
      <c r="L148" s="30"/>
      <c r="M148" s="150" t="s">
        <v>1</v>
      </c>
      <c r="N148" s="151" t="s">
        <v>42</v>
      </c>
      <c r="O148" s="55"/>
      <c r="P148" s="152">
        <f t="shared" si="1"/>
        <v>0</v>
      </c>
      <c r="Q148" s="152">
        <v>0</v>
      </c>
      <c r="R148" s="152">
        <f t="shared" si="2"/>
        <v>0</v>
      </c>
      <c r="S148" s="152">
        <v>2.4</v>
      </c>
      <c r="T148" s="153">
        <f t="shared" si="3"/>
        <v>7.199999999999999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163</v>
      </c>
      <c r="AT148" s="154" t="s">
        <v>159</v>
      </c>
      <c r="AU148" s="154" t="s">
        <v>164</v>
      </c>
      <c r="AY148" s="14" t="s">
        <v>157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164</v>
      </c>
      <c r="BK148" s="155">
        <f t="shared" si="9"/>
        <v>0</v>
      </c>
      <c r="BL148" s="14" t="s">
        <v>163</v>
      </c>
      <c r="BM148" s="154" t="s">
        <v>204</v>
      </c>
    </row>
    <row r="149" spans="1:65" s="2" customFormat="1" ht="21.75" customHeight="1">
      <c r="A149" s="29"/>
      <c r="B149" s="141"/>
      <c r="C149" s="142" t="s">
        <v>113</v>
      </c>
      <c r="D149" s="142" t="s">
        <v>159</v>
      </c>
      <c r="E149" s="143" t="s">
        <v>205</v>
      </c>
      <c r="F149" s="144" t="s">
        <v>206</v>
      </c>
      <c r="G149" s="145" t="s">
        <v>197</v>
      </c>
      <c r="H149" s="146">
        <v>30.85</v>
      </c>
      <c r="I149" s="147"/>
      <c r="J149" s="148">
        <f t="shared" si="0"/>
        <v>0</v>
      </c>
      <c r="K149" s="149"/>
      <c r="L149" s="30"/>
      <c r="M149" s="150" t="s">
        <v>1</v>
      </c>
      <c r="N149" s="151" t="s">
        <v>42</v>
      </c>
      <c r="O149" s="55"/>
      <c r="P149" s="152">
        <f t="shared" si="1"/>
        <v>0</v>
      </c>
      <c r="Q149" s="152">
        <v>0</v>
      </c>
      <c r="R149" s="152">
        <f t="shared" si="2"/>
        <v>0</v>
      </c>
      <c r="S149" s="152">
        <v>2.27</v>
      </c>
      <c r="T149" s="153">
        <f t="shared" si="3"/>
        <v>70.0295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163</v>
      </c>
      <c r="AT149" s="154" t="s">
        <v>159</v>
      </c>
      <c r="AU149" s="154" t="s">
        <v>164</v>
      </c>
      <c r="AY149" s="14" t="s">
        <v>157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164</v>
      </c>
      <c r="BK149" s="155">
        <f t="shared" si="9"/>
        <v>0</v>
      </c>
      <c r="BL149" s="14" t="s">
        <v>163</v>
      </c>
      <c r="BM149" s="154" t="s">
        <v>207</v>
      </c>
    </row>
    <row r="150" spans="1:65" s="2" customFormat="1" ht="21.75" customHeight="1">
      <c r="A150" s="29"/>
      <c r="B150" s="141"/>
      <c r="C150" s="142" t="s">
        <v>208</v>
      </c>
      <c r="D150" s="142" t="s">
        <v>159</v>
      </c>
      <c r="E150" s="143" t="s">
        <v>209</v>
      </c>
      <c r="F150" s="144" t="s">
        <v>210</v>
      </c>
      <c r="G150" s="145" t="s">
        <v>162</v>
      </c>
      <c r="H150" s="146">
        <v>143.368</v>
      </c>
      <c r="I150" s="147"/>
      <c r="J150" s="148">
        <f t="shared" si="0"/>
        <v>0</v>
      </c>
      <c r="K150" s="149"/>
      <c r="L150" s="30"/>
      <c r="M150" s="150" t="s">
        <v>1</v>
      </c>
      <c r="N150" s="151" t="s">
        <v>42</v>
      </c>
      <c r="O150" s="55"/>
      <c r="P150" s="152">
        <f t="shared" si="1"/>
        <v>0</v>
      </c>
      <c r="Q150" s="152">
        <v>0</v>
      </c>
      <c r="R150" s="152">
        <f t="shared" si="2"/>
        <v>0</v>
      </c>
      <c r="S150" s="152">
        <v>0.131</v>
      </c>
      <c r="T150" s="153">
        <f t="shared" si="3"/>
        <v>18.781208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163</v>
      </c>
      <c r="AT150" s="154" t="s">
        <v>159</v>
      </c>
      <c r="AU150" s="154" t="s">
        <v>164</v>
      </c>
      <c r="AY150" s="14" t="s">
        <v>157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164</v>
      </c>
      <c r="BK150" s="155">
        <f t="shared" si="9"/>
        <v>0</v>
      </c>
      <c r="BL150" s="14" t="s">
        <v>163</v>
      </c>
      <c r="BM150" s="154" t="s">
        <v>211</v>
      </c>
    </row>
    <row r="151" spans="1:65" s="2" customFormat="1" ht="21.75" customHeight="1">
      <c r="A151" s="29"/>
      <c r="B151" s="141"/>
      <c r="C151" s="142" t="s">
        <v>212</v>
      </c>
      <c r="D151" s="142" t="s">
        <v>159</v>
      </c>
      <c r="E151" s="143" t="s">
        <v>213</v>
      </c>
      <c r="F151" s="144" t="s">
        <v>214</v>
      </c>
      <c r="G151" s="145" t="s">
        <v>162</v>
      </c>
      <c r="H151" s="146">
        <v>25.01</v>
      </c>
      <c r="I151" s="147"/>
      <c r="J151" s="148">
        <f t="shared" si="0"/>
        <v>0</v>
      </c>
      <c r="K151" s="149"/>
      <c r="L151" s="30"/>
      <c r="M151" s="150" t="s">
        <v>1</v>
      </c>
      <c r="N151" s="151" t="s">
        <v>42</v>
      </c>
      <c r="O151" s="55"/>
      <c r="P151" s="152">
        <f t="shared" si="1"/>
        <v>0</v>
      </c>
      <c r="Q151" s="152">
        <v>0</v>
      </c>
      <c r="R151" s="152">
        <f t="shared" si="2"/>
        <v>0</v>
      </c>
      <c r="S151" s="152">
        <v>0.261</v>
      </c>
      <c r="T151" s="153">
        <f t="shared" si="3"/>
        <v>6.527610000000001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163</v>
      </c>
      <c r="AT151" s="154" t="s">
        <v>159</v>
      </c>
      <c r="AU151" s="154" t="s">
        <v>164</v>
      </c>
      <c r="AY151" s="14" t="s">
        <v>157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164</v>
      </c>
      <c r="BK151" s="155">
        <f t="shared" si="9"/>
        <v>0</v>
      </c>
      <c r="BL151" s="14" t="s">
        <v>163</v>
      </c>
      <c r="BM151" s="154" t="s">
        <v>215</v>
      </c>
    </row>
    <row r="152" spans="1:65" s="2" customFormat="1" ht="33" customHeight="1">
      <c r="A152" s="29"/>
      <c r="B152" s="141"/>
      <c r="C152" s="142" t="s">
        <v>216</v>
      </c>
      <c r="D152" s="142" t="s">
        <v>159</v>
      </c>
      <c r="E152" s="143" t="s">
        <v>217</v>
      </c>
      <c r="F152" s="144" t="s">
        <v>218</v>
      </c>
      <c r="G152" s="145" t="s">
        <v>197</v>
      </c>
      <c r="H152" s="146">
        <v>25.313</v>
      </c>
      <c r="I152" s="147"/>
      <c r="J152" s="148">
        <f t="shared" si="0"/>
        <v>0</v>
      </c>
      <c r="K152" s="149"/>
      <c r="L152" s="30"/>
      <c r="M152" s="150" t="s">
        <v>1</v>
      </c>
      <c r="N152" s="151" t="s">
        <v>42</v>
      </c>
      <c r="O152" s="55"/>
      <c r="P152" s="152">
        <f t="shared" si="1"/>
        <v>0</v>
      </c>
      <c r="Q152" s="152">
        <v>0</v>
      </c>
      <c r="R152" s="152">
        <f t="shared" si="2"/>
        <v>0</v>
      </c>
      <c r="S152" s="152">
        <v>1.175</v>
      </c>
      <c r="T152" s="153">
        <f t="shared" si="3"/>
        <v>29.742774999999998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163</v>
      </c>
      <c r="AT152" s="154" t="s">
        <v>159</v>
      </c>
      <c r="AU152" s="154" t="s">
        <v>164</v>
      </c>
      <c r="AY152" s="14" t="s">
        <v>157</v>
      </c>
      <c r="BE152" s="155">
        <f t="shared" si="4"/>
        <v>0</v>
      </c>
      <c r="BF152" s="155">
        <f t="shared" si="5"/>
        <v>0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4" t="s">
        <v>164</v>
      </c>
      <c r="BK152" s="155">
        <f t="shared" si="9"/>
        <v>0</v>
      </c>
      <c r="BL152" s="14" t="s">
        <v>163</v>
      </c>
      <c r="BM152" s="154" t="s">
        <v>219</v>
      </c>
    </row>
    <row r="153" spans="1:65" s="2" customFormat="1" ht="21.75" customHeight="1">
      <c r="A153" s="29"/>
      <c r="B153" s="141"/>
      <c r="C153" s="142" t="s">
        <v>8</v>
      </c>
      <c r="D153" s="142" t="s">
        <v>159</v>
      </c>
      <c r="E153" s="143" t="s">
        <v>220</v>
      </c>
      <c r="F153" s="144" t="s">
        <v>221</v>
      </c>
      <c r="G153" s="145" t="s">
        <v>197</v>
      </c>
      <c r="H153" s="146">
        <v>0.8</v>
      </c>
      <c r="I153" s="147"/>
      <c r="J153" s="148">
        <f t="shared" si="0"/>
        <v>0</v>
      </c>
      <c r="K153" s="149"/>
      <c r="L153" s="30"/>
      <c r="M153" s="150" t="s">
        <v>1</v>
      </c>
      <c r="N153" s="151" t="s">
        <v>42</v>
      </c>
      <c r="O153" s="55"/>
      <c r="P153" s="152">
        <f t="shared" si="1"/>
        <v>0</v>
      </c>
      <c r="Q153" s="152">
        <v>0</v>
      </c>
      <c r="R153" s="152">
        <f t="shared" si="2"/>
        <v>0</v>
      </c>
      <c r="S153" s="152">
        <v>1.671</v>
      </c>
      <c r="T153" s="153">
        <f t="shared" si="3"/>
        <v>1.3368000000000002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163</v>
      </c>
      <c r="AT153" s="154" t="s">
        <v>159</v>
      </c>
      <c r="AU153" s="154" t="s">
        <v>164</v>
      </c>
      <c r="AY153" s="14" t="s">
        <v>157</v>
      </c>
      <c r="BE153" s="155">
        <f t="shared" si="4"/>
        <v>0</v>
      </c>
      <c r="BF153" s="155">
        <f t="shared" si="5"/>
        <v>0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4" t="s">
        <v>164</v>
      </c>
      <c r="BK153" s="155">
        <f t="shared" si="9"/>
        <v>0</v>
      </c>
      <c r="BL153" s="14" t="s">
        <v>163</v>
      </c>
      <c r="BM153" s="154" t="s">
        <v>222</v>
      </c>
    </row>
    <row r="154" spans="1:65" s="2" customFormat="1" ht="16.5" customHeight="1">
      <c r="A154" s="29"/>
      <c r="B154" s="141"/>
      <c r="C154" s="142" t="s">
        <v>223</v>
      </c>
      <c r="D154" s="142" t="s">
        <v>159</v>
      </c>
      <c r="E154" s="143" t="s">
        <v>224</v>
      </c>
      <c r="F154" s="144" t="s">
        <v>225</v>
      </c>
      <c r="G154" s="145" t="s">
        <v>168</v>
      </c>
      <c r="H154" s="146">
        <v>8</v>
      </c>
      <c r="I154" s="147"/>
      <c r="J154" s="148">
        <f t="shared" si="0"/>
        <v>0</v>
      </c>
      <c r="K154" s="149"/>
      <c r="L154" s="30"/>
      <c r="M154" s="150" t="s">
        <v>1</v>
      </c>
      <c r="N154" s="151" t="s">
        <v>42</v>
      </c>
      <c r="O154" s="55"/>
      <c r="P154" s="152">
        <f t="shared" si="1"/>
        <v>0</v>
      </c>
      <c r="Q154" s="152">
        <v>0</v>
      </c>
      <c r="R154" s="152">
        <f t="shared" si="2"/>
        <v>0</v>
      </c>
      <c r="S154" s="152">
        <v>0.061</v>
      </c>
      <c r="T154" s="153">
        <f t="shared" si="3"/>
        <v>0.488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163</v>
      </c>
      <c r="AT154" s="154" t="s">
        <v>159</v>
      </c>
      <c r="AU154" s="154" t="s">
        <v>164</v>
      </c>
      <c r="AY154" s="14" t="s">
        <v>157</v>
      </c>
      <c r="BE154" s="155">
        <f t="shared" si="4"/>
        <v>0</v>
      </c>
      <c r="BF154" s="155">
        <f t="shared" si="5"/>
        <v>0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4" t="s">
        <v>164</v>
      </c>
      <c r="BK154" s="155">
        <f t="shared" si="9"/>
        <v>0</v>
      </c>
      <c r="BL154" s="14" t="s">
        <v>163</v>
      </c>
      <c r="BM154" s="154" t="s">
        <v>226</v>
      </c>
    </row>
    <row r="155" spans="1:65" s="2" customFormat="1" ht="21.75" customHeight="1">
      <c r="A155" s="29"/>
      <c r="B155" s="141"/>
      <c r="C155" s="142" t="s">
        <v>227</v>
      </c>
      <c r="D155" s="142" t="s">
        <v>159</v>
      </c>
      <c r="E155" s="143" t="s">
        <v>228</v>
      </c>
      <c r="F155" s="144" t="s">
        <v>229</v>
      </c>
      <c r="G155" s="145" t="s">
        <v>162</v>
      </c>
      <c r="H155" s="146">
        <v>50</v>
      </c>
      <c r="I155" s="147"/>
      <c r="J155" s="148">
        <f t="shared" si="0"/>
        <v>0</v>
      </c>
      <c r="K155" s="149"/>
      <c r="L155" s="30"/>
      <c r="M155" s="150" t="s">
        <v>1</v>
      </c>
      <c r="N155" s="151" t="s">
        <v>42</v>
      </c>
      <c r="O155" s="55"/>
      <c r="P155" s="152">
        <f t="shared" si="1"/>
        <v>0</v>
      </c>
      <c r="Q155" s="152">
        <v>0</v>
      </c>
      <c r="R155" s="152">
        <f t="shared" si="2"/>
        <v>0</v>
      </c>
      <c r="S155" s="152">
        <v>0.165</v>
      </c>
      <c r="T155" s="153">
        <f t="shared" si="3"/>
        <v>8.25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163</v>
      </c>
      <c r="AT155" s="154" t="s">
        <v>159</v>
      </c>
      <c r="AU155" s="154" t="s">
        <v>164</v>
      </c>
      <c r="AY155" s="14" t="s">
        <v>157</v>
      </c>
      <c r="BE155" s="155">
        <f t="shared" si="4"/>
        <v>0</v>
      </c>
      <c r="BF155" s="155">
        <f t="shared" si="5"/>
        <v>0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4" t="s">
        <v>164</v>
      </c>
      <c r="BK155" s="155">
        <f t="shared" si="9"/>
        <v>0</v>
      </c>
      <c r="BL155" s="14" t="s">
        <v>163</v>
      </c>
      <c r="BM155" s="154" t="s">
        <v>230</v>
      </c>
    </row>
    <row r="156" spans="1:65" s="2" customFormat="1" ht="21.75" customHeight="1">
      <c r="A156" s="29"/>
      <c r="B156" s="141"/>
      <c r="C156" s="142" t="s">
        <v>231</v>
      </c>
      <c r="D156" s="142" t="s">
        <v>159</v>
      </c>
      <c r="E156" s="143" t="s">
        <v>232</v>
      </c>
      <c r="F156" s="144" t="s">
        <v>233</v>
      </c>
      <c r="G156" s="145" t="s">
        <v>197</v>
      </c>
      <c r="H156" s="146">
        <v>0.126</v>
      </c>
      <c r="I156" s="147"/>
      <c r="J156" s="148">
        <f t="shared" si="0"/>
        <v>0</v>
      </c>
      <c r="K156" s="149"/>
      <c r="L156" s="30"/>
      <c r="M156" s="150" t="s">
        <v>1</v>
      </c>
      <c r="N156" s="151" t="s">
        <v>42</v>
      </c>
      <c r="O156" s="55"/>
      <c r="P156" s="152">
        <f t="shared" si="1"/>
        <v>0</v>
      </c>
      <c r="Q156" s="152">
        <v>0</v>
      </c>
      <c r="R156" s="152">
        <f t="shared" si="2"/>
        <v>0</v>
      </c>
      <c r="S156" s="152">
        <v>2.1</v>
      </c>
      <c r="T156" s="153">
        <f t="shared" si="3"/>
        <v>0.2646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163</v>
      </c>
      <c r="AT156" s="154" t="s">
        <v>159</v>
      </c>
      <c r="AU156" s="154" t="s">
        <v>164</v>
      </c>
      <c r="AY156" s="14" t="s">
        <v>157</v>
      </c>
      <c r="BE156" s="155">
        <f t="shared" si="4"/>
        <v>0</v>
      </c>
      <c r="BF156" s="155">
        <f t="shared" si="5"/>
        <v>0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4" t="s">
        <v>164</v>
      </c>
      <c r="BK156" s="155">
        <f t="shared" si="9"/>
        <v>0</v>
      </c>
      <c r="BL156" s="14" t="s">
        <v>163</v>
      </c>
      <c r="BM156" s="154" t="s">
        <v>234</v>
      </c>
    </row>
    <row r="157" spans="1:65" s="2" customFormat="1" ht="21.75" customHeight="1">
      <c r="A157" s="29"/>
      <c r="B157" s="141"/>
      <c r="C157" s="142" t="s">
        <v>235</v>
      </c>
      <c r="D157" s="142" t="s">
        <v>159</v>
      </c>
      <c r="E157" s="143" t="s">
        <v>236</v>
      </c>
      <c r="F157" s="144" t="s">
        <v>237</v>
      </c>
      <c r="G157" s="145" t="s">
        <v>168</v>
      </c>
      <c r="H157" s="146">
        <v>6.66</v>
      </c>
      <c r="I157" s="147"/>
      <c r="J157" s="148">
        <f t="shared" si="0"/>
        <v>0</v>
      </c>
      <c r="K157" s="149"/>
      <c r="L157" s="30"/>
      <c r="M157" s="150" t="s">
        <v>1</v>
      </c>
      <c r="N157" s="151" t="s">
        <v>42</v>
      </c>
      <c r="O157" s="55"/>
      <c r="P157" s="152">
        <f t="shared" si="1"/>
        <v>0</v>
      </c>
      <c r="Q157" s="152">
        <v>0</v>
      </c>
      <c r="R157" s="152">
        <f t="shared" si="2"/>
        <v>0</v>
      </c>
      <c r="S157" s="152">
        <v>0.338</v>
      </c>
      <c r="T157" s="153">
        <f t="shared" si="3"/>
        <v>2.2510800000000004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163</v>
      </c>
      <c r="AT157" s="154" t="s">
        <v>159</v>
      </c>
      <c r="AU157" s="154" t="s">
        <v>164</v>
      </c>
      <c r="AY157" s="14" t="s">
        <v>157</v>
      </c>
      <c r="BE157" s="155">
        <f t="shared" si="4"/>
        <v>0</v>
      </c>
      <c r="BF157" s="155">
        <f t="shared" si="5"/>
        <v>0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14" t="s">
        <v>164</v>
      </c>
      <c r="BK157" s="155">
        <f t="shared" si="9"/>
        <v>0</v>
      </c>
      <c r="BL157" s="14" t="s">
        <v>163</v>
      </c>
      <c r="BM157" s="154" t="s">
        <v>238</v>
      </c>
    </row>
    <row r="158" spans="1:65" s="2" customFormat="1" ht="21.75" customHeight="1">
      <c r="A158" s="29"/>
      <c r="B158" s="141"/>
      <c r="C158" s="142" t="s">
        <v>239</v>
      </c>
      <c r="D158" s="142" t="s">
        <v>159</v>
      </c>
      <c r="E158" s="143" t="s">
        <v>240</v>
      </c>
      <c r="F158" s="144" t="s">
        <v>241</v>
      </c>
      <c r="G158" s="145" t="s">
        <v>168</v>
      </c>
      <c r="H158" s="146">
        <v>20.7</v>
      </c>
      <c r="I158" s="147"/>
      <c r="J158" s="148">
        <f t="shared" si="0"/>
        <v>0</v>
      </c>
      <c r="K158" s="149"/>
      <c r="L158" s="30"/>
      <c r="M158" s="150" t="s">
        <v>1</v>
      </c>
      <c r="N158" s="151" t="s">
        <v>42</v>
      </c>
      <c r="O158" s="55"/>
      <c r="P158" s="152">
        <f t="shared" si="1"/>
        <v>0</v>
      </c>
      <c r="Q158" s="152">
        <v>0</v>
      </c>
      <c r="R158" s="152">
        <f t="shared" si="2"/>
        <v>0</v>
      </c>
      <c r="S158" s="152">
        <v>0.37</v>
      </c>
      <c r="T158" s="153">
        <f t="shared" si="3"/>
        <v>7.659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163</v>
      </c>
      <c r="AT158" s="154" t="s">
        <v>159</v>
      </c>
      <c r="AU158" s="154" t="s">
        <v>164</v>
      </c>
      <c r="AY158" s="14" t="s">
        <v>157</v>
      </c>
      <c r="BE158" s="155">
        <f t="shared" si="4"/>
        <v>0</v>
      </c>
      <c r="BF158" s="155">
        <f t="shared" si="5"/>
        <v>0</v>
      </c>
      <c r="BG158" s="155">
        <f t="shared" si="6"/>
        <v>0</v>
      </c>
      <c r="BH158" s="155">
        <f t="shared" si="7"/>
        <v>0</v>
      </c>
      <c r="BI158" s="155">
        <f t="shared" si="8"/>
        <v>0</v>
      </c>
      <c r="BJ158" s="14" t="s">
        <v>164</v>
      </c>
      <c r="BK158" s="155">
        <f t="shared" si="9"/>
        <v>0</v>
      </c>
      <c r="BL158" s="14" t="s">
        <v>163</v>
      </c>
      <c r="BM158" s="154" t="s">
        <v>242</v>
      </c>
    </row>
    <row r="159" spans="1:65" s="2" customFormat="1" ht="33" customHeight="1">
      <c r="A159" s="29"/>
      <c r="B159" s="141"/>
      <c r="C159" s="142" t="s">
        <v>7</v>
      </c>
      <c r="D159" s="142" t="s">
        <v>159</v>
      </c>
      <c r="E159" s="143" t="s">
        <v>243</v>
      </c>
      <c r="F159" s="144" t="s">
        <v>244</v>
      </c>
      <c r="G159" s="145" t="s">
        <v>197</v>
      </c>
      <c r="H159" s="146">
        <v>8.054</v>
      </c>
      <c r="I159" s="147"/>
      <c r="J159" s="148">
        <f t="shared" si="0"/>
        <v>0</v>
      </c>
      <c r="K159" s="149"/>
      <c r="L159" s="30"/>
      <c r="M159" s="150" t="s">
        <v>1</v>
      </c>
      <c r="N159" s="151" t="s">
        <v>42</v>
      </c>
      <c r="O159" s="55"/>
      <c r="P159" s="152">
        <f t="shared" si="1"/>
        <v>0</v>
      </c>
      <c r="Q159" s="152">
        <v>0</v>
      </c>
      <c r="R159" s="152">
        <f t="shared" si="2"/>
        <v>0</v>
      </c>
      <c r="S159" s="152">
        <v>2.2</v>
      </c>
      <c r="T159" s="153">
        <f t="shared" si="3"/>
        <v>17.7188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163</v>
      </c>
      <c r="AT159" s="154" t="s">
        <v>159</v>
      </c>
      <c r="AU159" s="154" t="s">
        <v>164</v>
      </c>
      <c r="AY159" s="14" t="s">
        <v>157</v>
      </c>
      <c r="BE159" s="155">
        <f t="shared" si="4"/>
        <v>0</v>
      </c>
      <c r="BF159" s="155">
        <f t="shared" si="5"/>
        <v>0</v>
      </c>
      <c r="BG159" s="155">
        <f t="shared" si="6"/>
        <v>0</v>
      </c>
      <c r="BH159" s="155">
        <f t="shared" si="7"/>
        <v>0</v>
      </c>
      <c r="BI159" s="155">
        <f t="shared" si="8"/>
        <v>0</v>
      </c>
      <c r="BJ159" s="14" t="s">
        <v>164</v>
      </c>
      <c r="BK159" s="155">
        <f t="shared" si="9"/>
        <v>0</v>
      </c>
      <c r="BL159" s="14" t="s">
        <v>163</v>
      </c>
      <c r="BM159" s="154" t="s">
        <v>245</v>
      </c>
    </row>
    <row r="160" spans="1:65" s="2" customFormat="1" ht="33" customHeight="1">
      <c r="A160" s="29"/>
      <c r="B160" s="141"/>
      <c r="C160" s="142" t="s">
        <v>246</v>
      </c>
      <c r="D160" s="142" t="s">
        <v>159</v>
      </c>
      <c r="E160" s="143" t="s">
        <v>247</v>
      </c>
      <c r="F160" s="144" t="s">
        <v>248</v>
      </c>
      <c r="G160" s="145" t="s">
        <v>197</v>
      </c>
      <c r="H160" s="146">
        <v>7.6</v>
      </c>
      <c r="I160" s="147"/>
      <c r="J160" s="148">
        <f t="shared" si="0"/>
        <v>0</v>
      </c>
      <c r="K160" s="149"/>
      <c r="L160" s="30"/>
      <c r="M160" s="150" t="s">
        <v>1</v>
      </c>
      <c r="N160" s="151" t="s">
        <v>42</v>
      </c>
      <c r="O160" s="55"/>
      <c r="P160" s="152">
        <f t="shared" si="1"/>
        <v>0</v>
      </c>
      <c r="Q160" s="152">
        <v>0</v>
      </c>
      <c r="R160" s="152">
        <f t="shared" si="2"/>
        <v>0</v>
      </c>
      <c r="S160" s="152">
        <v>2.2</v>
      </c>
      <c r="T160" s="153">
        <f t="shared" si="3"/>
        <v>16.72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163</v>
      </c>
      <c r="AT160" s="154" t="s">
        <v>159</v>
      </c>
      <c r="AU160" s="154" t="s">
        <v>164</v>
      </c>
      <c r="AY160" s="14" t="s">
        <v>157</v>
      </c>
      <c r="BE160" s="155">
        <f t="shared" si="4"/>
        <v>0</v>
      </c>
      <c r="BF160" s="155">
        <f t="shared" si="5"/>
        <v>0</v>
      </c>
      <c r="BG160" s="155">
        <f t="shared" si="6"/>
        <v>0</v>
      </c>
      <c r="BH160" s="155">
        <f t="shared" si="7"/>
        <v>0</v>
      </c>
      <c r="BI160" s="155">
        <f t="shared" si="8"/>
        <v>0</v>
      </c>
      <c r="BJ160" s="14" t="s">
        <v>164</v>
      </c>
      <c r="BK160" s="155">
        <f t="shared" si="9"/>
        <v>0</v>
      </c>
      <c r="BL160" s="14" t="s">
        <v>163</v>
      </c>
      <c r="BM160" s="154" t="s">
        <v>249</v>
      </c>
    </row>
    <row r="161" spans="1:65" s="2" customFormat="1" ht="33" customHeight="1">
      <c r="A161" s="29"/>
      <c r="B161" s="141"/>
      <c r="C161" s="142" t="s">
        <v>250</v>
      </c>
      <c r="D161" s="142" t="s">
        <v>159</v>
      </c>
      <c r="E161" s="143" t="s">
        <v>251</v>
      </c>
      <c r="F161" s="144" t="s">
        <v>252</v>
      </c>
      <c r="G161" s="145" t="s">
        <v>197</v>
      </c>
      <c r="H161" s="146">
        <v>3.96</v>
      </c>
      <c r="I161" s="147"/>
      <c r="J161" s="148">
        <f t="shared" si="0"/>
        <v>0</v>
      </c>
      <c r="K161" s="149"/>
      <c r="L161" s="30"/>
      <c r="M161" s="150" t="s">
        <v>1</v>
      </c>
      <c r="N161" s="151" t="s">
        <v>42</v>
      </c>
      <c r="O161" s="55"/>
      <c r="P161" s="152">
        <f t="shared" si="1"/>
        <v>0</v>
      </c>
      <c r="Q161" s="152">
        <v>0</v>
      </c>
      <c r="R161" s="152">
        <f t="shared" si="2"/>
        <v>0</v>
      </c>
      <c r="S161" s="152">
        <v>0.044</v>
      </c>
      <c r="T161" s="153">
        <f t="shared" si="3"/>
        <v>0.17423999999999998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163</v>
      </c>
      <c r="AT161" s="154" t="s">
        <v>159</v>
      </c>
      <c r="AU161" s="154" t="s">
        <v>164</v>
      </c>
      <c r="AY161" s="14" t="s">
        <v>157</v>
      </c>
      <c r="BE161" s="155">
        <f t="shared" si="4"/>
        <v>0</v>
      </c>
      <c r="BF161" s="155">
        <f t="shared" si="5"/>
        <v>0</v>
      </c>
      <c r="BG161" s="155">
        <f t="shared" si="6"/>
        <v>0</v>
      </c>
      <c r="BH161" s="155">
        <f t="shared" si="7"/>
        <v>0</v>
      </c>
      <c r="BI161" s="155">
        <f t="shared" si="8"/>
        <v>0</v>
      </c>
      <c r="BJ161" s="14" t="s">
        <v>164</v>
      </c>
      <c r="BK161" s="155">
        <f t="shared" si="9"/>
        <v>0</v>
      </c>
      <c r="BL161" s="14" t="s">
        <v>163</v>
      </c>
      <c r="BM161" s="154" t="s">
        <v>253</v>
      </c>
    </row>
    <row r="162" spans="1:65" s="2" customFormat="1" ht="21.75" customHeight="1">
      <c r="A162" s="29"/>
      <c r="B162" s="141"/>
      <c r="C162" s="142" t="s">
        <v>254</v>
      </c>
      <c r="D162" s="142" t="s">
        <v>159</v>
      </c>
      <c r="E162" s="143" t="s">
        <v>255</v>
      </c>
      <c r="F162" s="144" t="s">
        <v>256</v>
      </c>
      <c r="G162" s="145" t="s">
        <v>162</v>
      </c>
      <c r="H162" s="146">
        <v>164.38</v>
      </c>
      <c r="I162" s="147"/>
      <c r="J162" s="148">
        <f t="shared" si="0"/>
        <v>0</v>
      </c>
      <c r="K162" s="149"/>
      <c r="L162" s="30"/>
      <c r="M162" s="150" t="s">
        <v>1</v>
      </c>
      <c r="N162" s="151" t="s">
        <v>42</v>
      </c>
      <c r="O162" s="55"/>
      <c r="P162" s="152">
        <f t="shared" si="1"/>
        <v>0</v>
      </c>
      <c r="Q162" s="152">
        <v>0</v>
      </c>
      <c r="R162" s="152">
        <f t="shared" si="2"/>
        <v>0</v>
      </c>
      <c r="S162" s="152">
        <v>0.057</v>
      </c>
      <c r="T162" s="153">
        <f t="shared" si="3"/>
        <v>9.36966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163</v>
      </c>
      <c r="AT162" s="154" t="s">
        <v>159</v>
      </c>
      <c r="AU162" s="154" t="s">
        <v>164</v>
      </c>
      <c r="AY162" s="14" t="s">
        <v>157</v>
      </c>
      <c r="BE162" s="155">
        <f t="shared" si="4"/>
        <v>0</v>
      </c>
      <c r="BF162" s="155">
        <f t="shared" si="5"/>
        <v>0</v>
      </c>
      <c r="BG162" s="155">
        <f t="shared" si="6"/>
        <v>0</v>
      </c>
      <c r="BH162" s="155">
        <f t="shared" si="7"/>
        <v>0</v>
      </c>
      <c r="BI162" s="155">
        <f t="shared" si="8"/>
        <v>0</v>
      </c>
      <c r="BJ162" s="14" t="s">
        <v>164</v>
      </c>
      <c r="BK162" s="155">
        <f t="shared" si="9"/>
        <v>0</v>
      </c>
      <c r="BL162" s="14" t="s">
        <v>163</v>
      </c>
      <c r="BM162" s="154" t="s">
        <v>257</v>
      </c>
    </row>
    <row r="163" spans="1:65" s="2" customFormat="1" ht="21.75" customHeight="1">
      <c r="A163" s="29"/>
      <c r="B163" s="141"/>
      <c r="C163" s="142" t="s">
        <v>258</v>
      </c>
      <c r="D163" s="142" t="s">
        <v>159</v>
      </c>
      <c r="E163" s="143" t="s">
        <v>259</v>
      </c>
      <c r="F163" s="144" t="s">
        <v>260</v>
      </c>
      <c r="G163" s="145" t="s">
        <v>197</v>
      </c>
      <c r="H163" s="146">
        <v>6.4</v>
      </c>
      <c r="I163" s="147"/>
      <c r="J163" s="148">
        <f t="shared" si="0"/>
        <v>0</v>
      </c>
      <c r="K163" s="149"/>
      <c r="L163" s="30"/>
      <c r="M163" s="150" t="s">
        <v>1</v>
      </c>
      <c r="N163" s="151" t="s">
        <v>42</v>
      </c>
      <c r="O163" s="55"/>
      <c r="P163" s="152">
        <f t="shared" si="1"/>
        <v>0</v>
      </c>
      <c r="Q163" s="152">
        <v>0</v>
      </c>
      <c r="R163" s="152">
        <f t="shared" si="2"/>
        <v>0</v>
      </c>
      <c r="S163" s="152">
        <v>1.4</v>
      </c>
      <c r="T163" s="153">
        <f t="shared" si="3"/>
        <v>8.959999999999999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163</v>
      </c>
      <c r="AT163" s="154" t="s">
        <v>159</v>
      </c>
      <c r="AU163" s="154" t="s">
        <v>164</v>
      </c>
      <c r="AY163" s="14" t="s">
        <v>157</v>
      </c>
      <c r="BE163" s="155">
        <f t="shared" si="4"/>
        <v>0</v>
      </c>
      <c r="BF163" s="155">
        <f t="shared" si="5"/>
        <v>0</v>
      </c>
      <c r="BG163" s="155">
        <f t="shared" si="6"/>
        <v>0</v>
      </c>
      <c r="BH163" s="155">
        <f t="shared" si="7"/>
        <v>0</v>
      </c>
      <c r="BI163" s="155">
        <f t="shared" si="8"/>
        <v>0</v>
      </c>
      <c r="BJ163" s="14" t="s">
        <v>164</v>
      </c>
      <c r="BK163" s="155">
        <f t="shared" si="9"/>
        <v>0</v>
      </c>
      <c r="BL163" s="14" t="s">
        <v>163</v>
      </c>
      <c r="BM163" s="154" t="s">
        <v>261</v>
      </c>
    </row>
    <row r="164" spans="1:65" s="2" customFormat="1" ht="21.75" customHeight="1">
      <c r="A164" s="29"/>
      <c r="B164" s="141"/>
      <c r="C164" s="142" t="s">
        <v>262</v>
      </c>
      <c r="D164" s="142" t="s">
        <v>159</v>
      </c>
      <c r="E164" s="143" t="s">
        <v>263</v>
      </c>
      <c r="F164" s="144" t="s">
        <v>264</v>
      </c>
      <c r="G164" s="145" t="s">
        <v>162</v>
      </c>
      <c r="H164" s="146">
        <v>4.57</v>
      </c>
      <c r="I164" s="147"/>
      <c r="J164" s="148">
        <f t="shared" si="0"/>
        <v>0</v>
      </c>
      <c r="K164" s="149"/>
      <c r="L164" s="30"/>
      <c r="M164" s="150" t="s">
        <v>1</v>
      </c>
      <c r="N164" s="151" t="s">
        <v>42</v>
      </c>
      <c r="O164" s="55"/>
      <c r="P164" s="152">
        <f t="shared" si="1"/>
        <v>0</v>
      </c>
      <c r="Q164" s="152">
        <v>0</v>
      </c>
      <c r="R164" s="152">
        <f t="shared" si="2"/>
        <v>0</v>
      </c>
      <c r="S164" s="152">
        <v>0.075</v>
      </c>
      <c r="T164" s="153">
        <f t="shared" si="3"/>
        <v>0.34275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163</v>
      </c>
      <c r="AT164" s="154" t="s">
        <v>159</v>
      </c>
      <c r="AU164" s="154" t="s">
        <v>164</v>
      </c>
      <c r="AY164" s="14" t="s">
        <v>157</v>
      </c>
      <c r="BE164" s="155">
        <f t="shared" si="4"/>
        <v>0</v>
      </c>
      <c r="BF164" s="155">
        <f t="shared" si="5"/>
        <v>0</v>
      </c>
      <c r="BG164" s="155">
        <f t="shared" si="6"/>
        <v>0</v>
      </c>
      <c r="BH164" s="155">
        <f t="shared" si="7"/>
        <v>0</v>
      </c>
      <c r="BI164" s="155">
        <f t="shared" si="8"/>
        <v>0</v>
      </c>
      <c r="BJ164" s="14" t="s">
        <v>164</v>
      </c>
      <c r="BK164" s="155">
        <f t="shared" si="9"/>
        <v>0</v>
      </c>
      <c r="BL164" s="14" t="s">
        <v>163</v>
      </c>
      <c r="BM164" s="154" t="s">
        <v>265</v>
      </c>
    </row>
    <row r="165" spans="1:65" s="2" customFormat="1" ht="21.75" customHeight="1">
      <c r="A165" s="29"/>
      <c r="B165" s="141"/>
      <c r="C165" s="142" t="s">
        <v>266</v>
      </c>
      <c r="D165" s="142" t="s">
        <v>159</v>
      </c>
      <c r="E165" s="143" t="s">
        <v>267</v>
      </c>
      <c r="F165" s="144" t="s">
        <v>268</v>
      </c>
      <c r="G165" s="145" t="s">
        <v>162</v>
      </c>
      <c r="H165" s="146">
        <v>10.63</v>
      </c>
      <c r="I165" s="147"/>
      <c r="J165" s="148">
        <f t="shared" si="0"/>
        <v>0</v>
      </c>
      <c r="K165" s="149"/>
      <c r="L165" s="30"/>
      <c r="M165" s="150" t="s">
        <v>1</v>
      </c>
      <c r="N165" s="151" t="s">
        <v>42</v>
      </c>
      <c r="O165" s="55"/>
      <c r="P165" s="152">
        <f t="shared" si="1"/>
        <v>0</v>
      </c>
      <c r="Q165" s="152">
        <v>0</v>
      </c>
      <c r="R165" s="152">
        <f t="shared" si="2"/>
        <v>0</v>
      </c>
      <c r="S165" s="152">
        <v>0.062</v>
      </c>
      <c r="T165" s="153">
        <f t="shared" si="3"/>
        <v>0.6590600000000001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163</v>
      </c>
      <c r="AT165" s="154" t="s">
        <v>159</v>
      </c>
      <c r="AU165" s="154" t="s">
        <v>164</v>
      </c>
      <c r="AY165" s="14" t="s">
        <v>157</v>
      </c>
      <c r="BE165" s="155">
        <f t="shared" si="4"/>
        <v>0</v>
      </c>
      <c r="BF165" s="155">
        <f t="shared" si="5"/>
        <v>0</v>
      </c>
      <c r="BG165" s="155">
        <f t="shared" si="6"/>
        <v>0</v>
      </c>
      <c r="BH165" s="155">
        <f t="shared" si="7"/>
        <v>0</v>
      </c>
      <c r="BI165" s="155">
        <f t="shared" si="8"/>
        <v>0</v>
      </c>
      <c r="BJ165" s="14" t="s">
        <v>164</v>
      </c>
      <c r="BK165" s="155">
        <f t="shared" si="9"/>
        <v>0</v>
      </c>
      <c r="BL165" s="14" t="s">
        <v>163</v>
      </c>
      <c r="BM165" s="154" t="s">
        <v>269</v>
      </c>
    </row>
    <row r="166" spans="1:65" s="2" customFormat="1" ht="21.75" customHeight="1">
      <c r="A166" s="29"/>
      <c r="B166" s="141"/>
      <c r="C166" s="142" t="s">
        <v>270</v>
      </c>
      <c r="D166" s="142" t="s">
        <v>159</v>
      </c>
      <c r="E166" s="143" t="s">
        <v>271</v>
      </c>
      <c r="F166" s="144" t="s">
        <v>272</v>
      </c>
      <c r="G166" s="145" t="s">
        <v>162</v>
      </c>
      <c r="H166" s="146">
        <v>5.55</v>
      </c>
      <c r="I166" s="147"/>
      <c r="J166" s="148">
        <f t="shared" si="0"/>
        <v>0</v>
      </c>
      <c r="K166" s="149"/>
      <c r="L166" s="30"/>
      <c r="M166" s="150" t="s">
        <v>1</v>
      </c>
      <c r="N166" s="151" t="s">
        <v>42</v>
      </c>
      <c r="O166" s="55"/>
      <c r="P166" s="152">
        <f t="shared" si="1"/>
        <v>0</v>
      </c>
      <c r="Q166" s="152">
        <v>0</v>
      </c>
      <c r="R166" s="152">
        <f t="shared" si="2"/>
        <v>0</v>
      </c>
      <c r="S166" s="152">
        <v>0.027</v>
      </c>
      <c r="T166" s="153">
        <f t="shared" si="3"/>
        <v>0.14984999999999998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163</v>
      </c>
      <c r="AT166" s="154" t="s">
        <v>159</v>
      </c>
      <c r="AU166" s="154" t="s">
        <v>164</v>
      </c>
      <c r="AY166" s="14" t="s">
        <v>157</v>
      </c>
      <c r="BE166" s="155">
        <f t="shared" si="4"/>
        <v>0</v>
      </c>
      <c r="BF166" s="155">
        <f t="shared" si="5"/>
        <v>0</v>
      </c>
      <c r="BG166" s="155">
        <f t="shared" si="6"/>
        <v>0</v>
      </c>
      <c r="BH166" s="155">
        <f t="shared" si="7"/>
        <v>0</v>
      </c>
      <c r="BI166" s="155">
        <f t="shared" si="8"/>
        <v>0</v>
      </c>
      <c r="BJ166" s="14" t="s">
        <v>164</v>
      </c>
      <c r="BK166" s="155">
        <f t="shared" si="9"/>
        <v>0</v>
      </c>
      <c r="BL166" s="14" t="s">
        <v>163</v>
      </c>
      <c r="BM166" s="154" t="s">
        <v>273</v>
      </c>
    </row>
    <row r="167" spans="1:65" s="2" customFormat="1" ht="21.75" customHeight="1">
      <c r="A167" s="29"/>
      <c r="B167" s="141"/>
      <c r="C167" s="142" t="s">
        <v>274</v>
      </c>
      <c r="D167" s="142" t="s">
        <v>159</v>
      </c>
      <c r="E167" s="143" t="s">
        <v>275</v>
      </c>
      <c r="F167" s="144" t="s">
        <v>276</v>
      </c>
      <c r="G167" s="145" t="s">
        <v>162</v>
      </c>
      <c r="H167" s="146">
        <v>2.3</v>
      </c>
      <c r="I167" s="147"/>
      <c r="J167" s="148">
        <f t="shared" si="0"/>
        <v>0</v>
      </c>
      <c r="K167" s="149"/>
      <c r="L167" s="30"/>
      <c r="M167" s="150" t="s">
        <v>1</v>
      </c>
      <c r="N167" s="151" t="s">
        <v>42</v>
      </c>
      <c r="O167" s="55"/>
      <c r="P167" s="152">
        <f t="shared" si="1"/>
        <v>0</v>
      </c>
      <c r="Q167" s="152">
        <v>0</v>
      </c>
      <c r="R167" s="152">
        <f t="shared" si="2"/>
        <v>0</v>
      </c>
      <c r="S167" s="152">
        <v>0.067</v>
      </c>
      <c r="T167" s="153">
        <f t="shared" si="3"/>
        <v>0.1541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163</v>
      </c>
      <c r="AT167" s="154" t="s">
        <v>159</v>
      </c>
      <c r="AU167" s="154" t="s">
        <v>164</v>
      </c>
      <c r="AY167" s="14" t="s">
        <v>157</v>
      </c>
      <c r="BE167" s="155">
        <f t="shared" si="4"/>
        <v>0</v>
      </c>
      <c r="BF167" s="155">
        <f t="shared" si="5"/>
        <v>0</v>
      </c>
      <c r="BG167" s="155">
        <f t="shared" si="6"/>
        <v>0</v>
      </c>
      <c r="BH167" s="155">
        <f t="shared" si="7"/>
        <v>0</v>
      </c>
      <c r="BI167" s="155">
        <f t="shared" si="8"/>
        <v>0</v>
      </c>
      <c r="BJ167" s="14" t="s">
        <v>164</v>
      </c>
      <c r="BK167" s="155">
        <f t="shared" si="9"/>
        <v>0</v>
      </c>
      <c r="BL167" s="14" t="s">
        <v>163</v>
      </c>
      <c r="BM167" s="154" t="s">
        <v>277</v>
      </c>
    </row>
    <row r="168" spans="1:65" s="2" customFormat="1" ht="21.75" customHeight="1">
      <c r="A168" s="29"/>
      <c r="B168" s="141"/>
      <c r="C168" s="142" t="s">
        <v>278</v>
      </c>
      <c r="D168" s="142" t="s">
        <v>159</v>
      </c>
      <c r="E168" s="143" t="s">
        <v>279</v>
      </c>
      <c r="F168" s="144" t="s">
        <v>280</v>
      </c>
      <c r="G168" s="145" t="s">
        <v>162</v>
      </c>
      <c r="H168" s="146">
        <v>52.2</v>
      </c>
      <c r="I168" s="147"/>
      <c r="J168" s="148">
        <f t="shared" si="0"/>
        <v>0</v>
      </c>
      <c r="K168" s="149"/>
      <c r="L168" s="30"/>
      <c r="M168" s="150" t="s">
        <v>1</v>
      </c>
      <c r="N168" s="151" t="s">
        <v>42</v>
      </c>
      <c r="O168" s="55"/>
      <c r="P168" s="152">
        <f t="shared" si="1"/>
        <v>0</v>
      </c>
      <c r="Q168" s="152">
        <v>0</v>
      </c>
      <c r="R168" s="152">
        <f t="shared" si="2"/>
        <v>0</v>
      </c>
      <c r="S168" s="152">
        <v>0.076</v>
      </c>
      <c r="T168" s="153">
        <f t="shared" si="3"/>
        <v>3.9672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163</v>
      </c>
      <c r="AT168" s="154" t="s">
        <v>159</v>
      </c>
      <c r="AU168" s="154" t="s">
        <v>164</v>
      </c>
      <c r="AY168" s="14" t="s">
        <v>157</v>
      </c>
      <c r="BE168" s="155">
        <f t="shared" si="4"/>
        <v>0</v>
      </c>
      <c r="BF168" s="155">
        <f t="shared" si="5"/>
        <v>0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4" t="s">
        <v>164</v>
      </c>
      <c r="BK168" s="155">
        <f t="shared" si="9"/>
        <v>0</v>
      </c>
      <c r="BL168" s="14" t="s">
        <v>163</v>
      </c>
      <c r="BM168" s="154" t="s">
        <v>281</v>
      </c>
    </row>
    <row r="169" spans="1:65" s="2" customFormat="1" ht="21.75" customHeight="1">
      <c r="A169" s="29"/>
      <c r="B169" s="141"/>
      <c r="C169" s="142" t="s">
        <v>282</v>
      </c>
      <c r="D169" s="142" t="s">
        <v>159</v>
      </c>
      <c r="E169" s="143" t="s">
        <v>283</v>
      </c>
      <c r="F169" s="144" t="s">
        <v>284</v>
      </c>
      <c r="G169" s="145" t="s">
        <v>162</v>
      </c>
      <c r="H169" s="146">
        <v>2.8</v>
      </c>
      <c r="I169" s="147"/>
      <c r="J169" s="148">
        <f t="shared" si="0"/>
        <v>0</v>
      </c>
      <c r="K169" s="149"/>
      <c r="L169" s="30"/>
      <c r="M169" s="150" t="s">
        <v>1</v>
      </c>
      <c r="N169" s="151" t="s">
        <v>42</v>
      </c>
      <c r="O169" s="55"/>
      <c r="P169" s="152">
        <f t="shared" si="1"/>
        <v>0</v>
      </c>
      <c r="Q169" s="152">
        <v>0</v>
      </c>
      <c r="R169" s="152">
        <f t="shared" si="2"/>
        <v>0</v>
      </c>
      <c r="S169" s="152">
        <v>0.063</v>
      </c>
      <c r="T169" s="153">
        <f t="shared" si="3"/>
        <v>0.1764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163</v>
      </c>
      <c r="AT169" s="154" t="s">
        <v>159</v>
      </c>
      <c r="AU169" s="154" t="s">
        <v>164</v>
      </c>
      <c r="AY169" s="14" t="s">
        <v>157</v>
      </c>
      <c r="BE169" s="155">
        <f t="shared" si="4"/>
        <v>0</v>
      </c>
      <c r="BF169" s="155">
        <f t="shared" si="5"/>
        <v>0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4" t="s">
        <v>164</v>
      </c>
      <c r="BK169" s="155">
        <f t="shared" si="9"/>
        <v>0</v>
      </c>
      <c r="BL169" s="14" t="s">
        <v>163</v>
      </c>
      <c r="BM169" s="154" t="s">
        <v>285</v>
      </c>
    </row>
    <row r="170" spans="1:65" s="2" customFormat="1" ht="21.75" customHeight="1">
      <c r="A170" s="29"/>
      <c r="B170" s="141"/>
      <c r="C170" s="142" t="s">
        <v>286</v>
      </c>
      <c r="D170" s="142" t="s">
        <v>159</v>
      </c>
      <c r="E170" s="143" t="s">
        <v>287</v>
      </c>
      <c r="F170" s="144" t="s">
        <v>288</v>
      </c>
      <c r="G170" s="145" t="s">
        <v>289</v>
      </c>
      <c r="H170" s="146">
        <v>3</v>
      </c>
      <c r="I170" s="147"/>
      <c r="J170" s="148">
        <f t="shared" si="0"/>
        <v>0</v>
      </c>
      <c r="K170" s="149"/>
      <c r="L170" s="30"/>
      <c r="M170" s="150" t="s">
        <v>1</v>
      </c>
      <c r="N170" s="151" t="s">
        <v>42</v>
      </c>
      <c r="O170" s="55"/>
      <c r="P170" s="152">
        <f t="shared" si="1"/>
        <v>0</v>
      </c>
      <c r="Q170" s="152">
        <v>0</v>
      </c>
      <c r="R170" s="152">
        <f t="shared" si="2"/>
        <v>0</v>
      </c>
      <c r="S170" s="152">
        <v>0.09</v>
      </c>
      <c r="T170" s="153">
        <f t="shared" si="3"/>
        <v>0.27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163</v>
      </c>
      <c r="AT170" s="154" t="s">
        <v>159</v>
      </c>
      <c r="AU170" s="154" t="s">
        <v>164</v>
      </c>
      <c r="AY170" s="14" t="s">
        <v>157</v>
      </c>
      <c r="BE170" s="155">
        <f t="shared" si="4"/>
        <v>0</v>
      </c>
      <c r="BF170" s="155">
        <f t="shared" si="5"/>
        <v>0</v>
      </c>
      <c r="BG170" s="155">
        <f t="shared" si="6"/>
        <v>0</v>
      </c>
      <c r="BH170" s="155">
        <f t="shared" si="7"/>
        <v>0</v>
      </c>
      <c r="BI170" s="155">
        <f t="shared" si="8"/>
        <v>0</v>
      </c>
      <c r="BJ170" s="14" t="s">
        <v>164</v>
      </c>
      <c r="BK170" s="155">
        <f t="shared" si="9"/>
        <v>0</v>
      </c>
      <c r="BL170" s="14" t="s">
        <v>163</v>
      </c>
      <c r="BM170" s="154" t="s">
        <v>290</v>
      </c>
    </row>
    <row r="171" spans="1:65" s="2" customFormat="1" ht="21.75" customHeight="1">
      <c r="A171" s="29"/>
      <c r="B171" s="141"/>
      <c r="C171" s="142" t="s">
        <v>291</v>
      </c>
      <c r="D171" s="142" t="s">
        <v>159</v>
      </c>
      <c r="E171" s="143" t="s">
        <v>292</v>
      </c>
      <c r="F171" s="144" t="s">
        <v>293</v>
      </c>
      <c r="G171" s="145" t="s">
        <v>168</v>
      </c>
      <c r="H171" s="146">
        <v>9</v>
      </c>
      <c r="I171" s="147"/>
      <c r="J171" s="148">
        <f t="shared" si="0"/>
        <v>0</v>
      </c>
      <c r="K171" s="149"/>
      <c r="L171" s="30"/>
      <c r="M171" s="150" t="s">
        <v>1</v>
      </c>
      <c r="N171" s="151" t="s">
        <v>42</v>
      </c>
      <c r="O171" s="55"/>
      <c r="P171" s="152">
        <f t="shared" si="1"/>
        <v>0</v>
      </c>
      <c r="Q171" s="152">
        <v>0</v>
      </c>
      <c r="R171" s="152">
        <f t="shared" si="2"/>
        <v>0</v>
      </c>
      <c r="S171" s="152">
        <v>0.016</v>
      </c>
      <c r="T171" s="153">
        <f t="shared" si="3"/>
        <v>0.14400000000000002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163</v>
      </c>
      <c r="AT171" s="154" t="s">
        <v>159</v>
      </c>
      <c r="AU171" s="154" t="s">
        <v>164</v>
      </c>
      <c r="AY171" s="14" t="s">
        <v>157</v>
      </c>
      <c r="BE171" s="155">
        <f t="shared" si="4"/>
        <v>0</v>
      </c>
      <c r="BF171" s="155">
        <f t="shared" si="5"/>
        <v>0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4" t="s">
        <v>164</v>
      </c>
      <c r="BK171" s="155">
        <f t="shared" si="9"/>
        <v>0</v>
      </c>
      <c r="BL171" s="14" t="s">
        <v>163</v>
      </c>
      <c r="BM171" s="154" t="s">
        <v>294</v>
      </c>
    </row>
    <row r="172" spans="1:65" s="2" customFormat="1" ht="21.75" customHeight="1">
      <c r="A172" s="29"/>
      <c r="B172" s="141"/>
      <c r="C172" s="142" t="s">
        <v>295</v>
      </c>
      <c r="D172" s="142" t="s">
        <v>159</v>
      </c>
      <c r="E172" s="143" t="s">
        <v>296</v>
      </c>
      <c r="F172" s="144" t="s">
        <v>297</v>
      </c>
      <c r="G172" s="145" t="s">
        <v>168</v>
      </c>
      <c r="H172" s="146">
        <v>23</v>
      </c>
      <c r="I172" s="147"/>
      <c r="J172" s="148">
        <f t="shared" si="0"/>
        <v>0</v>
      </c>
      <c r="K172" s="149"/>
      <c r="L172" s="30"/>
      <c r="M172" s="150" t="s">
        <v>1</v>
      </c>
      <c r="N172" s="151" t="s">
        <v>42</v>
      </c>
      <c r="O172" s="55"/>
      <c r="P172" s="152">
        <f t="shared" si="1"/>
        <v>0</v>
      </c>
      <c r="Q172" s="152">
        <v>0</v>
      </c>
      <c r="R172" s="152">
        <f t="shared" si="2"/>
        <v>0</v>
      </c>
      <c r="S172" s="152">
        <v>0.091</v>
      </c>
      <c r="T172" s="153">
        <f t="shared" si="3"/>
        <v>2.093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163</v>
      </c>
      <c r="AT172" s="154" t="s">
        <v>159</v>
      </c>
      <c r="AU172" s="154" t="s">
        <v>164</v>
      </c>
      <c r="AY172" s="14" t="s">
        <v>157</v>
      </c>
      <c r="BE172" s="155">
        <f t="shared" si="4"/>
        <v>0</v>
      </c>
      <c r="BF172" s="155">
        <f t="shared" si="5"/>
        <v>0</v>
      </c>
      <c r="BG172" s="155">
        <f t="shared" si="6"/>
        <v>0</v>
      </c>
      <c r="BH172" s="155">
        <f t="shared" si="7"/>
        <v>0</v>
      </c>
      <c r="BI172" s="155">
        <f t="shared" si="8"/>
        <v>0</v>
      </c>
      <c r="BJ172" s="14" t="s">
        <v>164</v>
      </c>
      <c r="BK172" s="155">
        <f t="shared" si="9"/>
        <v>0</v>
      </c>
      <c r="BL172" s="14" t="s">
        <v>163</v>
      </c>
      <c r="BM172" s="154" t="s">
        <v>298</v>
      </c>
    </row>
    <row r="173" spans="1:65" s="2" customFormat="1" ht="21.75" customHeight="1">
      <c r="A173" s="29"/>
      <c r="B173" s="141"/>
      <c r="C173" s="142" t="s">
        <v>299</v>
      </c>
      <c r="D173" s="142" t="s">
        <v>159</v>
      </c>
      <c r="E173" s="143" t="s">
        <v>300</v>
      </c>
      <c r="F173" s="144" t="s">
        <v>301</v>
      </c>
      <c r="G173" s="145" t="s">
        <v>162</v>
      </c>
      <c r="H173" s="146">
        <v>88.93</v>
      </c>
      <c r="I173" s="147"/>
      <c r="J173" s="148">
        <f t="shared" si="0"/>
        <v>0</v>
      </c>
      <c r="K173" s="149"/>
      <c r="L173" s="30"/>
      <c r="M173" s="150" t="s">
        <v>1</v>
      </c>
      <c r="N173" s="151" t="s">
        <v>42</v>
      </c>
      <c r="O173" s="55"/>
      <c r="P173" s="152">
        <f t="shared" si="1"/>
        <v>0</v>
      </c>
      <c r="Q173" s="152">
        <v>0</v>
      </c>
      <c r="R173" s="152">
        <f t="shared" si="2"/>
        <v>0</v>
      </c>
      <c r="S173" s="152">
        <v>0.068</v>
      </c>
      <c r="T173" s="153">
        <f t="shared" si="3"/>
        <v>6.047240000000001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163</v>
      </c>
      <c r="AT173" s="154" t="s">
        <v>159</v>
      </c>
      <c r="AU173" s="154" t="s">
        <v>164</v>
      </c>
      <c r="AY173" s="14" t="s">
        <v>157</v>
      </c>
      <c r="BE173" s="155">
        <f t="shared" si="4"/>
        <v>0</v>
      </c>
      <c r="BF173" s="155">
        <f t="shared" si="5"/>
        <v>0</v>
      </c>
      <c r="BG173" s="155">
        <f t="shared" si="6"/>
        <v>0</v>
      </c>
      <c r="BH173" s="155">
        <f t="shared" si="7"/>
        <v>0</v>
      </c>
      <c r="BI173" s="155">
        <f t="shared" si="8"/>
        <v>0</v>
      </c>
      <c r="BJ173" s="14" t="s">
        <v>164</v>
      </c>
      <c r="BK173" s="155">
        <f t="shared" si="9"/>
        <v>0</v>
      </c>
      <c r="BL173" s="14" t="s">
        <v>163</v>
      </c>
      <c r="BM173" s="154" t="s">
        <v>302</v>
      </c>
    </row>
    <row r="174" spans="1:65" s="2" customFormat="1" ht="21.75" customHeight="1">
      <c r="A174" s="29"/>
      <c r="B174" s="141"/>
      <c r="C174" s="142" t="s">
        <v>303</v>
      </c>
      <c r="D174" s="142" t="s">
        <v>159</v>
      </c>
      <c r="E174" s="143" t="s">
        <v>304</v>
      </c>
      <c r="F174" s="144" t="s">
        <v>305</v>
      </c>
      <c r="G174" s="145" t="s">
        <v>306</v>
      </c>
      <c r="H174" s="146">
        <v>1</v>
      </c>
      <c r="I174" s="147"/>
      <c r="J174" s="148">
        <f t="shared" si="0"/>
        <v>0</v>
      </c>
      <c r="K174" s="149"/>
      <c r="L174" s="30"/>
      <c r="M174" s="150" t="s">
        <v>1</v>
      </c>
      <c r="N174" s="151" t="s">
        <v>42</v>
      </c>
      <c r="O174" s="55"/>
      <c r="P174" s="152">
        <f t="shared" si="1"/>
        <v>0</v>
      </c>
      <c r="Q174" s="152">
        <v>0</v>
      </c>
      <c r="R174" s="152">
        <f t="shared" si="2"/>
        <v>0</v>
      </c>
      <c r="S174" s="152">
        <v>0</v>
      </c>
      <c r="T174" s="153">
        <f t="shared" si="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163</v>
      </c>
      <c r="AT174" s="154" t="s">
        <v>159</v>
      </c>
      <c r="AU174" s="154" t="s">
        <v>164</v>
      </c>
      <c r="AY174" s="14" t="s">
        <v>157</v>
      </c>
      <c r="BE174" s="155">
        <f t="shared" si="4"/>
        <v>0</v>
      </c>
      <c r="BF174" s="155">
        <f t="shared" si="5"/>
        <v>0</v>
      </c>
      <c r="BG174" s="155">
        <f t="shared" si="6"/>
        <v>0</v>
      </c>
      <c r="BH174" s="155">
        <f t="shared" si="7"/>
        <v>0</v>
      </c>
      <c r="BI174" s="155">
        <f t="shared" si="8"/>
        <v>0</v>
      </c>
      <c r="BJ174" s="14" t="s">
        <v>164</v>
      </c>
      <c r="BK174" s="155">
        <f t="shared" si="9"/>
        <v>0</v>
      </c>
      <c r="BL174" s="14" t="s">
        <v>163</v>
      </c>
      <c r="BM174" s="154" t="s">
        <v>307</v>
      </c>
    </row>
    <row r="175" spans="2:63" s="12" customFormat="1" ht="22.9" customHeight="1">
      <c r="B175" s="128"/>
      <c r="D175" s="129" t="s">
        <v>75</v>
      </c>
      <c r="E175" s="139" t="s">
        <v>308</v>
      </c>
      <c r="F175" s="139" t="s">
        <v>309</v>
      </c>
      <c r="I175" s="131"/>
      <c r="J175" s="140">
        <f>BK175</f>
        <v>0</v>
      </c>
      <c r="L175" s="128"/>
      <c r="M175" s="133"/>
      <c r="N175" s="134"/>
      <c r="O175" s="134"/>
      <c r="P175" s="135">
        <f>SUM(P176:P179)</f>
        <v>0</v>
      </c>
      <c r="Q175" s="134"/>
      <c r="R175" s="135">
        <f>SUM(R176:R179)</f>
        <v>0</v>
      </c>
      <c r="S175" s="134"/>
      <c r="T175" s="136">
        <f>SUM(T176:T179)</f>
        <v>0</v>
      </c>
      <c r="AR175" s="129" t="s">
        <v>84</v>
      </c>
      <c r="AT175" s="137" t="s">
        <v>75</v>
      </c>
      <c r="AU175" s="137" t="s">
        <v>84</v>
      </c>
      <c r="AY175" s="129" t="s">
        <v>157</v>
      </c>
      <c r="BK175" s="138">
        <f>SUM(BK176:BK179)</f>
        <v>0</v>
      </c>
    </row>
    <row r="176" spans="1:65" s="2" customFormat="1" ht="33" customHeight="1">
      <c r="A176" s="29"/>
      <c r="B176" s="141"/>
      <c r="C176" s="142" t="s">
        <v>310</v>
      </c>
      <c r="D176" s="142" t="s">
        <v>159</v>
      </c>
      <c r="E176" s="143" t="s">
        <v>311</v>
      </c>
      <c r="F176" s="144" t="s">
        <v>312</v>
      </c>
      <c r="G176" s="145" t="s">
        <v>174</v>
      </c>
      <c r="H176" s="146">
        <v>306.003</v>
      </c>
      <c r="I176" s="147"/>
      <c r="J176" s="148">
        <f>ROUND(I176*H176,2)</f>
        <v>0</v>
      </c>
      <c r="K176" s="149"/>
      <c r="L176" s="30"/>
      <c r="M176" s="150" t="s">
        <v>1</v>
      </c>
      <c r="N176" s="151" t="s">
        <v>42</v>
      </c>
      <c r="O176" s="55"/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163</v>
      </c>
      <c r="AT176" s="154" t="s">
        <v>159</v>
      </c>
      <c r="AU176" s="154" t="s">
        <v>164</v>
      </c>
      <c r="AY176" s="14" t="s">
        <v>157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4" t="s">
        <v>164</v>
      </c>
      <c r="BK176" s="155">
        <f>ROUND(I176*H176,2)</f>
        <v>0</v>
      </c>
      <c r="BL176" s="14" t="s">
        <v>163</v>
      </c>
      <c r="BM176" s="154" t="s">
        <v>313</v>
      </c>
    </row>
    <row r="177" spans="1:65" s="2" customFormat="1" ht="21.75" customHeight="1">
      <c r="A177" s="29"/>
      <c r="B177" s="141"/>
      <c r="C177" s="142" t="s">
        <v>314</v>
      </c>
      <c r="D177" s="142" t="s">
        <v>159</v>
      </c>
      <c r="E177" s="143" t="s">
        <v>315</v>
      </c>
      <c r="F177" s="144" t="s">
        <v>316</v>
      </c>
      <c r="G177" s="145" t="s">
        <v>174</v>
      </c>
      <c r="H177" s="146">
        <v>306.003</v>
      </c>
      <c r="I177" s="147"/>
      <c r="J177" s="148">
        <f>ROUND(I177*H177,2)</f>
        <v>0</v>
      </c>
      <c r="K177" s="149"/>
      <c r="L177" s="30"/>
      <c r="M177" s="150" t="s">
        <v>1</v>
      </c>
      <c r="N177" s="151" t="s">
        <v>42</v>
      </c>
      <c r="O177" s="55"/>
      <c r="P177" s="152">
        <f>O177*H177</f>
        <v>0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163</v>
      </c>
      <c r="AT177" s="154" t="s">
        <v>159</v>
      </c>
      <c r="AU177" s="154" t="s">
        <v>164</v>
      </c>
      <c r="AY177" s="14" t="s">
        <v>157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4" t="s">
        <v>164</v>
      </c>
      <c r="BK177" s="155">
        <f>ROUND(I177*H177,2)</f>
        <v>0</v>
      </c>
      <c r="BL177" s="14" t="s">
        <v>163</v>
      </c>
      <c r="BM177" s="154" t="s">
        <v>317</v>
      </c>
    </row>
    <row r="178" spans="1:65" s="2" customFormat="1" ht="21.75" customHeight="1">
      <c r="A178" s="29"/>
      <c r="B178" s="141"/>
      <c r="C178" s="142" t="s">
        <v>318</v>
      </c>
      <c r="D178" s="142" t="s">
        <v>159</v>
      </c>
      <c r="E178" s="143" t="s">
        <v>319</v>
      </c>
      <c r="F178" s="144" t="s">
        <v>320</v>
      </c>
      <c r="G178" s="145" t="s">
        <v>174</v>
      </c>
      <c r="H178" s="146">
        <v>8262.081</v>
      </c>
      <c r="I178" s="147"/>
      <c r="J178" s="148">
        <f>ROUND(I178*H178,2)</f>
        <v>0</v>
      </c>
      <c r="K178" s="149"/>
      <c r="L178" s="30"/>
      <c r="M178" s="150" t="s">
        <v>1</v>
      </c>
      <c r="N178" s="151" t="s">
        <v>42</v>
      </c>
      <c r="O178" s="55"/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163</v>
      </c>
      <c r="AT178" s="154" t="s">
        <v>159</v>
      </c>
      <c r="AU178" s="154" t="s">
        <v>164</v>
      </c>
      <c r="AY178" s="14" t="s">
        <v>157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4" t="s">
        <v>164</v>
      </c>
      <c r="BK178" s="155">
        <f>ROUND(I178*H178,2)</f>
        <v>0</v>
      </c>
      <c r="BL178" s="14" t="s">
        <v>163</v>
      </c>
      <c r="BM178" s="154" t="s">
        <v>321</v>
      </c>
    </row>
    <row r="179" spans="1:65" s="2" customFormat="1" ht="44.25" customHeight="1">
      <c r="A179" s="29"/>
      <c r="B179" s="141"/>
      <c r="C179" s="142" t="s">
        <v>322</v>
      </c>
      <c r="D179" s="142" t="s">
        <v>159</v>
      </c>
      <c r="E179" s="143" t="s">
        <v>323</v>
      </c>
      <c r="F179" s="144" t="s">
        <v>324</v>
      </c>
      <c r="G179" s="145" t="s">
        <v>174</v>
      </c>
      <c r="H179" s="146">
        <v>306.003</v>
      </c>
      <c r="I179" s="147"/>
      <c r="J179" s="148">
        <f>ROUND(I179*H179,2)</f>
        <v>0</v>
      </c>
      <c r="K179" s="149"/>
      <c r="L179" s="30"/>
      <c r="M179" s="150" t="s">
        <v>1</v>
      </c>
      <c r="N179" s="151" t="s">
        <v>42</v>
      </c>
      <c r="O179" s="55"/>
      <c r="P179" s="152">
        <f>O179*H179</f>
        <v>0</v>
      </c>
      <c r="Q179" s="152">
        <v>0</v>
      </c>
      <c r="R179" s="152">
        <f>Q179*H179</f>
        <v>0</v>
      </c>
      <c r="S179" s="152">
        <v>0</v>
      </c>
      <c r="T179" s="153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163</v>
      </c>
      <c r="AT179" s="154" t="s">
        <v>159</v>
      </c>
      <c r="AU179" s="154" t="s">
        <v>164</v>
      </c>
      <c r="AY179" s="14" t="s">
        <v>157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4" t="s">
        <v>164</v>
      </c>
      <c r="BK179" s="155">
        <f>ROUND(I179*H179,2)</f>
        <v>0</v>
      </c>
      <c r="BL179" s="14" t="s">
        <v>163</v>
      </c>
      <c r="BM179" s="154" t="s">
        <v>325</v>
      </c>
    </row>
    <row r="180" spans="2:63" s="12" customFormat="1" ht="22.9" customHeight="1">
      <c r="B180" s="128"/>
      <c r="D180" s="129" t="s">
        <v>75</v>
      </c>
      <c r="E180" s="139" t="s">
        <v>326</v>
      </c>
      <c r="F180" s="139" t="s">
        <v>327</v>
      </c>
      <c r="I180" s="131"/>
      <c r="J180" s="140">
        <f>BK180</f>
        <v>0</v>
      </c>
      <c r="L180" s="128"/>
      <c r="M180" s="133"/>
      <c r="N180" s="134"/>
      <c r="O180" s="134"/>
      <c r="P180" s="135">
        <f>P181</f>
        <v>0</v>
      </c>
      <c r="Q180" s="134"/>
      <c r="R180" s="135">
        <f>R181</f>
        <v>0</v>
      </c>
      <c r="S180" s="134"/>
      <c r="T180" s="136">
        <f>T181</f>
        <v>0</v>
      </c>
      <c r="AR180" s="129" t="s">
        <v>84</v>
      </c>
      <c r="AT180" s="137" t="s">
        <v>75</v>
      </c>
      <c r="AU180" s="137" t="s">
        <v>84</v>
      </c>
      <c r="AY180" s="129" t="s">
        <v>157</v>
      </c>
      <c r="BK180" s="138">
        <f>BK181</f>
        <v>0</v>
      </c>
    </row>
    <row r="181" spans="1:65" s="2" customFormat="1" ht="21.75" customHeight="1">
      <c r="A181" s="29"/>
      <c r="B181" s="141"/>
      <c r="C181" s="142" t="s">
        <v>328</v>
      </c>
      <c r="D181" s="142" t="s">
        <v>159</v>
      </c>
      <c r="E181" s="143" t="s">
        <v>329</v>
      </c>
      <c r="F181" s="144" t="s">
        <v>330</v>
      </c>
      <c r="G181" s="145" t="s">
        <v>174</v>
      </c>
      <c r="H181" s="146">
        <v>0.42</v>
      </c>
      <c r="I181" s="147"/>
      <c r="J181" s="148">
        <f>ROUND(I181*H181,2)</f>
        <v>0</v>
      </c>
      <c r="K181" s="149"/>
      <c r="L181" s="30"/>
      <c r="M181" s="150" t="s">
        <v>1</v>
      </c>
      <c r="N181" s="151" t="s">
        <v>42</v>
      </c>
      <c r="O181" s="55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163</v>
      </c>
      <c r="AT181" s="154" t="s">
        <v>159</v>
      </c>
      <c r="AU181" s="154" t="s">
        <v>164</v>
      </c>
      <c r="AY181" s="14" t="s">
        <v>157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4" t="s">
        <v>164</v>
      </c>
      <c r="BK181" s="155">
        <f>ROUND(I181*H181,2)</f>
        <v>0</v>
      </c>
      <c r="BL181" s="14" t="s">
        <v>163</v>
      </c>
      <c r="BM181" s="154" t="s">
        <v>331</v>
      </c>
    </row>
    <row r="182" spans="2:63" s="12" customFormat="1" ht="25.9" customHeight="1">
      <c r="B182" s="128"/>
      <c r="D182" s="129" t="s">
        <v>75</v>
      </c>
      <c r="E182" s="130" t="s">
        <v>332</v>
      </c>
      <c r="F182" s="130" t="s">
        <v>333</v>
      </c>
      <c r="I182" s="131"/>
      <c r="J182" s="132">
        <f>BK182</f>
        <v>0</v>
      </c>
      <c r="L182" s="128"/>
      <c r="M182" s="133"/>
      <c r="N182" s="134"/>
      <c r="O182" s="134"/>
      <c r="P182" s="135">
        <f>P183+P186+P190+P194+P196+P206+P209+P220+P224+P228+P231</f>
        <v>0</v>
      </c>
      <c r="Q182" s="134"/>
      <c r="R182" s="135">
        <f>R183+R186+R190+R194+R196+R206+R209+R220+R224+R228+R231</f>
        <v>0</v>
      </c>
      <c r="S182" s="134"/>
      <c r="T182" s="136">
        <f>T183+T186+T190+T194+T196+T206+T209+T220+T224+T228+T231</f>
        <v>38.27436329999999</v>
      </c>
      <c r="AR182" s="129" t="s">
        <v>164</v>
      </c>
      <c r="AT182" s="137" t="s">
        <v>75</v>
      </c>
      <c r="AU182" s="137" t="s">
        <v>76</v>
      </c>
      <c r="AY182" s="129" t="s">
        <v>157</v>
      </c>
      <c r="BK182" s="138">
        <f>BK183+BK186+BK190+BK194+BK196+BK206+BK209+BK220+BK224+BK228+BK231</f>
        <v>0</v>
      </c>
    </row>
    <row r="183" spans="2:63" s="12" customFormat="1" ht="22.9" customHeight="1">
      <c r="B183" s="128"/>
      <c r="D183" s="129" t="s">
        <v>75</v>
      </c>
      <c r="E183" s="139" t="s">
        <v>334</v>
      </c>
      <c r="F183" s="139" t="s">
        <v>335</v>
      </c>
      <c r="I183" s="131"/>
      <c r="J183" s="140">
        <f>BK183</f>
        <v>0</v>
      </c>
      <c r="L183" s="128"/>
      <c r="M183" s="133"/>
      <c r="N183" s="134"/>
      <c r="O183" s="134"/>
      <c r="P183" s="135">
        <f>SUM(P184:P185)</f>
        <v>0</v>
      </c>
      <c r="Q183" s="134"/>
      <c r="R183" s="135">
        <f>SUM(R184:R185)</f>
        <v>0</v>
      </c>
      <c r="S183" s="134"/>
      <c r="T183" s="136">
        <f>SUM(T184:T185)</f>
        <v>0.10991999999999999</v>
      </c>
      <c r="AR183" s="129" t="s">
        <v>164</v>
      </c>
      <c r="AT183" s="137" t="s">
        <v>75</v>
      </c>
      <c r="AU183" s="137" t="s">
        <v>84</v>
      </c>
      <c r="AY183" s="129" t="s">
        <v>157</v>
      </c>
      <c r="BK183" s="138">
        <f>SUM(BK184:BK185)</f>
        <v>0</v>
      </c>
    </row>
    <row r="184" spans="1:65" s="2" customFormat="1" ht="16.5" customHeight="1">
      <c r="A184" s="29"/>
      <c r="B184" s="141"/>
      <c r="C184" s="142" t="s">
        <v>336</v>
      </c>
      <c r="D184" s="142" t="s">
        <v>159</v>
      </c>
      <c r="E184" s="143" t="s">
        <v>337</v>
      </c>
      <c r="F184" s="144" t="s">
        <v>338</v>
      </c>
      <c r="G184" s="145" t="s">
        <v>168</v>
      </c>
      <c r="H184" s="146">
        <v>25</v>
      </c>
      <c r="I184" s="147"/>
      <c r="J184" s="148">
        <f>ROUND(I184*H184,2)</f>
        <v>0</v>
      </c>
      <c r="K184" s="149"/>
      <c r="L184" s="30"/>
      <c r="M184" s="150" t="s">
        <v>1</v>
      </c>
      <c r="N184" s="151" t="s">
        <v>42</v>
      </c>
      <c r="O184" s="55"/>
      <c r="P184" s="152">
        <f>O184*H184</f>
        <v>0</v>
      </c>
      <c r="Q184" s="152">
        <v>0</v>
      </c>
      <c r="R184" s="152">
        <f>Q184*H184</f>
        <v>0</v>
      </c>
      <c r="S184" s="152">
        <v>0.0021</v>
      </c>
      <c r="T184" s="153">
        <f>S184*H184</f>
        <v>0.0525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223</v>
      </c>
      <c r="AT184" s="154" t="s">
        <v>159</v>
      </c>
      <c r="AU184" s="154" t="s">
        <v>164</v>
      </c>
      <c r="AY184" s="14" t="s">
        <v>157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4" t="s">
        <v>164</v>
      </c>
      <c r="BK184" s="155">
        <f>ROUND(I184*H184,2)</f>
        <v>0</v>
      </c>
      <c r="BL184" s="14" t="s">
        <v>223</v>
      </c>
      <c r="BM184" s="154" t="s">
        <v>339</v>
      </c>
    </row>
    <row r="185" spans="1:65" s="2" customFormat="1" ht="16.5" customHeight="1">
      <c r="A185" s="29"/>
      <c r="B185" s="141"/>
      <c r="C185" s="142" t="s">
        <v>340</v>
      </c>
      <c r="D185" s="142" t="s">
        <v>159</v>
      </c>
      <c r="E185" s="143" t="s">
        <v>341</v>
      </c>
      <c r="F185" s="144" t="s">
        <v>342</v>
      </c>
      <c r="G185" s="145" t="s">
        <v>168</v>
      </c>
      <c r="H185" s="146">
        <v>29</v>
      </c>
      <c r="I185" s="147"/>
      <c r="J185" s="148">
        <f>ROUND(I185*H185,2)</f>
        <v>0</v>
      </c>
      <c r="K185" s="149"/>
      <c r="L185" s="30"/>
      <c r="M185" s="150" t="s">
        <v>1</v>
      </c>
      <c r="N185" s="151" t="s">
        <v>42</v>
      </c>
      <c r="O185" s="55"/>
      <c r="P185" s="152">
        <f>O185*H185</f>
        <v>0</v>
      </c>
      <c r="Q185" s="152">
        <v>0</v>
      </c>
      <c r="R185" s="152">
        <f>Q185*H185</f>
        <v>0</v>
      </c>
      <c r="S185" s="152">
        <v>0.00198</v>
      </c>
      <c r="T185" s="153">
        <f>S185*H185</f>
        <v>0.05742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223</v>
      </c>
      <c r="AT185" s="154" t="s">
        <v>159</v>
      </c>
      <c r="AU185" s="154" t="s">
        <v>164</v>
      </c>
      <c r="AY185" s="14" t="s">
        <v>157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4" t="s">
        <v>164</v>
      </c>
      <c r="BK185" s="155">
        <f>ROUND(I185*H185,2)</f>
        <v>0</v>
      </c>
      <c r="BL185" s="14" t="s">
        <v>223</v>
      </c>
      <c r="BM185" s="154" t="s">
        <v>343</v>
      </c>
    </row>
    <row r="186" spans="2:63" s="12" customFormat="1" ht="22.9" customHeight="1">
      <c r="B186" s="128"/>
      <c r="D186" s="129" t="s">
        <v>75</v>
      </c>
      <c r="E186" s="139" t="s">
        <v>344</v>
      </c>
      <c r="F186" s="139" t="s">
        <v>345</v>
      </c>
      <c r="I186" s="131"/>
      <c r="J186" s="140">
        <f>BK186</f>
        <v>0</v>
      </c>
      <c r="L186" s="128"/>
      <c r="M186" s="133"/>
      <c r="N186" s="134"/>
      <c r="O186" s="134"/>
      <c r="P186" s="135">
        <f>SUM(P187:P189)</f>
        <v>0</v>
      </c>
      <c r="Q186" s="134"/>
      <c r="R186" s="135">
        <f>SUM(R187:R189)</f>
        <v>0</v>
      </c>
      <c r="S186" s="134"/>
      <c r="T186" s="136">
        <f>SUM(T187:T189)</f>
        <v>0.92345</v>
      </c>
      <c r="AR186" s="129" t="s">
        <v>164</v>
      </c>
      <c r="AT186" s="137" t="s">
        <v>75</v>
      </c>
      <c r="AU186" s="137" t="s">
        <v>84</v>
      </c>
      <c r="AY186" s="129" t="s">
        <v>157</v>
      </c>
      <c r="BK186" s="138">
        <f>SUM(BK187:BK189)</f>
        <v>0</v>
      </c>
    </row>
    <row r="187" spans="1:65" s="2" customFormat="1" ht="16.5" customHeight="1">
      <c r="A187" s="29"/>
      <c r="B187" s="141"/>
      <c r="C187" s="142" t="s">
        <v>346</v>
      </c>
      <c r="D187" s="142" t="s">
        <v>159</v>
      </c>
      <c r="E187" s="143" t="s">
        <v>347</v>
      </c>
      <c r="F187" s="144" t="s">
        <v>348</v>
      </c>
      <c r="G187" s="145" t="s">
        <v>168</v>
      </c>
      <c r="H187" s="146">
        <v>25</v>
      </c>
      <c r="I187" s="147"/>
      <c r="J187" s="148">
        <f>ROUND(I187*H187,2)</f>
        <v>0</v>
      </c>
      <c r="K187" s="149"/>
      <c r="L187" s="30"/>
      <c r="M187" s="150" t="s">
        <v>1</v>
      </c>
      <c r="N187" s="151" t="s">
        <v>42</v>
      </c>
      <c r="O187" s="55"/>
      <c r="P187" s="152">
        <f>O187*H187</f>
        <v>0</v>
      </c>
      <c r="Q187" s="152">
        <v>0</v>
      </c>
      <c r="R187" s="152">
        <f>Q187*H187</f>
        <v>0</v>
      </c>
      <c r="S187" s="152">
        <v>0.03592</v>
      </c>
      <c r="T187" s="153">
        <f>S187*H187</f>
        <v>0.898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223</v>
      </c>
      <c r="AT187" s="154" t="s">
        <v>159</v>
      </c>
      <c r="AU187" s="154" t="s">
        <v>164</v>
      </c>
      <c r="AY187" s="14" t="s">
        <v>157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4" t="s">
        <v>164</v>
      </c>
      <c r="BK187" s="155">
        <f>ROUND(I187*H187,2)</f>
        <v>0</v>
      </c>
      <c r="BL187" s="14" t="s">
        <v>223</v>
      </c>
      <c r="BM187" s="154" t="s">
        <v>349</v>
      </c>
    </row>
    <row r="188" spans="1:65" s="2" customFormat="1" ht="16.5" customHeight="1">
      <c r="A188" s="29"/>
      <c r="B188" s="141"/>
      <c r="C188" s="142" t="s">
        <v>350</v>
      </c>
      <c r="D188" s="142" t="s">
        <v>159</v>
      </c>
      <c r="E188" s="143" t="s">
        <v>351</v>
      </c>
      <c r="F188" s="144" t="s">
        <v>352</v>
      </c>
      <c r="G188" s="145" t="s">
        <v>168</v>
      </c>
      <c r="H188" s="146">
        <v>65</v>
      </c>
      <c r="I188" s="147"/>
      <c r="J188" s="148">
        <f>ROUND(I188*H188,2)</f>
        <v>0</v>
      </c>
      <c r="K188" s="149"/>
      <c r="L188" s="30"/>
      <c r="M188" s="150" t="s">
        <v>1</v>
      </c>
      <c r="N188" s="151" t="s">
        <v>42</v>
      </c>
      <c r="O188" s="55"/>
      <c r="P188" s="152">
        <f>O188*H188</f>
        <v>0</v>
      </c>
      <c r="Q188" s="152">
        <v>0</v>
      </c>
      <c r="R188" s="152">
        <f>Q188*H188</f>
        <v>0</v>
      </c>
      <c r="S188" s="152">
        <v>0.00028</v>
      </c>
      <c r="T188" s="153">
        <f>S188*H188</f>
        <v>0.018199999999999997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223</v>
      </c>
      <c r="AT188" s="154" t="s">
        <v>159</v>
      </c>
      <c r="AU188" s="154" t="s">
        <v>164</v>
      </c>
      <c r="AY188" s="14" t="s">
        <v>157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4" t="s">
        <v>164</v>
      </c>
      <c r="BK188" s="155">
        <f>ROUND(I188*H188,2)</f>
        <v>0</v>
      </c>
      <c r="BL188" s="14" t="s">
        <v>223</v>
      </c>
      <c r="BM188" s="154" t="s">
        <v>353</v>
      </c>
    </row>
    <row r="189" spans="1:65" s="2" customFormat="1" ht="16.5" customHeight="1">
      <c r="A189" s="29"/>
      <c r="B189" s="141"/>
      <c r="C189" s="142" t="s">
        <v>354</v>
      </c>
      <c r="D189" s="142" t="s">
        <v>159</v>
      </c>
      <c r="E189" s="143" t="s">
        <v>355</v>
      </c>
      <c r="F189" s="144" t="s">
        <v>356</v>
      </c>
      <c r="G189" s="145" t="s">
        <v>168</v>
      </c>
      <c r="H189" s="146">
        <v>25</v>
      </c>
      <c r="I189" s="147"/>
      <c r="J189" s="148">
        <f>ROUND(I189*H189,2)</f>
        <v>0</v>
      </c>
      <c r="K189" s="149"/>
      <c r="L189" s="30"/>
      <c r="M189" s="150" t="s">
        <v>1</v>
      </c>
      <c r="N189" s="151" t="s">
        <v>42</v>
      </c>
      <c r="O189" s="55"/>
      <c r="P189" s="152">
        <f>O189*H189</f>
        <v>0</v>
      </c>
      <c r="Q189" s="152">
        <v>0</v>
      </c>
      <c r="R189" s="152">
        <f>Q189*H189</f>
        <v>0</v>
      </c>
      <c r="S189" s="152">
        <v>0.00029</v>
      </c>
      <c r="T189" s="153">
        <f>S189*H189</f>
        <v>0.00725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223</v>
      </c>
      <c r="AT189" s="154" t="s">
        <v>159</v>
      </c>
      <c r="AU189" s="154" t="s">
        <v>164</v>
      </c>
      <c r="AY189" s="14" t="s">
        <v>157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4" t="s">
        <v>164</v>
      </c>
      <c r="BK189" s="155">
        <f>ROUND(I189*H189,2)</f>
        <v>0</v>
      </c>
      <c r="BL189" s="14" t="s">
        <v>223</v>
      </c>
      <c r="BM189" s="154" t="s">
        <v>357</v>
      </c>
    </row>
    <row r="190" spans="2:63" s="12" customFormat="1" ht="22.9" customHeight="1">
      <c r="B190" s="128"/>
      <c r="D190" s="129" t="s">
        <v>75</v>
      </c>
      <c r="E190" s="139" t="s">
        <v>358</v>
      </c>
      <c r="F190" s="139" t="s">
        <v>359</v>
      </c>
      <c r="I190" s="131"/>
      <c r="J190" s="140">
        <f>BK190</f>
        <v>0</v>
      </c>
      <c r="L190" s="128"/>
      <c r="M190" s="133"/>
      <c r="N190" s="134"/>
      <c r="O190" s="134"/>
      <c r="P190" s="135">
        <f>SUM(P191:P193)</f>
        <v>0</v>
      </c>
      <c r="Q190" s="134"/>
      <c r="R190" s="135">
        <f>SUM(R191:R193)</f>
        <v>0</v>
      </c>
      <c r="S190" s="134"/>
      <c r="T190" s="136">
        <f>SUM(T191:T193)</f>
        <v>0.24180999999999997</v>
      </c>
      <c r="AR190" s="129" t="s">
        <v>164</v>
      </c>
      <c r="AT190" s="137" t="s">
        <v>75</v>
      </c>
      <c r="AU190" s="137" t="s">
        <v>84</v>
      </c>
      <c r="AY190" s="129" t="s">
        <v>157</v>
      </c>
      <c r="BK190" s="138">
        <f>SUM(BK191:BK193)</f>
        <v>0</v>
      </c>
    </row>
    <row r="191" spans="1:65" s="2" customFormat="1" ht="16.5" customHeight="1">
      <c r="A191" s="29"/>
      <c r="B191" s="141"/>
      <c r="C191" s="142" t="s">
        <v>360</v>
      </c>
      <c r="D191" s="142" t="s">
        <v>159</v>
      </c>
      <c r="E191" s="143" t="s">
        <v>361</v>
      </c>
      <c r="F191" s="144" t="s">
        <v>362</v>
      </c>
      <c r="G191" s="145" t="s">
        <v>363</v>
      </c>
      <c r="H191" s="146">
        <v>7</v>
      </c>
      <c r="I191" s="147"/>
      <c r="J191" s="148">
        <f>ROUND(I191*H191,2)</f>
        <v>0</v>
      </c>
      <c r="K191" s="149"/>
      <c r="L191" s="30"/>
      <c r="M191" s="150" t="s">
        <v>1</v>
      </c>
      <c r="N191" s="151" t="s">
        <v>42</v>
      </c>
      <c r="O191" s="55"/>
      <c r="P191" s="152">
        <f>O191*H191</f>
        <v>0</v>
      </c>
      <c r="Q191" s="152">
        <v>0</v>
      </c>
      <c r="R191" s="152">
        <f>Q191*H191</f>
        <v>0</v>
      </c>
      <c r="S191" s="152">
        <v>0.01933</v>
      </c>
      <c r="T191" s="153">
        <f>S191*H191</f>
        <v>0.13530999999999999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223</v>
      </c>
      <c r="AT191" s="154" t="s">
        <v>159</v>
      </c>
      <c r="AU191" s="154" t="s">
        <v>164</v>
      </c>
      <c r="AY191" s="14" t="s">
        <v>157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4" t="s">
        <v>164</v>
      </c>
      <c r="BK191" s="155">
        <f>ROUND(I191*H191,2)</f>
        <v>0</v>
      </c>
      <c r="BL191" s="14" t="s">
        <v>223</v>
      </c>
      <c r="BM191" s="154" t="s">
        <v>364</v>
      </c>
    </row>
    <row r="192" spans="1:65" s="2" customFormat="1" ht="16.5" customHeight="1">
      <c r="A192" s="29"/>
      <c r="B192" s="141"/>
      <c r="C192" s="142" t="s">
        <v>365</v>
      </c>
      <c r="D192" s="142" t="s">
        <v>159</v>
      </c>
      <c r="E192" s="143" t="s">
        <v>366</v>
      </c>
      <c r="F192" s="144" t="s">
        <v>367</v>
      </c>
      <c r="G192" s="145" t="s">
        <v>363</v>
      </c>
      <c r="H192" s="146">
        <v>5</v>
      </c>
      <c r="I192" s="147"/>
      <c r="J192" s="148">
        <f>ROUND(I192*H192,2)</f>
        <v>0</v>
      </c>
      <c r="K192" s="149"/>
      <c r="L192" s="30"/>
      <c r="M192" s="150" t="s">
        <v>1</v>
      </c>
      <c r="N192" s="151" t="s">
        <v>42</v>
      </c>
      <c r="O192" s="55"/>
      <c r="P192" s="152">
        <f>O192*H192</f>
        <v>0</v>
      </c>
      <c r="Q192" s="152">
        <v>0</v>
      </c>
      <c r="R192" s="152">
        <f>Q192*H192</f>
        <v>0</v>
      </c>
      <c r="S192" s="152">
        <v>0.01946</v>
      </c>
      <c r="T192" s="153">
        <f>S192*H192</f>
        <v>0.09730000000000001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223</v>
      </c>
      <c r="AT192" s="154" t="s">
        <v>159</v>
      </c>
      <c r="AU192" s="154" t="s">
        <v>164</v>
      </c>
      <c r="AY192" s="14" t="s">
        <v>157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4" t="s">
        <v>164</v>
      </c>
      <c r="BK192" s="155">
        <f>ROUND(I192*H192,2)</f>
        <v>0</v>
      </c>
      <c r="BL192" s="14" t="s">
        <v>223</v>
      </c>
      <c r="BM192" s="154" t="s">
        <v>368</v>
      </c>
    </row>
    <row r="193" spans="1:65" s="2" customFormat="1" ht="21.75" customHeight="1">
      <c r="A193" s="29"/>
      <c r="B193" s="141"/>
      <c r="C193" s="142" t="s">
        <v>369</v>
      </c>
      <c r="D193" s="142" t="s">
        <v>159</v>
      </c>
      <c r="E193" s="143" t="s">
        <v>370</v>
      </c>
      <c r="F193" s="144" t="s">
        <v>371</v>
      </c>
      <c r="G193" s="145" t="s">
        <v>363</v>
      </c>
      <c r="H193" s="146">
        <v>1</v>
      </c>
      <c r="I193" s="147"/>
      <c r="J193" s="148">
        <f>ROUND(I193*H193,2)</f>
        <v>0</v>
      </c>
      <c r="K193" s="149"/>
      <c r="L193" s="30"/>
      <c r="M193" s="150" t="s">
        <v>1</v>
      </c>
      <c r="N193" s="151" t="s">
        <v>42</v>
      </c>
      <c r="O193" s="55"/>
      <c r="P193" s="152">
        <f>O193*H193</f>
        <v>0</v>
      </c>
      <c r="Q193" s="152">
        <v>0</v>
      </c>
      <c r="R193" s="152">
        <f>Q193*H193</f>
        <v>0</v>
      </c>
      <c r="S193" s="152">
        <v>0.0092</v>
      </c>
      <c r="T193" s="153">
        <f>S193*H193</f>
        <v>0.0092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223</v>
      </c>
      <c r="AT193" s="154" t="s">
        <v>159</v>
      </c>
      <c r="AU193" s="154" t="s">
        <v>164</v>
      </c>
      <c r="AY193" s="14" t="s">
        <v>157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4" t="s">
        <v>164</v>
      </c>
      <c r="BK193" s="155">
        <f>ROUND(I193*H193,2)</f>
        <v>0</v>
      </c>
      <c r="BL193" s="14" t="s">
        <v>223</v>
      </c>
      <c r="BM193" s="154" t="s">
        <v>372</v>
      </c>
    </row>
    <row r="194" spans="2:63" s="12" customFormat="1" ht="22.9" customHeight="1">
      <c r="B194" s="128"/>
      <c r="D194" s="129" t="s">
        <v>75</v>
      </c>
      <c r="E194" s="139" t="s">
        <v>373</v>
      </c>
      <c r="F194" s="139" t="s">
        <v>374</v>
      </c>
      <c r="I194" s="131"/>
      <c r="J194" s="140">
        <f>BK194</f>
        <v>0</v>
      </c>
      <c r="L194" s="128"/>
      <c r="M194" s="133"/>
      <c r="N194" s="134"/>
      <c r="O194" s="134"/>
      <c r="P194" s="135">
        <f>P195</f>
        <v>0</v>
      </c>
      <c r="Q194" s="134"/>
      <c r="R194" s="135">
        <f>R195</f>
        <v>0</v>
      </c>
      <c r="S194" s="134"/>
      <c r="T194" s="136">
        <f>T195</f>
        <v>0.3171</v>
      </c>
      <c r="AR194" s="129" t="s">
        <v>164</v>
      </c>
      <c r="AT194" s="137" t="s">
        <v>75</v>
      </c>
      <c r="AU194" s="137" t="s">
        <v>84</v>
      </c>
      <c r="AY194" s="129" t="s">
        <v>157</v>
      </c>
      <c r="BK194" s="138">
        <f>BK195</f>
        <v>0</v>
      </c>
    </row>
    <row r="195" spans="1:65" s="2" customFormat="1" ht="33" customHeight="1">
      <c r="A195" s="29"/>
      <c r="B195" s="141"/>
      <c r="C195" s="142" t="s">
        <v>375</v>
      </c>
      <c r="D195" s="142" t="s">
        <v>159</v>
      </c>
      <c r="E195" s="143" t="s">
        <v>376</v>
      </c>
      <c r="F195" s="144" t="s">
        <v>377</v>
      </c>
      <c r="G195" s="145" t="s">
        <v>168</v>
      </c>
      <c r="H195" s="146">
        <v>10.5</v>
      </c>
      <c r="I195" s="147"/>
      <c r="J195" s="148">
        <f>ROUND(I195*H195,2)</f>
        <v>0</v>
      </c>
      <c r="K195" s="149"/>
      <c r="L195" s="30"/>
      <c r="M195" s="150" t="s">
        <v>1</v>
      </c>
      <c r="N195" s="151" t="s">
        <v>42</v>
      </c>
      <c r="O195" s="55"/>
      <c r="P195" s="152">
        <f>O195*H195</f>
        <v>0</v>
      </c>
      <c r="Q195" s="152">
        <v>0</v>
      </c>
      <c r="R195" s="152">
        <f>Q195*H195</f>
        <v>0</v>
      </c>
      <c r="S195" s="152">
        <v>0.0302</v>
      </c>
      <c r="T195" s="153">
        <f>S195*H195</f>
        <v>0.3171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223</v>
      </c>
      <c r="AT195" s="154" t="s">
        <v>159</v>
      </c>
      <c r="AU195" s="154" t="s">
        <v>164</v>
      </c>
      <c r="AY195" s="14" t="s">
        <v>157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4" t="s">
        <v>164</v>
      </c>
      <c r="BK195" s="155">
        <f>ROUND(I195*H195,2)</f>
        <v>0</v>
      </c>
      <c r="BL195" s="14" t="s">
        <v>223</v>
      </c>
      <c r="BM195" s="154" t="s">
        <v>378</v>
      </c>
    </row>
    <row r="196" spans="2:63" s="12" customFormat="1" ht="22.9" customHeight="1">
      <c r="B196" s="128"/>
      <c r="D196" s="129" t="s">
        <v>75</v>
      </c>
      <c r="E196" s="139" t="s">
        <v>379</v>
      </c>
      <c r="F196" s="139" t="s">
        <v>380</v>
      </c>
      <c r="I196" s="131"/>
      <c r="J196" s="140">
        <f>BK196</f>
        <v>0</v>
      </c>
      <c r="L196" s="128"/>
      <c r="M196" s="133"/>
      <c r="N196" s="134"/>
      <c r="O196" s="134"/>
      <c r="P196" s="135">
        <f>SUM(P197:P205)</f>
        <v>0</v>
      </c>
      <c r="Q196" s="134"/>
      <c r="R196" s="135">
        <f>SUM(R197:R205)</f>
        <v>0</v>
      </c>
      <c r="S196" s="134"/>
      <c r="T196" s="136">
        <f>SUM(T197:T205)</f>
        <v>13.7984</v>
      </c>
      <c r="AR196" s="129" t="s">
        <v>164</v>
      </c>
      <c r="AT196" s="137" t="s">
        <v>75</v>
      </c>
      <c r="AU196" s="137" t="s">
        <v>84</v>
      </c>
      <c r="AY196" s="129" t="s">
        <v>157</v>
      </c>
      <c r="BK196" s="138">
        <f>SUM(BK197:BK205)</f>
        <v>0</v>
      </c>
    </row>
    <row r="197" spans="1:65" s="2" customFormat="1" ht="21.75" customHeight="1">
      <c r="A197" s="29"/>
      <c r="B197" s="141"/>
      <c r="C197" s="142" t="s">
        <v>381</v>
      </c>
      <c r="D197" s="142" t="s">
        <v>159</v>
      </c>
      <c r="E197" s="143" t="s">
        <v>382</v>
      </c>
      <c r="F197" s="144" t="s">
        <v>383</v>
      </c>
      <c r="G197" s="145" t="s">
        <v>168</v>
      </c>
      <c r="H197" s="146">
        <v>157.5</v>
      </c>
      <c r="I197" s="147"/>
      <c r="J197" s="148">
        <f aca="true" t="shared" si="10" ref="J197:J205">ROUND(I197*H197,2)</f>
        <v>0</v>
      </c>
      <c r="K197" s="149"/>
      <c r="L197" s="30"/>
      <c r="M197" s="150" t="s">
        <v>1</v>
      </c>
      <c r="N197" s="151" t="s">
        <v>42</v>
      </c>
      <c r="O197" s="55"/>
      <c r="P197" s="152">
        <f aca="true" t="shared" si="11" ref="P197:P205">O197*H197</f>
        <v>0</v>
      </c>
      <c r="Q197" s="152">
        <v>0</v>
      </c>
      <c r="R197" s="152">
        <f aca="true" t="shared" si="12" ref="R197:R205">Q197*H197</f>
        <v>0</v>
      </c>
      <c r="S197" s="152">
        <v>0.014</v>
      </c>
      <c r="T197" s="153">
        <f aca="true" t="shared" si="13" ref="T197:T205">S197*H197</f>
        <v>2.205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223</v>
      </c>
      <c r="AT197" s="154" t="s">
        <v>159</v>
      </c>
      <c r="AU197" s="154" t="s">
        <v>164</v>
      </c>
      <c r="AY197" s="14" t="s">
        <v>157</v>
      </c>
      <c r="BE197" s="155">
        <f aca="true" t="shared" si="14" ref="BE197:BE205">IF(N197="základní",J197,0)</f>
        <v>0</v>
      </c>
      <c r="BF197" s="155">
        <f aca="true" t="shared" si="15" ref="BF197:BF205">IF(N197="snížená",J197,0)</f>
        <v>0</v>
      </c>
      <c r="BG197" s="155">
        <f aca="true" t="shared" si="16" ref="BG197:BG205">IF(N197="zákl. přenesená",J197,0)</f>
        <v>0</v>
      </c>
      <c r="BH197" s="155">
        <f aca="true" t="shared" si="17" ref="BH197:BH205">IF(N197="sníž. přenesená",J197,0)</f>
        <v>0</v>
      </c>
      <c r="BI197" s="155">
        <f aca="true" t="shared" si="18" ref="BI197:BI205">IF(N197="nulová",J197,0)</f>
        <v>0</v>
      </c>
      <c r="BJ197" s="14" t="s">
        <v>164</v>
      </c>
      <c r="BK197" s="155">
        <f aca="true" t="shared" si="19" ref="BK197:BK205">ROUND(I197*H197,2)</f>
        <v>0</v>
      </c>
      <c r="BL197" s="14" t="s">
        <v>223</v>
      </c>
      <c r="BM197" s="154" t="s">
        <v>384</v>
      </c>
    </row>
    <row r="198" spans="1:65" s="2" customFormat="1" ht="21.75" customHeight="1">
      <c r="A198" s="29"/>
      <c r="B198" s="141"/>
      <c r="C198" s="142" t="s">
        <v>385</v>
      </c>
      <c r="D198" s="142" t="s">
        <v>159</v>
      </c>
      <c r="E198" s="143" t="s">
        <v>386</v>
      </c>
      <c r="F198" s="144" t="s">
        <v>387</v>
      </c>
      <c r="G198" s="145" t="s">
        <v>168</v>
      </c>
      <c r="H198" s="146">
        <v>135.3</v>
      </c>
      <c r="I198" s="147"/>
      <c r="J198" s="148">
        <f t="shared" si="10"/>
        <v>0</v>
      </c>
      <c r="K198" s="149"/>
      <c r="L198" s="30"/>
      <c r="M198" s="150" t="s">
        <v>1</v>
      </c>
      <c r="N198" s="151" t="s">
        <v>42</v>
      </c>
      <c r="O198" s="55"/>
      <c r="P198" s="152">
        <f t="shared" si="11"/>
        <v>0</v>
      </c>
      <c r="Q198" s="152">
        <v>0</v>
      </c>
      <c r="R198" s="152">
        <f t="shared" si="12"/>
        <v>0</v>
      </c>
      <c r="S198" s="152">
        <v>0.024</v>
      </c>
      <c r="T198" s="153">
        <f t="shared" si="13"/>
        <v>3.2472000000000003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223</v>
      </c>
      <c r="AT198" s="154" t="s">
        <v>159</v>
      </c>
      <c r="AU198" s="154" t="s">
        <v>164</v>
      </c>
      <c r="AY198" s="14" t="s">
        <v>157</v>
      </c>
      <c r="BE198" s="155">
        <f t="shared" si="14"/>
        <v>0</v>
      </c>
      <c r="BF198" s="155">
        <f t="shared" si="15"/>
        <v>0</v>
      </c>
      <c r="BG198" s="155">
        <f t="shared" si="16"/>
        <v>0</v>
      </c>
      <c r="BH198" s="155">
        <f t="shared" si="17"/>
        <v>0</v>
      </c>
      <c r="BI198" s="155">
        <f t="shared" si="18"/>
        <v>0</v>
      </c>
      <c r="BJ198" s="14" t="s">
        <v>164</v>
      </c>
      <c r="BK198" s="155">
        <f t="shared" si="19"/>
        <v>0</v>
      </c>
      <c r="BL198" s="14" t="s">
        <v>223</v>
      </c>
      <c r="BM198" s="154" t="s">
        <v>388</v>
      </c>
    </row>
    <row r="199" spans="1:65" s="2" customFormat="1" ht="21.75" customHeight="1">
      <c r="A199" s="29"/>
      <c r="B199" s="141"/>
      <c r="C199" s="142" t="s">
        <v>389</v>
      </c>
      <c r="D199" s="142" t="s">
        <v>159</v>
      </c>
      <c r="E199" s="143" t="s">
        <v>390</v>
      </c>
      <c r="F199" s="144" t="s">
        <v>391</v>
      </c>
      <c r="G199" s="145" t="s">
        <v>168</v>
      </c>
      <c r="H199" s="146">
        <v>27.6</v>
      </c>
      <c r="I199" s="147"/>
      <c r="J199" s="148">
        <f t="shared" si="10"/>
        <v>0</v>
      </c>
      <c r="K199" s="149"/>
      <c r="L199" s="30"/>
      <c r="M199" s="150" t="s">
        <v>1</v>
      </c>
      <c r="N199" s="151" t="s">
        <v>42</v>
      </c>
      <c r="O199" s="55"/>
      <c r="P199" s="152">
        <f t="shared" si="11"/>
        <v>0</v>
      </c>
      <c r="Q199" s="152">
        <v>0</v>
      </c>
      <c r="R199" s="152">
        <f t="shared" si="12"/>
        <v>0</v>
      </c>
      <c r="S199" s="152">
        <v>0.032</v>
      </c>
      <c r="T199" s="153">
        <f t="shared" si="13"/>
        <v>0.8832000000000001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223</v>
      </c>
      <c r="AT199" s="154" t="s">
        <v>159</v>
      </c>
      <c r="AU199" s="154" t="s">
        <v>164</v>
      </c>
      <c r="AY199" s="14" t="s">
        <v>157</v>
      </c>
      <c r="BE199" s="155">
        <f t="shared" si="14"/>
        <v>0</v>
      </c>
      <c r="BF199" s="155">
        <f t="shared" si="15"/>
        <v>0</v>
      </c>
      <c r="BG199" s="155">
        <f t="shared" si="16"/>
        <v>0</v>
      </c>
      <c r="BH199" s="155">
        <f t="shared" si="17"/>
        <v>0</v>
      </c>
      <c r="BI199" s="155">
        <f t="shared" si="18"/>
        <v>0</v>
      </c>
      <c r="BJ199" s="14" t="s">
        <v>164</v>
      </c>
      <c r="BK199" s="155">
        <f t="shared" si="19"/>
        <v>0</v>
      </c>
      <c r="BL199" s="14" t="s">
        <v>223</v>
      </c>
      <c r="BM199" s="154" t="s">
        <v>392</v>
      </c>
    </row>
    <row r="200" spans="1:65" s="2" customFormat="1" ht="16.5" customHeight="1">
      <c r="A200" s="29"/>
      <c r="B200" s="141"/>
      <c r="C200" s="142" t="s">
        <v>393</v>
      </c>
      <c r="D200" s="142" t="s">
        <v>159</v>
      </c>
      <c r="E200" s="143" t="s">
        <v>394</v>
      </c>
      <c r="F200" s="144" t="s">
        <v>395</v>
      </c>
      <c r="G200" s="145" t="s">
        <v>162</v>
      </c>
      <c r="H200" s="146">
        <v>51.48</v>
      </c>
      <c r="I200" s="147"/>
      <c r="J200" s="148">
        <f t="shared" si="10"/>
        <v>0</v>
      </c>
      <c r="K200" s="149"/>
      <c r="L200" s="30"/>
      <c r="M200" s="150" t="s">
        <v>1</v>
      </c>
      <c r="N200" s="151" t="s">
        <v>42</v>
      </c>
      <c r="O200" s="55"/>
      <c r="P200" s="152">
        <f t="shared" si="11"/>
        <v>0</v>
      </c>
      <c r="Q200" s="152">
        <v>0</v>
      </c>
      <c r="R200" s="152">
        <f t="shared" si="12"/>
        <v>0</v>
      </c>
      <c r="S200" s="152">
        <v>0.015</v>
      </c>
      <c r="T200" s="153">
        <f t="shared" si="13"/>
        <v>0.7721999999999999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223</v>
      </c>
      <c r="AT200" s="154" t="s">
        <v>159</v>
      </c>
      <c r="AU200" s="154" t="s">
        <v>164</v>
      </c>
      <c r="AY200" s="14" t="s">
        <v>157</v>
      </c>
      <c r="BE200" s="155">
        <f t="shared" si="14"/>
        <v>0</v>
      </c>
      <c r="BF200" s="155">
        <f t="shared" si="15"/>
        <v>0</v>
      </c>
      <c r="BG200" s="155">
        <f t="shared" si="16"/>
        <v>0</v>
      </c>
      <c r="BH200" s="155">
        <f t="shared" si="17"/>
        <v>0</v>
      </c>
      <c r="BI200" s="155">
        <f t="shared" si="18"/>
        <v>0</v>
      </c>
      <c r="BJ200" s="14" t="s">
        <v>164</v>
      </c>
      <c r="BK200" s="155">
        <f t="shared" si="19"/>
        <v>0</v>
      </c>
      <c r="BL200" s="14" t="s">
        <v>223</v>
      </c>
      <c r="BM200" s="154" t="s">
        <v>396</v>
      </c>
    </row>
    <row r="201" spans="1:65" s="2" customFormat="1" ht="21.75" customHeight="1">
      <c r="A201" s="29"/>
      <c r="B201" s="141"/>
      <c r="C201" s="142" t="s">
        <v>397</v>
      </c>
      <c r="D201" s="142" t="s">
        <v>159</v>
      </c>
      <c r="E201" s="143" t="s">
        <v>398</v>
      </c>
      <c r="F201" s="144" t="s">
        <v>399</v>
      </c>
      <c r="G201" s="145" t="s">
        <v>162</v>
      </c>
      <c r="H201" s="146">
        <v>365.96</v>
      </c>
      <c r="I201" s="147"/>
      <c r="J201" s="148">
        <f t="shared" si="10"/>
        <v>0</v>
      </c>
      <c r="K201" s="149"/>
      <c r="L201" s="30"/>
      <c r="M201" s="150" t="s">
        <v>1</v>
      </c>
      <c r="N201" s="151" t="s">
        <v>42</v>
      </c>
      <c r="O201" s="55"/>
      <c r="P201" s="152">
        <f t="shared" si="11"/>
        <v>0</v>
      </c>
      <c r="Q201" s="152">
        <v>0</v>
      </c>
      <c r="R201" s="152">
        <f t="shared" si="12"/>
        <v>0</v>
      </c>
      <c r="S201" s="152">
        <v>0.005</v>
      </c>
      <c r="T201" s="153">
        <f t="shared" si="13"/>
        <v>1.8297999999999999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223</v>
      </c>
      <c r="AT201" s="154" t="s">
        <v>159</v>
      </c>
      <c r="AU201" s="154" t="s">
        <v>164</v>
      </c>
      <c r="AY201" s="14" t="s">
        <v>157</v>
      </c>
      <c r="BE201" s="155">
        <f t="shared" si="14"/>
        <v>0</v>
      </c>
      <c r="BF201" s="155">
        <f t="shared" si="15"/>
        <v>0</v>
      </c>
      <c r="BG201" s="155">
        <f t="shared" si="16"/>
        <v>0</v>
      </c>
      <c r="BH201" s="155">
        <f t="shared" si="17"/>
        <v>0</v>
      </c>
      <c r="BI201" s="155">
        <f t="shared" si="18"/>
        <v>0</v>
      </c>
      <c r="BJ201" s="14" t="s">
        <v>164</v>
      </c>
      <c r="BK201" s="155">
        <f t="shared" si="19"/>
        <v>0</v>
      </c>
      <c r="BL201" s="14" t="s">
        <v>223</v>
      </c>
      <c r="BM201" s="154" t="s">
        <v>400</v>
      </c>
    </row>
    <row r="202" spans="1:65" s="2" customFormat="1" ht="21.75" customHeight="1">
      <c r="A202" s="29"/>
      <c r="B202" s="141"/>
      <c r="C202" s="142" t="s">
        <v>401</v>
      </c>
      <c r="D202" s="142" t="s">
        <v>159</v>
      </c>
      <c r="E202" s="143" t="s">
        <v>402</v>
      </c>
      <c r="F202" s="144" t="s">
        <v>403</v>
      </c>
      <c r="G202" s="145" t="s">
        <v>162</v>
      </c>
      <c r="H202" s="146">
        <v>36</v>
      </c>
      <c r="I202" s="147"/>
      <c r="J202" s="148">
        <f t="shared" si="10"/>
        <v>0</v>
      </c>
      <c r="K202" s="149"/>
      <c r="L202" s="30"/>
      <c r="M202" s="150" t="s">
        <v>1</v>
      </c>
      <c r="N202" s="151" t="s">
        <v>42</v>
      </c>
      <c r="O202" s="55"/>
      <c r="P202" s="152">
        <f t="shared" si="11"/>
        <v>0</v>
      </c>
      <c r="Q202" s="152">
        <v>0</v>
      </c>
      <c r="R202" s="152">
        <f t="shared" si="12"/>
        <v>0</v>
      </c>
      <c r="S202" s="152">
        <v>0.018</v>
      </c>
      <c r="T202" s="153">
        <f t="shared" si="13"/>
        <v>0.6479999999999999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223</v>
      </c>
      <c r="AT202" s="154" t="s">
        <v>159</v>
      </c>
      <c r="AU202" s="154" t="s">
        <v>164</v>
      </c>
      <c r="AY202" s="14" t="s">
        <v>157</v>
      </c>
      <c r="BE202" s="155">
        <f t="shared" si="14"/>
        <v>0</v>
      </c>
      <c r="BF202" s="155">
        <f t="shared" si="15"/>
        <v>0</v>
      </c>
      <c r="BG202" s="155">
        <f t="shared" si="16"/>
        <v>0</v>
      </c>
      <c r="BH202" s="155">
        <f t="shared" si="17"/>
        <v>0</v>
      </c>
      <c r="BI202" s="155">
        <f t="shared" si="18"/>
        <v>0</v>
      </c>
      <c r="BJ202" s="14" t="s">
        <v>164</v>
      </c>
      <c r="BK202" s="155">
        <f t="shared" si="19"/>
        <v>0</v>
      </c>
      <c r="BL202" s="14" t="s">
        <v>223</v>
      </c>
      <c r="BM202" s="154" t="s">
        <v>404</v>
      </c>
    </row>
    <row r="203" spans="1:65" s="2" customFormat="1" ht="21.75" customHeight="1">
      <c r="A203" s="29"/>
      <c r="B203" s="141"/>
      <c r="C203" s="142" t="s">
        <v>405</v>
      </c>
      <c r="D203" s="142" t="s">
        <v>159</v>
      </c>
      <c r="E203" s="143" t="s">
        <v>406</v>
      </c>
      <c r="F203" s="144" t="s">
        <v>407</v>
      </c>
      <c r="G203" s="145" t="s">
        <v>162</v>
      </c>
      <c r="H203" s="146">
        <v>32</v>
      </c>
      <c r="I203" s="147"/>
      <c r="J203" s="148">
        <f t="shared" si="10"/>
        <v>0</v>
      </c>
      <c r="K203" s="149"/>
      <c r="L203" s="30"/>
      <c r="M203" s="150" t="s">
        <v>1</v>
      </c>
      <c r="N203" s="151" t="s">
        <v>42</v>
      </c>
      <c r="O203" s="55"/>
      <c r="P203" s="152">
        <f t="shared" si="11"/>
        <v>0</v>
      </c>
      <c r="Q203" s="152">
        <v>0</v>
      </c>
      <c r="R203" s="152">
        <f t="shared" si="12"/>
        <v>0</v>
      </c>
      <c r="S203" s="152">
        <v>0.014</v>
      </c>
      <c r="T203" s="153">
        <f t="shared" si="13"/>
        <v>0.448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223</v>
      </c>
      <c r="AT203" s="154" t="s">
        <v>159</v>
      </c>
      <c r="AU203" s="154" t="s">
        <v>164</v>
      </c>
      <c r="AY203" s="14" t="s">
        <v>157</v>
      </c>
      <c r="BE203" s="155">
        <f t="shared" si="14"/>
        <v>0</v>
      </c>
      <c r="BF203" s="155">
        <f t="shared" si="15"/>
        <v>0</v>
      </c>
      <c r="BG203" s="155">
        <f t="shared" si="16"/>
        <v>0</v>
      </c>
      <c r="BH203" s="155">
        <f t="shared" si="17"/>
        <v>0</v>
      </c>
      <c r="BI203" s="155">
        <f t="shared" si="18"/>
        <v>0</v>
      </c>
      <c r="BJ203" s="14" t="s">
        <v>164</v>
      </c>
      <c r="BK203" s="155">
        <f t="shared" si="19"/>
        <v>0</v>
      </c>
      <c r="BL203" s="14" t="s">
        <v>223</v>
      </c>
      <c r="BM203" s="154" t="s">
        <v>408</v>
      </c>
    </row>
    <row r="204" spans="1:65" s="2" customFormat="1" ht="21.75" customHeight="1">
      <c r="A204" s="29"/>
      <c r="B204" s="141"/>
      <c r="C204" s="142" t="s">
        <v>409</v>
      </c>
      <c r="D204" s="142" t="s">
        <v>159</v>
      </c>
      <c r="E204" s="143" t="s">
        <v>410</v>
      </c>
      <c r="F204" s="144" t="s">
        <v>411</v>
      </c>
      <c r="G204" s="145" t="s">
        <v>168</v>
      </c>
      <c r="H204" s="146">
        <v>53</v>
      </c>
      <c r="I204" s="147"/>
      <c r="J204" s="148">
        <f t="shared" si="10"/>
        <v>0</v>
      </c>
      <c r="K204" s="149"/>
      <c r="L204" s="30"/>
      <c r="M204" s="150" t="s">
        <v>1</v>
      </c>
      <c r="N204" s="151" t="s">
        <v>42</v>
      </c>
      <c r="O204" s="55"/>
      <c r="P204" s="152">
        <f t="shared" si="11"/>
        <v>0</v>
      </c>
      <c r="Q204" s="152">
        <v>0</v>
      </c>
      <c r="R204" s="152">
        <f t="shared" si="12"/>
        <v>0</v>
      </c>
      <c r="S204" s="152">
        <v>0.017</v>
      </c>
      <c r="T204" s="153">
        <f t="shared" si="13"/>
        <v>0.901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223</v>
      </c>
      <c r="AT204" s="154" t="s">
        <v>159</v>
      </c>
      <c r="AU204" s="154" t="s">
        <v>164</v>
      </c>
      <c r="AY204" s="14" t="s">
        <v>157</v>
      </c>
      <c r="BE204" s="155">
        <f t="shared" si="14"/>
        <v>0</v>
      </c>
      <c r="BF204" s="155">
        <f t="shared" si="15"/>
        <v>0</v>
      </c>
      <c r="BG204" s="155">
        <f t="shared" si="16"/>
        <v>0</v>
      </c>
      <c r="BH204" s="155">
        <f t="shared" si="17"/>
        <v>0</v>
      </c>
      <c r="BI204" s="155">
        <f t="shared" si="18"/>
        <v>0</v>
      </c>
      <c r="BJ204" s="14" t="s">
        <v>164</v>
      </c>
      <c r="BK204" s="155">
        <f t="shared" si="19"/>
        <v>0</v>
      </c>
      <c r="BL204" s="14" t="s">
        <v>223</v>
      </c>
      <c r="BM204" s="154" t="s">
        <v>412</v>
      </c>
    </row>
    <row r="205" spans="1:65" s="2" customFormat="1" ht="21.75" customHeight="1">
      <c r="A205" s="29"/>
      <c r="B205" s="141"/>
      <c r="C205" s="142" t="s">
        <v>413</v>
      </c>
      <c r="D205" s="142" t="s">
        <v>159</v>
      </c>
      <c r="E205" s="143" t="s">
        <v>414</v>
      </c>
      <c r="F205" s="144" t="s">
        <v>415</v>
      </c>
      <c r="G205" s="145" t="s">
        <v>162</v>
      </c>
      <c r="H205" s="146">
        <v>71.6</v>
      </c>
      <c r="I205" s="147"/>
      <c r="J205" s="148">
        <f t="shared" si="10"/>
        <v>0</v>
      </c>
      <c r="K205" s="149"/>
      <c r="L205" s="30"/>
      <c r="M205" s="150" t="s">
        <v>1</v>
      </c>
      <c r="N205" s="151" t="s">
        <v>42</v>
      </c>
      <c r="O205" s="55"/>
      <c r="P205" s="152">
        <f t="shared" si="11"/>
        <v>0</v>
      </c>
      <c r="Q205" s="152">
        <v>0</v>
      </c>
      <c r="R205" s="152">
        <f t="shared" si="12"/>
        <v>0</v>
      </c>
      <c r="S205" s="152">
        <v>0.04</v>
      </c>
      <c r="T205" s="153">
        <f t="shared" si="13"/>
        <v>2.864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223</v>
      </c>
      <c r="AT205" s="154" t="s">
        <v>159</v>
      </c>
      <c r="AU205" s="154" t="s">
        <v>164</v>
      </c>
      <c r="AY205" s="14" t="s">
        <v>157</v>
      </c>
      <c r="BE205" s="155">
        <f t="shared" si="14"/>
        <v>0</v>
      </c>
      <c r="BF205" s="155">
        <f t="shared" si="15"/>
        <v>0</v>
      </c>
      <c r="BG205" s="155">
        <f t="shared" si="16"/>
        <v>0</v>
      </c>
      <c r="BH205" s="155">
        <f t="shared" si="17"/>
        <v>0</v>
      </c>
      <c r="BI205" s="155">
        <f t="shared" si="18"/>
        <v>0</v>
      </c>
      <c r="BJ205" s="14" t="s">
        <v>164</v>
      </c>
      <c r="BK205" s="155">
        <f t="shared" si="19"/>
        <v>0</v>
      </c>
      <c r="BL205" s="14" t="s">
        <v>223</v>
      </c>
      <c r="BM205" s="154" t="s">
        <v>416</v>
      </c>
    </row>
    <row r="206" spans="2:63" s="12" customFormat="1" ht="22.9" customHeight="1">
      <c r="B206" s="128"/>
      <c r="D206" s="129" t="s">
        <v>75</v>
      </c>
      <c r="E206" s="139" t="s">
        <v>417</v>
      </c>
      <c r="F206" s="139" t="s">
        <v>418</v>
      </c>
      <c r="I206" s="131"/>
      <c r="J206" s="140">
        <f>BK206</f>
        <v>0</v>
      </c>
      <c r="L206" s="128"/>
      <c r="M206" s="133"/>
      <c r="N206" s="134"/>
      <c r="O206" s="134"/>
      <c r="P206" s="135">
        <f>SUM(P207:P208)</f>
        <v>0</v>
      </c>
      <c r="Q206" s="134"/>
      <c r="R206" s="135">
        <f>SUM(R207:R208)</f>
        <v>0</v>
      </c>
      <c r="S206" s="134"/>
      <c r="T206" s="136">
        <f>SUM(T207:T208)</f>
        <v>4.1078097</v>
      </c>
      <c r="AR206" s="129" t="s">
        <v>164</v>
      </c>
      <c r="AT206" s="137" t="s">
        <v>75</v>
      </c>
      <c r="AU206" s="137" t="s">
        <v>84</v>
      </c>
      <c r="AY206" s="129" t="s">
        <v>157</v>
      </c>
      <c r="BK206" s="138">
        <f>SUM(BK207:BK208)</f>
        <v>0</v>
      </c>
    </row>
    <row r="207" spans="1:65" s="2" customFormat="1" ht="21.75" customHeight="1">
      <c r="A207" s="29"/>
      <c r="B207" s="141"/>
      <c r="C207" s="142" t="s">
        <v>419</v>
      </c>
      <c r="D207" s="142" t="s">
        <v>159</v>
      </c>
      <c r="E207" s="143" t="s">
        <v>420</v>
      </c>
      <c r="F207" s="144" t="s">
        <v>421</v>
      </c>
      <c r="G207" s="145" t="s">
        <v>162</v>
      </c>
      <c r="H207" s="146">
        <v>4.4</v>
      </c>
      <c r="I207" s="147"/>
      <c r="J207" s="148">
        <f>ROUND(I207*H207,2)</f>
        <v>0</v>
      </c>
      <c r="K207" s="149"/>
      <c r="L207" s="30"/>
      <c r="M207" s="150" t="s">
        <v>1</v>
      </c>
      <c r="N207" s="151" t="s">
        <v>42</v>
      </c>
      <c r="O207" s="55"/>
      <c r="P207" s="152">
        <f>O207*H207</f>
        <v>0</v>
      </c>
      <c r="Q207" s="152">
        <v>0</v>
      </c>
      <c r="R207" s="152">
        <f>Q207*H207</f>
        <v>0</v>
      </c>
      <c r="S207" s="152">
        <v>0.03175</v>
      </c>
      <c r="T207" s="153">
        <f>S207*H207</f>
        <v>0.13970000000000002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223</v>
      </c>
      <c r="AT207" s="154" t="s">
        <v>159</v>
      </c>
      <c r="AU207" s="154" t="s">
        <v>164</v>
      </c>
      <c r="AY207" s="14" t="s">
        <v>157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4" t="s">
        <v>164</v>
      </c>
      <c r="BK207" s="155">
        <f>ROUND(I207*H207,2)</f>
        <v>0</v>
      </c>
      <c r="BL207" s="14" t="s">
        <v>223</v>
      </c>
      <c r="BM207" s="154" t="s">
        <v>422</v>
      </c>
    </row>
    <row r="208" spans="1:65" s="2" customFormat="1" ht="21.75" customHeight="1">
      <c r="A208" s="29"/>
      <c r="B208" s="141"/>
      <c r="C208" s="142" t="s">
        <v>423</v>
      </c>
      <c r="D208" s="142" t="s">
        <v>159</v>
      </c>
      <c r="E208" s="143" t="s">
        <v>424</v>
      </c>
      <c r="F208" s="144" t="s">
        <v>425</v>
      </c>
      <c r="G208" s="145" t="s">
        <v>162</v>
      </c>
      <c r="H208" s="146">
        <v>230.57</v>
      </c>
      <c r="I208" s="147"/>
      <c r="J208" s="148">
        <f>ROUND(I208*H208,2)</f>
        <v>0</v>
      </c>
      <c r="K208" s="149"/>
      <c r="L208" s="30"/>
      <c r="M208" s="150" t="s">
        <v>1</v>
      </c>
      <c r="N208" s="151" t="s">
        <v>42</v>
      </c>
      <c r="O208" s="55"/>
      <c r="P208" s="152">
        <f>O208*H208</f>
        <v>0</v>
      </c>
      <c r="Q208" s="152">
        <v>0</v>
      </c>
      <c r="R208" s="152">
        <f>Q208*H208</f>
        <v>0</v>
      </c>
      <c r="S208" s="152">
        <v>0.01721</v>
      </c>
      <c r="T208" s="153">
        <f>S208*H208</f>
        <v>3.9681097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223</v>
      </c>
      <c r="AT208" s="154" t="s">
        <v>159</v>
      </c>
      <c r="AU208" s="154" t="s">
        <v>164</v>
      </c>
      <c r="AY208" s="14" t="s">
        <v>157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4" t="s">
        <v>164</v>
      </c>
      <c r="BK208" s="155">
        <f>ROUND(I208*H208,2)</f>
        <v>0</v>
      </c>
      <c r="BL208" s="14" t="s">
        <v>223</v>
      </c>
      <c r="BM208" s="154" t="s">
        <v>426</v>
      </c>
    </row>
    <row r="209" spans="2:63" s="12" customFormat="1" ht="22.9" customHeight="1">
      <c r="B209" s="128"/>
      <c r="D209" s="129" t="s">
        <v>75</v>
      </c>
      <c r="E209" s="139" t="s">
        <v>427</v>
      </c>
      <c r="F209" s="139" t="s">
        <v>428</v>
      </c>
      <c r="I209" s="131"/>
      <c r="J209" s="140">
        <f>BK209</f>
        <v>0</v>
      </c>
      <c r="L209" s="128"/>
      <c r="M209" s="133"/>
      <c r="N209" s="134"/>
      <c r="O209" s="134"/>
      <c r="P209" s="135">
        <f>SUM(P210:P219)</f>
        <v>0</v>
      </c>
      <c r="Q209" s="134"/>
      <c r="R209" s="135">
        <f>SUM(R210:R219)</f>
        <v>0</v>
      </c>
      <c r="S209" s="134"/>
      <c r="T209" s="136">
        <f>SUM(T210:T219)</f>
        <v>0.5849485999999999</v>
      </c>
      <c r="AR209" s="129" t="s">
        <v>164</v>
      </c>
      <c r="AT209" s="137" t="s">
        <v>75</v>
      </c>
      <c r="AU209" s="137" t="s">
        <v>84</v>
      </c>
      <c r="AY209" s="129" t="s">
        <v>157</v>
      </c>
      <c r="BK209" s="138">
        <f>SUM(BK210:BK219)</f>
        <v>0</v>
      </c>
    </row>
    <row r="210" spans="1:65" s="2" customFormat="1" ht="16.5" customHeight="1">
      <c r="A210" s="29"/>
      <c r="B210" s="141"/>
      <c r="C210" s="142" t="s">
        <v>429</v>
      </c>
      <c r="D210" s="142" t="s">
        <v>159</v>
      </c>
      <c r="E210" s="143" t="s">
        <v>430</v>
      </c>
      <c r="F210" s="144" t="s">
        <v>431</v>
      </c>
      <c r="G210" s="145" t="s">
        <v>168</v>
      </c>
      <c r="H210" s="146">
        <v>32</v>
      </c>
      <c r="I210" s="147"/>
      <c r="J210" s="148">
        <f aca="true" t="shared" si="20" ref="J210:J219">ROUND(I210*H210,2)</f>
        <v>0</v>
      </c>
      <c r="K210" s="149"/>
      <c r="L210" s="30"/>
      <c r="M210" s="150" t="s">
        <v>1</v>
      </c>
      <c r="N210" s="151" t="s">
        <v>42</v>
      </c>
      <c r="O210" s="55"/>
      <c r="P210" s="152">
        <f aca="true" t="shared" si="21" ref="P210:P219">O210*H210</f>
        <v>0</v>
      </c>
      <c r="Q210" s="152">
        <v>0</v>
      </c>
      <c r="R210" s="152">
        <f aca="true" t="shared" si="22" ref="R210:R219">Q210*H210</f>
        <v>0</v>
      </c>
      <c r="S210" s="152">
        <v>0.00176</v>
      </c>
      <c r="T210" s="153">
        <f aca="true" t="shared" si="23" ref="T210:T219">S210*H210</f>
        <v>0.05632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223</v>
      </c>
      <c r="AT210" s="154" t="s">
        <v>159</v>
      </c>
      <c r="AU210" s="154" t="s">
        <v>164</v>
      </c>
      <c r="AY210" s="14" t="s">
        <v>157</v>
      </c>
      <c r="BE210" s="155">
        <f aca="true" t="shared" si="24" ref="BE210:BE219">IF(N210="základní",J210,0)</f>
        <v>0</v>
      </c>
      <c r="BF210" s="155">
        <f aca="true" t="shared" si="25" ref="BF210:BF219">IF(N210="snížená",J210,0)</f>
        <v>0</v>
      </c>
      <c r="BG210" s="155">
        <f aca="true" t="shared" si="26" ref="BG210:BG219">IF(N210="zákl. přenesená",J210,0)</f>
        <v>0</v>
      </c>
      <c r="BH210" s="155">
        <f aca="true" t="shared" si="27" ref="BH210:BH219">IF(N210="sníž. přenesená",J210,0)</f>
        <v>0</v>
      </c>
      <c r="BI210" s="155">
        <f aca="true" t="shared" si="28" ref="BI210:BI219">IF(N210="nulová",J210,0)</f>
        <v>0</v>
      </c>
      <c r="BJ210" s="14" t="s">
        <v>164</v>
      </c>
      <c r="BK210" s="155">
        <f aca="true" t="shared" si="29" ref="BK210:BK219">ROUND(I210*H210,2)</f>
        <v>0</v>
      </c>
      <c r="BL210" s="14" t="s">
        <v>223</v>
      </c>
      <c r="BM210" s="154" t="s">
        <v>432</v>
      </c>
    </row>
    <row r="211" spans="1:65" s="2" customFormat="1" ht="16.5" customHeight="1">
      <c r="A211" s="29"/>
      <c r="B211" s="141"/>
      <c r="C211" s="142" t="s">
        <v>433</v>
      </c>
      <c r="D211" s="142" t="s">
        <v>159</v>
      </c>
      <c r="E211" s="143" t="s">
        <v>434</v>
      </c>
      <c r="F211" s="144" t="s">
        <v>435</v>
      </c>
      <c r="G211" s="145" t="s">
        <v>162</v>
      </c>
      <c r="H211" s="146">
        <v>52.54</v>
      </c>
      <c r="I211" s="147"/>
      <c r="J211" s="148">
        <f t="shared" si="20"/>
        <v>0</v>
      </c>
      <c r="K211" s="149"/>
      <c r="L211" s="30"/>
      <c r="M211" s="150" t="s">
        <v>1</v>
      </c>
      <c r="N211" s="151" t="s">
        <v>42</v>
      </c>
      <c r="O211" s="55"/>
      <c r="P211" s="152">
        <f t="shared" si="21"/>
        <v>0</v>
      </c>
      <c r="Q211" s="152">
        <v>0</v>
      </c>
      <c r="R211" s="152">
        <f t="shared" si="22"/>
        <v>0</v>
      </c>
      <c r="S211" s="152">
        <v>0.00594</v>
      </c>
      <c r="T211" s="153">
        <f t="shared" si="23"/>
        <v>0.3120876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223</v>
      </c>
      <c r="AT211" s="154" t="s">
        <v>159</v>
      </c>
      <c r="AU211" s="154" t="s">
        <v>164</v>
      </c>
      <c r="AY211" s="14" t="s">
        <v>157</v>
      </c>
      <c r="BE211" s="155">
        <f t="shared" si="24"/>
        <v>0</v>
      </c>
      <c r="BF211" s="155">
        <f t="shared" si="25"/>
        <v>0</v>
      </c>
      <c r="BG211" s="155">
        <f t="shared" si="26"/>
        <v>0</v>
      </c>
      <c r="BH211" s="155">
        <f t="shared" si="27"/>
        <v>0</v>
      </c>
      <c r="BI211" s="155">
        <f t="shared" si="28"/>
        <v>0</v>
      </c>
      <c r="BJ211" s="14" t="s">
        <v>164</v>
      </c>
      <c r="BK211" s="155">
        <f t="shared" si="29"/>
        <v>0</v>
      </c>
      <c r="BL211" s="14" t="s">
        <v>223</v>
      </c>
      <c r="BM211" s="154" t="s">
        <v>436</v>
      </c>
    </row>
    <row r="212" spans="1:65" s="2" customFormat="1" ht="16.5" customHeight="1">
      <c r="A212" s="29"/>
      <c r="B212" s="141"/>
      <c r="C212" s="142" t="s">
        <v>437</v>
      </c>
      <c r="D212" s="142" t="s">
        <v>159</v>
      </c>
      <c r="E212" s="143" t="s">
        <v>438</v>
      </c>
      <c r="F212" s="144" t="s">
        <v>439</v>
      </c>
      <c r="G212" s="145" t="s">
        <v>289</v>
      </c>
      <c r="H212" s="146">
        <v>1</v>
      </c>
      <c r="I212" s="147"/>
      <c r="J212" s="148">
        <f t="shared" si="20"/>
        <v>0</v>
      </c>
      <c r="K212" s="149"/>
      <c r="L212" s="30"/>
      <c r="M212" s="150" t="s">
        <v>1</v>
      </c>
      <c r="N212" s="151" t="s">
        <v>42</v>
      </c>
      <c r="O212" s="55"/>
      <c r="P212" s="152">
        <f t="shared" si="21"/>
        <v>0</v>
      </c>
      <c r="Q212" s="152">
        <v>0</v>
      </c>
      <c r="R212" s="152">
        <f t="shared" si="22"/>
        <v>0</v>
      </c>
      <c r="S212" s="152">
        <v>0.00906</v>
      </c>
      <c r="T212" s="153">
        <f t="shared" si="23"/>
        <v>0.00906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223</v>
      </c>
      <c r="AT212" s="154" t="s">
        <v>159</v>
      </c>
      <c r="AU212" s="154" t="s">
        <v>164</v>
      </c>
      <c r="AY212" s="14" t="s">
        <v>157</v>
      </c>
      <c r="BE212" s="155">
        <f t="shared" si="24"/>
        <v>0</v>
      </c>
      <c r="BF212" s="155">
        <f t="shared" si="25"/>
        <v>0</v>
      </c>
      <c r="BG212" s="155">
        <f t="shared" si="26"/>
        <v>0</v>
      </c>
      <c r="BH212" s="155">
        <f t="shared" si="27"/>
        <v>0</v>
      </c>
      <c r="BI212" s="155">
        <f t="shared" si="28"/>
        <v>0</v>
      </c>
      <c r="BJ212" s="14" t="s">
        <v>164</v>
      </c>
      <c r="BK212" s="155">
        <f t="shared" si="29"/>
        <v>0</v>
      </c>
      <c r="BL212" s="14" t="s">
        <v>223</v>
      </c>
      <c r="BM212" s="154" t="s">
        <v>440</v>
      </c>
    </row>
    <row r="213" spans="1:65" s="2" customFormat="1" ht="16.5" customHeight="1">
      <c r="A213" s="29"/>
      <c r="B213" s="141"/>
      <c r="C213" s="142" t="s">
        <v>441</v>
      </c>
      <c r="D213" s="142" t="s">
        <v>159</v>
      </c>
      <c r="E213" s="143" t="s">
        <v>442</v>
      </c>
      <c r="F213" s="144" t="s">
        <v>443</v>
      </c>
      <c r="G213" s="145" t="s">
        <v>168</v>
      </c>
      <c r="H213" s="146">
        <v>13.5</v>
      </c>
      <c r="I213" s="147"/>
      <c r="J213" s="148">
        <f t="shared" si="20"/>
        <v>0</v>
      </c>
      <c r="K213" s="149"/>
      <c r="L213" s="30"/>
      <c r="M213" s="150" t="s">
        <v>1</v>
      </c>
      <c r="N213" s="151" t="s">
        <v>42</v>
      </c>
      <c r="O213" s="55"/>
      <c r="P213" s="152">
        <f t="shared" si="21"/>
        <v>0</v>
      </c>
      <c r="Q213" s="152">
        <v>0</v>
      </c>
      <c r="R213" s="152">
        <f t="shared" si="22"/>
        <v>0</v>
      </c>
      <c r="S213" s="152">
        <v>0.00167</v>
      </c>
      <c r="T213" s="153">
        <f t="shared" si="23"/>
        <v>0.022545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223</v>
      </c>
      <c r="AT213" s="154" t="s">
        <v>159</v>
      </c>
      <c r="AU213" s="154" t="s">
        <v>164</v>
      </c>
      <c r="AY213" s="14" t="s">
        <v>157</v>
      </c>
      <c r="BE213" s="155">
        <f t="shared" si="24"/>
        <v>0</v>
      </c>
      <c r="BF213" s="155">
        <f t="shared" si="25"/>
        <v>0</v>
      </c>
      <c r="BG213" s="155">
        <f t="shared" si="26"/>
        <v>0</v>
      </c>
      <c r="BH213" s="155">
        <f t="shared" si="27"/>
        <v>0</v>
      </c>
      <c r="BI213" s="155">
        <f t="shared" si="28"/>
        <v>0</v>
      </c>
      <c r="BJ213" s="14" t="s">
        <v>164</v>
      </c>
      <c r="BK213" s="155">
        <f t="shared" si="29"/>
        <v>0</v>
      </c>
      <c r="BL213" s="14" t="s">
        <v>223</v>
      </c>
      <c r="BM213" s="154" t="s">
        <v>444</v>
      </c>
    </row>
    <row r="214" spans="1:65" s="2" customFormat="1" ht="16.5" customHeight="1">
      <c r="A214" s="29"/>
      <c r="B214" s="141"/>
      <c r="C214" s="142" t="s">
        <v>445</v>
      </c>
      <c r="D214" s="142" t="s">
        <v>159</v>
      </c>
      <c r="E214" s="143" t="s">
        <v>446</v>
      </c>
      <c r="F214" s="144" t="s">
        <v>447</v>
      </c>
      <c r="G214" s="145" t="s">
        <v>168</v>
      </c>
      <c r="H214" s="146">
        <v>19</v>
      </c>
      <c r="I214" s="147"/>
      <c r="J214" s="148">
        <f t="shared" si="20"/>
        <v>0</v>
      </c>
      <c r="K214" s="149"/>
      <c r="L214" s="30"/>
      <c r="M214" s="150" t="s">
        <v>1</v>
      </c>
      <c r="N214" s="151" t="s">
        <v>42</v>
      </c>
      <c r="O214" s="55"/>
      <c r="P214" s="152">
        <f t="shared" si="21"/>
        <v>0</v>
      </c>
      <c r="Q214" s="152">
        <v>0</v>
      </c>
      <c r="R214" s="152">
        <f t="shared" si="22"/>
        <v>0</v>
      </c>
      <c r="S214" s="152">
        <v>0.00175</v>
      </c>
      <c r="T214" s="153">
        <f t="shared" si="23"/>
        <v>0.03325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223</v>
      </c>
      <c r="AT214" s="154" t="s">
        <v>159</v>
      </c>
      <c r="AU214" s="154" t="s">
        <v>164</v>
      </c>
      <c r="AY214" s="14" t="s">
        <v>157</v>
      </c>
      <c r="BE214" s="155">
        <f t="shared" si="24"/>
        <v>0</v>
      </c>
      <c r="BF214" s="155">
        <f t="shared" si="25"/>
        <v>0</v>
      </c>
      <c r="BG214" s="155">
        <f t="shared" si="26"/>
        <v>0</v>
      </c>
      <c r="BH214" s="155">
        <f t="shared" si="27"/>
        <v>0</v>
      </c>
      <c r="BI214" s="155">
        <f t="shared" si="28"/>
        <v>0</v>
      </c>
      <c r="BJ214" s="14" t="s">
        <v>164</v>
      </c>
      <c r="BK214" s="155">
        <f t="shared" si="29"/>
        <v>0</v>
      </c>
      <c r="BL214" s="14" t="s">
        <v>223</v>
      </c>
      <c r="BM214" s="154" t="s">
        <v>448</v>
      </c>
    </row>
    <row r="215" spans="1:65" s="2" customFormat="1" ht="16.5" customHeight="1">
      <c r="A215" s="29"/>
      <c r="B215" s="141"/>
      <c r="C215" s="142" t="s">
        <v>449</v>
      </c>
      <c r="D215" s="142" t="s">
        <v>159</v>
      </c>
      <c r="E215" s="143" t="s">
        <v>450</v>
      </c>
      <c r="F215" s="144" t="s">
        <v>451</v>
      </c>
      <c r="G215" s="145" t="s">
        <v>162</v>
      </c>
      <c r="H215" s="146">
        <v>1</v>
      </c>
      <c r="I215" s="147"/>
      <c r="J215" s="148">
        <f t="shared" si="20"/>
        <v>0</v>
      </c>
      <c r="K215" s="149"/>
      <c r="L215" s="30"/>
      <c r="M215" s="150" t="s">
        <v>1</v>
      </c>
      <c r="N215" s="151" t="s">
        <v>42</v>
      </c>
      <c r="O215" s="55"/>
      <c r="P215" s="152">
        <f t="shared" si="21"/>
        <v>0</v>
      </c>
      <c r="Q215" s="152">
        <v>0</v>
      </c>
      <c r="R215" s="152">
        <f t="shared" si="22"/>
        <v>0</v>
      </c>
      <c r="S215" s="152">
        <v>0.00584</v>
      </c>
      <c r="T215" s="153">
        <f t="shared" si="23"/>
        <v>0.00584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223</v>
      </c>
      <c r="AT215" s="154" t="s">
        <v>159</v>
      </c>
      <c r="AU215" s="154" t="s">
        <v>164</v>
      </c>
      <c r="AY215" s="14" t="s">
        <v>157</v>
      </c>
      <c r="BE215" s="155">
        <f t="shared" si="24"/>
        <v>0</v>
      </c>
      <c r="BF215" s="155">
        <f t="shared" si="25"/>
        <v>0</v>
      </c>
      <c r="BG215" s="155">
        <f t="shared" si="26"/>
        <v>0</v>
      </c>
      <c r="BH215" s="155">
        <f t="shared" si="27"/>
        <v>0</v>
      </c>
      <c r="BI215" s="155">
        <f t="shared" si="28"/>
        <v>0</v>
      </c>
      <c r="BJ215" s="14" t="s">
        <v>164</v>
      </c>
      <c r="BK215" s="155">
        <f t="shared" si="29"/>
        <v>0</v>
      </c>
      <c r="BL215" s="14" t="s">
        <v>223</v>
      </c>
      <c r="BM215" s="154" t="s">
        <v>452</v>
      </c>
    </row>
    <row r="216" spans="1:65" s="2" customFormat="1" ht="16.5" customHeight="1">
      <c r="A216" s="29"/>
      <c r="B216" s="141"/>
      <c r="C216" s="142" t="s">
        <v>453</v>
      </c>
      <c r="D216" s="142" t="s">
        <v>159</v>
      </c>
      <c r="E216" s="143" t="s">
        <v>454</v>
      </c>
      <c r="F216" s="144" t="s">
        <v>455</v>
      </c>
      <c r="G216" s="145" t="s">
        <v>168</v>
      </c>
      <c r="H216" s="146">
        <v>32</v>
      </c>
      <c r="I216" s="147"/>
      <c r="J216" s="148">
        <f t="shared" si="20"/>
        <v>0</v>
      </c>
      <c r="K216" s="149"/>
      <c r="L216" s="30"/>
      <c r="M216" s="150" t="s">
        <v>1</v>
      </c>
      <c r="N216" s="151" t="s">
        <v>42</v>
      </c>
      <c r="O216" s="55"/>
      <c r="P216" s="152">
        <f t="shared" si="21"/>
        <v>0</v>
      </c>
      <c r="Q216" s="152">
        <v>0</v>
      </c>
      <c r="R216" s="152">
        <f t="shared" si="22"/>
        <v>0</v>
      </c>
      <c r="S216" s="152">
        <v>0.0026</v>
      </c>
      <c r="T216" s="153">
        <f t="shared" si="23"/>
        <v>0.0832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223</v>
      </c>
      <c r="AT216" s="154" t="s">
        <v>159</v>
      </c>
      <c r="AU216" s="154" t="s">
        <v>164</v>
      </c>
      <c r="AY216" s="14" t="s">
        <v>157</v>
      </c>
      <c r="BE216" s="155">
        <f t="shared" si="24"/>
        <v>0</v>
      </c>
      <c r="BF216" s="155">
        <f t="shared" si="25"/>
        <v>0</v>
      </c>
      <c r="BG216" s="155">
        <f t="shared" si="26"/>
        <v>0</v>
      </c>
      <c r="BH216" s="155">
        <f t="shared" si="27"/>
        <v>0</v>
      </c>
      <c r="BI216" s="155">
        <f t="shared" si="28"/>
        <v>0</v>
      </c>
      <c r="BJ216" s="14" t="s">
        <v>164</v>
      </c>
      <c r="BK216" s="155">
        <f t="shared" si="29"/>
        <v>0</v>
      </c>
      <c r="BL216" s="14" t="s">
        <v>223</v>
      </c>
      <c r="BM216" s="154" t="s">
        <v>456</v>
      </c>
    </row>
    <row r="217" spans="1:65" s="2" customFormat="1" ht="16.5" customHeight="1">
      <c r="A217" s="29"/>
      <c r="B217" s="141"/>
      <c r="C217" s="142" t="s">
        <v>457</v>
      </c>
      <c r="D217" s="142" t="s">
        <v>159</v>
      </c>
      <c r="E217" s="143" t="s">
        <v>458</v>
      </c>
      <c r="F217" s="144" t="s">
        <v>459</v>
      </c>
      <c r="G217" s="145" t="s">
        <v>168</v>
      </c>
      <c r="H217" s="146">
        <v>12.3</v>
      </c>
      <c r="I217" s="147"/>
      <c r="J217" s="148">
        <f t="shared" si="20"/>
        <v>0</v>
      </c>
      <c r="K217" s="149"/>
      <c r="L217" s="30"/>
      <c r="M217" s="150" t="s">
        <v>1</v>
      </c>
      <c r="N217" s="151" t="s">
        <v>42</v>
      </c>
      <c r="O217" s="55"/>
      <c r="P217" s="152">
        <f t="shared" si="21"/>
        <v>0</v>
      </c>
      <c r="Q217" s="152">
        <v>0</v>
      </c>
      <c r="R217" s="152">
        <f t="shared" si="22"/>
        <v>0</v>
      </c>
      <c r="S217" s="152">
        <v>0.00394</v>
      </c>
      <c r="T217" s="153">
        <f t="shared" si="23"/>
        <v>0.048462000000000005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223</v>
      </c>
      <c r="AT217" s="154" t="s">
        <v>159</v>
      </c>
      <c r="AU217" s="154" t="s">
        <v>164</v>
      </c>
      <c r="AY217" s="14" t="s">
        <v>157</v>
      </c>
      <c r="BE217" s="155">
        <f t="shared" si="24"/>
        <v>0</v>
      </c>
      <c r="BF217" s="155">
        <f t="shared" si="25"/>
        <v>0</v>
      </c>
      <c r="BG217" s="155">
        <f t="shared" si="26"/>
        <v>0</v>
      </c>
      <c r="BH217" s="155">
        <f t="shared" si="27"/>
        <v>0</v>
      </c>
      <c r="BI217" s="155">
        <f t="shared" si="28"/>
        <v>0</v>
      </c>
      <c r="BJ217" s="14" t="s">
        <v>164</v>
      </c>
      <c r="BK217" s="155">
        <f t="shared" si="29"/>
        <v>0</v>
      </c>
      <c r="BL217" s="14" t="s">
        <v>223</v>
      </c>
      <c r="BM217" s="154" t="s">
        <v>460</v>
      </c>
    </row>
    <row r="218" spans="1:65" s="2" customFormat="1" ht="16.5" customHeight="1">
      <c r="A218" s="29"/>
      <c r="B218" s="141"/>
      <c r="C218" s="142" t="s">
        <v>461</v>
      </c>
      <c r="D218" s="142" t="s">
        <v>159</v>
      </c>
      <c r="E218" s="143" t="s">
        <v>462</v>
      </c>
      <c r="F218" s="144" t="s">
        <v>463</v>
      </c>
      <c r="G218" s="145" t="s">
        <v>168</v>
      </c>
      <c r="H218" s="146">
        <v>3.6</v>
      </c>
      <c r="I218" s="147"/>
      <c r="J218" s="148">
        <f t="shared" si="20"/>
        <v>0</v>
      </c>
      <c r="K218" s="149"/>
      <c r="L218" s="30"/>
      <c r="M218" s="150" t="s">
        <v>1</v>
      </c>
      <c r="N218" s="151" t="s">
        <v>42</v>
      </c>
      <c r="O218" s="55"/>
      <c r="P218" s="152">
        <f t="shared" si="21"/>
        <v>0</v>
      </c>
      <c r="Q218" s="152">
        <v>0</v>
      </c>
      <c r="R218" s="152">
        <f t="shared" si="22"/>
        <v>0</v>
      </c>
      <c r="S218" s="152">
        <v>0.00394</v>
      </c>
      <c r="T218" s="153">
        <f t="shared" si="23"/>
        <v>0.014184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4" t="s">
        <v>223</v>
      </c>
      <c r="AT218" s="154" t="s">
        <v>159</v>
      </c>
      <c r="AU218" s="154" t="s">
        <v>164</v>
      </c>
      <c r="AY218" s="14" t="s">
        <v>157</v>
      </c>
      <c r="BE218" s="155">
        <f t="shared" si="24"/>
        <v>0</v>
      </c>
      <c r="BF218" s="155">
        <f t="shared" si="25"/>
        <v>0</v>
      </c>
      <c r="BG218" s="155">
        <f t="shared" si="26"/>
        <v>0</v>
      </c>
      <c r="BH218" s="155">
        <f t="shared" si="27"/>
        <v>0</v>
      </c>
      <c r="BI218" s="155">
        <f t="shared" si="28"/>
        <v>0</v>
      </c>
      <c r="BJ218" s="14" t="s">
        <v>164</v>
      </c>
      <c r="BK218" s="155">
        <f t="shared" si="29"/>
        <v>0</v>
      </c>
      <c r="BL218" s="14" t="s">
        <v>223</v>
      </c>
      <c r="BM218" s="154" t="s">
        <v>464</v>
      </c>
    </row>
    <row r="219" spans="1:65" s="2" customFormat="1" ht="16.5" customHeight="1">
      <c r="A219" s="29"/>
      <c r="B219" s="141"/>
      <c r="C219" s="142" t="s">
        <v>465</v>
      </c>
      <c r="D219" s="142" t="s">
        <v>159</v>
      </c>
      <c r="E219" s="143" t="s">
        <v>466</v>
      </c>
      <c r="F219" s="144" t="s">
        <v>467</v>
      </c>
      <c r="G219" s="145" t="s">
        <v>168</v>
      </c>
      <c r="H219" s="146">
        <v>3.6</v>
      </c>
      <c r="I219" s="147"/>
      <c r="J219" s="148">
        <f t="shared" si="20"/>
        <v>0</v>
      </c>
      <c r="K219" s="149"/>
      <c r="L219" s="30"/>
      <c r="M219" s="150" t="s">
        <v>1</v>
      </c>
      <c r="N219" s="151" t="s">
        <v>42</v>
      </c>
      <c r="O219" s="55"/>
      <c r="P219" s="152">
        <f t="shared" si="21"/>
        <v>0</v>
      </c>
      <c r="Q219" s="152">
        <v>0</v>
      </c>
      <c r="R219" s="152">
        <f t="shared" si="22"/>
        <v>0</v>
      </c>
      <c r="S219" s="152">
        <v>0</v>
      </c>
      <c r="T219" s="153">
        <f t="shared" si="2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4" t="s">
        <v>223</v>
      </c>
      <c r="AT219" s="154" t="s">
        <v>159</v>
      </c>
      <c r="AU219" s="154" t="s">
        <v>164</v>
      </c>
      <c r="AY219" s="14" t="s">
        <v>157</v>
      </c>
      <c r="BE219" s="155">
        <f t="shared" si="24"/>
        <v>0</v>
      </c>
      <c r="BF219" s="155">
        <f t="shared" si="25"/>
        <v>0</v>
      </c>
      <c r="BG219" s="155">
        <f t="shared" si="26"/>
        <v>0</v>
      </c>
      <c r="BH219" s="155">
        <f t="shared" si="27"/>
        <v>0</v>
      </c>
      <c r="BI219" s="155">
        <f t="shared" si="28"/>
        <v>0</v>
      </c>
      <c r="BJ219" s="14" t="s">
        <v>164</v>
      </c>
      <c r="BK219" s="155">
        <f t="shared" si="29"/>
        <v>0</v>
      </c>
      <c r="BL219" s="14" t="s">
        <v>223</v>
      </c>
      <c r="BM219" s="154" t="s">
        <v>468</v>
      </c>
    </row>
    <row r="220" spans="2:63" s="12" customFormat="1" ht="22.9" customHeight="1">
      <c r="B220" s="128"/>
      <c r="D220" s="129" t="s">
        <v>75</v>
      </c>
      <c r="E220" s="139" t="s">
        <v>469</v>
      </c>
      <c r="F220" s="139" t="s">
        <v>470</v>
      </c>
      <c r="I220" s="131"/>
      <c r="J220" s="140">
        <f>BK220</f>
        <v>0</v>
      </c>
      <c r="L220" s="128"/>
      <c r="M220" s="133"/>
      <c r="N220" s="134"/>
      <c r="O220" s="134"/>
      <c r="P220" s="135">
        <f>SUM(P221:P223)</f>
        <v>0</v>
      </c>
      <c r="Q220" s="134"/>
      <c r="R220" s="135">
        <f>SUM(R221:R223)</f>
        <v>0</v>
      </c>
      <c r="S220" s="134"/>
      <c r="T220" s="136">
        <f>SUM(T221:T223)</f>
        <v>16.339624999999998</v>
      </c>
      <c r="AR220" s="129" t="s">
        <v>164</v>
      </c>
      <c r="AT220" s="137" t="s">
        <v>75</v>
      </c>
      <c r="AU220" s="137" t="s">
        <v>84</v>
      </c>
      <c r="AY220" s="129" t="s">
        <v>157</v>
      </c>
      <c r="BK220" s="138">
        <f>SUM(BK221:BK223)</f>
        <v>0</v>
      </c>
    </row>
    <row r="221" spans="1:65" s="2" customFormat="1" ht="21.75" customHeight="1">
      <c r="A221" s="29"/>
      <c r="B221" s="141"/>
      <c r="C221" s="142" t="s">
        <v>471</v>
      </c>
      <c r="D221" s="142" t="s">
        <v>159</v>
      </c>
      <c r="E221" s="143" t="s">
        <v>472</v>
      </c>
      <c r="F221" s="144" t="s">
        <v>473</v>
      </c>
      <c r="G221" s="145" t="s">
        <v>162</v>
      </c>
      <c r="H221" s="146">
        <v>365.96</v>
      </c>
      <c r="I221" s="147"/>
      <c r="J221" s="148">
        <f>ROUND(I221*H221,2)</f>
        <v>0</v>
      </c>
      <c r="K221" s="149"/>
      <c r="L221" s="30"/>
      <c r="M221" s="150" t="s">
        <v>1</v>
      </c>
      <c r="N221" s="151" t="s">
        <v>42</v>
      </c>
      <c r="O221" s="55"/>
      <c r="P221" s="152">
        <f>O221*H221</f>
        <v>0</v>
      </c>
      <c r="Q221" s="152">
        <v>0</v>
      </c>
      <c r="R221" s="152">
        <f>Q221*H221</f>
        <v>0</v>
      </c>
      <c r="S221" s="152">
        <v>0.0445</v>
      </c>
      <c r="T221" s="153">
        <f>S221*H221</f>
        <v>16.28522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4" t="s">
        <v>223</v>
      </c>
      <c r="AT221" s="154" t="s">
        <v>159</v>
      </c>
      <c r="AU221" s="154" t="s">
        <v>164</v>
      </c>
      <c r="AY221" s="14" t="s">
        <v>157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4" t="s">
        <v>164</v>
      </c>
      <c r="BK221" s="155">
        <f>ROUND(I221*H221,2)</f>
        <v>0</v>
      </c>
      <c r="BL221" s="14" t="s">
        <v>223</v>
      </c>
      <c r="BM221" s="154" t="s">
        <v>474</v>
      </c>
    </row>
    <row r="222" spans="1:65" s="2" customFormat="1" ht="21.75" customHeight="1">
      <c r="A222" s="29"/>
      <c r="B222" s="141"/>
      <c r="C222" s="142" t="s">
        <v>475</v>
      </c>
      <c r="D222" s="142" t="s">
        <v>159</v>
      </c>
      <c r="E222" s="143" t="s">
        <v>476</v>
      </c>
      <c r="F222" s="144" t="s">
        <v>477</v>
      </c>
      <c r="G222" s="145" t="s">
        <v>162</v>
      </c>
      <c r="H222" s="146">
        <v>365.96</v>
      </c>
      <c r="I222" s="147"/>
      <c r="J222" s="148">
        <f>ROUND(I222*H222,2)</f>
        <v>0</v>
      </c>
      <c r="K222" s="149"/>
      <c r="L222" s="30"/>
      <c r="M222" s="150" t="s">
        <v>1</v>
      </c>
      <c r="N222" s="151" t="s">
        <v>42</v>
      </c>
      <c r="O222" s="55"/>
      <c r="P222" s="152">
        <f>O222*H222</f>
        <v>0</v>
      </c>
      <c r="Q222" s="152">
        <v>0</v>
      </c>
      <c r="R222" s="152">
        <f>Q222*H222</f>
        <v>0</v>
      </c>
      <c r="S222" s="152">
        <v>0</v>
      </c>
      <c r="T222" s="153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223</v>
      </c>
      <c r="AT222" s="154" t="s">
        <v>159</v>
      </c>
      <c r="AU222" s="154" t="s">
        <v>164</v>
      </c>
      <c r="AY222" s="14" t="s">
        <v>157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4" t="s">
        <v>164</v>
      </c>
      <c r="BK222" s="155">
        <f>ROUND(I222*H222,2)</f>
        <v>0</v>
      </c>
      <c r="BL222" s="14" t="s">
        <v>223</v>
      </c>
      <c r="BM222" s="154" t="s">
        <v>478</v>
      </c>
    </row>
    <row r="223" spans="1:65" s="2" customFormat="1" ht="21.75" customHeight="1">
      <c r="A223" s="29"/>
      <c r="B223" s="141"/>
      <c r="C223" s="142" t="s">
        <v>479</v>
      </c>
      <c r="D223" s="142" t="s">
        <v>159</v>
      </c>
      <c r="E223" s="143" t="s">
        <v>480</v>
      </c>
      <c r="F223" s="144" t="s">
        <v>481</v>
      </c>
      <c r="G223" s="145" t="s">
        <v>162</v>
      </c>
      <c r="H223" s="146">
        <v>418.5</v>
      </c>
      <c r="I223" s="147"/>
      <c r="J223" s="148">
        <f>ROUND(I223*H223,2)</f>
        <v>0</v>
      </c>
      <c r="K223" s="149"/>
      <c r="L223" s="30"/>
      <c r="M223" s="150" t="s">
        <v>1</v>
      </c>
      <c r="N223" s="151" t="s">
        <v>42</v>
      </c>
      <c r="O223" s="55"/>
      <c r="P223" s="152">
        <f>O223*H223</f>
        <v>0</v>
      </c>
      <c r="Q223" s="152">
        <v>0</v>
      </c>
      <c r="R223" s="152">
        <f>Q223*H223</f>
        <v>0</v>
      </c>
      <c r="S223" s="152">
        <v>0.00013</v>
      </c>
      <c r="T223" s="153">
        <f>S223*H223</f>
        <v>0.054404999999999995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223</v>
      </c>
      <c r="AT223" s="154" t="s">
        <v>159</v>
      </c>
      <c r="AU223" s="154" t="s">
        <v>164</v>
      </c>
      <c r="AY223" s="14" t="s">
        <v>157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4" t="s">
        <v>164</v>
      </c>
      <c r="BK223" s="155">
        <f>ROUND(I223*H223,2)</f>
        <v>0</v>
      </c>
      <c r="BL223" s="14" t="s">
        <v>223</v>
      </c>
      <c r="BM223" s="154" t="s">
        <v>482</v>
      </c>
    </row>
    <row r="224" spans="2:63" s="12" customFormat="1" ht="22.9" customHeight="1">
      <c r="B224" s="128"/>
      <c r="D224" s="129" t="s">
        <v>75</v>
      </c>
      <c r="E224" s="139" t="s">
        <v>483</v>
      </c>
      <c r="F224" s="139" t="s">
        <v>484</v>
      </c>
      <c r="I224" s="131"/>
      <c r="J224" s="140">
        <f>BK224</f>
        <v>0</v>
      </c>
      <c r="L224" s="128"/>
      <c r="M224" s="133"/>
      <c r="N224" s="134"/>
      <c r="O224" s="134"/>
      <c r="P224" s="135">
        <f>SUM(P225:P227)</f>
        <v>0</v>
      </c>
      <c r="Q224" s="134"/>
      <c r="R224" s="135">
        <f>SUM(R225:R227)</f>
        <v>0</v>
      </c>
      <c r="S224" s="134"/>
      <c r="T224" s="136">
        <f>SUM(T225:T227)</f>
        <v>0.3916</v>
      </c>
      <c r="AR224" s="129" t="s">
        <v>164</v>
      </c>
      <c r="AT224" s="137" t="s">
        <v>75</v>
      </c>
      <c r="AU224" s="137" t="s">
        <v>84</v>
      </c>
      <c r="AY224" s="129" t="s">
        <v>157</v>
      </c>
      <c r="BK224" s="138">
        <f>SUM(BK225:BK227)</f>
        <v>0</v>
      </c>
    </row>
    <row r="225" spans="1:65" s="2" customFormat="1" ht="21.75" customHeight="1">
      <c r="A225" s="29"/>
      <c r="B225" s="141"/>
      <c r="C225" s="142" t="s">
        <v>485</v>
      </c>
      <c r="D225" s="142" t="s">
        <v>159</v>
      </c>
      <c r="E225" s="143" t="s">
        <v>486</v>
      </c>
      <c r="F225" s="144" t="s">
        <v>487</v>
      </c>
      <c r="G225" s="145" t="s">
        <v>289</v>
      </c>
      <c r="H225" s="146">
        <v>4</v>
      </c>
      <c r="I225" s="147"/>
      <c r="J225" s="148">
        <f>ROUND(I225*H225,2)</f>
        <v>0</v>
      </c>
      <c r="K225" s="149"/>
      <c r="L225" s="30"/>
      <c r="M225" s="150" t="s">
        <v>1</v>
      </c>
      <c r="N225" s="151" t="s">
        <v>42</v>
      </c>
      <c r="O225" s="55"/>
      <c r="P225" s="152">
        <f>O225*H225</f>
        <v>0</v>
      </c>
      <c r="Q225" s="152">
        <v>0</v>
      </c>
      <c r="R225" s="152">
        <f>Q225*H225</f>
        <v>0</v>
      </c>
      <c r="S225" s="152">
        <v>0.004</v>
      </c>
      <c r="T225" s="153">
        <f>S225*H225</f>
        <v>0.016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4" t="s">
        <v>223</v>
      </c>
      <c r="AT225" s="154" t="s">
        <v>159</v>
      </c>
      <c r="AU225" s="154" t="s">
        <v>164</v>
      </c>
      <c r="AY225" s="14" t="s">
        <v>157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4" t="s">
        <v>164</v>
      </c>
      <c r="BK225" s="155">
        <f>ROUND(I225*H225,2)</f>
        <v>0</v>
      </c>
      <c r="BL225" s="14" t="s">
        <v>223</v>
      </c>
      <c r="BM225" s="154" t="s">
        <v>488</v>
      </c>
    </row>
    <row r="226" spans="1:65" s="2" customFormat="1" ht="21.75" customHeight="1">
      <c r="A226" s="29"/>
      <c r="B226" s="141"/>
      <c r="C226" s="142" t="s">
        <v>489</v>
      </c>
      <c r="D226" s="142" t="s">
        <v>159</v>
      </c>
      <c r="E226" s="143" t="s">
        <v>490</v>
      </c>
      <c r="F226" s="144" t="s">
        <v>491</v>
      </c>
      <c r="G226" s="145" t="s">
        <v>289</v>
      </c>
      <c r="H226" s="146">
        <v>7</v>
      </c>
      <c r="I226" s="147"/>
      <c r="J226" s="148">
        <f>ROUND(I226*H226,2)</f>
        <v>0</v>
      </c>
      <c r="K226" s="149"/>
      <c r="L226" s="30"/>
      <c r="M226" s="150" t="s">
        <v>1</v>
      </c>
      <c r="N226" s="151" t="s">
        <v>42</v>
      </c>
      <c r="O226" s="55"/>
      <c r="P226" s="152">
        <f>O226*H226</f>
        <v>0</v>
      </c>
      <c r="Q226" s="152">
        <v>0</v>
      </c>
      <c r="R226" s="152">
        <f>Q226*H226</f>
        <v>0</v>
      </c>
      <c r="S226" s="152">
        <v>0.006</v>
      </c>
      <c r="T226" s="153">
        <f>S226*H226</f>
        <v>0.042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4" t="s">
        <v>223</v>
      </c>
      <c r="AT226" s="154" t="s">
        <v>159</v>
      </c>
      <c r="AU226" s="154" t="s">
        <v>164</v>
      </c>
      <c r="AY226" s="14" t="s">
        <v>157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4" t="s">
        <v>164</v>
      </c>
      <c r="BK226" s="155">
        <f>ROUND(I226*H226,2)</f>
        <v>0</v>
      </c>
      <c r="BL226" s="14" t="s">
        <v>223</v>
      </c>
      <c r="BM226" s="154" t="s">
        <v>492</v>
      </c>
    </row>
    <row r="227" spans="1:65" s="2" customFormat="1" ht="16.5" customHeight="1">
      <c r="A227" s="29"/>
      <c r="B227" s="141"/>
      <c r="C227" s="142" t="s">
        <v>493</v>
      </c>
      <c r="D227" s="142" t="s">
        <v>159</v>
      </c>
      <c r="E227" s="143" t="s">
        <v>494</v>
      </c>
      <c r="F227" s="144" t="s">
        <v>495</v>
      </c>
      <c r="G227" s="145" t="s">
        <v>289</v>
      </c>
      <c r="H227" s="146">
        <v>8</v>
      </c>
      <c r="I227" s="147"/>
      <c r="J227" s="148">
        <f>ROUND(I227*H227,2)</f>
        <v>0</v>
      </c>
      <c r="K227" s="149"/>
      <c r="L227" s="30"/>
      <c r="M227" s="150" t="s">
        <v>1</v>
      </c>
      <c r="N227" s="151" t="s">
        <v>42</v>
      </c>
      <c r="O227" s="55"/>
      <c r="P227" s="152">
        <f>O227*H227</f>
        <v>0</v>
      </c>
      <c r="Q227" s="152">
        <v>0</v>
      </c>
      <c r="R227" s="152">
        <f>Q227*H227</f>
        <v>0</v>
      </c>
      <c r="S227" s="152">
        <v>0.0417</v>
      </c>
      <c r="T227" s="153">
        <f>S227*H227</f>
        <v>0.3336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223</v>
      </c>
      <c r="AT227" s="154" t="s">
        <v>159</v>
      </c>
      <c r="AU227" s="154" t="s">
        <v>164</v>
      </c>
      <c r="AY227" s="14" t="s">
        <v>157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4" t="s">
        <v>164</v>
      </c>
      <c r="BK227" s="155">
        <f>ROUND(I227*H227,2)</f>
        <v>0</v>
      </c>
      <c r="BL227" s="14" t="s">
        <v>223</v>
      </c>
      <c r="BM227" s="154" t="s">
        <v>496</v>
      </c>
    </row>
    <row r="228" spans="2:63" s="12" customFormat="1" ht="22.9" customHeight="1">
      <c r="B228" s="128"/>
      <c r="D228" s="129" t="s">
        <v>75</v>
      </c>
      <c r="E228" s="139" t="s">
        <v>497</v>
      </c>
      <c r="F228" s="139" t="s">
        <v>498</v>
      </c>
      <c r="I228" s="131"/>
      <c r="J228" s="140">
        <f>BK228</f>
        <v>0</v>
      </c>
      <c r="L228" s="128"/>
      <c r="M228" s="133"/>
      <c r="N228" s="134"/>
      <c r="O228" s="134"/>
      <c r="P228" s="135">
        <f>SUM(P229:P230)</f>
        <v>0</v>
      </c>
      <c r="Q228" s="134"/>
      <c r="R228" s="135">
        <f>SUM(R229:R230)</f>
        <v>0</v>
      </c>
      <c r="S228" s="134"/>
      <c r="T228" s="136">
        <f>SUM(T229:T230)</f>
        <v>0.70316</v>
      </c>
      <c r="AR228" s="129" t="s">
        <v>164</v>
      </c>
      <c r="AT228" s="137" t="s">
        <v>75</v>
      </c>
      <c r="AU228" s="137" t="s">
        <v>84</v>
      </c>
      <c r="AY228" s="129" t="s">
        <v>157</v>
      </c>
      <c r="BK228" s="138">
        <f>SUM(BK229:BK230)</f>
        <v>0</v>
      </c>
    </row>
    <row r="229" spans="1:65" s="2" customFormat="1" ht="33" customHeight="1">
      <c r="A229" s="29"/>
      <c r="B229" s="141"/>
      <c r="C229" s="142" t="s">
        <v>499</v>
      </c>
      <c r="D229" s="142" t="s">
        <v>159</v>
      </c>
      <c r="E229" s="143" t="s">
        <v>500</v>
      </c>
      <c r="F229" s="144" t="s">
        <v>501</v>
      </c>
      <c r="G229" s="145" t="s">
        <v>168</v>
      </c>
      <c r="H229" s="146">
        <v>2.33</v>
      </c>
      <c r="I229" s="147"/>
      <c r="J229" s="148">
        <f>ROUND(I229*H229,2)</f>
        <v>0</v>
      </c>
      <c r="K229" s="149"/>
      <c r="L229" s="30"/>
      <c r="M229" s="150" t="s">
        <v>1</v>
      </c>
      <c r="N229" s="151" t="s">
        <v>42</v>
      </c>
      <c r="O229" s="55"/>
      <c r="P229" s="152">
        <f>O229*H229</f>
        <v>0</v>
      </c>
      <c r="Q229" s="152">
        <v>0</v>
      </c>
      <c r="R229" s="152">
        <f>Q229*H229</f>
        <v>0</v>
      </c>
      <c r="S229" s="152">
        <v>0.016</v>
      </c>
      <c r="T229" s="153">
        <f>S229*H229</f>
        <v>0.03728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4" t="s">
        <v>223</v>
      </c>
      <c r="AT229" s="154" t="s">
        <v>159</v>
      </c>
      <c r="AU229" s="154" t="s">
        <v>164</v>
      </c>
      <c r="AY229" s="14" t="s">
        <v>157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4" t="s">
        <v>164</v>
      </c>
      <c r="BK229" s="155">
        <f>ROUND(I229*H229,2)</f>
        <v>0</v>
      </c>
      <c r="BL229" s="14" t="s">
        <v>223</v>
      </c>
      <c r="BM229" s="154" t="s">
        <v>502</v>
      </c>
    </row>
    <row r="230" spans="1:65" s="2" customFormat="1" ht="33" customHeight="1">
      <c r="A230" s="29"/>
      <c r="B230" s="141"/>
      <c r="C230" s="142" t="s">
        <v>503</v>
      </c>
      <c r="D230" s="142" t="s">
        <v>159</v>
      </c>
      <c r="E230" s="143" t="s">
        <v>504</v>
      </c>
      <c r="F230" s="144" t="s">
        <v>505</v>
      </c>
      <c r="G230" s="145" t="s">
        <v>506</v>
      </c>
      <c r="H230" s="146">
        <v>665.88</v>
      </c>
      <c r="I230" s="147"/>
      <c r="J230" s="148">
        <f>ROUND(I230*H230,2)</f>
        <v>0</v>
      </c>
      <c r="K230" s="149"/>
      <c r="L230" s="30"/>
      <c r="M230" s="150" t="s">
        <v>1</v>
      </c>
      <c r="N230" s="151" t="s">
        <v>42</v>
      </c>
      <c r="O230" s="55"/>
      <c r="P230" s="152">
        <f>O230*H230</f>
        <v>0</v>
      </c>
      <c r="Q230" s="152">
        <v>0</v>
      </c>
      <c r="R230" s="152">
        <f>Q230*H230</f>
        <v>0</v>
      </c>
      <c r="S230" s="152">
        <v>0.001</v>
      </c>
      <c r="T230" s="153">
        <f>S230*H230</f>
        <v>0.66588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4" t="s">
        <v>223</v>
      </c>
      <c r="AT230" s="154" t="s">
        <v>159</v>
      </c>
      <c r="AU230" s="154" t="s">
        <v>164</v>
      </c>
      <c r="AY230" s="14" t="s">
        <v>157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4" t="s">
        <v>164</v>
      </c>
      <c r="BK230" s="155">
        <f>ROUND(I230*H230,2)</f>
        <v>0</v>
      </c>
      <c r="BL230" s="14" t="s">
        <v>223</v>
      </c>
      <c r="BM230" s="154" t="s">
        <v>507</v>
      </c>
    </row>
    <row r="231" spans="2:63" s="12" customFormat="1" ht="22.9" customHeight="1">
      <c r="B231" s="128"/>
      <c r="D231" s="129" t="s">
        <v>75</v>
      </c>
      <c r="E231" s="139" t="s">
        <v>508</v>
      </c>
      <c r="F231" s="139" t="s">
        <v>509</v>
      </c>
      <c r="I231" s="131"/>
      <c r="J231" s="140">
        <f>BK231</f>
        <v>0</v>
      </c>
      <c r="L231" s="128"/>
      <c r="M231" s="133"/>
      <c r="N231" s="134"/>
      <c r="O231" s="134"/>
      <c r="P231" s="135">
        <f>SUM(P232:P233)</f>
        <v>0</v>
      </c>
      <c r="Q231" s="134"/>
      <c r="R231" s="135">
        <f>SUM(R232:R233)</f>
        <v>0</v>
      </c>
      <c r="S231" s="134"/>
      <c r="T231" s="136">
        <f>SUM(T232:T233)</f>
        <v>0.75654</v>
      </c>
      <c r="AR231" s="129" t="s">
        <v>164</v>
      </c>
      <c r="AT231" s="137" t="s">
        <v>75</v>
      </c>
      <c r="AU231" s="137" t="s">
        <v>84</v>
      </c>
      <c r="AY231" s="129" t="s">
        <v>157</v>
      </c>
      <c r="BK231" s="138">
        <f>SUM(BK232:BK233)</f>
        <v>0</v>
      </c>
    </row>
    <row r="232" spans="1:65" s="2" customFormat="1" ht="21.75" customHeight="1">
      <c r="A232" s="29"/>
      <c r="B232" s="141"/>
      <c r="C232" s="142" t="s">
        <v>510</v>
      </c>
      <c r="D232" s="142" t="s">
        <v>159</v>
      </c>
      <c r="E232" s="143" t="s">
        <v>511</v>
      </c>
      <c r="F232" s="144" t="s">
        <v>512</v>
      </c>
      <c r="G232" s="145" t="s">
        <v>162</v>
      </c>
      <c r="H232" s="146">
        <v>239.73</v>
      </c>
      <c r="I232" s="147"/>
      <c r="J232" s="148">
        <f>ROUND(I232*H232,2)</f>
        <v>0</v>
      </c>
      <c r="K232" s="149"/>
      <c r="L232" s="30"/>
      <c r="M232" s="150" t="s">
        <v>1</v>
      </c>
      <c r="N232" s="151" t="s">
        <v>42</v>
      </c>
      <c r="O232" s="55"/>
      <c r="P232" s="152">
        <f>O232*H232</f>
        <v>0</v>
      </c>
      <c r="Q232" s="152">
        <v>0</v>
      </c>
      <c r="R232" s="152">
        <f>Q232*H232</f>
        <v>0</v>
      </c>
      <c r="S232" s="152">
        <v>0.003</v>
      </c>
      <c r="T232" s="153">
        <f>S232*H232</f>
        <v>0.71919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4" t="s">
        <v>223</v>
      </c>
      <c r="AT232" s="154" t="s">
        <v>159</v>
      </c>
      <c r="AU232" s="154" t="s">
        <v>164</v>
      </c>
      <c r="AY232" s="14" t="s">
        <v>157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4" t="s">
        <v>164</v>
      </c>
      <c r="BK232" s="155">
        <f>ROUND(I232*H232,2)</f>
        <v>0</v>
      </c>
      <c r="BL232" s="14" t="s">
        <v>223</v>
      </c>
      <c r="BM232" s="154" t="s">
        <v>513</v>
      </c>
    </row>
    <row r="233" spans="1:65" s="2" customFormat="1" ht="21.75" customHeight="1">
      <c r="A233" s="29"/>
      <c r="B233" s="141"/>
      <c r="C233" s="142" t="s">
        <v>514</v>
      </c>
      <c r="D233" s="142" t="s">
        <v>159</v>
      </c>
      <c r="E233" s="143" t="s">
        <v>515</v>
      </c>
      <c r="F233" s="144" t="s">
        <v>516</v>
      </c>
      <c r="G233" s="145" t="s">
        <v>168</v>
      </c>
      <c r="H233" s="146">
        <v>124.5</v>
      </c>
      <c r="I233" s="147"/>
      <c r="J233" s="148">
        <f>ROUND(I233*H233,2)</f>
        <v>0</v>
      </c>
      <c r="K233" s="149"/>
      <c r="L233" s="30"/>
      <c r="M233" s="167" t="s">
        <v>1</v>
      </c>
      <c r="N233" s="168" t="s">
        <v>42</v>
      </c>
      <c r="O233" s="169"/>
      <c r="P233" s="170">
        <f>O233*H233</f>
        <v>0</v>
      </c>
      <c r="Q233" s="170">
        <v>0</v>
      </c>
      <c r="R233" s="170">
        <f>Q233*H233</f>
        <v>0</v>
      </c>
      <c r="S233" s="170">
        <v>0.0003</v>
      </c>
      <c r="T233" s="171">
        <f>S233*H233</f>
        <v>0.037349999999999994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4" t="s">
        <v>223</v>
      </c>
      <c r="AT233" s="154" t="s">
        <v>159</v>
      </c>
      <c r="AU233" s="154" t="s">
        <v>164</v>
      </c>
      <c r="AY233" s="14" t="s">
        <v>157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4" t="s">
        <v>164</v>
      </c>
      <c r="BK233" s="155">
        <f>ROUND(I233*H233,2)</f>
        <v>0</v>
      </c>
      <c r="BL233" s="14" t="s">
        <v>223</v>
      </c>
      <c r="BM233" s="154" t="s">
        <v>517</v>
      </c>
    </row>
    <row r="234" spans="1:31" s="2" customFormat="1" ht="6.95" customHeight="1">
      <c r="A234" s="29"/>
      <c r="B234" s="44"/>
      <c r="C234" s="45"/>
      <c r="D234" s="45"/>
      <c r="E234" s="45"/>
      <c r="F234" s="45"/>
      <c r="G234" s="45"/>
      <c r="H234" s="45"/>
      <c r="I234" s="45"/>
      <c r="J234" s="45"/>
      <c r="K234" s="45"/>
      <c r="L234" s="30"/>
      <c r="M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</row>
  </sheetData>
  <autoFilter ref="C133:K233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88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116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26.25" customHeight="1">
      <c r="B7" s="17"/>
      <c r="E7" s="215" t="str">
        <f>'Rekapitulace stavby'!K6</f>
        <v>Stavební úpravy, přístavba a nástavba objektu chráněného bydlení - Kaplice č.p. 45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7" t="s">
        <v>518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2" t="str">
        <f>'Rekapitulace stavby'!AN8</f>
        <v>20. 10. 2020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183"/>
      <c r="G18" s="183"/>
      <c r="H18" s="183"/>
      <c r="I18" s="24" t="s">
        <v>27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25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26</v>
      </c>
      <c r="F21" s="29"/>
      <c r="G21" s="29"/>
      <c r="H21" s="29"/>
      <c r="I21" s="24" t="s">
        <v>27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25</v>
      </c>
      <c r="J23" s="22" t="s">
        <v>33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27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ROUND(J142,2)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40</v>
      </c>
      <c r="E33" s="24" t="s">
        <v>41</v>
      </c>
      <c r="F33" s="96">
        <f>ROUND((SUM(BE142:BE538)),2)</f>
        <v>0</v>
      </c>
      <c r="G33" s="29"/>
      <c r="H33" s="29"/>
      <c r="I33" s="97">
        <v>0.21</v>
      </c>
      <c r="J33" s="96">
        <f>ROUND(((SUM(BE142:BE538))*I33),2)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96">
        <f>ROUND((SUM(BF142:BF538)),2)</f>
        <v>0</v>
      </c>
      <c r="G34" s="29"/>
      <c r="H34" s="29"/>
      <c r="I34" s="97">
        <v>0.15</v>
      </c>
      <c r="J34" s="96">
        <f>ROUND(((SUM(BF142:BF538))*I34),2)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43</v>
      </c>
      <c r="F35" s="96">
        <f>ROUND((SUM(BG142:BG538)),2)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44</v>
      </c>
      <c r="F36" s="96">
        <f>ROUND((SUM(BH142:BH538)),2)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45</v>
      </c>
      <c r="F37" s="96">
        <f>ROUND((SUM(BI142:BI538)),2)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15" t="str">
        <f>E7</f>
        <v>Stavební úpravy, přístavba a nástavba objektu chráněného bydlení - Kaplice č.p. 45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7" t="str">
        <f>E9</f>
        <v>02 - Stavební úpravy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>p.č.st. 184 a 185 v k.ú. Kaplice</v>
      </c>
      <c r="G89" s="29"/>
      <c r="H89" s="29"/>
      <c r="I89" s="24" t="s">
        <v>22</v>
      </c>
      <c r="J89" s="52" t="str">
        <f>IF(J12="","",J12)</f>
        <v>20. 10. 2020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24</v>
      </c>
      <c r="D91" s="29"/>
      <c r="E91" s="29"/>
      <c r="F91" s="22" t="str">
        <f>E15</f>
        <v>Ing. arch. Arnošt Janko</v>
      </c>
      <c r="G91" s="29"/>
      <c r="H91" s="29"/>
      <c r="I91" s="24" t="s">
        <v>30</v>
      </c>
      <c r="J91" s="27" t="str">
        <f>E21</f>
        <v>Ing. arch. Arnošt Janko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HAVO Consult s.r.o.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120</v>
      </c>
      <c r="D94" s="98"/>
      <c r="E94" s="98"/>
      <c r="F94" s="98"/>
      <c r="G94" s="98"/>
      <c r="H94" s="98"/>
      <c r="I94" s="98"/>
      <c r="J94" s="107" t="s">
        <v>121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122</v>
      </c>
      <c r="D96" s="29"/>
      <c r="E96" s="29"/>
      <c r="F96" s="29"/>
      <c r="G96" s="29"/>
      <c r="H96" s="29"/>
      <c r="I96" s="29"/>
      <c r="J96" s="68">
        <f>J142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2:12" s="9" customFormat="1" ht="24.95" customHeight="1">
      <c r="B97" s="109"/>
      <c r="D97" s="110" t="s">
        <v>124</v>
      </c>
      <c r="E97" s="111"/>
      <c r="F97" s="111"/>
      <c r="G97" s="111"/>
      <c r="H97" s="111"/>
      <c r="I97" s="111"/>
      <c r="J97" s="112">
        <f>J143</f>
        <v>0</v>
      </c>
      <c r="L97" s="109"/>
    </row>
    <row r="98" spans="2:12" s="10" customFormat="1" ht="19.9" customHeight="1">
      <c r="B98" s="113"/>
      <c r="D98" s="114" t="s">
        <v>125</v>
      </c>
      <c r="E98" s="115"/>
      <c r="F98" s="115"/>
      <c r="G98" s="115"/>
      <c r="H98" s="115"/>
      <c r="I98" s="115"/>
      <c r="J98" s="116">
        <f>J144</f>
        <v>0</v>
      </c>
      <c r="L98" s="113"/>
    </row>
    <row r="99" spans="2:12" s="10" customFormat="1" ht="19.9" customHeight="1">
      <c r="B99" s="113"/>
      <c r="D99" s="114" t="s">
        <v>519</v>
      </c>
      <c r="E99" s="115"/>
      <c r="F99" s="115"/>
      <c r="G99" s="115"/>
      <c r="H99" s="115"/>
      <c r="I99" s="115"/>
      <c r="J99" s="116">
        <f>J157</f>
        <v>0</v>
      </c>
      <c r="L99" s="113"/>
    </row>
    <row r="100" spans="2:12" s="10" customFormat="1" ht="19.9" customHeight="1">
      <c r="B100" s="113"/>
      <c r="D100" s="114" t="s">
        <v>126</v>
      </c>
      <c r="E100" s="115"/>
      <c r="F100" s="115"/>
      <c r="G100" s="115"/>
      <c r="H100" s="115"/>
      <c r="I100" s="115"/>
      <c r="J100" s="116">
        <f>J172</f>
        <v>0</v>
      </c>
      <c r="L100" s="113"/>
    </row>
    <row r="101" spans="2:12" s="10" customFormat="1" ht="19.9" customHeight="1">
      <c r="B101" s="113"/>
      <c r="D101" s="114" t="s">
        <v>520</v>
      </c>
      <c r="E101" s="115"/>
      <c r="F101" s="115"/>
      <c r="G101" s="115"/>
      <c r="H101" s="115"/>
      <c r="I101" s="115"/>
      <c r="J101" s="116">
        <f>J195</f>
        <v>0</v>
      </c>
      <c r="L101" s="113"/>
    </row>
    <row r="102" spans="2:12" s="10" customFormat="1" ht="19.9" customHeight="1">
      <c r="B102" s="113"/>
      <c r="D102" s="114" t="s">
        <v>521</v>
      </c>
      <c r="E102" s="115"/>
      <c r="F102" s="115"/>
      <c r="G102" s="115"/>
      <c r="H102" s="115"/>
      <c r="I102" s="115"/>
      <c r="J102" s="116">
        <f>J225</f>
        <v>0</v>
      </c>
      <c r="L102" s="113"/>
    </row>
    <row r="103" spans="2:12" s="10" customFormat="1" ht="19.9" customHeight="1">
      <c r="B103" s="113"/>
      <c r="D103" s="114" t="s">
        <v>522</v>
      </c>
      <c r="E103" s="115"/>
      <c r="F103" s="115"/>
      <c r="G103" s="115"/>
      <c r="H103" s="115"/>
      <c r="I103" s="115"/>
      <c r="J103" s="116">
        <f>J235</f>
        <v>0</v>
      </c>
      <c r="L103" s="113"/>
    </row>
    <row r="104" spans="2:12" s="10" customFormat="1" ht="19.9" customHeight="1">
      <c r="B104" s="113"/>
      <c r="D104" s="114" t="s">
        <v>127</v>
      </c>
      <c r="E104" s="115"/>
      <c r="F104" s="115"/>
      <c r="G104" s="115"/>
      <c r="H104" s="115"/>
      <c r="I104" s="115"/>
      <c r="J104" s="116">
        <f>J266</f>
        <v>0</v>
      </c>
      <c r="L104" s="113"/>
    </row>
    <row r="105" spans="2:12" s="10" customFormat="1" ht="19.9" customHeight="1">
      <c r="B105" s="113"/>
      <c r="D105" s="114" t="s">
        <v>129</v>
      </c>
      <c r="E105" s="115"/>
      <c r="F105" s="115"/>
      <c r="G105" s="115"/>
      <c r="H105" s="115"/>
      <c r="I105" s="115"/>
      <c r="J105" s="116">
        <f>J279</f>
        <v>0</v>
      </c>
      <c r="L105" s="113"/>
    </row>
    <row r="106" spans="2:12" s="9" customFormat="1" ht="24.95" customHeight="1">
      <c r="B106" s="109"/>
      <c r="D106" s="110" t="s">
        <v>130</v>
      </c>
      <c r="E106" s="111"/>
      <c r="F106" s="111"/>
      <c r="G106" s="111"/>
      <c r="H106" s="111"/>
      <c r="I106" s="111"/>
      <c r="J106" s="112">
        <f>J281</f>
        <v>0</v>
      </c>
      <c r="L106" s="109"/>
    </row>
    <row r="107" spans="2:12" s="10" customFormat="1" ht="19.9" customHeight="1">
      <c r="B107" s="113"/>
      <c r="D107" s="114" t="s">
        <v>523</v>
      </c>
      <c r="E107" s="115"/>
      <c r="F107" s="115"/>
      <c r="G107" s="115"/>
      <c r="H107" s="115"/>
      <c r="I107" s="115"/>
      <c r="J107" s="116">
        <f>J282</f>
        <v>0</v>
      </c>
      <c r="L107" s="113"/>
    </row>
    <row r="108" spans="2:12" s="10" customFormat="1" ht="19.9" customHeight="1">
      <c r="B108" s="113"/>
      <c r="D108" s="114" t="s">
        <v>524</v>
      </c>
      <c r="E108" s="115"/>
      <c r="F108" s="115"/>
      <c r="G108" s="115"/>
      <c r="H108" s="115"/>
      <c r="I108" s="115"/>
      <c r="J108" s="116">
        <f>J296</f>
        <v>0</v>
      </c>
      <c r="L108" s="113"/>
    </row>
    <row r="109" spans="2:12" s="10" customFormat="1" ht="19.9" customHeight="1">
      <c r="B109" s="113"/>
      <c r="D109" s="114" t="s">
        <v>525</v>
      </c>
      <c r="E109" s="115"/>
      <c r="F109" s="115"/>
      <c r="G109" s="115"/>
      <c r="H109" s="115"/>
      <c r="I109" s="115"/>
      <c r="J109" s="116">
        <f>J315</f>
        <v>0</v>
      </c>
      <c r="L109" s="113"/>
    </row>
    <row r="110" spans="2:12" s="10" customFormat="1" ht="19.9" customHeight="1">
      <c r="B110" s="113"/>
      <c r="D110" s="114" t="s">
        <v>131</v>
      </c>
      <c r="E110" s="115"/>
      <c r="F110" s="115"/>
      <c r="G110" s="115"/>
      <c r="H110" s="115"/>
      <c r="I110" s="115"/>
      <c r="J110" s="116">
        <f>J343</f>
        <v>0</v>
      </c>
      <c r="L110" s="113"/>
    </row>
    <row r="111" spans="2:12" s="10" customFormat="1" ht="19.9" customHeight="1">
      <c r="B111" s="113"/>
      <c r="D111" s="114" t="s">
        <v>135</v>
      </c>
      <c r="E111" s="115"/>
      <c r="F111" s="115"/>
      <c r="G111" s="115"/>
      <c r="H111" s="115"/>
      <c r="I111" s="115"/>
      <c r="J111" s="116">
        <f>J347</f>
        <v>0</v>
      </c>
      <c r="L111" s="113"/>
    </row>
    <row r="112" spans="2:12" s="10" customFormat="1" ht="19.9" customHeight="1">
      <c r="B112" s="113"/>
      <c r="D112" s="114" t="s">
        <v>136</v>
      </c>
      <c r="E112" s="115"/>
      <c r="F112" s="115"/>
      <c r="G112" s="115"/>
      <c r="H112" s="115"/>
      <c r="I112" s="115"/>
      <c r="J112" s="116">
        <f>J367</f>
        <v>0</v>
      </c>
      <c r="L112" s="113"/>
    </row>
    <row r="113" spans="2:12" s="10" customFormat="1" ht="19.9" customHeight="1">
      <c r="B113" s="113"/>
      <c r="D113" s="114" t="s">
        <v>137</v>
      </c>
      <c r="E113" s="115"/>
      <c r="F113" s="115"/>
      <c r="G113" s="115"/>
      <c r="H113" s="115"/>
      <c r="I113" s="115"/>
      <c r="J113" s="116">
        <f>J390</f>
        <v>0</v>
      </c>
      <c r="L113" s="113"/>
    </row>
    <row r="114" spans="2:12" s="10" customFormat="1" ht="19.9" customHeight="1">
      <c r="B114" s="113"/>
      <c r="D114" s="114" t="s">
        <v>138</v>
      </c>
      <c r="E114" s="115"/>
      <c r="F114" s="115"/>
      <c r="G114" s="115"/>
      <c r="H114" s="115"/>
      <c r="I114" s="115"/>
      <c r="J114" s="116">
        <f>J408</f>
        <v>0</v>
      </c>
      <c r="L114" s="113"/>
    </row>
    <row r="115" spans="2:12" s="10" customFormat="1" ht="19.9" customHeight="1">
      <c r="B115" s="113"/>
      <c r="D115" s="114" t="s">
        <v>139</v>
      </c>
      <c r="E115" s="115"/>
      <c r="F115" s="115"/>
      <c r="G115" s="115"/>
      <c r="H115" s="115"/>
      <c r="I115" s="115"/>
      <c r="J115" s="116">
        <f>J427</f>
        <v>0</v>
      </c>
      <c r="L115" s="113"/>
    </row>
    <row r="116" spans="2:12" s="10" customFormat="1" ht="19.9" customHeight="1">
      <c r="B116" s="113"/>
      <c r="D116" s="114" t="s">
        <v>140</v>
      </c>
      <c r="E116" s="115"/>
      <c r="F116" s="115"/>
      <c r="G116" s="115"/>
      <c r="H116" s="115"/>
      <c r="I116" s="115"/>
      <c r="J116" s="116">
        <f>J465</f>
        <v>0</v>
      </c>
      <c r="L116" s="113"/>
    </row>
    <row r="117" spans="2:12" s="10" customFormat="1" ht="19.9" customHeight="1">
      <c r="B117" s="113"/>
      <c r="D117" s="114" t="s">
        <v>526</v>
      </c>
      <c r="E117" s="115"/>
      <c r="F117" s="115"/>
      <c r="G117" s="115"/>
      <c r="H117" s="115"/>
      <c r="I117" s="115"/>
      <c r="J117" s="116">
        <f>J472</f>
        <v>0</v>
      </c>
      <c r="L117" s="113"/>
    </row>
    <row r="118" spans="2:12" s="10" customFormat="1" ht="19.9" customHeight="1">
      <c r="B118" s="113"/>
      <c r="D118" s="114" t="s">
        <v>141</v>
      </c>
      <c r="E118" s="115"/>
      <c r="F118" s="115"/>
      <c r="G118" s="115"/>
      <c r="H118" s="115"/>
      <c r="I118" s="115"/>
      <c r="J118" s="116">
        <f>J491</f>
        <v>0</v>
      </c>
      <c r="L118" s="113"/>
    </row>
    <row r="119" spans="2:12" s="10" customFormat="1" ht="19.9" customHeight="1">
      <c r="B119" s="113"/>
      <c r="D119" s="114" t="s">
        <v>527</v>
      </c>
      <c r="E119" s="115"/>
      <c r="F119" s="115"/>
      <c r="G119" s="115"/>
      <c r="H119" s="115"/>
      <c r="I119" s="115"/>
      <c r="J119" s="116">
        <f>J501</f>
        <v>0</v>
      </c>
      <c r="L119" s="113"/>
    </row>
    <row r="120" spans="2:12" s="10" customFormat="1" ht="19.9" customHeight="1">
      <c r="B120" s="113"/>
      <c r="D120" s="114" t="s">
        <v>528</v>
      </c>
      <c r="E120" s="115"/>
      <c r="F120" s="115"/>
      <c r="G120" s="115"/>
      <c r="H120" s="115"/>
      <c r="I120" s="115"/>
      <c r="J120" s="116">
        <f>J520</f>
        <v>0</v>
      </c>
      <c r="L120" s="113"/>
    </row>
    <row r="121" spans="2:12" s="10" customFormat="1" ht="19.9" customHeight="1">
      <c r="B121" s="113"/>
      <c r="D121" s="114" t="s">
        <v>529</v>
      </c>
      <c r="E121" s="115"/>
      <c r="F121" s="115"/>
      <c r="G121" s="115"/>
      <c r="H121" s="115"/>
      <c r="I121" s="115"/>
      <c r="J121" s="116">
        <f>J533</f>
        <v>0</v>
      </c>
      <c r="L121" s="113"/>
    </row>
    <row r="122" spans="2:12" s="10" customFormat="1" ht="19.9" customHeight="1">
      <c r="B122" s="113"/>
      <c r="D122" s="114" t="s">
        <v>530</v>
      </c>
      <c r="E122" s="115"/>
      <c r="F122" s="115"/>
      <c r="G122" s="115"/>
      <c r="H122" s="115"/>
      <c r="I122" s="115"/>
      <c r="J122" s="116">
        <f>J537</f>
        <v>0</v>
      </c>
      <c r="L122" s="113"/>
    </row>
    <row r="123" spans="1:31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31" s="2" customFormat="1" ht="6.95" customHeight="1">
      <c r="A128" s="29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24.95" customHeight="1">
      <c r="A129" s="29"/>
      <c r="B129" s="30"/>
      <c r="C129" s="18" t="s">
        <v>142</v>
      </c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2" customFormat="1" ht="12" customHeight="1">
      <c r="A131" s="29"/>
      <c r="B131" s="30"/>
      <c r="C131" s="24" t="s">
        <v>16</v>
      </c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2" customFormat="1" ht="26.25" customHeight="1">
      <c r="A132" s="29"/>
      <c r="B132" s="30"/>
      <c r="C132" s="29"/>
      <c r="D132" s="29"/>
      <c r="E132" s="215" t="str">
        <f>E7</f>
        <v>Stavební úpravy, přístavba a nástavba objektu chráněného bydlení - Kaplice č.p. 45</v>
      </c>
      <c r="F132" s="216"/>
      <c r="G132" s="216"/>
      <c r="H132" s="216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2" customFormat="1" ht="12" customHeight="1">
      <c r="A133" s="29"/>
      <c r="B133" s="30"/>
      <c r="C133" s="24" t="s">
        <v>117</v>
      </c>
      <c r="D133" s="29"/>
      <c r="E133" s="29"/>
      <c r="F133" s="29"/>
      <c r="G133" s="29"/>
      <c r="H133" s="29"/>
      <c r="I133" s="29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2" customFormat="1" ht="16.5" customHeight="1">
      <c r="A134" s="29"/>
      <c r="B134" s="30"/>
      <c r="C134" s="29"/>
      <c r="D134" s="29"/>
      <c r="E134" s="207" t="str">
        <f>E9</f>
        <v>02 - Stavební úpravy</v>
      </c>
      <c r="F134" s="214"/>
      <c r="G134" s="214"/>
      <c r="H134" s="214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s="2" customFormat="1" ht="12" customHeight="1">
      <c r="A136" s="29"/>
      <c r="B136" s="30"/>
      <c r="C136" s="24" t="s">
        <v>20</v>
      </c>
      <c r="D136" s="29"/>
      <c r="E136" s="29"/>
      <c r="F136" s="22" t="str">
        <f>F12</f>
        <v>p.č.st. 184 a 185 v k.ú. Kaplice</v>
      </c>
      <c r="G136" s="29"/>
      <c r="H136" s="29"/>
      <c r="I136" s="24" t="s">
        <v>22</v>
      </c>
      <c r="J136" s="52" t="str">
        <f>IF(J12="","",J12)</f>
        <v>20. 10. 2020</v>
      </c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31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s="2" customFormat="1" ht="25.7" customHeight="1">
      <c r="A138" s="29"/>
      <c r="B138" s="30"/>
      <c r="C138" s="24" t="s">
        <v>24</v>
      </c>
      <c r="D138" s="29"/>
      <c r="E138" s="29"/>
      <c r="F138" s="22" t="str">
        <f>E15</f>
        <v>Ing. arch. Arnošt Janko</v>
      </c>
      <c r="G138" s="29"/>
      <c r="H138" s="29"/>
      <c r="I138" s="24" t="s">
        <v>30</v>
      </c>
      <c r="J138" s="27" t="str">
        <f>E21</f>
        <v>Ing. arch. Arnošt Janko</v>
      </c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31" s="2" customFormat="1" ht="15.2" customHeight="1">
      <c r="A139" s="29"/>
      <c r="B139" s="30"/>
      <c r="C139" s="24" t="s">
        <v>28</v>
      </c>
      <c r="D139" s="29"/>
      <c r="E139" s="29"/>
      <c r="F139" s="22" t="str">
        <f>IF(E18="","",E18)</f>
        <v>Vyplň údaj</v>
      </c>
      <c r="G139" s="29"/>
      <c r="H139" s="29"/>
      <c r="I139" s="24" t="s">
        <v>32</v>
      </c>
      <c r="J139" s="27" t="str">
        <f>E24</f>
        <v>HAVO Consult s.r.o.</v>
      </c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31" s="11" customFormat="1" ht="29.25" customHeight="1">
      <c r="A141" s="117"/>
      <c r="B141" s="118"/>
      <c r="C141" s="119" t="s">
        <v>143</v>
      </c>
      <c r="D141" s="120" t="s">
        <v>61</v>
      </c>
      <c r="E141" s="120" t="s">
        <v>57</v>
      </c>
      <c r="F141" s="120" t="s">
        <v>58</v>
      </c>
      <c r="G141" s="120" t="s">
        <v>144</v>
      </c>
      <c r="H141" s="120" t="s">
        <v>145</v>
      </c>
      <c r="I141" s="120" t="s">
        <v>146</v>
      </c>
      <c r="J141" s="121" t="s">
        <v>121</v>
      </c>
      <c r="K141" s="122" t="s">
        <v>147</v>
      </c>
      <c r="L141" s="123"/>
      <c r="M141" s="59" t="s">
        <v>1</v>
      </c>
      <c r="N141" s="60" t="s">
        <v>40</v>
      </c>
      <c r="O141" s="60" t="s">
        <v>148</v>
      </c>
      <c r="P141" s="60" t="s">
        <v>149</v>
      </c>
      <c r="Q141" s="60" t="s">
        <v>150</v>
      </c>
      <c r="R141" s="60" t="s">
        <v>151</v>
      </c>
      <c r="S141" s="60" t="s">
        <v>152</v>
      </c>
      <c r="T141" s="61" t="s">
        <v>153</v>
      </c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</row>
    <row r="142" spans="1:63" s="2" customFormat="1" ht="22.9" customHeight="1">
      <c r="A142" s="29"/>
      <c r="B142" s="30"/>
      <c r="C142" s="66" t="s">
        <v>154</v>
      </c>
      <c r="D142" s="29"/>
      <c r="E142" s="29"/>
      <c r="F142" s="29"/>
      <c r="G142" s="29"/>
      <c r="H142" s="29"/>
      <c r="I142" s="29"/>
      <c r="J142" s="124">
        <f>BK142</f>
        <v>0</v>
      </c>
      <c r="K142" s="29"/>
      <c r="L142" s="30"/>
      <c r="M142" s="62"/>
      <c r="N142" s="53"/>
      <c r="O142" s="63"/>
      <c r="P142" s="125">
        <f>P143+P281</f>
        <v>0</v>
      </c>
      <c r="Q142" s="63"/>
      <c r="R142" s="125">
        <f>R143+R281</f>
        <v>815.0684298199999</v>
      </c>
      <c r="S142" s="63"/>
      <c r="T142" s="126">
        <f>T143+T281</f>
        <v>0.152409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75</v>
      </c>
      <c r="AU142" s="14" t="s">
        <v>123</v>
      </c>
      <c r="BK142" s="127">
        <f>BK143+BK281</f>
        <v>0</v>
      </c>
    </row>
    <row r="143" spans="2:63" s="12" customFormat="1" ht="25.9" customHeight="1">
      <c r="B143" s="128"/>
      <c r="D143" s="129" t="s">
        <v>75</v>
      </c>
      <c r="E143" s="130" t="s">
        <v>155</v>
      </c>
      <c r="F143" s="130" t="s">
        <v>156</v>
      </c>
      <c r="I143" s="131"/>
      <c r="J143" s="132">
        <f>BK143</f>
        <v>0</v>
      </c>
      <c r="L143" s="128"/>
      <c r="M143" s="133"/>
      <c r="N143" s="134"/>
      <c r="O143" s="134"/>
      <c r="P143" s="135">
        <f>P144+P157+P172+P195+P225+P235+P266+P279</f>
        <v>0</v>
      </c>
      <c r="Q143" s="134"/>
      <c r="R143" s="135">
        <f>R144+R157+R172+R195+R225+R235+R266+R279</f>
        <v>740.6813582099999</v>
      </c>
      <c r="S143" s="134"/>
      <c r="T143" s="136">
        <f>T144+T157+T172+T195+T225+T235+T266+T279</f>
        <v>0</v>
      </c>
      <c r="AR143" s="129" t="s">
        <v>84</v>
      </c>
      <c r="AT143" s="137" t="s">
        <v>75</v>
      </c>
      <c r="AU143" s="137" t="s">
        <v>76</v>
      </c>
      <c r="AY143" s="129" t="s">
        <v>157</v>
      </c>
      <c r="BK143" s="138">
        <f>BK144+BK157+BK172+BK195+BK225+BK235+BK266+BK279</f>
        <v>0</v>
      </c>
    </row>
    <row r="144" spans="2:63" s="12" customFormat="1" ht="22.9" customHeight="1">
      <c r="B144" s="128"/>
      <c r="D144" s="129" t="s">
        <v>75</v>
      </c>
      <c r="E144" s="139" t="s">
        <v>84</v>
      </c>
      <c r="F144" s="139" t="s">
        <v>158</v>
      </c>
      <c r="I144" s="131"/>
      <c r="J144" s="140">
        <f>BK144</f>
        <v>0</v>
      </c>
      <c r="L144" s="128"/>
      <c r="M144" s="133"/>
      <c r="N144" s="134"/>
      <c r="O144" s="134"/>
      <c r="P144" s="135">
        <f>SUM(P145:P156)</f>
        <v>0</v>
      </c>
      <c r="Q144" s="134"/>
      <c r="R144" s="135">
        <f>SUM(R145:R156)</f>
        <v>0</v>
      </c>
      <c r="S144" s="134"/>
      <c r="T144" s="136">
        <f>SUM(T145:T156)</f>
        <v>0</v>
      </c>
      <c r="AR144" s="129" t="s">
        <v>84</v>
      </c>
      <c r="AT144" s="137" t="s">
        <v>75</v>
      </c>
      <c r="AU144" s="137" t="s">
        <v>84</v>
      </c>
      <c r="AY144" s="129" t="s">
        <v>157</v>
      </c>
      <c r="BK144" s="138">
        <f>SUM(BK145:BK156)</f>
        <v>0</v>
      </c>
    </row>
    <row r="145" spans="1:65" s="2" customFormat="1" ht="21.75" customHeight="1">
      <c r="A145" s="29"/>
      <c r="B145" s="141"/>
      <c r="C145" s="142" t="s">
        <v>84</v>
      </c>
      <c r="D145" s="142" t="s">
        <v>159</v>
      </c>
      <c r="E145" s="143" t="s">
        <v>531</v>
      </c>
      <c r="F145" s="144" t="s">
        <v>532</v>
      </c>
      <c r="G145" s="145" t="s">
        <v>162</v>
      </c>
      <c r="H145" s="146">
        <v>29.41</v>
      </c>
      <c r="I145" s="147"/>
      <c r="J145" s="148">
        <f aca="true" t="shared" si="0" ref="J145:J156">ROUND(I145*H145,2)</f>
        <v>0</v>
      </c>
      <c r="K145" s="149"/>
      <c r="L145" s="30"/>
      <c r="M145" s="150" t="s">
        <v>1</v>
      </c>
      <c r="N145" s="151" t="s">
        <v>42</v>
      </c>
      <c r="O145" s="55"/>
      <c r="P145" s="152">
        <f aca="true" t="shared" si="1" ref="P145:P156">O145*H145</f>
        <v>0</v>
      </c>
      <c r="Q145" s="152">
        <v>0</v>
      </c>
      <c r="R145" s="152">
        <f aca="true" t="shared" si="2" ref="R145:R156">Q145*H145</f>
        <v>0</v>
      </c>
      <c r="S145" s="152">
        <v>0</v>
      </c>
      <c r="T145" s="153">
        <f aca="true" t="shared" si="3" ref="T145:T156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163</v>
      </c>
      <c r="AT145" s="154" t="s">
        <v>159</v>
      </c>
      <c r="AU145" s="154" t="s">
        <v>164</v>
      </c>
      <c r="AY145" s="14" t="s">
        <v>157</v>
      </c>
      <c r="BE145" s="155">
        <f aca="true" t="shared" si="4" ref="BE145:BE156">IF(N145="základní",J145,0)</f>
        <v>0</v>
      </c>
      <c r="BF145" s="155">
        <f aca="true" t="shared" si="5" ref="BF145:BF156">IF(N145="snížená",J145,0)</f>
        <v>0</v>
      </c>
      <c r="BG145" s="155">
        <f aca="true" t="shared" si="6" ref="BG145:BG156">IF(N145="zákl. přenesená",J145,0)</f>
        <v>0</v>
      </c>
      <c r="BH145" s="155">
        <f aca="true" t="shared" si="7" ref="BH145:BH156">IF(N145="sníž. přenesená",J145,0)</f>
        <v>0</v>
      </c>
      <c r="BI145" s="155">
        <f aca="true" t="shared" si="8" ref="BI145:BI156">IF(N145="nulová",J145,0)</f>
        <v>0</v>
      </c>
      <c r="BJ145" s="14" t="s">
        <v>164</v>
      </c>
      <c r="BK145" s="155">
        <f aca="true" t="shared" si="9" ref="BK145:BK156">ROUND(I145*H145,2)</f>
        <v>0</v>
      </c>
      <c r="BL145" s="14" t="s">
        <v>163</v>
      </c>
      <c r="BM145" s="154" t="s">
        <v>533</v>
      </c>
    </row>
    <row r="146" spans="1:65" s="2" customFormat="1" ht="21.75" customHeight="1">
      <c r="A146" s="29"/>
      <c r="B146" s="141"/>
      <c r="C146" s="142" t="s">
        <v>164</v>
      </c>
      <c r="D146" s="142" t="s">
        <v>159</v>
      </c>
      <c r="E146" s="143" t="s">
        <v>534</v>
      </c>
      <c r="F146" s="144" t="s">
        <v>535</v>
      </c>
      <c r="G146" s="145" t="s">
        <v>197</v>
      </c>
      <c r="H146" s="146">
        <v>8.156</v>
      </c>
      <c r="I146" s="147"/>
      <c r="J146" s="148">
        <f t="shared" si="0"/>
        <v>0</v>
      </c>
      <c r="K146" s="149"/>
      <c r="L146" s="30"/>
      <c r="M146" s="150" t="s">
        <v>1</v>
      </c>
      <c r="N146" s="151" t="s">
        <v>42</v>
      </c>
      <c r="O146" s="55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163</v>
      </c>
      <c r="AT146" s="154" t="s">
        <v>159</v>
      </c>
      <c r="AU146" s="154" t="s">
        <v>164</v>
      </c>
      <c r="AY146" s="14" t="s">
        <v>157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164</v>
      </c>
      <c r="BK146" s="155">
        <f t="shared" si="9"/>
        <v>0</v>
      </c>
      <c r="BL146" s="14" t="s">
        <v>163</v>
      </c>
      <c r="BM146" s="154" t="s">
        <v>536</v>
      </c>
    </row>
    <row r="147" spans="1:65" s="2" customFormat="1" ht="21.75" customHeight="1">
      <c r="A147" s="29"/>
      <c r="B147" s="141"/>
      <c r="C147" s="142" t="s">
        <v>170</v>
      </c>
      <c r="D147" s="142" t="s">
        <v>159</v>
      </c>
      <c r="E147" s="143" t="s">
        <v>537</v>
      </c>
      <c r="F147" s="144" t="s">
        <v>538</v>
      </c>
      <c r="G147" s="145" t="s">
        <v>197</v>
      </c>
      <c r="H147" s="146">
        <v>24.092</v>
      </c>
      <c r="I147" s="147"/>
      <c r="J147" s="148">
        <f t="shared" si="0"/>
        <v>0</v>
      </c>
      <c r="K147" s="149"/>
      <c r="L147" s="30"/>
      <c r="M147" s="150" t="s">
        <v>1</v>
      </c>
      <c r="N147" s="151" t="s">
        <v>42</v>
      </c>
      <c r="O147" s="55"/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163</v>
      </c>
      <c r="AT147" s="154" t="s">
        <v>159</v>
      </c>
      <c r="AU147" s="154" t="s">
        <v>164</v>
      </c>
      <c r="AY147" s="14" t="s">
        <v>157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164</v>
      </c>
      <c r="BK147" s="155">
        <f t="shared" si="9"/>
        <v>0</v>
      </c>
      <c r="BL147" s="14" t="s">
        <v>163</v>
      </c>
      <c r="BM147" s="154" t="s">
        <v>539</v>
      </c>
    </row>
    <row r="148" spans="1:65" s="2" customFormat="1" ht="21.75" customHeight="1">
      <c r="A148" s="29"/>
      <c r="B148" s="141"/>
      <c r="C148" s="142" t="s">
        <v>163</v>
      </c>
      <c r="D148" s="142" t="s">
        <v>159</v>
      </c>
      <c r="E148" s="143" t="s">
        <v>540</v>
      </c>
      <c r="F148" s="144" t="s">
        <v>541</v>
      </c>
      <c r="G148" s="145" t="s">
        <v>197</v>
      </c>
      <c r="H148" s="146">
        <v>8.075</v>
      </c>
      <c r="I148" s="147"/>
      <c r="J148" s="148">
        <f t="shared" si="0"/>
        <v>0</v>
      </c>
      <c r="K148" s="149"/>
      <c r="L148" s="30"/>
      <c r="M148" s="150" t="s">
        <v>1</v>
      </c>
      <c r="N148" s="151" t="s">
        <v>42</v>
      </c>
      <c r="O148" s="55"/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163</v>
      </c>
      <c r="AT148" s="154" t="s">
        <v>159</v>
      </c>
      <c r="AU148" s="154" t="s">
        <v>164</v>
      </c>
      <c r="AY148" s="14" t="s">
        <v>157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164</v>
      </c>
      <c r="BK148" s="155">
        <f t="shared" si="9"/>
        <v>0</v>
      </c>
      <c r="BL148" s="14" t="s">
        <v>163</v>
      </c>
      <c r="BM148" s="154" t="s">
        <v>542</v>
      </c>
    </row>
    <row r="149" spans="1:65" s="2" customFormat="1" ht="33" customHeight="1">
      <c r="A149" s="29"/>
      <c r="B149" s="141"/>
      <c r="C149" s="142" t="s">
        <v>181</v>
      </c>
      <c r="D149" s="142" t="s">
        <v>159</v>
      </c>
      <c r="E149" s="143" t="s">
        <v>543</v>
      </c>
      <c r="F149" s="144" t="s">
        <v>544</v>
      </c>
      <c r="G149" s="145" t="s">
        <v>197</v>
      </c>
      <c r="H149" s="146">
        <v>25.8</v>
      </c>
      <c r="I149" s="147"/>
      <c r="J149" s="148">
        <f t="shared" si="0"/>
        <v>0</v>
      </c>
      <c r="K149" s="149"/>
      <c r="L149" s="30"/>
      <c r="M149" s="150" t="s">
        <v>1</v>
      </c>
      <c r="N149" s="151" t="s">
        <v>42</v>
      </c>
      <c r="O149" s="55"/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163</v>
      </c>
      <c r="AT149" s="154" t="s">
        <v>159</v>
      </c>
      <c r="AU149" s="154" t="s">
        <v>164</v>
      </c>
      <c r="AY149" s="14" t="s">
        <v>157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164</v>
      </c>
      <c r="BK149" s="155">
        <f t="shared" si="9"/>
        <v>0</v>
      </c>
      <c r="BL149" s="14" t="s">
        <v>163</v>
      </c>
      <c r="BM149" s="154" t="s">
        <v>545</v>
      </c>
    </row>
    <row r="150" spans="1:65" s="2" customFormat="1" ht="33" customHeight="1">
      <c r="A150" s="29"/>
      <c r="B150" s="141"/>
      <c r="C150" s="142" t="s">
        <v>185</v>
      </c>
      <c r="D150" s="142" t="s">
        <v>159</v>
      </c>
      <c r="E150" s="143" t="s">
        <v>546</v>
      </c>
      <c r="F150" s="144" t="s">
        <v>547</v>
      </c>
      <c r="G150" s="145" t="s">
        <v>197</v>
      </c>
      <c r="H150" s="146">
        <v>27.423</v>
      </c>
      <c r="I150" s="147"/>
      <c r="J150" s="148">
        <f t="shared" si="0"/>
        <v>0</v>
      </c>
      <c r="K150" s="149"/>
      <c r="L150" s="30"/>
      <c r="M150" s="150" t="s">
        <v>1</v>
      </c>
      <c r="N150" s="151" t="s">
        <v>42</v>
      </c>
      <c r="O150" s="55"/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3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163</v>
      </c>
      <c r="AT150" s="154" t="s">
        <v>159</v>
      </c>
      <c r="AU150" s="154" t="s">
        <v>164</v>
      </c>
      <c r="AY150" s="14" t="s">
        <v>157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164</v>
      </c>
      <c r="BK150" s="155">
        <f t="shared" si="9"/>
        <v>0</v>
      </c>
      <c r="BL150" s="14" t="s">
        <v>163</v>
      </c>
      <c r="BM150" s="154" t="s">
        <v>548</v>
      </c>
    </row>
    <row r="151" spans="1:65" s="2" customFormat="1" ht="21.75" customHeight="1">
      <c r="A151" s="29"/>
      <c r="B151" s="141"/>
      <c r="C151" s="142" t="s">
        <v>189</v>
      </c>
      <c r="D151" s="142" t="s">
        <v>159</v>
      </c>
      <c r="E151" s="143" t="s">
        <v>549</v>
      </c>
      <c r="F151" s="144" t="s">
        <v>550</v>
      </c>
      <c r="G151" s="145" t="s">
        <v>197</v>
      </c>
      <c r="H151" s="146">
        <v>12.9</v>
      </c>
      <c r="I151" s="147"/>
      <c r="J151" s="148">
        <f t="shared" si="0"/>
        <v>0</v>
      </c>
      <c r="K151" s="149"/>
      <c r="L151" s="30"/>
      <c r="M151" s="150" t="s">
        <v>1</v>
      </c>
      <c r="N151" s="151" t="s">
        <v>42</v>
      </c>
      <c r="O151" s="55"/>
      <c r="P151" s="152">
        <f t="shared" si="1"/>
        <v>0</v>
      </c>
      <c r="Q151" s="152">
        <v>0</v>
      </c>
      <c r="R151" s="152">
        <f t="shared" si="2"/>
        <v>0</v>
      </c>
      <c r="S151" s="152">
        <v>0</v>
      </c>
      <c r="T151" s="153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163</v>
      </c>
      <c r="AT151" s="154" t="s">
        <v>159</v>
      </c>
      <c r="AU151" s="154" t="s">
        <v>164</v>
      </c>
      <c r="AY151" s="14" t="s">
        <v>157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164</v>
      </c>
      <c r="BK151" s="155">
        <f t="shared" si="9"/>
        <v>0</v>
      </c>
      <c r="BL151" s="14" t="s">
        <v>163</v>
      </c>
      <c r="BM151" s="154" t="s">
        <v>551</v>
      </c>
    </row>
    <row r="152" spans="1:65" s="2" customFormat="1" ht="21.75" customHeight="1">
      <c r="A152" s="29"/>
      <c r="B152" s="141"/>
      <c r="C152" s="142" t="s">
        <v>179</v>
      </c>
      <c r="D152" s="142" t="s">
        <v>159</v>
      </c>
      <c r="E152" s="143" t="s">
        <v>552</v>
      </c>
      <c r="F152" s="144" t="s">
        <v>553</v>
      </c>
      <c r="G152" s="145" t="s">
        <v>174</v>
      </c>
      <c r="H152" s="146">
        <v>49.361</v>
      </c>
      <c r="I152" s="147"/>
      <c r="J152" s="148">
        <f t="shared" si="0"/>
        <v>0</v>
      </c>
      <c r="K152" s="149"/>
      <c r="L152" s="30"/>
      <c r="M152" s="150" t="s">
        <v>1</v>
      </c>
      <c r="N152" s="151" t="s">
        <v>42</v>
      </c>
      <c r="O152" s="55"/>
      <c r="P152" s="152">
        <f t="shared" si="1"/>
        <v>0</v>
      </c>
      <c r="Q152" s="152">
        <v>0</v>
      </c>
      <c r="R152" s="152">
        <f t="shared" si="2"/>
        <v>0</v>
      </c>
      <c r="S152" s="152">
        <v>0</v>
      </c>
      <c r="T152" s="153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163</v>
      </c>
      <c r="AT152" s="154" t="s">
        <v>159</v>
      </c>
      <c r="AU152" s="154" t="s">
        <v>164</v>
      </c>
      <c r="AY152" s="14" t="s">
        <v>157</v>
      </c>
      <c r="BE152" s="155">
        <f t="shared" si="4"/>
        <v>0</v>
      </c>
      <c r="BF152" s="155">
        <f t="shared" si="5"/>
        <v>0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4" t="s">
        <v>164</v>
      </c>
      <c r="BK152" s="155">
        <f t="shared" si="9"/>
        <v>0</v>
      </c>
      <c r="BL152" s="14" t="s">
        <v>163</v>
      </c>
      <c r="BM152" s="154" t="s">
        <v>554</v>
      </c>
    </row>
    <row r="153" spans="1:65" s="2" customFormat="1" ht="16.5" customHeight="1">
      <c r="A153" s="29"/>
      <c r="B153" s="141"/>
      <c r="C153" s="142" t="s">
        <v>193</v>
      </c>
      <c r="D153" s="142" t="s">
        <v>159</v>
      </c>
      <c r="E153" s="143" t="s">
        <v>555</v>
      </c>
      <c r="F153" s="144" t="s">
        <v>556</v>
      </c>
      <c r="G153" s="145" t="s">
        <v>197</v>
      </c>
      <c r="H153" s="146">
        <v>40.323</v>
      </c>
      <c r="I153" s="147"/>
      <c r="J153" s="148">
        <f t="shared" si="0"/>
        <v>0</v>
      </c>
      <c r="K153" s="149"/>
      <c r="L153" s="30"/>
      <c r="M153" s="150" t="s">
        <v>1</v>
      </c>
      <c r="N153" s="151" t="s">
        <v>42</v>
      </c>
      <c r="O153" s="55"/>
      <c r="P153" s="152">
        <f t="shared" si="1"/>
        <v>0</v>
      </c>
      <c r="Q153" s="152">
        <v>0</v>
      </c>
      <c r="R153" s="152">
        <f t="shared" si="2"/>
        <v>0</v>
      </c>
      <c r="S153" s="152">
        <v>0</v>
      </c>
      <c r="T153" s="153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163</v>
      </c>
      <c r="AT153" s="154" t="s">
        <v>159</v>
      </c>
      <c r="AU153" s="154" t="s">
        <v>164</v>
      </c>
      <c r="AY153" s="14" t="s">
        <v>157</v>
      </c>
      <c r="BE153" s="155">
        <f t="shared" si="4"/>
        <v>0</v>
      </c>
      <c r="BF153" s="155">
        <f t="shared" si="5"/>
        <v>0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4" t="s">
        <v>164</v>
      </c>
      <c r="BK153" s="155">
        <f t="shared" si="9"/>
        <v>0</v>
      </c>
      <c r="BL153" s="14" t="s">
        <v>163</v>
      </c>
      <c r="BM153" s="154" t="s">
        <v>557</v>
      </c>
    </row>
    <row r="154" spans="1:65" s="2" customFormat="1" ht="21.75" customHeight="1">
      <c r="A154" s="29"/>
      <c r="B154" s="141"/>
      <c r="C154" s="142" t="s">
        <v>110</v>
      </c>
      <c r="D154" s="142" t="s">
        <v>159</v>
      </c>
      <c r="E154" s="143" t="s">
        <v>558</v>
      </c>
      <c r="F154" s="144" t="s">
        <v>559</v>
      </c>
      <c r="G154" s="145" t="s">
        <v>197</v>
      </c>
      <c r="H154" s="146">
        <v>12.9</v>
      </c>
      <c r="I154" s="147"/>
      <c r="J154" s="148">
        <f t="shared" si="0"/>
        <v>0</v>
      </c>
      <c r="K154" s="149"/>
      <c r="L154" s="30"/>
      <c r="M154" s="150" t="s">
        <v>1</v>
      </c>
      <c r="N154" s="151" t="s">
        <v>42</v>
      </c>
      <c r="O154" s="55"/>
      <c r="P154" s="152">
        <f t="shared" si="1"/>
        <v>0</v>
      </c>
      <c r="Q154" s="152">
        <v>0</v>
      </c>
      <c r="R154" s="152">
        <f t="shared" si="2"/>
        <v>0</v>
      </c>
      <c r="S154" s="152">
        <v>0</v>
      </c>
      <c r="T154" s="153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163</v>
      </c>
      <c r="AT154" s="154" t="s">
        <v>159</v>
      </c>
      <c r="AU154" s="154" t="s">
        <v>164</v>
      </c>
      <c r="AY154" s="14" t="s">
        <v>157</v>
      </c>
      <c r="BE154" s="155">
        <f t="shared" si="4"/>
        <v>0</v>
      </c>
      <c r="BF154" s="155">
        <f t="shared" si="5"/>
        <v>0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4" t="s">
        <v>164</v>
      </c>
      <c r="BK154" s="155">
        <f t="shared" si="9"/>
        <v>0</v>
      </c>
      <c r="BL154" s="14" t="s">
        <v>163</v>
      </c>
      <c r="BM154" s="154" t="s">
        <v>560</v>
      </c>
    </row>
    <row r="155" spans="1:65" s="2" customFormat="1" ht="21.75" customHeight="1">
      <c r="A155" s="29"/>
      <c r="B155" s="141"/>
      <c r="C155" s="142" t="s">
        <v>113</v>
      </c>
      <c r="D155" s="142" t="s">
        <v>159</v>
      </c>
      <c r="E155" s="143" t="s">
        <v>561</v>
      </c>
      <c r="F155" s="144" t="s">
        <v>562</v>
      </c>
      <c r="G155" s="145" t="s">
        <v>162</v>
      </c>
      <c r="H155" s="146">
        <v>29.41</v>
      </c>
      <c r="I155" s="147"/>
      <c r="J155" s="148">
        <f t="shared" si="0"/>
        <v>0</v>
      </c>
      <c r="K155" s="149"/>
      <c r="L155" s="30"/>
      <c r="M155" s="150" t="s">
        <v>1</v>
      </c>
      <c r="N155" s="151" t="s">
        <v>42</v>
      </c>
      <c r="O155" s="55"/>
      <c r="P155" s="152">
        <f t="shared" si="1"/>
        <v>0</v>
      </c>
      <c r="Q155" s="152">
        <v>0</v>
      </c>
      <c r="R155" s="152">
        <f t="shared" si="2"/>
        <v>0</v>
      </c>
      <c r="S155" s="152">
        <v>0</v>
      </c>
      <c r="T155" s="153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163</v>
      </c>
      <c r="AT155" s="154" t="s">
        <v>159</v>
      </c>
      <c r="AU155" s="154" t="s">
        <v>164</v>
      </c>
      <c r="AY155" s="14" t="s">
        <v>157</v>
      </c>
      <c r="BE155" s="155">
        <f t="shared" si="4"/>
        <v>0</v>
      </c>
      <c r="BF155" s="155">
        <f t="shared" si="5"/>
        <v>0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4" t="s">
        <v>164</v>
      </c>
      <c r="BK155" s="155">
        <f t="shared" si="9"/>
        <v>0</v>
      </c>
      <c r="BL155" s="14" t="s">
        <v>163</v>
      </c>
      <c r="BM155" s="154" t="s">
        <v>563</v>
      </c>
    </row>
    <row r="156" spans="1:65" s="2" customFormat="1" ht="21.75" customHeight="1">
      <c r="A156" s="29"/>
      <c r="B156" s="141"/>
      <c r="C156" s="142" t="s">
        <v>208</v>
      </c>
      <c r="D156" s="142" t="s">
        <v>159</v>
      </c>
      <c r="E156" s="143" t="s">
        <v>564</v>
      </c>
      <c r="F156" s="144" t="s">
        <v>565</v>
      </c>
      <c r="G156" s="145" t="s">
        <v>162</v>
      </c>
      <c r="H156" s="146">
        <v>21.1</v>
      </c>
      <c r="I156" s="147"/>
      <c r="J156" s="148">
        <f t="shared" si="0"/>
        <v>0</v>
      </c>
      <c r="K156" s="149"/>
      <c r="L156" s="30"/>
      <c r="M156" s="150" t="s">
        <v>1</v>
      </c>
      <c r="N156" s="151" t="s">
        <v>42</v>
      </c>
      <c r="O156" s="55"/>
      <c r="P156" s="152">
        <f t="shared" si="1"/>
        <v>0</v>
      </c>
      <c r="Q156" s="152">
        <v>0</v>
      </c>
      <c r="R156" s="152">
        <f t="shared" si="2"/>
        <v>0</v>
      </c>
      <c r="S156" s="152">
        <v>0</v>
      </c>
      <c r="T156" s="153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163</v>
      </c>
      <c r="AT156" s="154" t="s">
        <v>159</v>
      </c>
      <c r="AU156" s="154" t="s">
        <v>164</v>
      </c>
      <c r="AY156" s="14" t="s">
        <v>157</v>
      </c>
      <c r="BE156" s="155">
        <f t="shared" si="4"/>
        <v>0</v>
      </c>
      <c r="BF156" s="155">
        <f t="shared" si="5"/>
        <v>0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4" t="s">
        <v>164</v>
      </c>
      <c r="BK156" s="155">
        <f t="shared" si="9"/>
        <v>0</v>
      </c>
      <c r="BL156" s="14" t="s">
        <v>163</v>
      </c>
      <c r="BM156" s="154" t="s">
        <v>566</v>
      </c>
    </row>
    <row r="157" spans="2:63" s="12" customFormat="1" ht="22.9" customHeight="1">
      <c r="B157" s="128"/>
      <c r="D157" s="129" t="s">
        <v>75</v>
      </c>
      <c r="E157" s="139" t="s">
        <v>164</v>
      </c>
      <c r="F157" s="139" t="s">
        <v>567</v>
      </c>
      <c r="I157" s="131"/>
      <c r="J157" s="140">
        <f>BK157</f>
        <v>0</v>
      </c>
      <c r="L157" s="128"/>
      <c r="M157" s="133"/>
      <c r="N157" s="134"/>
      <c r="O157" s="134"/>
      <c r="P157" s="135">
        <f>SUM(P158:P171)</f>
        <v>0</v>
      </c>
      <c r="Q157" s="134"/>
      <c r="R157" s="135">
        <f>SUM(R158:R171)</f>
        <v>189.70474758999995</v>
      </c>
      <c r="S157" s="134"/>
      <c r="T157" s="136">
        <f>SUM(T158:T171)</f>
        <v>0</v>
      </c>
      <c r="AR157" s="129" t="s">
        <v>84</v>
      </c>
      <c r="AT157" s="137" t="s">
        <v>75</v>
      </c>
      <c r="AU157" s="137" t="s">
        <v>84</v>
      </c>
      <c r="AY157" s="129" t="s">
        <v>157</v>
      </c>
      <c r="BK157" s="138">
        <f>SUM(BK158:BK171)</f>
        <v>0</v>
      </c>
    </row>
    <row r="158" spans="1:65" s="2" customFormat="1" ht="21.75" customHeight="1">
      <c r="A158" s="29"/>
      <c r="B158" s="141"/>
      <c r="C158" s="142" t="s">
        <v>212</v>
      </c>
      <c r="D158" s="142" t="s">
        <v>159</v>
      </c>
      <c r="E158" s="143" t="s">
        <v>568</v>
      </c>
      <c r="F158" s="144" t="s">
        <v>569</v>
      </c>
      <c r="G158" s="145" t="s">
        <v>197</v>
      </c>
      <c r="H158" s="146">
        <v>7</v>
      </c>
      <c r="I158" s="147"/>
      <c r="J158" s="148">
        <f aca="true" t="shared" si="10" ref="J158:J171">ROUND(I158*H158,2)</f>
        <v>0</v>
      </c>
      <c r="K158" s="149"/>
      <c r="L158" s="30"/>
      <c r="M158" s="150" t="s">
        <v>1</v>
      </c>
      <c r="N158" s="151" t="s">
        <v>42</v>
      </c>
      <c r="O158" s="55"/>
      <c r="P158" s="152">
        <f aca="true" t="shared" si="11" ref="P158:P171">O158*H158</f>
        <v>0</v>
      </c>
      <c r="Q158" s="152">
        <v>2.16</v>
      </c>
      <c r="R158" s="152">
        <f aca="true" t="shared" si="12" ref="R158:R171">Q158*H158</f>
        <v>15.120000000000001</v>
      </c>
      <c r="S158" s="152">
        <v>0</v>
      </c>
      <c r="T158" s="153">
        <f aca="true" t="shared" si="13" ref="T158:T171"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163</v>
      </c>
      <c r="AT158" s="154" t="s">
        <v>159</v>
      </c>
      <c r="AU158" s="154" t="s">
        <v>164</v>
      </c>
      <c r="AY158" s="14" t="s">
        <v>157</v>
      </c>
      <c r="BE158" s="155">
        <f aca="true" t="shared" si="14" ref="BE158:BE171">IF(N158="základní",J158,0)</f>
        <v>0</v>
      </c>
      <c r="BF158" s="155">
        <f aca="true" t="shared" si="15" ref="BF158:BF171">IF(N158="snížená",J158,0)</f>
        <v>0</v>
      </c>
      <c r="BG158" s="155">
        <f aca="true" t="shared" si="16" ref="BG158:BG171">IF(N158="zákl. přenesená",J158,0)</f>
        <v>0</v>
      </c>
      <c r="BH158" s="155">
        <f aca="true" t="shared" si="17" ref="BH158:BH171">IF(N158="sníž. přenesená",J158,0)</f>
        <v>0</v>
      </c>
      <c r="BI158" s="155">
        <f aca="true" t="shared" si="18" ref="BI158:BI171">IF(N158="nulová",J158,0)</f>
        <v>0</v>
      </c>
      <c r="BJ158" s="14" t="s">
        <v>164</v>
      </c>
      <c r="BK158" s="155">
        <f aca="true" t="shared" si="19" ref="BK158:BK171">ROUND(I158*H158,2)</f>
        <v>0</v>
      </c>
      <c r="BL158" s="14" t="s">
        <v>163</v>
      </c>
      <c r="BM158" s="154" t="s">
        <v>570</v>
      </c>
    </row>
    <row r="159" spans="1:65" s="2" customFormat="1" ht="21.75" customHeight="1">
      <c r="A159" s="29"/>
      <c r="B159" s="141"/>
      <c r="C159" s="142" t="s">
        <v>216</v>
      </c>
      <c r="D159" s="142" t="s">
        <v>159</v>
      </c>
      <c r="E159" s="143" t="s">
        <v>571</v>
      </c>
      <c r="F159" s="144" t="s">
        <v>572</v>
      </c>
      <c r="G159" s="145" t="s">
        <v>197</v>
      </c>
      <c r="H159" s="146">
        <v>5.66</v>
      </c>
      <c r="I159" s="147"/>
      <c r="J159" s="148">
        <f t="shared" si="10"/>
        <v>0</v>
      </c>
      <c r="K159" s="149"/>
      <c r="L159" s="30"/>
      <c r="M159" s="150" t="s">
        <v>1</v>
      </c>
      <c r="N159" s="151" t="s">
        <v>42</v>
      </c>
      <c r="O159" s="55"/>
      <c r="P159" s="152">
        <f t="shared" si="11"/>
        <v>0</v>
      </c>
      <c r="Q159" s="152">
        <v>2.16</v>
      </c>
      <c r="R159" s="152">
        <f t="shared" si="12"/>
        <v>12.225600000000002</v>
      </c>
      <c r="S159" s="152">
        <v>0</v>
      </c>
      <c r="T159" s="15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163</v>
      </c>
      <c r="AT159" s="154" t="s">
        <v>159</v>
      </c>
      <c r="AU159" s="154" t="s">
        <v>164</v>
      </c>
      <c r="AY159" s="14" t="s">
        <v>157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164</v>
      </c>
      <c r="BK159" s="155">
        <f t="shared" si="19"/>
        <v>0</v>
      </c>
      <c r="BL159" s="14" t="s">
        <v>163</v>
      </c>
      <c r="BM159" s="154" t="s">
        <v>573</v>
      </c>
    </row>
    <row r="160" spans="1:65" s="2" customFormat="1" ht="21.75" customHeight="1">
      <c r="A160" s="29"/>
      <c r="B160" s="141"/>
      <c r="C160" s="142" t="s">
        <v>8</v>
      </c>
      <c r="D160" s="142" t="s">
        <v>159</v>
      </c>
      <c r="E160" s="143" t="s">
        <v>574</v>
      </c>
      <c r="F160" s="144" t="s">
        <v>575</v>
      </c>
      <c r="G160" s="145" t="s">
        <v>197</v>
      </c>
      <c r="H160" s="146">
        <v>2.83</v>
      </c>
      <c r="I160" s="147"/>
      <c r="J160" s="148">
        <f t="shared" si="10"/>
        <v>0</v>
      </c>
      <c r="K160" s="149"/>
      <c r="L160" s="30"/>
      <c r="M160" s="150" t="s">
        <v>1</v>
      </c>
      <c r="N160" s="151" t="s">
        <v>42</v>
      </c>
      <c r="O160" s="55"/>
      <c r="P160" s="152">
        <f t="shared" si="11"/>
        <v>0</v>
      </c>
      <c r="Q160" s="152">
        <v>1.98</v>
      </c>
      <c r="R160" s="152">
        <f t="shared" si="12"/>
        <v>5.6034</v>
      </c>
      <c r="S160" s="152">
        <v>0</v>
      </c>
      <c r="T160" s="15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163</v>
      </c>
      <c r="AT160" s="154" t="s">
        <v>159</v>
      </c>
      <c r="AU160" s="154" t="s">
        <v>164</v>
      </c>
      <c r="AY160" s="14" t="s">
        <v>157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164</v>
      </c>
      <c r="BK160" s="155">
        <f t="shared" si="19"/>
        <v>0</v>
      </c>
      <c r="BL160" s="14" t="s">
        <v>163</v>
      </c>
      <c r="BM160" s="154" t="s">
        <v>576</v>
      </c>
    </row>
    <row r="161" spans="1:65" s="2" customFormat="1" ht="21.75" customHeight="1">
      <c r="A161" s="29"/>
      <c r="B161" s="141"/>
      <c r="C161" s="142" t="s">
        <v>223</v>
      </c>
      <c r="D161" s="142" t="s">
        <v>159</v>
      </c>
      <c r="E161" s="143" t="s">
        <v>577</v>
      </c>
      <c r="F161" s="144" t="s">
        <v>578</v>
      </c>
      <c r="G161" s="145" t="s">
        <v>197</v>
      </c>
      <c r="H161" s="146">
        <v>1.11</v>
      </c>
      <c r="I161" s="147"/>
      <c r="J161" s="148">
        <f t="shared" si="10"/>
        <v>0</v>
      </c>
      <c r="K161" s="149"/>
      <c r="L161" s="30"/>
      <c r="M161" s="150" t="s">
        <v>1</v>
      </c>
      <c r="N161" s="151" t="s">
        <v>42</v>
      </c>
      <c r="O161" s="55"/>
      <c r="P161" s="152">
        <f t="shared" si="11"/>
        <v>0</v>
      </c>
      <c r="Q161" s="152">
        <v>2.25634</v>
      </c>
      <c r="R161" s="152">
        <f t="shared" si="12"/>
        <v>2.5045374</v>
      </c>
      <c r="S161" s="152">
        <v>0</v>
      </c>
      <c r="T161" s="15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163</v>
      </c>
      <c r="AT161" s="154" t="s">
        <v>159</v>
      </c>
      <c r="AU161" s="154" t="s">
        <v>164</v>
      </c>
      <c r="AY161" s="14" t="s">
        <v>157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164</v>
      </c>
      <c r="BK161" s="155">
        <f t="shared" si="19"/>
        <v>0</v>
      </c>
      <c r="BL161" s="14" t="s">
        <v>163</v>
      </c>
      <c r="BM161" s="154" t="s">
        <v>579</v>
      </c>
    </row>
    <row r="162" spans="1:65" s="2" customFormat="1" ht="21.75" customHeight="1">
      <c r="A162" s="29"/>
      <c r="B162" s="141"/>
      <c r="C162" s="142" t="s">
        <v>227</v>
      </c>
      <c r="D162" s="142" t="s">
        <v>159</v>
      </c>
      <c r="E162" s="143" t="s">
        <v>580</v>
      </c>
      <c r="F162" s="144" t="s">
        <v>581</v>
      </c>
      <c r="G162" s="145" t="s">
        <v>197</v>
      </c>
      <c r="H162" s="146">
        <v>5.8</v>
      </c>
      <c r="I162" s="147"/>
      <c r="J162" s="148">
        <f t="shared" si="10"/>
        <v>0</v>
      </c>
      <c r="K162" s="149"/>
      <c r="L162" s="30"/>
      <c r="M162" s="150" t="s">
        <v>1</v>
      </c>
      <c r="N162" s="151" t="s">
        <v>42</v>
      </c>
      <c r="O162" s="55"/>
      <c r="P162" s="152">
        <f t="shared" si="11"/>
        <v>0</v>
      </c>
      <c r="Q162" s="152">
        <v>2.45329</v>
      </c>
      <c r="R162" s="152">
        <f t="shared" si="12"/>
        <v>14.229082</v>
      </c>
      <c r="S162" s="152">
        <v>0</v>
      </c>
      <c r="T162" s="15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163</v>
      </c>
      <c r="AT162" s="154" t="s">
        <v>159</v>
      </c>
      <c r="AU162" s="154" t="s">
        <v>164</v>
      </c>
      <c r="AY162" s="14" t="s">
        <v>157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164</v>
      </c>
      <c r="BK162" s="155">
        <f t="shared" si="19"/>
        <v>0</v>
      </c>
      <c r="BL162" s="14" t="s">
        <v>163</v>
      </c>
      <c r="BM162" s="154" t="s">
        <v>582</v>
      </c>
    </row>
    <row r="163" spans="1:65" s="2" customFormat="1" ht="16.5" customHeight="1">
      <c r="A163" s="29"/>
      <c r="B163" s="141"/>
      <c r="C163" s="142" t="s">
        <v>231</v>
      </c>
      <c r="D163" s="142" t="s">
        <v>159</v>
      </c>
      <c r="E163" s="143" t="s">
        <v>583</v>
      </c>
      <c r="F163" s="144" t="s">
        <v>584</v>
      </c>
      <c r="G163" s="145" t="s">
        <v>162</v>
      </c>
      <c r="H163" s="146">
        <v>6.875</v>
      </c>
      <c r="I163" s="147"/>
      <c r="J163" s="148">
        <f t="shared" si="10"/>
        <v>0</v>
      </c>
      <c r="K163" s="149"/>
      <c r="L163" s="30"/>
      <c r="M163" s="150" t="s">
        <v>1</v>
      </c>
      <c r="N163" s="151" t="s">
        <v>42</v>
      </c>
      <c r="O163" s="55"/>
      <c r="P163" s="152">
        <f t="shared" si="11"/>
        <v>0</v>
      </c>
      <c r="Q163" s="152">
        <v>0.00247</v>
      </c>
      <c r="R163" s="152">
        <f t="shared" si="12"/>
        <v>0.01698125</v>
      </c>
      <c r="S163" s="152">
        <v>0</v>
      </c>
      <c r="T163" s="15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163</v>
      </c>
      <c r="AT163" s="154" t="s">
        <v>159</v>
      </c>
      <c r="AU163" s="154" t="s">
        <v>164</v>
      </c>
      <c r="AY163" s="14" t="s">
        <v>157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164</v>
      </c>
      <c r="BK163" s="155">
        <f t="shared" si="19"/>
        <v>0</v>
      </c>
      <c r="BL163" s="14" t="s">
        <v>163</v>
      </c>
      <c r="BM163" s="154" t="s">
        <v>585</v>
      </c>
    </row>
    <row r="164" spans="1:65" s="2" customFormat="1" ht="16.5" customHeight="1">
      <c r="A164" s="29"/>
      <c r="B164" s="141"/>
      <c r="C164" s="142" t="s">
        <v>235</v>
      </c>
      <c r="D164" s="142" t="s">
        <v>159</v>
      </c>
      <c r="E164" s="143" t="s">
        <v>586</v>
      </c>
      <c r="F164" s="144" t="s">
        <v>587</v>
      </c>
      <c r="G164" s="145" t="s">
        <v>162</v>
      </c>
      <c r="H164" s="146">
        <v>6.875</v>
      </c>
      <c r="I164" s="147"/>
      <c r="J164" s="148">
        <f t="shared" si="10"/>
        <v>0</v>
      </c>
      <c r="K164" s="149"/>
      <c r="L164" s="30"/>
      <c r="M164" s="150" t="s">
        <v>1</v>
      </c>
      <c r="N164" s="151" t="s">
        <v>42</v>
      </c>
      <c r="O164" s="55"/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163</v>
      </c>
      <c r="AT164" s="154" t="s">
        <v>159</v>
      </c>
      <c r="AU164" s="154" t="s">
        <v>164</v>
      </c>
      <c r="AY164" s="14" t="s">
        <v>157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164</v>
      </c>
      <c r="BK164" s="155">
        <f t="shared" si="19"/>
        <v>0</v>
      </c>
      <c r="BL164" s="14" t="s">
        <v>163</v>
      </c>
      <c r="BM164" s="154" t="s">
        <v>588</v>
      </c>
    </row>
    <row r="165" spans="1:65" s="2" customFormat="1" ht="16.5" customHeight="1">
      <c r="A165" s="29"/>
      <c r="B165" s="141"/>
      <c r="C165" s="142" t="s">
        <v>239</v>
      </c>
      <c r="D165" s="142" t="s">
        <v>159</v>
      </c>
      <c r="E165" s="143" t="s">
        <v>589</v>
      </c>
      <c r="F165" s="144" t="s">
        <v>590</v>
      </c>
      <c r="G165" s="145" t="s">
        <v>174</v>
      </c>
      <c r="H165" s="146">
        <v>0.197</v>
      </c>
      <c r="I165" s="147"/>
      <c r="J165" s="148">
        <f t="shared" si="10"/>
        <v>0</v>
      </c>
      <c r="K165" s="149"/>
      <c r="L165" s="30"/>
      <c r="M165" s="150" t="s">
        <v>1</v>
      </c>
      <c r="N165" s="151" t="s">
        <v>42</v>
      </c>
      <c r="O165" s="55"/>
      <c r="P165" s="152">
        <f t="shared" si="11"/>
        <v>0</v>
      </c>
      <c r="Q165" s="152">
        <v>1.06277</v>
      </c>
      <c r="R165" s="152">
        <f t="shared" si="12"/>
        <v>0.20936569000000002</v>
      </c>
      <c r="S165" s="152">
        <v>0</v>
      </c>
      <c r="T165" s="15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163</v>
      </c>
      <c r="AT165" s="154" t="s">
        <v>159</v>
      </c>
      <c r="AU165" s="154" t="s">
        <v>164</v>
      </c>
      <c r="AY165" s="14" t="s">
        <v>157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164</v>
      </c>
      <c r="BK165" s="155">
        <f t="shared" si="19"/>
        <v>0</v>
      </c>
      <c r="BL165" s="14" t="s">
        <v>163</v>
      </c>
      <c r="BM165" s="154" t="s">
        <v>591</v>
      </c>
    </row>
    <row r="166" spans="1:65" s="2" customFormat="1" ht="21.75" customHeight="1">
      <c r="A166" s="29"/>
      <c r="B166" s="141"/>
      <c r="C166" s="142" t="s">
        <v>7</v>
      </c>
      <c r="D166" s="142" t="s">
        <v>159</v>
      </c>
      <c r="E166" s="143" t="s">
        <v>592</v>
      </c>
      <c r="F166" s="144" t="s">
        <v>593</v>
      </c>
      <c r="G166" s="145" t="s">
        <v>197</v>
      </c>
      <c r="H166" s="146">
        <v>54.232</v>
      </c>
      <c r="I166" s="147"/>
      <c r="J166" s="148">
        <f t="shared" si="10"/>
        <v>0</v>
      </c>
      <c r="K166" s="149"/>
      <c r="L166" s="30"/>
      <c r="M166" s="150" t="s">
        <v>1</v>
      </c>
      <c r="N166" s="151" t="s">
        <v>42</v>
      </c>
      <c r="O166" s="55"/>
      <c r="P166" s="152">
        <f t="shared" si="11"/>
        <v>0</v>
      </c>
      <c r="Q166" s="152">
        <v>2.45329</v>
      </c>
      <c r="R166" s="152">
        <f t="shared" si="12"/>
        <v>133.04682327999998</v>
      </c>
      <c r="S166" s="152">
        <v>0</v>
      </c>
      <c r="T166" s="153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163</v>
      </c>
      <c r="AT166" s="154" t="s">
        <v>159</v>
      </c>
      <c r="AU166" s="154" t="s">
        <v>164</v>
      </c>
      <c r="AY166" s="14" t="s">
        <v>157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164</v>
      </c>
      <c r="BK166" s="155">
        <f t="shared" si="19"/>
        <v>0</v>
      </c>
      <c r="BL166" s="14" t="s">
        <v>163</v>
      </c>
      <c r="BM166" s="154" t="s">
        <v>594</v>
      </c>
    </row>
    <row r="167" spans="1:65" s="2" customFormat="1" ht="16.5" customHeight="1">
      <c r="A167" s="29"/>
      <c r="B167" s="141"/>
      <c r="C167" s="142" t="s">
        <v>246</v>
      </c>
      <c r="D167" s="142" t="s">
        <v>159</v>
      </c>
      <c r="E167" s="143" t="s">
        <v>595</v>
      </c>
      <c r="F167" s="144" t="s">
        <v>596</v>
      </c>
      <c r="G167" s="145" t="s">
        <v>162</v>
      </c>
      <c r="H167" s="146">
        <v>72.18</v>
      </c>
      <c r="I167" s="147"/>
      <c r="J167" s="148">
        <f t="shared" si="10"/>
        <v>0</v>
      </c>
      <c r="K167" s="149"/>
      <c r="L167" s="30"/>
      <c r="M167" s="150" t="s">
        <v>1</v>
      </c>
      <c r="N167" s="151" t="s">
        <v>42</v>
      </c>
      <c r="O167" s="55"/>
      <c r="P167" s="152">
        <f t="shared" si="11"/>
        <v>0</v>
      </c>
      <c r="Q167" s="152">
        <v>0.00269</v>
      </c>
      <c r="R167" s="152">
        <f t="shared" si="12"/>
        <v>0.19416420000000004</v>
      </c>
      <c r="S167" s="152">
        <v>0</v>
      </c>
      <c r="T167" s="153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163</v>
      </c>
      <c r="AT167" s="154" t="s">
        <v>159</v>
      </c>
      <c r="AU167" s="154" t="s">
        <v>164</v>
      </c>
      <c r="AY167" s="14" t="s">
        <v>157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164</v>
      </c>
      <c r="BK167" s="155">
        <f t="shared" si="19"/>
        <v>0</v>
      </c>
      <c r="BL167" s="14" t="s">
        <v>163</v>
      </c>
      <c r="BM167" s="154" t="s">
        <v>597</v>
      </c>
    </row>
    <row r="168" spans="1:65" s="2" customFormat="1" ht="16.5" customHeight="1">
      <c r="A168" s="29"/>
      <c r="B168" s="141"/>
      <c r="C168" s="142" t="s">
        <v>250</v>
      </c>
      <c r="D168" s="142" t="s">
        <v>159</v>
      </c>
      <c r="E168" s="143" t="s">
        <v>598</v>
      </c>
      <c r="F168" s="144" t="s">
        <v>599</v>
      </c>
      <c r="G168" s="145" t="s">
        <v>162</v>
      </c>
      <c r="H168" s="146">
        <v>72.18</v>
      </c>
      <c r="I168" s="147"/>
      <c r="J168" s="148">
        <f t="shared" si="10"/>
        <v>0</v>
      </c>
      <c r="K168" s="149"/>
      <c r="L168" s="30"/>
      <c r="M168" s="150" t="s">
        <v>1</v>
      </c>
      <c r="N168" s="151" t="s">
        <v>42</v>
      </c>
      <c r="O168" s="55"/>
      <c r="P168" s="152">
        <f t="shared" si="11"/>
        <v>0</v>
      </c>
      <c r="Q168" s="152">
        <v>0</v>
      </c>
      <c r="R168" s="152">
        <f t="shared" si="12"/>
        <v>0</v>
      </c>
      <c r="S168" s="152">
        <v>0</v>
      </c>
      <c r="T168" s="153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163</v>
      </c>
      <c r="AT168" s="154" t="s">
        <v>159</v>
      </c>
      <c r="AU168" s="154" t="s">
        <v>164</v>
      </c>
      <c r="AY168" s="14" t="s">
        <v>157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164</v>
      </c>
      <c r="BK168" s="155">
        <f t="shared" si="19"/>
        <v>0</v>
      </c>
      <c r="BL168" s="14" t="s">
        <v>163</v>
      </c>
      <c r="BM168" s="154" t="s">
        <v>600</v>
      </c>
    </row>
    <row r="169" spans="1:65" s="2" customFormat="1" ht="21.75" customHeight="1">
      <c r="A169" s="29"/>
      <c r="B169" s="141"/>
      <c r="C169" s="142" t="s">
        <v>254</v>
      </c>
      <c r="D169" s="142" t="s">
        <v>159</v>
      </c>
      <c r="E169" s="143" t="s">
        <v>601</v>
      </c>
      <c r="F169" s="144" t="s">
        <v>602</v>
      </c>
      <c r="G169" s="145" t="s">
        <v>174</v>
      </c>
      <c r="H169" s="146">
        <v>0.542</v>
      </c>
      <c r="I169" s="147"/>
      <c r="J169" s="148">
        <f t="shared" si="10"/>
        <v>0</v>
      </c>
      <c r="K169" s="149"/>
      <c r="L169" s="30"/>
      <c r="M169" s="150" t="s">
        <v>1</v>
      </c>
      <c r="N169" s="151" t="s">
        <v>42</v>
      </c>
      <c r="O169" s="55"/>
      <c r="P169" s="152">
        <f t="shared" si="11"/>
        <v>0</v>
      </c>
      <c r="Q169" s="152">
        <v>1.06062</v>
      </c>
      <c r="R169" s="152">
        <f t="shared" si="12"/>
        <v>0.57485604</v>
      </c>
      <c r="S169" s="152">
        <v>0</v>
      </c>
      <c r="T169" s="153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163</v>
      </c>
      <c r="AT169" s="154" t="s">
        <v>159</v>
      </c>
      <c r="AU169" s="154" t="s">
        <v>164</v>
      </c>
      <c r="AY169" s="14" t="s">
        <v>157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164</v>
      </c>
      <c r="BK169" s="155">
        <f t="shared" si="19"/>
        <v>0</v>
      </c>
      <c r="BL169" s="14" t="s">
        <v>163</v>
      </c>
      <c r="BM169" s="154" t="s">
        <v>603</v>
      </c>
    </row>
    <row r="170" spans="1:65" s="2" customFormat="1" ht="21.75" customHeight="1">
      <c r="A170" s="29"/>
      <c r="B170" s="141"/>
      <c r="C170" s="142" t="s">
        <v>258</v>
      </c>
      <c r="D170" s="142" t="s">
        <v>159</v>
      </c>
      <c r="E170" s="143" t="s">
        <v>604</v>
      </c>
      <c r="F170" s="144" t="s">
        <v>605</v>
      </c>
      <c r="G170" s="145" t="s">
        <v>197</v>
      </c>
      <c r="H170" s="146">
        <v>2.345</v>
      </c>
      <c r="I170" s="147"/>
      <c r="J170" s="148">
        <f t="shared" si="10"/>
        <v>0</v>
      </c>
      <c r="K170" s="149"/>
      <c r="L170" s="30"/>
      <c r="M170" s="150" t="s">
        <v>1</v>
      </c>
      <c r="N170" s="151" t="s">
        <v>42</v>
      </c>
      <c r="O170" s="55"/>
      <c r="P170" s="152">
        <f t="shared" si="11"/>
        <v>0</v>
      </c>
      <c r="Q170" s="152">
        <v>2.45329</v>
      </c>
      <c r="R170" s="152">
        <f t="shared" si="12"/>
        <v>5.75296505</v>
      </c>
      <c r="S170" s="152">
        <v>0</v>
      </c>
      <c r="T170" s="153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163</v>
      </c>
      <c r="AT170" s="154" t="s">
        <v>159</v>
      </c>
      <c r="AU170" s="154" t="s">
        <v>164</v>
      </c>
      <c r="AY170" s="14" t="s">
        <v>157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164</v>
      </c>
      <c r="BK170" s="155">
        <f t="shared" si="19"/>
        <v>0</v>
      </c>
      <c r="BL170" s="14" t="s">
        <v>163</v>
      </c>
      <c r="BM170" s="154" t="s">
        <v>606</v>
      </c>
    </row>
    <row r="171" spans="1:65" s="2" customFormat="1" ht="21.75" customHeight="1">
      <c r="A171" s="29"/>
      <c r="B171" s="141"/>
      <c r="C171" s="142" t="s">
        <v>262</v>
      </c>
      <c r="D171" s="142" t="s">
        <v>159</v>
      </c>
      <c r="E171" s="143" t="s">
        <v>607</v>
      </c>
      <c r="F171" s="144" t="s">
        <v>608</v>
      </c>
      <c r="G171" s="145" t="s">
        <v>174</v>
      </c>
      <c r="H171" s="146">
        <v>0.214</v>
      </c>
      <c r="I171" s="147"/>
      <c r="J171" s="148">
        <f t="shared" si="10"/>
        <v>0</v>
      </c>
      <c r="K171" s="149"/>
      <c r="L171" s="30"/>
      <c r="M171" s="150" t="s">
        <v>1</v>
      </c>
      <c r="N171" s="151" t="s">
        <v>42</v>
      </c>
      <c r="O171" s="55"/>
      <c r="P171" s="152">
        <f t="shared" si="11"/>
        <v>0</v>
      </c>
      <c r="Q171" s="152">
        <v>1.06062</v>
      </c>
      <c r="R171" s="152">
        <f t="shared" si="12"/>
        <v>0.22697267999999998</v>
      </c>
      <c r="S171" s="152">
        <v>0</v>
      </c>
      <c r="T171" s="153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163</v>
      </c>
      <c r="AT171" s="154" t="s">
        <v>159</v>
      </c>
      <c r="AU171" s="154" t="s">
        <v>164</v>
      </c>
      <c r="AY171" s="14" t="s">
        <v>157</v>
      </c>
      <c r="BE171" s="155">
        <f t="shared" si="14"/>
        <v>0</v>
      </c>
      <c r="BF171" s="155">
        <f t="shared" si="15"/>
        <v>0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164</v>
      </c>
      <c r="BK171" s="155">
        <f t="shared" si="19"/>
        <v>0</v>
      </c>
      <c r="BL171" s="14" t="s">
        <v>163</v>
      </c>
      <c r="BM171" s="154" t="s">
        <v>609</v>
      </c>
    </row>
    <row r="172" spans="2:63" s="12" customFormat="1" ht="22.9" customHeight="1">
      <c r="B172" s="128"/>
      <c r="D172" s="129" t="s">
        <v>75</v>
      </c>
      <c r="E172" s="139" t="s">
        <v>170</v>
      </c>
      <c r="F172" s="139" t="s">
        <v>171</v>
      </c>
      <c r="I172" s="131"/>
      <c r="J172" s="140">
        <f>BK172</f>
        <v>0</v>
      </c>
      <c r="L172" s="128"/>
      <c r="M172" s="133"/>
      <c r="N172" s="134"/>
      <c r="O172" s="134"/>
      <c r="P172" s="135">
        <f>SUM(P173:P194)</f>
        <v>0</v>
      </c>
      <c r="Q172" s="134"/>
      <c r="R172" s="135">
        <f>SUM(R173:R194)</f>
        <v>238.33121284999996</v>
      </c>
      <c r="S172" s="134"/>
      <c r="T172" s="136">
        <f>SUM(T173:T194)</f>
        <v>0</v>
      </c>
      <c r="AR172" s="129" t="s">
        <v>84</v>
      </c>
      <c r="AT172" s="137" t="s">
        <v>75</v>
      </c>
      <c r="AU172" s="137" t="s">
        <v>84</v>
      </c>
      <c r="AY172" s="129" t="s">
        <v>157</v>
      </c>
      <c r="BK172" s="138">
        <f>SUM(BK173:BK194)</f>
        <v>0</v>
      </c>
    </row>
    <row r="173" spans="1:65" s="2" customFormat="1" ht="21.75" customHeight="1">
      <c r="A173" s="29"/>
      <c r="B173" s="141"/>
      <c r="C173" s="142" t="s">
        <v>266</v>
      </c>
      <c r="D173" s="142" t="s">
        <v>159</v>
      </c>
      <c r="E173" s="143" t="s">
        <v>610</v>
      </c>
      <c r="F173" s="144" t="s">
        <v>611</v>
      </c>
      <c r="G173" s="145" t="s">
        <v>197</v>
      </c>
      <c r="H173" s="146">
        <v>0.63</v>
      </c>
      <c r="I173" s="147"/>
      <c r="J173" s="148">
        <f aca="true" t="shared" si="20" ref="J173:J194">ROUND(I173*H173,2)</f>
        <v>0</v>
      </c>
      <c r="K173" s="149"/>
      <c r="L173" s="30"/>
      <c r="M173" s="150" t="s">
        <v>1</v>
      </c>
      <c r="N173" s="151" t="s">
        <v>42</v>
      </c>
      <c r="O173" s="55"/>
      <c r="P173" s="152">
        <f aca="true" t="shared" si="21" ref="P173:P194">O173*H173</f>
        <v>0</v>
      </c>
      <c r="Q173" s="152">
        <v>1.8775</v>
      </c>
      <c r="R173" s="152">
        <f aca="true" t="shared" si="22" ref="R173:R194">Q173*H173</f>
        <v>1.182825</v>
      </c>
      <c r="S173" s="152">
        <v>0</v>
      </c>
      <c r="T173" s="153">
        <f aca="true" t="shared" si="23" ref="T173:T194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163</v>
      </c>
      <c r="AT173" s="154" t="s">
        <v>159</v>
      </c>
      <c r="AU173" s="154" t="s">
        <v>164</v>
      </c>
      <c r="AY173" s="14" t="s">
        <v>157</v>
      </c>
      <c r="BE173" s="155">
        <f aca="true" t="shared" si="24" ref="BE173:BE194">IF(N173="základní",J173,0)</f>
        <v>0</v>
      </c>
      <c r="BF173" s="155">
        <f aca="true" t="shared" si="25" ref="BF173:BF194">IF(N173="snížená",J173,0)</f>
        <v>0</v>
      </c>
      <c r="BG173" s="155">
        <f aca="true" t="shared" si="26" ref="BG173:BG194">IF(N173="zákl. přenesená",J173,0)</f>
        <v>0</v>
      </c>
      <c r="BH173" s="155">
        <f aca="true" t="shared" si="27" ref="BH173:BH194">IF(N173="sníž. přenesená",J173,0)</f>
        <v>0</v>
      </c>
      <c r="BI173" s="155">
        <f aca="true" t="shared" si="28" ref="BI173:BI194">IF(N173="nulová",J173,0)</f>
        <v>0</v>
      </c>
      <c r="BJ173" s="14" t="s">
        <v>164</v>
      </c>
      <c r="BK173" s="155">
        <f aca="true" t="shared" si="29" ref="BK173:BK194">ROUND(I173*H173,2)</f>
        <v>0</v>
      </c>
      <c r="BL173" s="14" t="s">
        <v>163</v>
      </c>
      <c r="BM173" s="154" t="s">
        <v>612</v>
      </c>
    </row>
    <row r="174" spans="1:65" s="2" customFormat="1" ht="21.75" customHeight="1">
      <c r="A174" s="29"/>
      <c r="B174" s="141"/>
      <c r="C174" s="142" t="s">
        <v>270</v>
      </c>
      <c r="D174" s="142" t="s">
        <v>159</v>
      </c>
      <c r="E174" s="143" t="s">
        <v>613</v>
      </c>
      <c r="F174" s="144" t="s">
        <v>614</v>
      </c>
      <c r="G174" s="145" t="s">
        <v>197</v>
      </c>
      <c r="H174" s="146">
        <v>7.47</v>
      </c>
      <c r="I174" s="147"/>
      <c r="J174" s="148">
        <f t="shared" si="20"/>
        <v>0</v>
      </c>
      <c r="K174" s="149"/>
      <c r="L174" s="30"/>
      <c r="M174" s="150" t="s">
        <v>1</v>
      </c>
      <c r="N174" s="151" t="s">
        <v>42</v>
      </c>
      <c r="O174" s="55"/>
      <c r="P174" s="152">
        <f t="shared" si="21"/>
        <v>0</v>
      </c>
      <c r="Q174" s="152">
        <v>1.8775</v>
      </c>
      <c r="R174" s="152">
        <f t="shared" si="22"/>
        <v>14.024925</v>
      </c>
      <c r="S174" s="152">
        <v>0</v>
      </c>
      <c r="T174" s="153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163</v>
      </c>
      <c r="AT174" s="154" t="s">
        <v>159</v>
      </c>
      <c r="AU174" s="154" t="s">
        <v>164</v>
      </c>
      <c r="AY174" s="14" t="s">
        <v>157</v>
      </c>
      <c r="BE174" s="155">
        <f t="shared" si="24"/>
        <v>0</v>
      </c>
      <c r="BF174" s="155">
        <f t="shared" si="25"/>
        <v>0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4" t="s">
        <v>164</v>
      </c>
      <c r="BK174" s="155">
        <f t="shared" si="29"/>
        <v>0</v>
      </c>
      <c r="BL174" s="14" t="s">
        <v>163</v>
      </c>
      <c r="BM174" s="154" t="s">
        <v>615</v>
      </c>
    </row>
    <row r="175" spans="1:65" s="2" customFormat="1" ht="33" customHeight="1">
      <c r="A175" s="29"/>
      <c r="B175" s="141"/>
      <c r="C175" s="142" t="s">
        <v>274</v>
      </c>
      <c r="D175" s="142" t="s">
        <v>159</v>
      </c>
      <c r="E175" s="143" t="s">
        <v>616</v>
      </c>
      <c r="F175" s="144" t="s">
        <v>617</v>
      </c>
      <c r="G175" s="145" t="s">
        <v>162</v>
      </c>
      <c r="H175" s="146">
        <v>193.748</v>
      </c>
      <c r="I175" s="147"/>
      <c r="J175" s="148">
        <f t="shared" si="20"/>
        <v>0</v>
      </c>
      <c r="K175" s="149"/>
      <c r="L175" s="30"/>
      <c r="M175" s="150" t="s">
        <v>1</v>
      </c>
      <c r="N175" s="151" t="s">
        <v>42</v>
      </c>
      <c r="O175" s="55"/>
      <c r="P175" s="152">
        <f t="shared" si="21"/>
        <v>0</v>
      </c>
      <c r="Q175" s="152">
        <v>0.33191</v>
      </c>
      <c r="R175" s="152">
        <f t="shared" si="22"/>
        <v>64.30689867999999</v>
      </c>
      <c r="S175" s="152">
        <v>0</v>
      </c>
      <c r="T175" s="153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163</v>
      </c>
      <c r="AT175" s="154" t="s">
        <v>159</v>
      </c>
      <c r="AU175" s="154" t="s">
        <v>164</v>
      </c>
      <c r="AY175" s="14" t="s">
        <v>157</v>
      </c>
      <c r="BE175" s="155">
        <f t="shared" si="24"/>
        <v>0</v>
      </c>
      <c r="BF175" s="155">
        <f t="shared" si="25"/>
        <v>0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4" t="s">
        <v>164</v>
      </c>
      <c r="BK175" s="155">
        <f t="shared" si="29"/>
        <v>0</v>
      </c>
      <c r="BL175" s="14" t="s">
        <v>163</v>
      </c>
      <c r="BM175" s="154" t="s">
        <v>618</v>
      </c>
    </row>
    <row r="176" spans="1:65" s="2" customFormat="1" ht="33" customHeight="1">
      <c r="A176" s="29"/>
      <c r="B176" s="141"/>
      <c r="C176" s="142" t="s">
        <v>278</v>
      </c>
      <c r="D176" s="142" t="s">
        <v>159</v>
      </c>
      <c r="E176" s="143" t="s">
        <v>619</v>
      </c>
      <c r="F176" s="144" t="s">
        <v>620</v>
      </c>
      <c r="G176" s="145" t="s">
        <v>162</v>
      </c>
      <c r="H176" s="146">
        <v>9</v>
      </c>
      <c r="I176" s="147"/>
      <c r="J176" s="148">
        <f t="shared" si="20"/>
        <v>0</v>
      </c>
      <c r="K176" s="149"/>
      <c r="L176" s="30"/>
      <c r="M176" s="150" t="s">
        <v>1</v>
      </c>
      <c r="N176" s="151" t="s">
        <v>42</v>
      </c>
      <c r="O176" s="55"/>
      <c r="P176" s="152">
        <f t="shared" si="21"/>
        <v>0</v>
      </c>
      <c r="Q176" s="152">
        <v>0.33191</v>
      </c>
      <c r="R176" s="152">
        <f t="shared" si="22"/>
        <v>2.98719</v>
      </c>
      <c r="S176" s="152">
        <v>0</v>
      </c>
      <c r="T176" s="153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163</v>
      </c>
      <c r="AT176" s="154" t="s">
        <v>159</v>
      </c>
      <c r="AU176" s="154" t="s">
        <v>164</v>
      </c>
      <c r="AY176" s="14" t="s">
        <v>157</v>
      </c>
      <c r="BE176" s="155">
        <f t="shared" si="24"/>
        <v>0</v>
      </c>
      <c r="BF176" s="155">
        <f t="shared" si="25"/>
        <v>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164</v>
      </c>
      <c r="BK176" s="155">
        <f t="shared" si="29"/>
        <v>0</v>
      </c>
      <c r="BL176" s="14" t="s">
        <v>163</v>
      </c>
      <c r="BM176" s="154" t="s">
        <v>621</v>
      </c>
    </row>
    <row r="177" spans="1:65" s="2" customFormat="1" ht="33" customHeight="1">
      <c r="A177" s="29"/>
      <c r="B177" s="141"/>
      <c r="C177" s="142" t="s">
        <v>282</v>
      </c>
      <c r="D177" s="142" t="s">
        <v>159</v>
      </c>
      <c r="E177" s="143" t="s">
        <v>622</v>
      </c>
      <c r="F177" s="144" t="s">
        <v>623</v>
      </c>
      <c r="G177" s="145" t="s">
        <v>162</v>
      </c>
      <c r="H177" s="146">
        <v>159.319</v>
      </c>
      <c r="I177" s="147"/>
      <c r="J177" s="148">
        <f t="shared" si="20"/>
        <v>0</v>
      </c>
      <c r="K177" s="149"/>
      <c r="L177" s="30"/>
      <c r="M177" s="150" t="s">
        <v>1</v>
      </c>
      <c r="N177" s="151" t="s">
        <v>42</v>
      </c>
      <c r="O177" s="55"/>
      <c r="P177" s="152">
        <f t="shared" si="21"/>
        <v>0</v>
      </c>
      <c r="Q177" s="152">
        <v>0.19111</v>
      </c>
      <c r="R177" s="152">
        <f t="shared" si="22"/>
        <v>30.447454089999997</v>
      </c>
      <c r="S177" s="152">
        <v>0</v>
      </c>
      <c r="T177" s="153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163</v>
      </c>
      <c r="AT177" s="154" t="s">
        <v>159</v>
      </c>
      <c r="AU177" s="154" t="s">
        <v>164</v>
      </c>
      <c r="AY177" s="14" t="s">
        <v>157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164</v>
      </c>
      <c r="BK177" s="155">
        <f t="shared" si="29"/>
        <v>0</v>
      </c>
      <c r="BL177" s="14" t="s">
        <v>163</v>
      </c>
      <c r="BM177" s="154" t="s">
        <v>624</v>
      </c>
    </row>
    <row r="178" spans="1:65" s="2" customFormat="1" ht="21.75" customHeight="1">
      <c r="A178" s="29"/>
      <c r="B178" s="141"/>
      <c r="C178" s="142" t="s">
        <v>286</v>
      </c>
      <c r="D178" s="142" t="s">
        <v>159</v>
      </c>
      <c r="E178" s="143" t="s">
        <v>625</v>
      </c>
      <c r="F178" s="144" t="s">
        <v>626</v>
      </c>
      <c r="G178" s="145" t="s">
        <v>197</v>
      </c>
      <c r="H178" s="146">
        <v>38.879</v>
      </c>
      <c r="I178" s="147"/>
      <c r="J178" s="148">
        <f t="shared" si="20"/>
        <v>0</v>
      </c>
      <c r="K178" s="149"/>
      <c r="L178" s="30"/>
      <c r="M178" s="150" t="s">
        <v>1</v>
      </c>
      <c r="N178" s="151" t="s">
        <v>42</v>
      </c>
      <c r="O178" s="55"/>
      <c r="P178" s="152">
        <f t="shared" si="21"/>
        <v>0</v>
      </c>
      <c r="Q178" s="152">
        <v>2.45329</v>
      </c>
      <c r="R178" s="152">
        <f t="shared" si="22"/>
        <v>95.38146191</v>
      </c>
      <c r="S178" s="152">
        <v>0</v>
      </c>
      <c r="T178" s="153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163</v>
      </c>
      <c r="AT178" s="154" t="s">
        <v>159</v>
      </c>
      <c r="AU178" s="154" t="s">
        <v>164</v>
      </c>
      <c r="AY178" s="14" t="s">
        <v>157</v>
      </c>
      <c r="BE178" s="155">
        <f t="shared" si="24"/>
        <v>0</v>
      </c>
      <c r="BF178" s="155">
        <f t="shared" si="25"/>
        <v>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164</v>
      </c>
      <c r="BK178" s="155">
        <f t="shared" si="29"/>
        <v>0</v>
      </c>
      <c r="BL178" s="14" t="s">
        <v>163</v>
      </c>
      <c r="BM178" s="154" t="s">
        <v>627</v>
      </c>
    </row>
    <row r="179" spans="1:65" s="2" customFormat="1" ht="21.75" customHeight="1">
      <c r="A179" s="29"/>
      <c r="B179" s="141"/>
      <c r="C179" s="142" t="s">
        <v>291</v>
      </c>
      <c r="D179" s="142" t="s">
        <v>159</v>
      </c>
      <c r="E179" s="143" t="s">
        <v>628</v>
      </c>
      <c r="F179" s="144" t="s">
        <v>629</v>
      </c>
      <c r="G179" s="145" t="s">
        <v>162</v>
      </c>
      <c r="H179" s="146">
        <v>337.222</v>
      </c>
      <c r="I179" s="147"/>
      <c r="J179" s="148">
        <f t="shared" si="20"/>
        <v>0</v>
      </c>
      <c r="K179" s="149"/>
      <c r="L179" s="30"/>
      <c r="M179" s="150" t="s">
        <v>1</v>
      </c>
      <c r="N179" s="151" t="s">
        <v>42</v>
      </c>
      <c r="O179" s="55"/>
      <c r="P179" s="152">
        <f t="shared" si="21"/>
        <v>0</v>
      </c>
      <c r="Q179" s="152">
        <v>0.00275</v>
      </c>
      <c r="R179" s="152">
        <f t="shared" si="22"/>
        <v>0.9273604999999999</v>
      </c>
      <c r="S179" s="152">
        <v>0</v>
      </c>
      <c r="T179" s="153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163</v>
      </c>
      <c r="AT179" s="154" t="s">
        <v>159</v>
      </c>
      <c r="AU179" s="154" t="s">
        <v>164</v>
      </c>
      <c r="AY179" s="14" t="s">
        <v>157</v>
      </c>
      <c r="BE179" s="155">
        <f t="shared" si="24"/>
        <v>0</v>
      </c>
      <c r="BF179" s="155">
        <f t="shared" si="25"/>
        <v>0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164</v>
      </c>
      <c r="BK179" s="155">
        <f t="shared" si="29"/>
        <v>0</v>
      </c>
      <c r="BL179" s="14" t="s">
        <v>163</v>
      </c>
      <c r="BM179" s="154" t="s">
        <v>630</v>
      </c>
    </row>
    <row r="180" spans="1:65" s="2" customFormat="1" ht="21.75" customHeight="1">
      <c r="A180" s="29"/>
      <c r="B180" s="141"/>
      <c r="C180" s="142" t="s">
        <v>295</v>
      </c>
      <c r="D180" s="142" t="s">
        <v>159</v>
      </c>
      <c r="E180" s="143" t="s">
        <v>631</v>
      </c>
      <c r="F180" s="144" t="s">
        <v>632</v>
      </c>
      <c r="G180" s="145" t="s">
        <v>162</v>
      </c>
      <c r="H180" s="146">
        <v>337.222</v>
      </c>
      <c r="I180" s="147"/>
      <c r="J180" s="148">
        <f t="shared" si="20"/>
        <v>0</v>
      </c>
      <c r="K180" s="149"/>
      <c r="L180" s="30"/>
      <c r="M180" s="150" t="s">
        <v>1</v>
      </c>
      <c r="N180" s="151" t="s">
        <v>42</v>
      </c>
      <c r="O180" s="55"/>
      <c r="P180" s="152">
        <f t="shared" si="21"/>
        <v>0</v>
      </c>
      <c r="Q180" s="152">
        <v>0</v>
      </c>
      <c r="R180" s="152">
        <f t="shared" si="22"/>
        <v>0</v>
      </c>
      <c r="S180" s="152">
        <v>0</v>
      </c>
      <c r="T180" s="153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163</v>
      </c>
      <c r="AT180" s="154" t="s">
        <v>159</v>
      </c>
      <c r="AU180" s="154" t="s">
        <v>164</v>
      </c>
      <c r="AY180" s="14" t="s">
        <v>157</v>
      </c>
      <c r="BE180" s="155">
        <f t="shared" si="24"/>
        <v>0</v>
      </c>
      <c r="BF180" s="155">
        <f t="shared" si="25"/>
        <v>0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164</v>
      </c>
      <c r="BK180" s="155">
        <f t="shared" si="29"/>
        <v>0</v>
      </c>
      <c r="BL180" s="14" t="s">
        <v>163</v>
      </c>
      <c r="BM180" s="154" t="s">
        <v>633</v>
      </c>
    </row>
    <row r="181" spans="1:65" s="2" customFormat="1" ht="16.5" customHeight="1">
      <c r="A181" s="29"/>
      <c r="B181" s="141"/>
      <c r="C181" s="142" t="s">
        <v>299</v>
      </c>
      <c r="D181" s="142" t="s">
        <v>159</v>
      </c>
      <c r="E181" s="143" t="s">
        <v>634</v>
      </c>
      <c r="F181" s="144" t="s">
        <v>635</v>
      </c>
      <c r="G181" s="145" t="s">
        <v>174</v>
      </c>
      <c r="H181" s="146">
        <v>2.972</v>
      </c>
      <c r="I181" s="147"/>
      <c r="J181" s="148">
        <f t="shared" si="20"/>
        <v>0</v>
      </c>
      <c r="K181" s="149"/>
      <c r="L181" s="30"/>
      <c r="M181" s="150" t="s">
        <v>1</v>
      </c>
      <c r="N181" s="151" t="s">
        <v>42</v>
      </c>
      <c r="O181" s="55"/>
      <c r="P181" s="152">
        <f t="shared" si="21"/>
        <v>0</v>
      </c>
      <c r="Q181" s="152">
        <v>1.04922</v>
      </c>
      <c r="R181" s="152">
        <f t="shared" si="22"/>
        <v>3.1182818400000003</v>
      </c>
      <c r="S181" s="152">
        <v>0</v>
      </c>
      <c r="T181" s="153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163</v>
      </c>
      <c r="AT181" s="154" t="s">
        <v>159</v>
      </c>
      <c r="AU181" s="154" t="s">
        <v>164</v>
      </c>
      <c r="AY181" s="14" t="s">
        <v>157</v>
      </c>
      <c r="BE181" s="155">
        <f t="shared" si="24"/>
        <v>0</v>
      </c>
      <c r="BF181" s="155">
        <f t="shared" si="25"/>
        <v>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164</v>
      </c>
      <c r="BK181" s="155">
        <f t="shared" si="29"/>
        <v>0</v>
      </c>
      <c r="BL181" s="14" t="s">
        <v>163</v>
      </c>
      <c r="BM181" s="154" t="s">
        <v>636</v>
      </c>
    </row>
    <row r="182" spans="1:65" s="2" customFormat="1" ht="21.75" customHeight="1">
      <c r="A182" s="29"/>
      <c r="B182" s="141"/>
      <c r="C182" s="142" t="s">
        <v>303</v>
      </c>
      <c r="D182" s="142" t="s">
        <v>159</v>
      </c>
      <c r="E182" s="143" t="s">
        <v>637</v>
      </c>
      <c r="F182" s="144" t="s">
        <v>638</v>
      </c>
      <c r="G182" s="145" t="s">
        <v>289</v>
      </c>
      <c r="H182" s="146">
        <v>22</v>
      </c>
      <c r="I182" s="147"/>
      <c r="J182" s="148">
        <f t="shared" si="20"/>
        <v>0</v>
      </c>
      <c r="K182" s="149"/>
      <c r="L182" s="30"/>
      <c r="M182" s="150" t="s">
        <v>1</v>
      </c>
      <c r="N182" s="151" t="s">
        <v>42</v>
      </c>
      <c r="O182" s="55"/>
      <c r="P182" s="152">
        <f t="shared" si="21"/>
        <v>0</v>
      </c>
      <c r="Q182" s="152">
        <v>0.02628</v>
      </c>
      <c r="R182" s="152">
        <f t="shared" si="22"/>
        <v>0.57816</v>
      </c>
      <c r="S182" s="152">
        <v>0</v>
      </c>
      <c r="T182" s="153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163</v>
      </c>
      <c r="AT182" s="154" t="s">
        <v>159</v>
      </c>
      <c r="AU182" s="154" t="s">
        <v>164</v>
      </c>
      <c r="AY182" s="14" t="s">
        <v>157</v>
      </c>
      <c r="BE182" s="155">
        <f t="shared" si="24"/>
        <v>0</v>
      </c>
      <c r="BF182" s="155">
        <f t="shared" si="25"/>
        <v>0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164</v>
      </c>
      <c r="BK182" s="155">
        <f t="shared" si="29"/>
        <v>0</v>
      </c>
      <c r="BL182" s="14" t="s">
        <v>163</v>
      </c>
      <c r="BM182" s="154" t="s">
        <v>639</v>
      </c>
    </row>
    <row r="183" spans="1:65" s="2" customFormat="1" ht="21.75" customHeight="1">
      <c r="A183" s="29"/>
      <c r="B183" s="141"/>
      <c r="C183" s="142" t="s">
        <v>310</v>
      </c>
      <c r="D183" s="142" t="s">
        <v>159</v>
      </c>
      <c r="E183" s="143" t="s">
        <v>640</v>
      </c>
      <c r="F183" s="144" t="s">
        <v>641</v>
      </c>
      <c r="G183" s="145" t="s">
        <v>289</v>
      </c>
      <c r="H183" s="146">
        <v>30</v>
      </c>
      <c r="I183" s="147"/>
      <c r="J183" s="148">
        <f t="shared" si="20"/>
        <v>0</v>
      </c>
      <c r="K183" s="149"/>
      <c r="L183" s="30"/>
      <c r="M183" s="150" t="s">
        <v>1</v>
      </c>
      <c r="N183" s="151" t="s">
        <v>42</v>
      </c>
      <c r="O183" s="55"/>
      <c r="P183" s="152">
        <f t="shared" si="21"/>
        <v>0</v>
      </c>
      <c r="Q183" s="152">
        <v>0.04555</v>
      </c>
      <c r="R183" s="152">
        <f t="shared" si="22"/>
        <v>1.3665</v>
      </c>
      <c r="S183" s="152">
        <v>0</v>
      </c>
      <c r="T183" s="153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163</v>
      </c>
      <c r="AT183" s="154" t="s">
        <v>159</v>
      </c>
      <c r="AU183" s="154" t="s">
        <v>164</v>
      </c>
      <c r="AY183" s="14" t="s">
        <v>157</v>
      </c>
      <c r="BE183" s="155">
        <f t="shared" si="24"/>
        <v>0</v>
      </c>
      <c r="BF183" s="155">
        <f t="shared" si="25"/>
        <v>0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164</v>
      </c>
      <c r="BK183" s="155">
        <f t="shared" si="29"/>
        <v>0</v>
      </c>
      <c r="BL183" s="14" t="s">
        <v>163</v>
      </c>
      <c r="BM183" s="154" t="s">
        <v>642</v>
      </c>
    </row>
    <row r="184" spans="1:65" s="2" customFormat="1" ht="21.75" customHeight="1">
      <c r="A184" s="29"/>
      <c r="B184" s="141"/>
      <c r="C184" s="142" t="s">
        <v>314</v>
      </c>
      <c r="D184" s="142" t="s">
        <v>159</v>
      </c>
      <c r="E184" s="143" t="s">
        <v>643</v>
      </c>
      <c r="F184" s="144" t="s">
        <v>644</v>
      </c>
      <c r="G184" s="145" t="s">
        <v>289</v>
      </c>
      <c r="H184" s="146">
        <v>15</v>
      </c>
      <c r="I184" s="147"/>
      <c r="J184" s="148">
        <f t="shared" si="20"/>
        <v>0</v>
      </c>
      <c r="K184" s="149"/>
      <c r="L184" s="30"/>
      <c r="M184" s="150" t="s">
        <v>1</v>
      </c>
      <c r="N184" s="151" t="s">
        <v>42</v>
      </c>
      <c r="O184" s="55"/>
      <c r="P184" s="152">
        <f t="shared" si="21"/>
        <v>0</v>
      </c>
      <c r="Q184" s="152">
        <v>0.06355</v>
      </c>
      <c r="R184" s="152">
        <f t="shared" si="22"/>
        <v>0.9532499999999999</v>
      </c>
      <c r="S184" s="152">
        <v>0</v>
      </c>
      <c r="T184" s="153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163</v>
      </c>
      <c r="AT184" s="154" t="s">
        <v>159</v>
      </c>
      <c r="AU184" s="154" t="s">
        <v>164</v>
      </c>
      <c r="AY184" s="14" t="s">
        <v>157</v>
      </c>
      <c r="BE184" s="155">
        <f t="shared" si="24"/>
        <v>0</v>
      </c>
      <c r="BF184" s="155">
        <f t="shared" si="25"/>
        <v>0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4" t="s">
        <v>164</v>
      </c>
      <c r="BK184" s="155">
        <f t="shared" si="29"/>
        <v>0</v>
      </c>
      <c r="BL184" s="14" t="s">
        <v>163</v>
      </c>
      <c r="BM184" s="154" t="s">
        <v>645</v>
      </c>
    </row>
    <row r="185" spans="1:65" s="2" customFormat="1" ht="21.75" customHeight="1">
      <c r="A185" s="29"/>
      <c r="B185" s="141"/>
      <c r="C185" s="142" t="s">
        <v>318</v>
      </c>
      <c r="D185" s="142" t="s">
        <v>159</v>
      </c>
      <c r="E185" s="143" t="s">
        <v>646</v>
      </c>
      <c r="F185" s="144" t="s">
        <v>647</v>
      </c>
      <c r="G185" s="145" t="s">
        <v>174</v>
      </c>
      <c r="H185" s="146">
        <v>2.577</v>
      </c>
      <c r="I185" s="147"/>
      <c r="J185" s="148">
        <f t="shared" si="20"/>
        <v>0</v>
      </c>
      <c r="K185" s="149"/>
      <c r="L185" s="30"/>
      <c r="M185" s="150" t="s">
        <v>1</v>
      </c>
      <c r="N185" s="151" t="s">
        <v>42</v>
      </c>
      <c r="O185" s="55"/>
      <c r="P185" s="152">
        <f t="shared" si="21"/>
        <v>0</v>
      </c>
      <c r="Q185" s="152">
        <v>0.01221</v>
      </c>
      <c r="R185" s="152">
        <f t="shared" si="22"/>
        <v>0.03146517</v>
      </c>
      <c r="S185" s="152">
        <v>0</v>
      </c>
      <c r="T185" s="153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163</v>
      </c>
      <c r="AT185" s="154" t="s">
        <v>159</v>
      </c>
      <c r="AU185" s="154" t="s">
        <v>164</v>
      </c>
      <c r="AY185" s="14" t="s">
        <v>157</v>
      </c>
      <c r="BE185" s="155">
        <f t="shared" si="24"/>
        <v>0</v>
      </c>
      <c r="BF185" s="155">
        <f t="shared" si="25"/>
        <v>0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4" t="s">
        <v>164</v>
      </c>
      <c r="BK185" s="155">
        <f t="shared" si="29"/>
        <v>0</v>
      </c>
      <c r="BL185" s="14" t="s">
        <v>163</v>
      </c>
      <c r="BM185" s="154" t="s">
        <v>648</v>
      </c>
    </row>
    <row r="186" spans="1:65" s="2" customFormat="1" ht="16.5" customHeight="1">
      <c r="A186" s="29"/>
      <c r="B186" s="141"/>
      <c r="C186" s="156" t="s">
        <v>322</v>
      </c>
      <c r="D186" s="156" t="s">
        <v>176</v>
      </c>
      <c r="E186" s="157" t="s">
        <v>649</v>
      </c>
      <c r="F186" s="158" t="s">
        <v>650</v>
      </c>
      <c r="G186" s="159" t="s">
        <v>174</v>
      </c>
      <c r="H186" s="160">
        <v>2.577</v>
      </c>
      <c r="I186" s="161"/>
      <c r="J186" s="162">
        <f t="shared" si="20"/>
        <v>0</v>
      </c>
      <c r="K186" s="163"/>
      <c r="L186" s="164"/>
      <c r="M186" s="165" t="s">
        <v>1</v>
      </c>
      <c r="N186" s="166" t="s">
        <v>42</v>
      </c>
      <c r="O186" s="55"/>
      <c r="P186" s="152">
        <f t="shared" si="21"/>
        <v>0</v>
      </c>
      <c r="Q186" s="152">
        <v>1</v>
      </c>
      <c r="R186" s="152">
        <f t="shared" si="22"/>
        <v>2.577</v>
      </c>
      <c r="S186" s="152">
        <v>0</v>
      </c>
      <c r="T186" s="153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179</v>
      </c>
      <c r="AT186" s="154" t="s">
        <v>176</v>
      </c>
      <c r="AU186" s="154" t="s">
        <v>164</v>
      </c>
      <c r="AY186" s="14" t="s">
        <v>157</v>
      </c>
      <c r="BE186" s="155">
        <f t="shared" si="24"/>
        <v>0</v>
      </c>
      <c r="BF186" s="155">
        <f t="shared" si="25"/>
        <v>0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4" t="s">
        <v>164</v>
      </c>
      <c r="BK186" s="155">
        <f t="shared" si="29"/>
        <v>0</v>
      </c>
      <c r="BL186" s="14" t="s">
        <v>163</v>
      </c>
      <c r="BM186" s="154" t="s">
        <v>651</v>
      </c>
    </row>
    <row r="187" spans="1:65" s="2" customFormat="1" ht="21.75" customHeight="1">
      <c r="A187" s="29"/>
      <c r="B187" s="141"/>
      <c r="C187" s="142" t="s">
        <v>328</v>
      </c>
      <c r="D187" s="142" t="s">
        <v>159</v>
      </c>
      <c r="E187" s="143" t="s">
        <v>652</v>
      </c>
      <c r="F187" s="144" t="s">
        <v>653</v>
      </c>
      <c r="G187" s="145" t="s">
        <v>168</v>
      </c>
      <c r="H187" s="146">
        <v>18.25</v>
      </c>
      <c r="I187" s="147"/>
      <c r="J187" s="148">
        <f t="shared" si="20"/>
        <v>0</v>
      </c>
      <c r="K187" s="149"/>
      <c r="L187" s="30"/>
      <c r="M187" s="150" t="s">
        <v>1</v>
      </c>
      <c r="N187" s="151" t="s">
        <v>42</v>
      </c>
      <c r="O187" s="55"/>
      <c r="P187" s="152">
        <f t="shared" si="21"/>
        <v>0</v>
      </c>
      <c r="Q187" s="152">
        <v>0.0003</v>
      </c>
      <c r="R187" s="152">
        <f t="shared" si="22"/>
        <v>0.005475</v>
      </c>
      <c r="S187" s="152">
        <v>0</v>
      </c>
      <c r="T187" s="153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163</v>
      </c>
      <c r="AT187" s="154" t="s">
        <v>159</v>
      </c>
      <c r="AU187" s="154" t="s">
        <v>164</v>
      </c>
      <c r="AY187" s="14" t="s">
        <v>157</v>
      </c>
      <c r="BE187" s="155">
        <f t="shared" si="24"/>
        <v>0</v>
      </c>
      <c r="BF187" s="155">
        <f t="shared" si="25"/>
        <v>0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164</v>
      </c>
      <c r="BK187" s="155">
        <f t="shared" si="29"/>
        <v>0</v>
      </c>
      <c r="BL187" s="14" t="s">
        <v>163</v>
      </c>
      <c r="BM187" s="154" t="s">
        <v>654</v>
      </c>
    </row>
    <row r="188" spans="1:65" s="2" customFormat="1" ht="16.5" customHeight="1">
      <c r="A188" s="29"/>
      <c r="B188" s="141"/>
      <c r="C188" s="142" t="s">
        <v>336</v>
      </c>
      <c r="D188" s="142" t="s">
        <v>159</v>
      </c>
      <c r="E188" s="143" t="s">
        <v>655</v>
      </c>
      <c r="F188" s="144" t="s">
        <v>656</v>
      </c>
      <c r="G188" s="145" t="s">
        <v>197</v>
      </c>
      <c r="H188" s="146">
        <v>3.488</v>
      </c>
      <c r="I188" s="147"/>
      <c r="J188" s="148">
        <f t="shared" si="20"/>
        <v>0</v>
      </c>
      <c r="K188" s="149"/>
      <c r="L188" s="30"/>
      <c r="M188" s="150" t="s">
        <v>1</v>
      </c>
      <c r="N188" s="151" t="s">
        <v>42</v>
      </c>
      <c r="O188" s="55"/>
      <c r="P188" s="152">
        <f t="shared" si="21"/>
        <v>0</v>
      </c>
      <c r="Q188" s="152">
        <v>2.4533</v>
      </c>
      <c r="R188" s="152">
        <f t="shared" si="22"/>
        <v>8.557110400000001</v>
      </c>
      <c r="S188" s="152">
        <v>0</v>
      </c>
      <c r="T188" s="153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163</v>
      </c>
      <c r="AT188" s="154" t="s">
        <v>159</v>
      </c>
      <c r="AU188" s="154" t="s">
        <v>164</v>
      </c>
      <c r="AY188" s="14" t="s">
        <v>157</v>
      </c>
      <c r="BE188" s="155">
        <f t="shared" si="24"/>
        <v>0</v>
      </c>
      <c r="BF188" s="155">
        <f t="shared" si="25"/>
        <v>0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4" t="s">
        <v>164</v>
      </c>
      <c r="BK188" s="155">
        <f t="shared" si="29"/>
        <v>0</v>
      </c>
      <c r="BL188" s="14" t="s">
        <v>163</v>
      </c>
      <c r="BM188" s="154" t="s">
        <v>657</v>
      </c>
    </row>
    <row r="189" spans="1:65" s="2" customFormat="1" ht="16.5" customHeight="1">
      <c r="A189" s="29"/>
      <c r="B189" s="141"/>
      <c r="C189" s="142" t="s">
        <v>340</v>
      </c>
      <c r="D189" s="142" t="s">
        <v>159</v>
      </c>
      <c r="E189" s="143" t="s">
        <v>658</v>
      </c>
      <c r="F189" s="144" t="s">
        <v>659</v>
      </c>
      <c r="G189" s="145" t="s">
        <v>162</v>
      </c>
      <c r="H189" s="146">
        <v>46.5</v>
      </c>
      <c r="I189" s="147"/>
      <c r="J189" s="148">
        <f t="shared" si="20"/>
        <v>0</v>
      </c>
      <c r="K189" s="149"/>
      <c r="L189" s="30"/>
      <c r="M189" s="150" t="s">
        <v>1</v>
      </c>
      <c r="N189" s="151" t="s">
        <v>42</v>
      </c>
      <c r="O189" s="55"/>
      <c r="P189" s="152">
        <f t="shared" si="21"/>
        <v>0</v>
      </c>
      <c r="Q189" s="152">
        <v>0.00275</v>
      </c>
      <c r="R189" s="152">
        <f t="shared" si="22"/>
        <v>0.127875</v>
      </c>
      <c r="S189" s="152">
        <v>0</v>
      </c>
      <c r="T189" s="153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163</v>
      </c>
      <c r="AT189" s="154" t="s">
        <v>159</v>
      </c>
      <c r="AU189" s="154" t="s">
        <v>164</v>
      </c>
      <c r="AY189" s="14" t="s">
        <v>157</v>
      </c>
      <c r="BE189" s="155">
        <f t="shared" si="24"/>
        <v>0</v>
      </c>
      <c r="BF189" s="155">
        <f t="shared" si="25"/>
        <v>0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4" t="s">
        <v>164</v>
      </c>
      <c r="BK189" s="155">
        <f t="shared" si="29"/>
        <v>0</v>
      </c>
      <c r="BL189" s="14" t="s">
        <v>163</v>
      </c>
      <c r="BM189" s="154" t="s">
        <v>660</v>
      </c>
    </row>
    <row r="190" spans="1:65" s="2" customFormat="1" ht="16.5" customHeight="1">
      <c r="A190" s="29"/>
      <c r="B190" s="141"/>
      <c r="C190" s="142" t="s">
        <v>346</v>
      </c>
      <c r="D190" s="142" t="s">
        <v>159</v>
      </c>
      <c r="E190" s="143" t="s">
        <v>661</v>
      </c>
      <c r="F190" s="144" t="s">
        <v>662</v>
      </c>
      <c r="G190" s="145" t="s">
        <v>162</v>
      </c>
      <c r="H190" s="146">
        <v>46.5</v>
      </c>
      <c r="I190" s="147"/>
      <c r="J190" s="148">
        <f t="shared" si="20"/>
        <v>0</v>
      </c>
      <c r="K190" s="149"/>
      <c r="L190" s="30"/>
      <c r="M190" s="150" t="s">
        <v>1</v>
      </c>
      <c r="N190" s="151" t="s">
        <v>42</v>
      </c>
      <c r="O190" s="55"/>
      <c r="P190" s="152">
        <f t="shared" si="21"/>
        <v>0</v>
      </c>
      <c r="Q190" s="152">
        <v>0</v>
      </c>
      <c r="R190" s="152">
        <f t="shared" si="22"/>
        <v>0</v>
      </c>
      <c r="S190" s="152">
        <v>0</v>
      </c>
      <c r="T190" s="153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163</v>
      </c>
      <c r="AT190" s="154" t="s">
        <v>159</v>
      </c>
      <c r="AU190" s="154" t="s">
        <v>164</v>
      </c>
      <c r="AY190" s="14" t="s">
        <v>157</v>
      </c>
      <c r="BE190" s="155">
        <f t="shared" si="24"/>
        <v>0</v>
      </c>
      <c r="BF190" s="155">
        <f t="shared" si="25"/>
        <v>0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4" t="s">
        <v>164</v>
      </c>
      <c r="BK190" s="155">
        <f t="shared" si="29"/>
        <v>0</v>
      </c>
      <c r="BL190" s="14" t="s">
        <v>163</v>
      </c>
      <c r="BM190" s="154" t="s">
        <v>663</v>
      </c>
    </row>
    <row r="191" spans="1:65" s="2" customFormat="1" ht="16.5" customHeight="1">
      <c r="A191" s="29"/>
      <c r="B191" s="141"/>
      <c r="C191" s="142" t="s">
        <v>350</v>
      </c>
      <c r="D191" s="142" t="s">
        <v>159</v>
      </c>
      <c r="E191" s="143" t="s">
        <v>664</v>
      </c>
      <c r="F191" s="144" t="s">
        <v>665</v>
      </c>
      <c r="G191" s="145" t="s">
        <v>174</v>
      </c>
      <c r="H191" s="146">
        <v>0.174</v>
      </c>
      <c r="I191" s="147"/>
      <c r="J191" s="148">
        <f t="shared" si="20"/>
        <v>0</v>
      </c>
      <c r="K191" s="149"/>
      <c r="L191" s="30"/>
      <c r="M191" s="150" t="s">
        <v>1</v>
      </c>
      <c r="N191" s="151" t="s">
        <v>42</v>
      </c>
      <c r="O191" s="55"/>
      <c r="P191" s="152">
        <f t="shared" si="21"/>
        <v>0</v>
      </c>
      <c r="Q191" s="152">
        <v>1.04632</v>
      </c>
      <c r="R191" s="152">
        <f t="shared" si="22"/>
        <v>0.18205967999999997</v>
      </c>
      <c r="S191" s="152">
        <v>0</v>
      </c>
      <c r="T191" s="153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163</v>
      </c>
      <c r="AT191" s="154" t="s">
        <v>159</v>
      </c>
      <c r="AU191" s="154" t="s">
        <v>164</v>
      </c>
      <c r="AY191" s="14" t="s">
        <v>157</v>
      </c>
      <c r="BE191" s="155">
        <f t="shared" si="24"/>
        <v>0</v>
      </c>
      <c r="BF191" s="155">
        <f t="shared" si="25"/>
        <v>0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4" t="s">
        <v>164</v>
      </c>
      <c r="BK191" s="155">
        <f t="shared" si="29"/>
        <v>0</v>
      </c>
      <c r="BL191" s="14" t="s">
        <v>163</v>
      </c>
      <c r="BM191" s="154" t="s">
        <v>666</v>
      </c>
    </row>
    <row r="192" spans="1:65" s="2" customFormat="1" ht="21.75" customHeight="1">
      <c r="A192" s="29"/>
      <c r="B192" s="141"/>
      <c r="C192" s="142" t="s">
        <v>354</v>
      </c>
      <c r="D192" s="142" t="s">
        <v>159</v>
      </c>
      <c r="E192" s="143" t="s">
        <v>667</v>
      </c>
      <c r="F192" s="144" t="s">
        <v>668</v>
      </c>
      <c r="G192" s="145" t="s">
        <v>162</v>
      </c>
      <c r="H192" s="146">
        <v>6.66</v>
      </c>
      <c r="I192" s="147"/>
      <c r="J192" s="148">
        <f t="shared" si="20"/>
        <v>0</v>
      </c>
      <c r="K192" s="149"/>
      <c r="L192" s="30"/>
      <c r="M192" s="150" t="s">
        <v>1</v>
      </c>
      <c r="N192" s="151" t="s">
        <v>42</v>
      </c>
      <c r="O192" s="55"/>
      <c r="P192" s="152">
        <f t="shared" si="21"/>
        <v>0</v>
      </c>
      <c r="Q192" s="152">
        <v>0.10445</v>
      </c>
      <c r="R192" s="152">
        <f t="shared" si="22"/>
        <v>0.6956370000000001</v>
      </c>
      <c r="S192" s="152">
        <v>0</v>
      </c>
      <c r="T192" s="153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163</v>
      </c>
      <c r="AT192" s="154" t="s">
        <v>159</v>
      </c>
      <c r="AU192" s="154" t="s">
        <v>164</v>
      </c>
      <c r="AY192" s="14" t="s">
        <v>157</v>
      </c>
      <c r="BE192" s="155">
        <f t="shared" si="24"/>
        <v>0</v>
      </c>
      <c r="BF192" s="155">
        <f t="shared" si="25"/>
        <v>0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4" t="s">
        <v>164</v>
      </c>
      <c r="BK192" s="155">
        <f t="shared" si="29"/>
        <v>0</v>
      </c>
      <c r="BL192" s="14" t="s">
        <v>163</v>
      </c>
      <c r="BM192" s="154" t="s">
        <v>669</v>
      </c>
    </row>
    <row r="193" spans="1:65" s="2" customFormat="1" ht="21.75" customHeight="1">
      <c r="A193" s="29"/>
      <c r="B193" s="141"/>
      <c r="C193" s="142" t="s">
        <v>360</v>
      </c>
      <c r="D193" s="142" t="s">
        <v>159</v>
      </c>
      <c r="E193" s="143" t="s">
        <v>670</v>
      </c>
      <c r="F193" s="144" t="s">
        <v>671</v>
      </c>
      <c r="G193" s="145" t="s">
        <v>162</v>
      </c>
      <c r="H193" s="146">
        <v>178.814</v>
      </c>
      <c r="I193" s="147"/>
      <c r="J193" s="148">
        <f t="shared" si="20"/>
        <v>0</v>
      </c>
      <c r="K193" s="149"/>
      <c r="L193" s="30"/>
      <c r="M193" s="150" t="s">
        <v>1</v>
      </c>
      <c r="N193" s="151" t="s">
        <v>42</v>
      </c>
      <c r="O193" s="55"/>
      <c r="P193" s="152">
        <f t="shared" si="21"/>
        <v>0</v>
      </c>
      <c r="Q193" s="152">
        <v>0.05897</v>
      </c>
      <c r="R193" s="152">
        <f t="shared" si="22"/>
        <v>10.54466158</v>
      </c>
      <c r="S193" s="152">
        <v>0</v>
      </c>
      <c r="T193" s="153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163</v>
      </c>
      <c r="AT193" s="154" t="s">
        <v>159</v>
      </c>
      <c r="AU193" s="154" t="s">
        <v>164</v>
      </c>
      <c r="AY193" s="14" t="s">
        <v>157</v>
      </c>
      <c r="BE193" s="155">
        <f t="shared" si="24"/>
        <v>0</v>
      </c>
      <c r="BF193" s="155">
        <f t="shared" si="25"/>
        <v>0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4" t="s">
        <v>164</v>
      </c>
      <c r="BK193" s="155">
        <f t="shared" si="29"/>
        <v>0</v>
      </c>
      <c r="BL193" s="14" t="s">
        <v>163</v>
      </c>
      <c r="BM193" s="154" t="s">
        <v>672</v>
      </c>
    </row>
    <row r="194" spans="1:65" s="2" customFormat="1" ht="16.5" customHeight="1">
      <c r="A194" s="29"/>
      <c r="B194" s="141"/>
      <c r="C194" s="142" t="s">
        <v>365</v>
      </c>
      <c r="D194" s="142" t="s">
        <v>159</v>
      </c>
      <c r="E194" s="143" t="s">
        <v>673</v>
      </c>
      <c r="F194" s="144" t="s">
        <v>674</v>
      </c>
      <c r="G194" s="145" t="s">
        <v>162</v>
      </c>
      <c r="H194" s="146">
        <v>4.2</v>
      </c>
      <c r="I194" s="147"/>
      <c r="J194" s="148">
        <f t="shared" si="20"/>
        <v>0</v>
      </c>
      <c r="K194" s="149"/>
      <c r="L194" s="30"/>
      <c r="M194" s="150" t="s">
        <v>1</v>
      </c>
      <c r="N194" s="151" t="s">
        <v>42</v>
      </c>
      <c r="O194" s="55"/>
      <c r="P194" s="152">
        <f t="shared" si="21"/>
        <v>0</v>
      </c>
      <c r="Q194" s="152">
        <v>0.07991</v>
      </c>
      <c r="R194" s="152">
        <f t="shared" si="22"/>
        <v>0.335622</v>
      </c>
      <c r="S194" s="152">
        <v>0</v>
      </c>
      <c r="T194" s="153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163</v>
      </c>
      <c r="AT194" s="154" t="s">
        <v>159</v>
      </c>
      <c r="AU194" s="154" t="s">
        <v>164</v>
      </c>
      <c r="AY194" s="14" t="s">
        <v>157</v>
      </c>
      <c r="BE194" s="155">
        <f t="shared" si="24"/>
        <v>0</v>
      </c>
      <c r="BF194" s="155">
        <f t="shared" si="25"/>
        <v>0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4" t="s">
        <v>164</v>
      </c>
      <c r="BK194" s="155">
        <f t="shared" si="29"/>
        <v>0</v>
      </c>
      <c r="BL194" s="14" t="s">
        <v>163</v>
      </c>
      <c r="BM194" s="154" t="s">
        <v>675</v>
      </c>
    </row>
    <row r="195" spans="2:63" s="12" customFormat="1" ht="22.9" customHeight="1">
      <c r="B195" s="128"/>
      <c r="D195" s="129" t="s">
        <v>75</v>
      </c>
      <c r="E195" s="139" t="s">
        <v>163</v>
      </c>
      <c r="F195" s="139" t="s">
        <v>676</v>
      </c>
      <c r="I195" s="131"/>
      <c r="J195" s="140">
        <f>BK195</f>
        <v>0</v>
      </c>
      <c r="L195" s="128"/>
      <c r="M195" s="133"/>
      <c r="N195" s="134"/>
      <c r="O195" s="134"/>
      <c r="P195" s="135">
        <f>SUM(P196:P224)</f>
        <v>0</v>
      </c>
      <c r="Q195" s="134"/>
      <c r="R195" s="135">
        <f>SUM(R196:R224)</f>
        <v>175.04008662</v>
      </c>
      <c r="S195" s="134"/>
      <c r="T195" s="136">
        <f>SUM(T196:T224)</f>
        <v>0</v>
      </c>
      <c r="AR195" s="129" t="s">
        <v>84</v>
      </c>
      <c r="AT195" s="137" t="s">
        <v>75</v>
      </c>
      <c r="AU195" s="137" t="s">
        <v>84</v>
      </c>
      <c r="AY195" s="129" t="s">
        <v>157</v>
      </c>
      <c r="BK195" s="138">
        <f>SUM(BK196:BK224)</f>
        <v>0</v>
      </c>
    </row>
    <row r="196" spans="1:65" s="2" customFormat="1" ht="16.5" customHeight="1">
      <c r="A196" s="29"/>
      <c r="B196" s="141"/>
      <c r="C196" s="142" t="s">
        <v>369</v>
      </c>
      <c r="D196" s="142" t="s">
        <v>159</v>
      </c>
      <c r="E196" s="143" t="s">
        <v>677</v>
      </c>
      <c r="F196" s="144" t="s">
        <v>678</v>
      </c>
      <c r="G196" s="145" t="s">
        <v>197</v>
      </c>
      <c r="H196" s="146">
        <v>36.199</v>
      </c>
      <c r="I196" s="147"/>
      <c r="J196" s="148">
        <f aca="true" t="shared" si="30" ref="J196:J224">ROUND(I196*H196,2)</f>
        <v>0</v>
      </c>
      <c r="K196" s="149"/>
      <c r="L196" s="30"/>
      <c r="M196" s="150" t="s">
        <v>1</v>
      </c>
      <c r="N196" s="151" t="s">
        <v>42</v>
      </c>
      <c r="O196" s="55"/>
      <c r="P196" s="152">
        <f aca="true" t="shared" si="31" ref="P196:P224">O196*H196</f>
        <v>0</v>
      </c>
      <c r="Q196" s="152">
        <v>2.45343</v>
      </c>
      <c r="R196" s="152">
        <f aca="true" t="shared" si="32" ref="R196:R224">Q196*H196</f>
        <v>88.81171257</v>
      </c>
      <c r="S196" s="152">
        <v>0</v>
      </c>
      <c r="T196" s="153">
        <f aca="true" t="shared" si="33" ref="T196:T224"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163</v>
      </c>
      <c r="AT196" s="154" t="s">
        <v>159</v>
      </c>
      <c r="AU196" s="154" t="s">
        <v>164</v>
      </c>
      <c r="AY196" s="14" t="s">
        <v>157</v>
      </c>
      <c r="BE196" s="155">
        <f aca="true" t="shared" si="34" ref="BE196:BE224">IF(N196="základní",J196,0)</f>
        <v>0</v>
      </c>
      <c r="BF196" s="155">
        <f aca="true" t="shared" si="35" ref="BF196:BF224">IF(N196="snížená",J196,0)</f>
        <v>0</v>
      </c>
      <c r="BG196" s="155">
        <f aca="true" t="shared" si="36" ref="BG196:BG224">IF(N196="zákl. přenesená",J196,0)</f>
        <v>0</v>
      </c>
      <c r="BH196" s="155">
        <f aca="true" t="shared" si="37" ref="BH196:BH224">IF(N196="sníž. přenesená",J196,0)</f>
        <v>0</v>
      </c>
      <c r="BI196" s="155">
        <f aca="true" t="shared" si="38" ref="BI196:BI224">IF(N196="nulová",J196,0)</f>
        <v>0</v>
      </c>
      <c r="BJ196" s="14" t="s">
        <v>164</v>
      </c>
      <c r="BK196" s="155">
        <f aca="true" t="shared" si="39" ref="BK196:BK224">ROUND(I196*H196,2)</f>
        <v>0</v>
      </c>
      <c r="BL196" s="14" t="s">
        <v>163</v>
      </c>
      <c r="BM196" s="154" t="s">
        <v>679</v>
      </c>
    </row>
    <row r="197" spans="1:65" s="2" customFormat="1" ht="21.75" customHeight="1">
      <c r="A197" s="29"/>
      <c r="B197" s="141"/>
      <c r="C197" s="142" t="s">
        <v>375</v>
      </c>
      <c r="D197" s="142" t="s">
        <v>159</v>
      </c>
      <c r="E197" s="143" t="s">
        <v>680</v>
      </c>
      <c r="F197" s="144" t="s">
        <v>681</v>
      </c>
      <c r="G197" s="145" t="s">
        <v>162</v>
      </c>
      <c r="H197" s="146">
        <v>61</v>
      </c>
      <c r="I197" s="147"/>
      <c r="J197" s="148">
        <f t="shared" si="30"/>
        <v>0</v>
      </c>
      <c r="K197" s="149"/>
      <c r="L197" s="30"/>
      <c r="M197" s="150" t="s">
        <v>1</v>
      </c>
      <c r="N197" s="151" t="s">
        <v>42</v>
      </c>
      <c r="O197" s="55"/>
      <c r="P197" s="152">
        <f t="shared" si="31"/>
        <v>0</v>
      </c>
      <c r="Q197" s="152">
        <v>0.00533</v>
      </c>
      <c r="R197" s="152">
        <f t="shared" si="32"/>
        <v>0.32513</v>
      </c>
      <c r="S197" s="152">
        <v>0</v>
      </c>
      <c r="T197" s="153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163</v>
      </c>
      <c r="AT197" s="154" t="s">
        <v>159</v>
      </c>
      <c r="AU197" s="154" t="s">
        <v>164</v>
      </c>
      <c r="AY197" s="14" t="s">
        <v>157</v>
      </c>
      <c r="BE197" s="155">
        <f t="shared" si="34"/>
        <v>0</v>
      </c>
      <c r="BF197" s="155">
        <f t="shared" si="35"/>
        <v>0</v>
      </c>
      <c r="BG197" s="155">
        <f t="shared" si="36"/>
        <v>0</v>
      </c>
      <c r="BH197" s="155">
        <f t="shared" si="37"/>
        <v>0</v>
      </c>
      <c r="BI197" s="155">
        <f t="shared" si="38"/>
        <v>0</v>
      </c>
      <c r="BJ197" s="14" t="s">
        <v>164</v>
      </c>
      <c r="BK197" s="155">
        <f t="shared" si="39"/>
        <v>0</v>
      </c>
      <c r="BL197" s="14" t="s">
        <v>163</v>
      </c>
      <c r="BM197" s="154" t="s">
        <v>682</v>
      </c>
    </row>
    <row r="198" spans="1:65" s="2" customFormat="1" ht="21.75" customHeight="1">
      <c r="A198" s="29"/>
      <c r="B198" s="141"/>
      <c r="C198" s="142" t="s">
        <v>381</v>
      </c>
      <c r="D198" s="142" t="s">
        <v>159</v>
      </c>
      <c r="E198" s="143" t="s">
        <v>683</v>
      </c>
      <c r="F198" s="144" t="s">
        <v>684</v>
      </c>
      <c r="G198" s="145" t="s">
        <v>162</v>
      </c>
      <c r="H198" s="146">
        <v>61</v>
      </c>
      <c r="I198" s="147"/>
      <c r="J198" s="148">
        <f t="shared" si="30"/>
        <v>0</v>
      </c>
      <c r="K198" s="149"/>
      <c r="L198" s="30"/>
      <c r="M198" s="150" t="s">
        <v>1</v>
      </c>
      <c r="N198" s="151" t="s">
        <v>42</v>
      </c>
      <c r="O198" s="55"/>
      <c r="P198" s="152">
        <f t="shared" si="31"/>
        <v>0</v>
      </c>
      <c r="Q198" s="152">
        <v>0</v>
      </c>
      <c r="R198" s="152">
        <f t="shared" si="32"/>
        <v>0</v>
      </c>
      <c r="S198" s="152">
        <v>0</v>
      </c>
      <c r="T198" s="153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163</v>
      </c>
      <c r="AT198" s="154" t="s">
        <v>159</v>
      </c>
      <c r="AU198" s="154" t="s">
        <v>164</v>
      </c>
      <c r="AY198" s="14" t="s">
        <v>157</v>
      </c>
      <c r="BE198" s="155">
        <f t="shared" si="34"/>
        <v>0</v>
      </c>
      <c r="BF198" s="155">
        <f t="shared" si="35"/>
        <v>0</v>
      </c>
      <c r="BG198" s="155">
        <f t="shared" si="36"/>
        <v>0</v>
      </c>
      <c r="BH198" s="155">
        <f t="shared" si="37"/>
        <v>0</v>
      </c>
      <c r="BI198" s="155">
        <f t="shared" si="38"/>
        <v>0</v>
      </c>
      <c r="BJ198" s="14" t="s">
        <v>164</v>
      </c>
      <c r="BK198" s="155">
        <f t="shared" si="39"/>
        <v>0</v>
      </c>
      <c r="BL198" s="14" t="s">
        <v>163</v>
      </c>
      <c r="BM198" s="154" t="s">
        <v>685</v>
      </c>
    </row>
    <row r="199" spans="1:65" s="2" customFormat="1" ht="21.75" customHeight="1">
      <c r="A199" s="29"/>
      <c r="B199" s="141"/>
      <c r="C199" s="142" t="s">
        <v>385</v>
      </c>
      <c r="D199" s="142" t="s">
        <v>159</v>
      </c>
      <c r="E199" s="143" t="s">
        <v>686</v>
      </c>
      <c r="F199" s="144" t="s">
        <v>687</v>
      </c>
      <c r="G199" s="145" t="s">
        <v>162</v>
      </c>
      <c r="H199" s="146">
        <v>2.8</v>
      </c>
      <c r="I199" s="147"/>
      <c r="J199" s="148">
        <f t="shared" si="30"/>
        <v>0</v>
      </c>
      <c r="K199" s="149"/>
      <c r="L199" s="30"/>
      <c r="M199" s="150" t="s">
        <v>1</v>
      </c>
      <c r="N199" s="151" t="s">
        <v>42</v>
      </c>
      <c r="O199" s="55"/>
      <c r="P199" s="152">
        <f t="shared" si="31"/>
        <v>0</v>
      </c>
      <c r="Q199" s="152">
        <v>0.01053</v>
      </c>
      <c r="R199" s="152">
        <f t="shared" si="32"/>
        <v>0.029483999999999996</v>
      </c>
      <c r="S199" s="152">
        <v>0</v>
      </c>
      <c r="T199" s="153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163</v>
      </c>
      <c r="AT199" s="154" t="s">
        <v>159</v>
      </c>
      <c r="AU199" s="154" t="s">
        <v>164</v>
      </c>
      <c r="AY199" s="14" t="s">
        <v>157</v>
      </c>
      <c r="BE199" s="155">
        <f t="shared" si="34"/>
        <v>0</v>
      </c>
      <c r="BF199" s="155">
        <f t="shared" si="35"/>
        <v>0</v>
      </c>
      <c r="BG199" s="155">
        <f t="shared" si="36"/>
        <v>0</v>
      </c>
      <c r="BH199" s="155">
        <f t="shared" si="37"/>
        <v>0</v>
      </c>
      <c r="BI199" s="155">
        <f t="shared" si="38"/>
        <v>0</v>
      </c>
      <c r="BJ199" s="14" t="s">
        <v>164</v>
      </c>
      <c r="BK199" s="155">
        <f t="shared" si="39"/>
        <v>0</v>
      </c>
      <c r="BL199" s="14" t="s">
        <v>163</v>
      </c>
      <c r="BM199" s="154" t="s">
        <v>688</v>
      </c>
    </row>
    <row r="200" spans="1:65" s="2" customFormat="1" ht="21.75" customHeight="1">
      <c r="A200" s="29"/>
      <c r="B200" s="141"/>
      <c r="C200" s="142" t="s">
        <v>389</v>
      </c>
      <c r="D200" s="142" t="s">
        <v>159</v>
      </c>
      <c r="E200" s="143" t="s">
        <v>689</v>
      </c>
      <c r="F200" s="144" t="s">
        <v>690</v>
      </c>
      <c r="G200" s="145" t="s">
        <v>162</v>
      </c>
      <c r="H200" s="146">
        <v>27.57</v>
      </c>
      <c r="I200" s="147"/>
      <c r="J200" s="148">
        <f t="shared" si="30"/>
        <v>0</v>
      </c>
      <c r="K200" s="149"/>
      <c r="L200" s="30"/>
      <c r="M200" s="150" t="s">
        <v>1</v>
      </c>
      <c r="N200" s="151" t="s">
        <v>42</v>
      </c>
      <c r="O200" s="55"/>
      <c r="P200" s="152">
        <f t="shared" si="31"/>
        <v>0</v>
      </c>
      <c r="Q200" s="152">
        <v>0.01467</v>
      </c>
      <c r="R200" s="152">
        <f t="shared" si="32"/>
        <v>0.40445190000000003</v>
      </c>
      <c r="S200" s="152">
        <v>0</v>
      </c>
      <c r="T200" s="153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163</v>
      </c>
      <c r="AT200" s="154" t="s">
        <v>159</v>
      </c>
      <c r="AU200" s="154" t="s">
        <v>164</v>
      </c>
      <c r="AY200" s="14" t="s">
        <v>157</v>
      </c>
      <c r="BE200" s="155">
        <f t="shared" si="34"/>
        <v>0</v>
      </c>
      <c r="BF200" s="155">
        <f t="shared" si="35"/>
        <v>0</v>
      </c>
      <c r="BG200" s="155">
        <f t="shared" si="36"/>
        <v>0</v>
      </c>
      <c r="BH200" s="155">
        <f t="shared" si="37"/>
        <v>0</v>
      </c>
      <c r="BI200" s="155">
        <f t="shared" si="38"/>
        <v>0</v>
      </c>
      <c r="BJ200" s="14" t="s">
        <v>164</v>
      </c>
      <c r="BK200" s="155">
        <f t="shared" si="39"/>
        <v>0</v>
      </c>
      <c r="BL200" s="14" t="s">
        <v>163</v>
      </c>
      <c r="BM200" s="154" t="s">
        <v>691</v>
      </c>
    </row>
    <row r="201" spans="1:65" s="2" customFormat="1" ht="21.75" customHeight="1">
      <c r="A201" s="29"/>
      <c r="B201" s="141"/>
      <c r="C201" s="142" t="s">
        <v>393</v>
      </c>
      <c r="D201" s="142" t="s">
        <v>159</v>
      </c>
      <c r="E201" s="143" t="s">
        <v>692</v>
      </c>
      <c r="F201" s="144" t="s">
        <v>693</v>
      </c>
      <c r="G201" s="145" t="s">
        <v>162</v>
      </c>
      <c r="H201" s="146">
        <v>50.1</v>
      </c>
      <c r="I201" s="147"/>
      <c r="J201" s="148">
        <f t="shared" si="30"/>
        <v>0</v>
      </c>
      <c r="K201" s="149"/>
      <c r="L201" s="30"/>
      <c r="M201" s="150" t="s">
        <v>1</v>
      </c>
      <c r="N201" s="151" t="s">
        <v>42</v>
      </c>
      <c r="O201" s="55"/>
      <c r="P201" s="152">
        <f t="shared" si="31"/>
        <v>0</v>
      </c>
      <c r="Q201" s="152">
        <v>0.01467</v>
      </c>
      <c r="R201" s="152">
        <f t="shared" si="32"/>
        <v>0.734967</v>
      </c>
      <c r="S201" s="152">
        <v>0</v>
      </c>
      <c r="T201" s="153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163</v>
      </c>
      <c r="AT201" s="154" t="s">
        <v>159</v>
      </c>
      <c r="AU201" s="154" t="s">
        <v>164</v>
      </c>
      <c r="AY201" s="14" t="s">
        <v>157</v>
      </c>
      <c r="BE201" s="155">
        <f t="shared" si="34"/>
        <v>0</v>
      </c>
      <c r="BF201" s="155">
        <f t="shared" si="35"/>
        <v>0</v>
      </c>
      <c r="BG201" s="155">
        <f t="shared" si="36"/>
        <v>0</v>
      </c>
      <c r="BH201" s="155">
        <f t="shared" si="37"/>
        <v>0</v>
      </c>
      <c r="BI201" s="155">
        <f t="shared" si="38"/>
        <v>0</v>
      </c>
      <c r="BJ201" s="14" t="s">
        <v>164</v>
      </c>
      <c r="BK201" s="155">
        <f t="shared" si="39"/>
        <v>0</v>
      </c>
      <c r="BL201" s="14" t="s">
        <v>163</v>
      </c>
      <c r="BM201" s="154" t="s">
        <v>694</v>
      </c>
    </row>
    <row r="202" spans="1:65" s="2" customFormat="1" ht="21.75" customHeight="1">
      <c r="A202" s="29"/>
      <c r="B202" s="141"/>
      <c r="C202" s="142" t="s">
        <v>397</v>
      </c>
      <c r="D202" s="142" t="s">
        <v>159</v>
      </c>
      <c r="E202" s="143" t="s">
        <v>695</v>
      </c>
      <c r="F202" s="144" t="s">
        <v>696</v>
      </c>
      <c r="G202" s="145" t="s">
        <v>162</v>
      </c>
      <c r="H202" s="146">
        <v>61</v>
      </c>
      <c r="I202" s="147"/>
      <c r="J202" s="148">
        <f t="shared" si="30"/>
        <v>0</v>
      </c>
      <c r="K202" s="149"/>
      <c r="L202" s="30"/>
      <c r="M202" s="150" t="s">
        <v>1</v>
      </c>
      <c r="N202" s="151" t="s">
        <v>42</v>
      </c>
      <c r="O202" s="55"/>
      <c r="P202" s="152">
        <f t="shared" si="31"/>
        <v>0</v>
      </c>
      <c r="Q202" s="152">
        <v>0.00088</v>
      </c>
      <c r="R202" s="152">
        <f t="shared" si="32"/>
        <v>0.05368</v>
      </c>
      <c r="S202" s="152">
        <v>0</v>
      </c>
      <c r="T202" s="153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163</v>
      </c>
      <c r="AT202" s="154" t="s">
        <v>159</v>
      </c>
      <c r="AU202" s="154" t="s">
        <v>164</v>
      </c>
      <c r="AY202" s="14" t="s">
        <v>157</v>
      </c>
      <c r="BE202" s="155">
        <f t="shared" si="34"/>
        <v>0</v>
      </c>
      <c r="BF202" s="155">
        <f t="shared" si="35"/>
        <v>0</v>
      </c>
      <c r="BG202" s="155">
        <f t="shared" si="36"/>
        <v>0</v>
      </c>
      <c r="BH202" s="155">
        <f t="shared" si="37"/>
        <v>0</v>
      </c>
      <c r="BI202" s="155">
        <f t="shared" si="38"/>
        <v>0</v>
      </c>
      <c r="BJ202" s="14" t="s">
        <v>164</v>
      </c>
      <c r="BK202" s="155">
        <f t="shared" si="39"/>
        <v>0</v>
      </c>
      <c r="BL202" s="14" t="s">
        <v>163</v>
      </c>
      <c r="BM202" s="154" t="s">
        <v>697</v>
      </c>
    </row>
    <row r="203" spans="1:65" s="2" customFormat="1" ht="21.75" customHeight="1">
      <c r="A203" s="29"/>
      <c r="B203" s="141"/>
      <c r="C203" s="142" t="s">
        <v>401</v>
      </c>
      <c r="D203" s="142" t="s">
        <v>159</v>
      </c>
      <c r="E203" s="143" t="s">
        <v>698</v>
      </c>
      <c r="F203" s="144" t="s">
        <v>699</v>
      </c>
      <c r="G203" s="145" t="s">
        <v>162</v>
      </c>
      <c r="H203" s="146">
        <v>61</v>
      </c>
      <c r="I203" s="147"/>
      <c r="J203" s="148">
        <f t="shared" si="30"/>
        <v>0</v>
      </c>
      <c r="K203" s="149"/>
      <c r="L203" s="30"/>
      <c r="M203" s="150" t="s">
        <v>1</v>
      </c>
      <c r="N203" s="151" t="s">
        <v>42</v>
      </c>
      <c r="O203" s="55"/>
      <c r="P203" s="152">
        <f t="shared" si="31"/>
        <v>0</v>
      </c>
      <c r="Q203" s="152">
        <v>0</v>
      </c>
      <c r="R203" s="152">
        <f t="shared" si="32"/>
        <v>0</v>
      </c>
      <c r="S203" s="152">
        <v>0</v>
      </c>
      <c r="T203" s="153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163</v>
      </c>
      <c r="AT203" s="154" t="s">
        <v>159</v>
      </c>
      <c r="AU203" s="154" t="s">
        <v>164</v>
      </c>
      <c r="AY203" s="14" t="s">
        <v>157</v>
      </c>
      <c r="BE203" s="155">
        <f t="shared" si="34"/>
        <v>0</v>
      </c>
      <c r="BF203" s="155">
        <f t="shared" si="35"/>
        <v>0</v>
      </c>
      <c r="BG203" s="155">
        <f t="shared" si="36"/>
        <v>0</v>
      </c>
      <c r="BH203" s="155">
        <f t="shared" si="37"/>
        <v>0</v>
      </c>
      <c r="BI203" s="155">
        <f t="shared" si="38"/>
        <v>0</v>
      </c>
      <c r="BJ203" s="14" t="s">
        <v>164</v>
      </c>
      <c r="BK203" s="155">
        <f t="shared" si="39"/>
        <v>0</v>
      </c>
      <c r="BL203" s="14" t="s">
        <v>163</v>
      </c>
      <c r="BM203" s="154" t="s">
        <v>700</v>
      </c>
    </row>
    <row r="204" spans="1:65" s="2" customFormat="1" ht="16.5" customHeight="1">
      <c r="A204" s="29"/>
      <c r="B204" s="141"/>
      <c r="C204" s="142" t="s">
        <v>405</v>
      </c>
      <c r="D204" s="142" t="s">
        <v>159</v>
      </c>
      <c r="E204" s="143" t="s">
        <v>701</v>
      </c>
      <c r="F204" s="144" t="s">
        <v>702</v>
      </c>
      <c r="G204" s="145" t="s">
        <v>174</v>
      </c>
      <c r="H204" s="146">
        <v>1.233</v>
      </c>
      <c r="I204" s="147"/>
      <c r="J204" s="148">
        <f t="shared" si="30"/>
        <v>0</v>
      </c>
      <c r="K204" s="149"/>
      <c r="L204" s="30"/>
      <c r="M204" s="150" t="s">
        <v>1</v>
      </c>
      <c r="N204" s="151" t="s">
        <v>42</v>
      </c>
      <c r="O204" s="55"/>
      <c r="P204" s="152">
        <f t="shared" si="31"/>
        <v>0</v>
      </c>
      <c r="Q204" s="152">
        <v>1.05555</v>
      </c>
      <c r="R204" s="152">
        <f t="shared" si="32"/>
        <v>1.30149315</v>
      </c>
      <c r="S204" s="152">
        <v>0</v>
      </c>
      <c r="T204" s="153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163</v>
      </c>
      <c r="AT204" s="154" t="s">
        <v>159</v>
      </c>
      <c r="AU204" s="154" t="s">
        <v>164</v>
      </c>
      <c r="AY204" s="14" t="s">
        <v>157</v>
      </c>
      <c r="BE204" s="155">
        <f t="shared" si="34"/>
        <v>0</v>
      </c>
      <c r="BF204" s="155">
        <f t="shared" si="35"/>
        <v>0</v>
      </c>
      <c r="BG204" s="155">
        <f t="shared" si="36"/>
        <v>0</v>
      </c>
      <c r="BH204" s="155">
        <f t="shared" si="37"/>
        <v>0</v>
      </c>
      <c r="BI204" s="155">
        <f t="shared" si="38"/>
        <v>0</v>
      </c>
      <c r="BJ204" s="14" t="s">
        <v>164</v>
      </c>
      <c r="BK204" s="155">
        <f t="shared" si="39"/>
        <v>0</v>
      </c>
      <c r="BL204" s="14" t="s">
        <v>163</v>
      </c>
      <c r="BM204" s="154" t="s">
        <v>703</v>
      </c>
    </row>
    <row r="205" spans="1:65" s="2" customFormat="1" ht="16.5" customHeight="1">
      <c r="A205" s="29"/>
      <c r="B205" s="141"/>
      <c r="C205" s="142" t="s">
        <v>409</v>
      </c>
      <c r="D205" s="142" t="s">
        <v>159</v>
      </c>
      <c r="E205" s="143" t="s">
        <v>704</v>
      </c>
      <c r="F205" s="144" t="s">
        <v>705</v>
      </c>
      <c r="G205" s="145" t="s">
        <v>174</v>
      </c>
      <c r="H205" s="146">
        <v>0.618</v>
      </c>
      <c r="I205" s="147"/>
      <c r="J205" s="148">
        <f t="shared" si="30"/>
        <v>0</v>
      </c>
      <c r="K205" s="149"/>
      <c r="L205" s="30"/>
      <c r="M205" s="150" t="s">
        <v>1</v>
      </c>
      <c r="N205" s="151" t="s">
        <v>42</v>
      </c>
      <c r="O205" s="55"/>
      <c r="P205" s="152">
        <f t="shared" si="31"/>
        <v>0</v>
      </c>
      <c r="Q205" s="152">
        <v>1.06277</v>
      </c>
      <c r="R205" s="152">
        <f t="shared" si="32"/>
        <v>0.65679186</v>
      </c>
      <c r="S205" s="152">
        <v>0</v>
      </c>
      <c r="T205" s="153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163</v>
      </c>
      <c r="AT205" s="154" t="s">
        <v>159</v>
      </c>
      <c r="AU205" s="154" t="s">
        <v>164</v>
      </c>
      <c r="AY205" s="14" t="s">
        <v>157</v>
      </c>
      <c r="BE205" s="155">
        <f t="shared" si="34"/>
        <v>0</v>
      </c>
      <c r="BF205" s="155">
        <f t="shared" si="35"/>
        <v>0</v>
      </c>
      <c r="BG205" s="155">
        <f t="shared" si="36"/>
        <v>0</v>
      </c>
      <c r="BH205" s="155">
        <f t="shared" si="37"/>
        <v>0</v>
      </c>
      <c r="BI205" s="155">
        <f t="shared" si="38"/>
        <v>0</v>
      </c>
      <c r="BJ205" s="14" t="s">
        <v>164</v>
      </c>
      <c r="BK205" s="155">
        <f t="shared" si="39"/>
        <v>0</v>
      </c>
      <c r="BL205" s="14" t="s">
        <v>163</v>
      </c>
      <c r="BM205" s="154" t="s">
        <v>706</v>
      </c>
    </row>
    <row r="206" spans="1:65" s="2" customFormat="1" ht="21.75" customHeight="1">
      <c r="A206" s="29"/>
      <c r="B206" s="141"/>
      <c r="C206" s="142" t="s">
        <v>413</v>
      </c>
      <c r="D206" s="142" t="s">
        <v>159</v>
      </c>
      <c r="E206" s="143" t="s">
        <v>707</v>
      </c>
      <c r="F206" s="144" t="s">
        <v>708</v>
      </c>
      <c r="G206" s="145" t="s">
        <v>174</v>
      </c>
      <c r="H206" s="146">
        <v>0.786</v>
      </c>
      <c r="I206" s="147"/>
      <c r="J206" s="148">
        <f t="shared" si="30"/>
        <v>0</v>
      </c>
      <c r="K206" s="149"/>
      <c r="L206" s="30"/>
      <c r="M206" s="150" t="s">
        <v>1</v>
      </c>
      <c r="N206" s="151" t="s">
        <v>42</v>
      </c>
      <c r="O206" s="55"/>
      <c r="P206" s="152">
        <f t="shared" si="31"/>
        <v>0</v>
      </c>
      <c r="Q206" s="152">
        <v>0.01709</v>
      </c>
      <c r="R206" s="152">
        <f t="shared" si="32"/>
        <v>0.013432740000000002</v>
      </c>
      <c r="S206" s="152">
        <v>0</v>
      </c>
      <c r="T206" s="153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163</v>
      </c>
      <c r="AT206" s="154" t="s">
        <v>159</v>
      </c>
      <c r="AU206" s="154" t="s">
        <v>164</v>
      </c>
      <c r="AY206" s="14" t="s">
        <v>157</v>
      </c>
      <c r="BE206" s="155">
        <f t="shared" si="34"/>
        <v>0</v>
      </c>
      <c r="BF206" s="155">
        <f t="shared" si="35"/>
        <v>0</v>
      </c>
      <c r="BG206" s="155">
        <f t="shared" si="36"/>
        <v>0</v>
      </c>
      <c r="BH206" s="155">
        <f t="shared" si="37"/>
        <v>0</v>
      </c>
      <c r="BI206" s="155">
        <f t="shared" si="38"/>
        <v>0</v>
      </c>
      <c r="BJ206" s="14" t="s">
        <v>164</v>
      </c>
      <c r="BK206" s="155">
        <f t="shared" si="39"/>
        <v>0</v>
      </c>
      <c r="BL206" s="14" t="s">
        <v>163</v>
      </c>
      <c r="BM206" s="154" t="s">
        <v>709</v>
      </c>
    </row>
    <row r="207" spans="1:65" s="2" customFormat="1" ht="16.5" customHeight="1">
      <c r="A207" s="29"/>
      <c r="B207" s="141"/>
      <c r="C207" s="156" t="s">
        <v>419</v>
      </c>
      <c r="D207" s="156" t="s">
        <v>176</v>
      </c>
      <c r="E207" s="157" t="s">
        <v>710</v>
      </c>
      <c r="F207" s="158" t="s">
        <v>711</v>
      </c>
      <c r="G207" s="159" t="s">
        <v>174</v>
      </c>
      <c r="H207" s="160">
        <v>0.786</v>
      </c>
      <c r="I207" s="161"/>
      <c r="J207" s="162">
        <f t="shared" si="30"/>
        <v>0</v>
      </c>
      <c r="K207" s="163"/>
      <c r="L207" s="164"/>
      <c r="M207" s="165" t="s">
        <v>1</v>
      </c>
      <c r="N207" s="166" t="s">
        <v>42</v>
      </c>
      <c r="O207" s="55"/>
      <c r="P207" s="152">
        <f t="shared" si="31"/>
        <v>0</v>
      </c>
      <c r="Q207" s="152">
        <v>1</v>
      </c>
      <c r="R207" s="152">
        <f t="shared" si="32"/>
        <v>0.786</v>
      </c>
      <c r="S207" s="152">
        <v>0</v>
      </c>
      <c r="T207" s="153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179</v>
      </c>
      <c r="AT207" s="154" t="s">
        <v>176</v>
      </c>
      <c r="AU207" s="154" t="s">
        <v>164</v>
      </c>
      <c r="AY207" s="14" t="s">
        <v>157</v>
      </c>
      <c r="BE207" s="155">
        <f t="shared" si="34"/>
        <v>0</v>
      </c>
      <c r="BF207" s="155">
        <f t="shared" si="35"/>
        <v>0</v>
      </c>
      <c r="BG207" s="155">
        <f t="shared" si="36"/>
        <v>0</v>
      </c>
      <c r="BH207" s="155">
        <f t="shared" si="37"/>
        <v>0</v>
      </c>
      <c r="BI207" s="155">
        <f t="shared" si="38"/>
        <v>0</v>
      </c>
      <c r="BJ207" s="14" t="s">
        <v>164</v>
      </c>
      <c r="BK207" s="155">
        <f t="shared" si="39"/>
        <v>0</v>
      </c>
      <c r="BL207" s="14" t="s">
        <v>163</v>
      </c>
      <c r="BM207" s="154" t="s">
        <v>712</v>
      </c>
    </row>
    <row r="208" spans="1:65" s="2" customFormat="1" ht="21.75" customHeight="1">
      <c r="A208" s="29"/>
      <c r="B208" s="141"/>
      <c r="C208" s="142" t="s">
        <v>423</v>
      </c>
      <c r="D208" s="142" t="s">
        <v>159</v>
      </c>
      <c r="E208" s="143" t="s">
        <v>713</v>
      </c>
      <c r="F208" s="144" t="s">
        <v>714</v>
      </c>
      <c r="G208" s="145" t="s">
        <v>174</v>
      </c>
      <c r="H208" s="146">
        <v>6.915</v>
      </c>
      <c r="I208" s="147"/>
      <c r="J208" s="148">
        <f t="shared" si="30"/>
        <v>0</v>
      </c>
      <c r="K208" s="149"/>
      <c r="L208" s="30"/>
      <c r="M208" s="150" t="s">
        <v>1</v>
      </c>
      <c r="N208" s="151" t="s">
        <v>42</v>
      </c>
      <c r="O208" s="55"/>
      <c r="P208" s="152">
        <f t="shared" si="31"/>
        <v>0</v>
      </c>
      <c r="Q208" s="152">
        <v>0.01221</v>
      </c>
      <c r="R208" s="152">
        <f t="shared" si="32"/>
        <v>0.08443215</v>
      </c>
      <c r="S208" s="152">
        <v>0</v>
      </c>
      <c r="T208" s="153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163</v>
      </c>
      <c r="AT208" s="154" t="s">
        <v>159</v>
      </c>
      <c r="AU208" s="154" t="s">
        <v>164</v>
      </c>
      <c r="AY208" s="14" t="s">
        <v>157</v>
      </c>
      <c r="BE208" s="155">
        <f t="shared" si="34"/>
        <v>0</v>
      </c>
      <c r="BF208" s="155">
        <f t="shared" si="35"/>
        <v>0</v>
      </c>
      <c r="BG208" s="155">
        <f t="shared" si="36"/>
        <v>0</v>
      </c>
      <c r="BH208" s="155">
        <f t="shared" si="37"/>
        <v>0</v>
      </c>
      <c r="BI208" s="155">
        <f t="shared" si="38"/>
        <v>0</v>
      </c>
      <c r="BJ208" s="14" t="s">
        <v>164</v>
      </c>
      <c r="BK208" s="155">
        <f t="shared" si="39"/>
        <v>0</v>
      </c>
      <c r="BL208" s="14" t="s">
        <v>163</v>
      </c>
      <c r="BM208" s="154" t="s">
        <v>715</v>
      </c>
    </row>
    <row r="209" spans="1:65" s="2" customFormat="1" ht="16.5" customHeight="1">
      <c r="A209" s="29"/>
      <c r="B209" s="141"/>
      <c r="C209" s="156" t="s">
        <v>429</v>
      </c>
      <c r="D209" s="156" t="s">
        <v>176</v>
      </c>
      <c r="E209" s="157" t="s">
        <v>649</v>
      </c>
      <c r="F209" s="158" t="s">
        <v>650</v>
      </c>
      <c r="G209" s="159" t="s">
        <v>174</v>
      </c>
      <c r="H209" s="160">
        <v>7.045</v>
      </c>
      <c r="I209" s="161"/>
      <c r="J209" s="162">
        <f t="shared" si="30"/>
        <v>0</v>
      </c>
      <c r="K209" s="163"/>
      <c r="L209" s="164"/>
      <c r="M209" s="165" t="s">
        <v>1</v>
      </c>
      <c r="N209" s="166" t="s">
        <v>42</v>
      </c>
      <c r="O209" s="55"/>
      <c r="P209" s="152">
        <f t="shared" si="31"/>
        <v>0</v>
      </c>
      <c r="Q209" s="152">
        <v>1</v>
      </c>
      <c r="R209" s="152">
        <f t="shared" si="32"/>
        <v>7.045</v>
      </c>
      <c r="S209" s="152">
        <v>0</v>
      </c>
      <c r="T209" s="153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179</v>
      </c>
      <c r="AT209" s="154" t="s">
        <v>176</v>
      </c>
      <c r="AU209" s="154" t="s">
        <v>164</v>
      </c>
      <c r="AY209" s="14" t="s">
        <v>157</v>
      </c>
      <c r="BE209" s="155">
        <f t="shared" si="34"/>
        <v>0</v>
      </c>
      <c r="BF209" s="155">
        <f t="shared" si="35"/>
        <v>0</v>
      </c>
      <c r="BG209" s="155">
        <f t="shared" si="36"/>
        <v>0</v>
      </c>
      <c r="BH209" s="155">
        <f t="shared" si="37"/>
        <v>0</v>
      </c>
      <c r="BI209" s="155">
        <f t="shared" si="38"/>
        <v>0</v>
      </c>
      <c r="BJ209" s="14" t="s">
        <v>164</v>
      </c>
      <c r="BK209" s="155">
        <f t="shared" si="39"/>
        <v>0</v>
      </c>
      <c r="BL209" s="14" t="s">
        <v>163</v>
      </c>
      <c r="BM209" s="154" t="s">
        <v>716</v>
      </c>
    </row>
    <row r="210" spans="1:65" s="2" customFormat="1" ht="16.5" customHeight="1">
      <c r="A210" s="29"/>
      <c r="B210" s="141"/>
      <c r="C210" s="156" t="s">
        <v>433</v>
      </c>
      <c r="D210" s="156" t="s">
        <v>176</v>
      </c>
      <c r="E210" s="157" t="s">
        <v>717</v>
      </c>
      <c r="F210" s="158" t="s">
        <v>718</v>
      </c>
      <c r="G210" s="159" t="s">
        <v>174</v>
      </c>
      <c r="H210" s="160">
        <v>1.061</v>
      </c>
      <c r="I210" s="161"/>
      <c r="J210" s="162">
        <f t="shared" si="30"/>
        <v>0</v>
      </c>
      <c r="K210" s="163"/>
      <c r="L210" s="164"/>
      <c r="M210" s="165" t="s">
        <v>1</v>
      </c>
      <c r="N210" s="166" t="s">
        <v>42</v>
      </c>
      <c r="O210" s="55"/>
      <c r="P210" s="152">
        <f t="shared" si="31"/>
        <v>0</v>
      </c>
      <c r="Q210" s="152">
        <v>1</v>
      </c>
      <c r="R210" s="152">
        <f t="shared" si="32"/>
        <v>1.061</v>
      </c>
      <c r="S210" s="152">
        <v>0</v>
      </c>
      <c r="T210" s="153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179</v>
      </c>
      <c r="AT210" s="154" t="s">
        <v>176</v>
      </c>
      <c r="AU210" s="154" t="s">
        <v>164</v>
      </c>
      <c r="AY210" s="14" t="s">
        <v>157</v>
      </c>
      <c r="BE210" s="155">
        <f t="shared" si="34"/>
        <v>0</v>
      </c>
      <c r="BF210" s="155">
        <f t="shared" si="35"/>
        <v>0</v>
      </c>
      <c r="BG210" s="155">
        <f t="shared" si="36"/>
        <v>0</v>
      </c>
      <c r="BH210" s="155">
        <f t="shared" si="37"/>
        <v>0</v>
      </c>
      <c r="BI210" s="155">
        <f t="shared" si="38"/>
        <v>0</v>
      </c>
      <c r="BJ210" s="14" t="s">
        <v>164</v>
      </c>
      <c r="BK210" s="155">
        <f t="shared" si="39"/>
        <v>0</v>
      </c>
      <c r="BL210" s="14" t="s">
        <v>163</v>
      </c>
      <c r="BM210" s="154" t="s">
        <v>719</v>
      </c>
    </row>
    <row r="211" spans="1:65" s="2" customFormat="1" ht="16.5" customHeight="1">
      <c r="A211" s="29"/>
      <c r="B211" s="141"/>
      <c r="C211" s="156" t="s">
        <v>437</v>
      </c>
      <c r="D211" s="156" t="s">
        <v>176</v>
      </c>
      <c r="E211" s="157" t="s">
        <v>720</v>
      </c>
      <c r="F211" s="158" t="s">
        <v>721</v>
      </c>
      <c r="G211" s="159" t="s">
        <v>174</v>
      </c>
      <c r="H211" s="160">
        <v>0.68</v>
      </c>
      <c r="I211" s="161"/>
      <c r="J211" s="162">
        <f t="shared" si="30"/>
        <v>0</v>
      </c>
      <c r="K211" s="163"/>
      <c r="L211" s="164"/>
      <c r="M211" s="165" t="s">
        <v>1</v>
      </c>
      <c r="N211" s="166" t="s">
        <v>42</v>
      </c>
      <c r="O211" s="55"/>
      <c r="P211" s="152">
        <f t="shared" si="31"/>
        <v>0</v>
      </c>
      <c r="Q211" s="152">
        <v>1</v>
      </c>
      <c r="R211" s="152">
        <f t="shared" si="32"/>
        <v>0.68</v>
      </c>
      <c r="S211" s="152">
        <v>0</v>
      </c>
      <c r="T211" s="153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179</v>
      </c>
      <c r="AT211" s="154" t="s">
        <v>176</v>
      </c>
      <c r="AU211" s="154" t="s">
        <v>164</v>
      </c>
      <c r="AY211" s="14" t="s">
        <v>157</v>
      </c>
      <c r="BE211" s="155">
        <f t="shared" si="34"/>
        <v>0</v>
      </c>
      <c r="BF211" s="155">
        <f t="shared" si="35"/>
        <v>0</v>
      </c>
      <c r="BG211" s="155">
        <f t="shared" si="36"/>
        <v>0</v>
      </c>
      <c r="BH211" s="155">
        <f t="shared" si="37"/>
        <v>0</v>
      </c>
      <c r="BI211" s="155">
        <f t="shared" si="38"/>
        <v>0</v>
      </c>
      <c r="BJ211" s="14" t="s">
        <v>164</v>
      </c>
      <c r="BK211" s="155">
        <f t="shared" si="39"/>
        <v>0</v>
      </c>
      <c r="BL211" s="14" t="s">
        <v>163</v>
      </c>
      <c r="BM211" s="154" t="s">
        <v>722</v>
      </c>
    </row>
    <row r="212" spans="1:65" s="2" customFormat="1" ht="16.5" customHeight="1">
      <c r="A212" s="29"/>
      <c r="B212" s="141"/>
      <c r="C212" s="156" t="s">
        <v>441</v>
      </c>
      <c r="D212" s="156" t="s">
        <v>176</v>
      </c>
      <c r="E212" s="157" t="s">
        <v>723</v>
      </c>
      <c r="F212" s="158" t="s">
        <v>724</v>
      </c>
      <c r="G212" s="159" t="s">
        <v>174</v>
      </c>
      <c r="H212" s="160">
        <v>0.204</v>
      </c>
      <c r="I212" s="161"/>
      <c r="J212" s="162">
        <f t="shared" si="30"/>
        <v>0</v>
      </c>
      <c r="K212" s="163"/>
      <c r="L212" s="164"/>
      <c r="M212" s="165" t="s">
        <v>1</v>
      </c>
      <c r="N212" s="166" t="s">
        <v>42</v>
      </c>
      <c r="O212" s="55"/>
      <c r="P212" s="152">
        <f t="shared" si="31"/>
        <v>0</v>
      </c>
      <c r="Q212" s="152">
        <v>1</v>
      </c>
      <c r="R212" s="152">
        <f t="shared" si="32"/>
        <v>0.204</v>
      </c>
      <c r="S212" s="152">
        <v>0</v>
      </c>
      <c r="T212" s="153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179</v>
      </c>
      <c r="AT212" s="154" t="s">
        <v>176</v>
      </c>
      <c r="AU212" s="154" t="s">
        <v>164</v>
      </c>
      <c r="AY212" s="14" t="s">
        <v>157</v>
      </c>
      <c r="BE212" s="155">
        <f t="shared" si="34"/>
        <v>0</v>
      </c>
      <c r="BF212" s="155">
        <f t="shared" si="35"/>
        <v>0</v>
      </c>
      <c r="BG212" s="155">
        <f t="shared" si="36"/>
        <v>0</v>
      </c>
      <c r="BH212" s="155">
        <f t="shared" si="37"/>
        <v>0</v>
      </c>
      <c r="BI212" s="155">
        <f t="shared" si="38"/>
        <v>0</v>
      </c>
      <c r="BJ212" s="14" t="s">
        <v>164</v>
      </c>
      <c r="BK212" s="155">
        <f t="shared" si="39"/>
        <v>0</v>
      </c>
      <c r="BL212" s="14" t="s">
        <v>163</v>
      </c>
      <c r="BM212" s="154" t="s">
        <v>725</v>
      </c>
    </row>
    <row r="213" spans="1:65" s="2" customFormat="1" ht="16.5" customHeight="1">
      <c r="A213" s="29"/>
      <c r="B213" s="141"/>
      <c r="C213" s="142" t="s">
        <v>445</v>
      </c>
      <c r="D213" s="142" t="s">
        <v>159</v>
      </c>
      <c r="E213" s="143" t="s">
        <v>726</v>
      </c>
      <c r="F213" s="144" t="s">
        <v>727</v>
      </c>
      <c r="G213" s="145" t="s">
        <v>197</v>
      </c>
      <c r="H213" s="146">
        <v>7.993</v>
      </c>
      <c r="I213" s="147"/>
      <c r="J213" s="148">
        <f t="shared" si="30"/>
        <v>0</v>
      </c>
      <c r="K213" s="149"/>
      <c r="L213" s="30"/>
      <c r="M213" s="150" t="s">
        <v>1</v>
      </c>
      <c r="N213" s="151" t="s">
        <v>42</v>
      </c>
      <c r="O213" s="55"/>
      <c r="P213" s="152">
        <f t="shared" si="31"/>
        <v>0</v>
      </c>
      <c r="Q213" s="152">
        <v>2.4534</v>
      </c>
      <c r="R213" s="152">
        <f t="shared" si="32"/>
        <v>19.6100262</v>
      </c>
      <c r="S213" s="152">
        <v>0</v>
      </c>
      <c r="T213" s="153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163</v>
      </c>
      <c r="AT213" s="154" t="s">
        <v>159</v>
      </c>
      <c r="AU213" s="154" t="s">
        <v>164</v>
      </c>
      <c r="AY213" s="14" t="s">
        <v>157</v>
      </c>
      <c r="BE213" s="155">
        <f t="shared" si="34"/>
        <v>0</v>
      </c>
      <c r="BF213" s="155">
        <f t="shared" si="35"/>
        <v>0</v>
      </c>
      <c r="BG213" s="155">
        <f t="shared" si="36"/>
        <v>0</v>
      </c>
      <c r="BH213" s="155">
        <f t="shared" si="37"/>
        <v>0</v>
      </c>
      <c r="BI213" s="155">
        <f t="shared" si="38"/>
        <v>0</v>
      </c>
      <c r="BJ213" s="14" t="s">
        <v>164</v>
      </c>
      <c r="BK213" s="155">
        <f t="shared" si="39"/>
        <v>0</v>
      </c>
      <c r="BL213" s="14" t="s">
        <v>163</v>
      </c>
      <c r="BM213" s="154" t="s">
        <v>728</v>
      </c>
    </row>
    <row r="214" spans="1:65" s="2" customFormat="1" ht="16.5" customHeight="1">
      <c r="A214" s="29"/>
      <c r="B214" s="141"/>
      <c r="C214" s="142" t="s">
        <v>449</v>
      </c>
      <c r="D214" s="142" t="s">
        <v>159</v>
      </c>
      <c r="E214" s="143" t="s">
        <v>729</v>
      </c>
      <c r="F214" s="144" t="s">
        <v>730</v>
      </c>
      <c r="G214" s="145" t="s">
        <v>162</v>
      </c>
      <c r="H214" s="146">
        <v>44.65</v>
      </c>
      <c r="I214" s="147"/>
      <c r="J214" s="148">
        <f t="shared" si="30"/>
        <v>0</v>
      </c>
      <c r="K214" s="149"/>
      <c r="L214" s="30"/>
      <c r="M214" s="150" t="s">
        <v>1</v>
      </c>
      <c r="N214" s="151" t="s">
        <v>42</v>
      </c>
      <c r="O214" s="55"/>
      <c r="P214" s="152">
        <f t="shared" si="31"/>
        <v>0</v>
      </c>
      <c r="Q214" s="152">
        <v>0.00576</v>
      </c>
      <c r="R214" s="152">
        <f t="shared" si="32"/>
        <v>0.257184</v>
      </c>
      <c r="S214" s="152">
        <v>0</v>
      </c>
      <c r="T214" s="153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163</v>
      </c>
      <c r="AT214" s="154" t="s">
        <v>159</v>
      </c>
      <c r="AU214" s="154" t="s">
        <v>164</v>
      </c>
      <c r="AY214" s="14" t="s">
        <v>157</v>
      </c>
      <c r="BE214" s="155">
        <f t="shared" si="34"/>
        <v>0</v>
      </c>
      <c r="BF214" s="155">
        <f t="shared" si="35"/>
        <v>0</v>
      </c>
      <c r="BG214" s="155">
        <f t="shared" si="36"/>
        <v>0</v>
      </c>
      <c r="BH214" s="155">
        <f t="shared" si="37"/>
        <v>0</v>
      </c>
      <c r="BI214" s="155">
        <f t="shared" si="38"/>
        <v>0</v>
      </c>
      <c r="BJ214" s="14" t="s">
        <v>164</v>
      </c>
      <c r="BK214" s="155">
        <f t="shared" si="39"/>
        <v>0</v>
      </c>
      <c r="BL214" s="14" t="s">
        <v>163</v>
      </c>
      <c r="BM214" s="154" t="s">
        <v>731</v>
      </c>
    </row>
    <row r="215" spans="1:65" s="2" customFormat="1" ht="16.5" customHeight="1">
      <c r="A215" s="29"/>
      <c r="B215" s="141"/>
      <c r="C215" s="142" t="s">
        <v>453</v>
      </c>
      <c r="D215" s="142" t="s">
        <v>159</v>
      </c>
      <c r="E215" s="143" t="s">
        <v>732</v>
      </c>
      <c r="F215" s="144" t="s">
        <v>733</v>
      </c>
      <c r="G215" s="145" t="s">
        <v>162</v>
      </c>
      <c r="H215" s="146">
        <v>44.65</v>
      </c>
      <c r="I215" s="147"/>
      <c r="J215" s="148">
        <f t="shared" si="30"/>
        <v>0</v>
      </c>
      <c r="K215" s="149"/>
      <c r="L215" s="30"/>
      <c r="M215" s="150" t="s">
        <v>1</v>
      </c>
      <c r="N215" s="151" t="s">
        <v>42</v>
      </c>
      <c r="O215" s="55"/>
      <c r="P215" s="152">
        <f t="shared" si="31"/>
        <v>0</v>
      </c>
      <c r="Q215" s="152">
        <v>0</v>
      </c>
      <c r="R215" s="152">
        <f t="shared" si="32"/>
        <v>0</v>
      </c>
      <c r="S215" s="152">
        <v>0</v>
      </c>
      <c r="T215" s="153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163</v>
      </c>
      <c r="AT215" s="154" t="s">
        <v>159</v>
      </c>
      <c r="AU215" s="154" t="s">
        <v>164</v>
      </c>
      <c r="AY215" s="14" t="s">
        <v>157</v>
      </c>
      <c r="BE215" s="155">
        <f t="shared" si="34"/>
        <v>0</v>
      </c>
      <c r="BF215" s="155">
        <f t="shared" si="35"/>
        <v>0</v>
      </c>
      <c r="BG215" s="155">
        <f t="shared" si="36"/>
        <v>0</v>
      </c>
      <c r="BH215" s="155">
        <f t="shared" si="37"/>
        <v>0</v>
      </c>
      <c r="BI215" s="155">
        <f t="shared" si="38"/>
        <v>0</v>
      </c>
      <c r="BJ215" s="14" t="s">
        <v>164</v>
      </c>
      <c r="BK215" s="155">
        <f t="shared" si="39"/>
        <v>0</v>
      </c>
      <c r="BL215" s="14" t="s">
        <v>163</v>
      </c>
      <c r="BM215" s="154" t="s">
        <v>734</v>
      </c>
    </row>
    <row r="216" spans="1:65" s="2" customFormat="1" ht="21.75" customHeight="1">
      <c r="A216" s="29"/>
      <c r="B216" s="141"/>
      <c r="C216" s="142" t="s">
        <v>457</v>
      </c>
      <c r="D216" s="142" t="s">
        <v>159</v>
      </c>
      <c r="E216" s="143" t="s">
        <v>735</v>
      </c>
      <c r="F216" s="144" t="s">
        <v>736</v>
      </c>
      <c r="G216" s="145" t="s">
        <v>174</v>
      </c>
      <c r="H216" s="146">
        <v>0.639</v>
      </c>
      <c r="I216" s="147"/>
      <c r="J216" s="148">
        <f t="shared" si="30"/>
        <v>0</v>
      </c>
      <c r="K216" s="149"/>
      <c r="L216" s="30"/>
      <c r="M216" s="150" t="s">
        <v>1</v>
      </c>
      <c r="N216" s="151" t="s">
        <v>42</v>
      </c>
      <c r="O216" s="55"/>
      <c r="P216" s="152">
        <f t="shared" si="31"/>
        <v>0</v>
      </c>
      <c r="Q216" s="152">
        <v>1.05291</v>
      </c>
      <c r="R216" s="152">
        <f t="shared" si="32"/>
        <v>0.67280949</v>
      </c>
      <c r="S216" s="152">
        <v>0</v>
      </c>
      <c r="T216" s="153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163</v>
      </c>
      <c r="AT216" s="154" t="s">
        <v>159</v>
      </c>
      <c r="AU216" s="154" t="s">
        <v>164</v>
      </c>
      <c r="AY216" s="14" t="s">
        <v>157</v>
      </c>
      <c r="BE216" s="155">
        <f t="shared" si="34"/>
        <v>0</v>
      </c>
      <c r="BF216" s="155">
        <f t="shared" si="35"/>
        <v>0</v>
      </c>
      <c r="BG216" s="155">
        <f t="shared" si="36"/>
        <v>0</v>
      </c>
      <c r="BH216" s="155">
        <f t="shared" si="37"/>
        <v>0</v>
      </c>
      <c r="BI216" s="155">
        <f t="shared" si="38"/>
        <v>0</v>
      </c>
      <c r="BJ216" s="14" t="s">
        <v>164</v>
      </c>
      <c r="BK216" s="155">
        <f t="shared" si="39"/>
        <v>0</v>
      </c>
      <c r="BL216" s="14" t="s">
        <v>163</v>
      </c>
      <c r="BM216" s="154" t="s">
        <v>737</v>
      </c>
    </row>
    <row r="217" spans="1:65" s="2" customFormat="1" ht="21.75" customHeight="1">
      <c r="A217" s="29"/>
      <c r="B217" s="141"/>
      <c r="C217" s="142" t="s">
        <v>461</v>
      </c>
      <c r="D217" s="142" t="s">
        <v>159</v>
      </c>
      <c r="E217" s="143" t="s">
        <v>738</v>
      </c>
      <c r="F217" s="144" t="s">
        <v>739</v>
      </c>
      <c r="G217" s="145" t="s">
        <v>162</v>
      </c>
      <c r="H217" s="146">
        <v>178</v>
      </c>
      <c r="I217" s="147"/>
      <c r="J217" s="148">
        <f t="shared" si="30"/>
        <v>0</v>
      </c>
      <c r="K217" s="149"/>
      <c r="L217" s="30"/>
      <c r="M217" s="150" t="s">
        <v>1</v>
      </c>
      <c r="N217" s="151" t="s">
        <v>42</v>
      </c>
      <c r="O217" s="55"/>
      <c r="P217" s="152">
        <f t="shared" si="31"/>
        <v>0</v>
      </c>
      <c r="Q217" s="152">
        <v>0.00378</v>
      </c>
      <c r="R217" s="152">
        <f t="shared" si="32"/>
        <v>0.67284</v>
      </c>
      <c r="S217" s="152">
        <v>0</v>
      </c>
      <c r="T217" s="153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163</v>
      </c>
      <c r="AT217" s="154" t="s">
        <v>159</v>
      </c>
      <c r="AU217" s="154" t="s">
        <v>164</v>
      </c>
      <c r="AY217" s="14" t="s">
        <v>157</v>
      </c>
      <c r="BE217" s="155">
        <f t="shared" si="34"/>
        <v>0</v>
      </c>
      <c r="BF217" s="155">
        <f t="shared" si="35"/>
        <v>0</v>
      </c>
      <c r="BG217" s="155">
        <f t="shared" si="36"/>
        <v>0</v>
      </c>
      <c r="BH217" s="155">
        <f t="shared" si="37"/>
        <v>0</v>
      </c>
      <c r="BI217" s="155">
        <f t="shared" si="38"/>
        <v>0</v>
      </c>
      <c r="BJ217" s="14" t="s">
        <v>164</v>
      </c>
      <c r="BK217" s="155">
        <f t="shared" si="39"/>
        <v>0</v>
      </c>
      <c r="BL217" s="14" t="s">
        <v>163</v>
      </c>
      <c r="BM217" s="154" t="s">
        <v>740</v>
      </c>
    </row>
    <row r="218" spans="1:65" s="2" customFormat="1" ht="21.75" customHeight="1">
      <c r="A218" s="29"/>
      <c r="B218" s="141"/>
      <c r="C218" s="142" t="s">
        <v>465</v>
      </c>
      <c r="D218" s="142" t="s">
        <v>159</v>
      </c>
      <c r="E218" s="143" t="s">
        <v>741</v>
      </c>
      <c r="F218" s="144" t="s">
        <v>742</v>
      </c>
      <c r="G218" s="145" t="s">
        <v>197</v>
      </c>
      <c r="H218" s="146">
        <v>6.265</v>
      </c>
      <c r="I218" s="147"/>
      <c r="J218" s="148">
        <f t="shared" si="30"/>
        <v>0</v>
      </c>
      <c r="K218" s="149"/>
      <c r="L218" s="30"/>
      <c r="M218" s="150" t="s">
        <v>1</v>
      </c>
      <c r="N218" s="151" t="s">
        <v>42</v>
      </c>
      <c r="O218" s="55"/>
      <c r="P218" s="152">
        <f t="shared" si="31"/>
        <v>0</v>
      </c>
      <c r="Q218" s="152">
        <v>2.45337</v>
      </c>
      <c r="R218" s="152">
        <f t="shared" si="32"/>
        <v>15.37036305</v>
      </c>
      <c r="S218" s="152">
        <v>0</v>
      </c>
      <c r="T218" s="153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4" t="s">
        <v>163</v>
      </c>
      <c r="AT218" s="154" t="s">
        <v>159</v>
      </c>
      <c r="AU218" s="154" t="s">
        <v>164</v>
      </c>
      <c r="AY218" s="14" t="s">
        <v>157</v>
      </c>
      <c r="BE218" s="155">
        <f t="shared" si="34"/>
        <v>0</v>
      </c>
      <c r="BF218" s="155">
        <f t="shared" si="35"/>
        <v>0</v>
      </c>
      <c r="BG218" s="155">
        <f t="shared" si="36"/>
        <v>0</v>
      </c>
      <c r="BH218" s="155">
        <f t="shared" si="37"/>
        <v>0</v>
      </c>
      <c r="BI218" s="155">
        <f t="shared" si="38"/>
        <v>0</v>
      </c>
      <c r="BJ218" s="14" t="s">
        <v>164</v>
      </c>
      <c r="BK218" s="155">
        <f t="shared" si="39"/>
        <v>0</v>
      </c>
      <c r="BL218" s="14" t="s">
        <v>163</v>
      </c>
      <c r="BM218" s="154" t="s">
        <v>743</v>
      </c>
    </row>
    <row r="219" spans="1:65" s="2" customFormat="1" ht="21.75" customHeight="1">
      <c r="A219" s="29"/>
      <c r="B219" s="141"/>
      <c r="C219" s="142" t="s">
        <v>471</v>
      </c>
      <c r="D219" s="142" t="s">
        <v>159</v>
      </c>
      <c r="E219" s="143" t="s">
        <v>744</v>
      </c>
      <c r="F219" s="144" t="s">
        <v>745</v>
      </c>
      <c r="G219" s="145" t="s">
        <v>174</v>
      </c>
      <c r="H219" s="146">
        <v>4.117</v>
      </c>
      <c r="I219" s="147"/>
      <c r="J219" s="148">
        <f t="shared" si="30"/>
        <v>0</v>
      </c>
      <c r="K219" s="149"/>
      <c r="L219" s="30"/>
      <c r="M219" s="150" t="s">
        <v>1</v>
      </c>
      <c r="N219" s="151" t="s">
        <v>42</v>
      </c>
      <c r="O219" s="55"/>
      <c r="P219" s="152">
        <f t="shared" si="31"/>
        <v>0</v>
      </c>
      <c r="Q219" s="152">
        <v>1.04927</v>
      </c>
      <c r="R219" s="152">
        <f t="shared" si="32"/>
        <v>4.31984459</v>
      </c>
      <c r="S219" s="152">
        <v>0</v>
      </c>
      <c r="T219" s="153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4" t="s">
        <v>163</v>
      </c>
      <c r="AT219" s="154" t="s">
        <v>159</v>
      </c>
      <c r="AU219" s="154" t="s">
        <v>164</v>
      </c>
      <c r="AY219" s="14" t="s">
        <v>157</v>
      </c>
      <c r="BE219" s="155">
        <f t="shared" si="34"/>
        <v>0</v>
      </c>
      <c r="BF219" s="155">
        <f t="shared" si="35"/>
        <v>0</v>
      </c>
      <c r="BG219" s="155">
        <f t="shared" si="36"/>
        <v>0</v>
      </c>
      <c r="BH219" s="155">
        <f t="shared" si="37"/>
        <v>0</v>
      </c>
      <c r="BI219" s="155">
        <f t="shared" si="38"/>
        <v>0</v>
      </c>
      <c r="BJ219" s="14" t="s">
        <v>164</v>
      </c>
      <c r="BK219" s="155">
        <f t="shared" si="39"/>
        <v>0</v>
      </c>
      <c r="BL219" s="14" t="s">
        <v>163</v>
      </c>
      <c r="BM219" s="154" t="s">
        <v>746</v>
      </c>
    </row>
    <row r="220" spans="1:65" s="2" customFormat="1" ht="21.75" customHeight="1">
      <c r="A220" s="29"/>
      <c r="B220" s="141"/>
      <c r="C220" s="142" t="s">
        <v>475</v>
      </c>
      <c r="D220" s="142" t="s">
        <v>159</v>
      </c>
      <c r="E220" s="143" t="s">
        <v>747</v>
      </c>
      <c r="F220" s="144" t="s">
        <v>748</v>
      </c>
      <c r="G220" s="145" t="s">
        <v>162</v>
      </c>
      <c r="H220" s="146">
        <v>20.58</v>
      </c>
      <c r="I220" s="147"/>
      <c r="J220" s="148">
        <f t="shared" si="30"/>
        <v>0</v>
      </c>
      <c r="K220" s="149"/>
      <c r="L220" s="30"/>
      <c r="M220" s="150" t="s">
        <v>1</v>
      </c>
      <c r="N220" s="151" t="s">
        <v>42</v>
      </c>
      <c r="O220" s="55"/>
      <c r="P220" s="152">
        <f t="shared" si="31"/>
        <v>0</v>
      </c>
      <c r="Q220" s="152">
        <v>0.01288</v>
      </c>
      <c r="R220" s="152">
        <f t="shared" si="32"/>
        <v>0.2650704</v>
      </c>
      <c r="S220" s="152">
        <v>0</v>
      </c>
      <c r="T220" s="153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163</v>
      </c>
      <c r="AT220" s="154" t="s">
        <v>159</v>
      </c>
      <c r="AU220" s="154" t="s">
        <v>164</v>
      </c>
      <c r="AY220" s="14" t="s">
        <v>157</v>
      </c>
      <c r="BE220" s="155">
        <f t="shared" si="34"/>
        <v>0</v>
      </c>
      <c r="BF220" s="155">
        <f t="shared" si="35"/>
        <v>0</v>
      </c>
      <c r="BG220" s="155">
        <f t="shared" si="36"/>
        <v>0</v>
      </c>
      <c r="BH220" s="155">
        <f t="shared" si="37"/>
        <v>0</v>
      </c>
      <c r="BI220" s="155">
        <f t="shared" si="38"/>
        <v>0</v>
      </c>
      <c r="BJ220" s="14" t="s">
        <v>164</v>
      </c>
      <c r="BK220" s="155">
        <f t="shared" si="39"/>
        <v>0</v>
      </c>
      <c r="BL220" s="14" t="s">
        <v>163</v>
      </c>
      <c r="BM220" s="154" t="s">
        <v>749</v>
      </c>
    </row>
    <row r="221" spans="1:65" s="2" customFormat="1" ht="21.75" customHeight="1">
      <c r="A221" s="29"/>
      <c r="B221" s="141"/>
      <c r="C221" s="142" t="s">
        <v>479</v>
      </c>
      <c r="D221" s="142" t="s">
        <v>159</v>
      </c>
      <c r="E221" s="143" t="s">
        <v>750</v>
      </c>
      <c r="F221" s="144" t="s">
        <v>751</v>
      </c>
      <c r="G221" s="145" t="s">
        <v>162</v>
      </c>
      <c r="H221" s="146">
        <v>20.58</v>
      </c>
      <c r="I221" s="147"/>
      <c r="J221" s="148">
        <f t="shared" si="30"/>
        <v>0</v>
      </c>
      <c r="K221" s="149"/>
      <c r="L221" s="30"/>
      <c r="M221" s="150" t="s">
        <v>1</v>
      </c>
      <c r="N221" s="151" t="s">
        <v>42</v>
      </c>
      <c r="O221" s="55"/>
      <c r="P221" s="152">
        <f t="shared" si="31"/>
        <v>0</v>
      </c>
      <c r="Q221" s="152">
        <v>0</v>
      </c>
      <c r="R221" s="152">
        <f t="shared" si="32"/>
        <v>0</v>
      </c>
      <c r="S221" s="152">
        <v>0</v>
      </c>
      <c r="T221" s="153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4" t="s">
        <v>163</v>
      </c>
      <c r="AT221" s="154" t="s">
        <v>159</v>
      </c>
      <c r="AU221" s="154" t="s">
        <v>164</v>
      </c>
      <c r="AY221" s="14" t="s">
        <v>157</v>
      </c>
      <c r="BE221" s="155">
        <f t="shared" si="34"/>
        <v>0</v>
      </c>
      <c r="BF221" s="155">
        <f t="shared" si="35"/>
        <v>0</v>
      </c>
      <c r="BG221" s="155">
        <f t="shared" si="36"/>
        <v>0</v>
      </c>
      <c r="BH221" s="155">
        <f t="shared" si="37"/>
        <v>0</v>
      </c>
      <c r="BI221" s="155">
        <f t="shared" si="38"/>
        <v>0</v>
      </c>
      <c r="BJ221" s="14" t="s">
        <v>164</v>
      </c>
      <c r="BK221" s="155">
        <f t="shared" si="39"/>
        <v>0</v>
      </c>
      <c r="BL221" s="14" t="s">
        <v>163</v>
      </c>
      <c r="BM221" s="154" t="s">
        <v>752</v>
      </c>
    </row>
    <row r="222" spans="1:65" s="2" customFormat="1" ht="16.5" customHeight="1">
      <c r="A222" s="29"/>
      <c r="B222" s="141"/>
      <c r="C222" s="142" t="s">
        <v>485</v>
      </c>
      <c r="D222" s="142" t="s">
        <v>159</v>
      </c>
      <c r="E222" s="143" t="s">
        <v>753</v>
      </c>
      <c r="F222" s="144" t="s">
        <v>754</v>
      </c>
      <c r="G222" s="145" t="s">
        <v>162</v>
      </c>
      <c r="H222" s="146">
        <v>11.519</v>
      </c>
      <c r="I222" s="147"/>
      <c r="J222" s="148">
        <f t="shared" si="30"/>
        <v>0</v>
      </c>
      <c r="K222" s="149"/>
      <c r="L222" s="30"/>
      <c r="M222" s="150" t="s">
        <v>1</v>
      </c>
      <c r="N222" s="151" t="s">
        <v>42</v>
      </c>
      <c r="O222" s="55"/>
      <c r="P222" s="152">
        <f t="shared" si="31"/>
        <v>0</v>
      </c>
      <c r="Q222" s="152">
        <v>0.00808</v>
      </c>
      <c r="R222" s="152">
        <f t="shared" si="32"/>
        <v>0.09307352</v>
      </c>
      <c r="S222" s="152">
        <v>0</v>
      </c>
      <c r="T222" s="153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163</v>
      </c>
      <c r="AT222" s="154" t="s">
        <v>159</v>
      </c>
      <c r="AU222" s="154" t="s">
        <v>164</v>
      </c>
      <c r="AY222" s="14" t="s">
        <v>157</v>
      </c>
      <c r="BE222" s="155">
        <f t="shared" si="34"/>
        <v>0</v>
      </c>
      <c r="BF222" s="155">
        <f t="shared" si="35"/>
        <v>0</v>
      </c>
      <c r="BG222" s="155">
        <f t="shared" si="36"/>
        <v>0</v>
      </c>
      <c r="BH222" s="155">
        <f t="shared" si="37"/>
        <v>0</v>
      </c>
      <c r="BI222" s="155">
        <f t="shared" si="38"/>
        <v>0</v>
      </c>
      <c r="BJ222" s="14" t="s">
        <v>164</v>
      </c>
      <c r="BK222" s="155">
        <f t="shared" si="39"/>
        <v>0</v>
      </c>
      <c r="BL222" s="14" t="s">
        <v>163</v>
      </c>
      <c r="BM222" s="154" t="s">
        <v>755</v>
      </c>
    </row>
    <row r="223" spans="1:65" s="2" customFormat="1" ht="16.5" customHeight="1">
      <c r="A223" s="29"/>
      <c r="B223" s="141"/>
      <c r="C223" s="142" t="s">
        <v>489</v>
      </c>
      <c r="D223" s="142" t="s">
        <v>159</v>
      </c>
      <c r="E223" s="143" t="s">
        <v>756</v>
      </c>
      <c r="F223" s="144" t="s">
        <v>757</v>
      </c>
      <c r="G223" s="145" t="s">
        <v>162</v>
      </c>
      <c r="H223" s="146">
        <v>11.519</v>
      </c>
      <c r="I223" s="147"/>
      <c r="J223" s="148">
        <f t="shared" si="30"/>
        <v>0</v>
      </c>
      <c r="K223" s="149"/>
      <c r="L223" s="30"/>
      <c r="M223" s="150" t="s">
        <v>1</v>
      </c>
      <c r="N223" s="151" t="s">
        <v>42</v>
      </c>
      <c r="O223" s="55"/>
      <c r="P223" s="152">
        <f t="shared" si="31"/>
        <v>0</v>
      </c>
      <c r="Q223" s="152">
        <v>0</v>
      </c>
      <c r="R223" s="152">
        <f t="shared" si="32"/>
        <v>0</v>
      </c>
      <c r="S223" s="152">
        <v>0</v>
      </c>
      <c r="T223" s="153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163</v>
      </c>
      <c r="AT223" s="154" t="s">
        <v>159</v>
      </c>
      <c r="AU223" s="154" t="s">
        <v>164</v>
      </c>
      <c r="AY223" s="14" t="s">
        <v>157</v>
      </c>
      <c r="BE223" s="155">
        <f t="shared" si="34"/>
        <v>0</v>
      </c>
      <c r="BF223" s="155">
        <f t="shared" si="35"/>
        <v>0</v>
      </c>
      <c r="BG223" s="155">
        <f t="shared" si="36"/>
        <v>0</v>
      </c>
      <c r="BH223" s="155">
        <f t="shared" si="37"/>
        <v>0</v>
      </c>
      <c r="BI223" s="155">
        <f t="shared" si="38"/>
        <v>0</v>
      </c>
      <c r="BJ223" s="14" t="s">
        <v>164</v>
      </c>
      <c r="BK223" s="155">
        <f t="shared" si="39"/>
        <v>0</v>
      </c>
      <c r="BL223" s="14" t="s">
        <v>163</v>
      </c>
      <c r="BM223" s="154" t="s">
        <v>758</v>
      </c>
    </row>
    <row r="224" spans="1:65" s="2" customFormat="1" ht="16.5" customHeight="1">
      <c r="A224" s="29"/>
      <c r="B224" s="141"/>
      <c r="C224" s="142" t="s">
        <v>493</v>
      </c>
      <c r="D224" s="142" t="s">
        <v>159</v>
      </c>
      <c r="E224" s="143" t="s">
        <v>759</v>
      </c>
      <c r="F224" s="144" t="s">
        <v>760</v>
      </c>
      <c r="G224" s="145" t="s">
        <v>306</v>
      </c>
      <c r="H224" s="146">
        <v>30</v>
      </c>
      <c r="I224" s="147"/>
      <c r="J224" s="148">
        <f t="shared" si="30"/>
        <v>0</v>
      </c>
      <c r="K224" s="149"/>
      <c r="L224" s="30"/>
      <c r="M224" s="150" t="s">
        <v>1</v>
      </c>
      <c r="N224" s="151" t="s">
        <v>42</v>
      </c>
      <c r="O224" s="55"/>
      <c r="P224" s="152">
        <f t="shared" si="31"/>
        <v>0</v>
      </c>
      <c r="Q224" s="152">
        <v>1.05291</v>
      </c>
      <c r="R224" s="152">
        <f t="shared" si="32"/>
        <v>31.5873</v>
      </c>
      <c r="S224" s="152">
        <v>0</v>
      </c>
      <c r="T224" s="153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4" t="s">
        <v>163</v>
      </c>
      <c r="AT224" s="154" t="s">
        <v>159</v>
      </c>
      <c r="AU224" s="154" t="s">
        <v>164</v>
      </c>
      <c r="AY224" s="14" t="s">
        <v>157</v>
      </c>
      <c r="BE224" s="155">
        <f t="shared" si="34"/>
        <v>0</v>
      </c>
      <c r="BF224" s="155">
        <f t="shared" si="35"/>
        <v>0</v>
      </c>
      <c r="BG224" s="155">
        <f t="shared" si="36"/>
        <v>0</v>
      </c>
      <c r="BH224" s="155">
        <f t="shared" si="37"/>
        <v>0</v>
      </c>
      <c r="BI224" s="155">
        <f t="shared" si="38"/>
        <v>0</v>
      </c>
      <c r="BJ224" s="14" t="s">
        <v>164</v>
      </c>
      <c r="BK224" s="155">
        <f t="shared" si="39"/>
        <v>0</v>
      </c>
      <c r="BL224" s="14" t="s">
        <v>163</v>
      </c>
      <c r="BM224" s="154" t="s">
        <v>761</v>
      </c>
    </row>
    <row r="225" spans="2:63" s="12" customFormat="1" ht="22.9" customHeight="1">
      <c r="B225" s="128"/>
      <c r="D225" s="129" t="s">
        <v>75</v>
      </c>
      <c r="E225" s="139" t="s">
        <v>181</v>
      </c>
      <c r="F225" s="139" t="s">
        <v>762</v>
      </c>
      <c r="I225" s="131"/>
      <c r="J225" s="140">
        <f>BK225</f>
        <v>0</v>
      </c>
      <c r="L225" s="128"/>
      <c r="M225" s="133"/>
      <c r="N225" s="134"/>
      <c r="O225" s="134"/>
      <c r="P225" s="135">
        <f>SUM(P226:P234)</f>
        <v>0</v>
      </c>
      <c r="Q225" s="134"/>
      <c r="R225" s="135">
        <f>SUM(R226:R234)</f>
        <v>18.3238723</v>
      </c>
      <c r="S225" s="134"/>
      <c r="T225" s="136">
        <f>SUM(T226:T234)</f>
        <v>0</v>
      </c>
      <c r="AR225" s="129" t="s">
        <v>84</v>
      </c>
      <c r="AT225" s="137" t="s">
        <v>75</v>
      </c>
      <c r="AU225" s="137" t="s">
        <v>84</v>
      </c>
      <c r="AY225" s="129" t="s">
        <v>157</v>
      </c>
      <c r="BK225" s="138">
        <f>SUM(BK226:BK234)</f>
        <v>0</v>
      </c>
    </row>
    <row r="226" spans="1:65" s="2" customFormat="1" ht="21.75" customHeight="1">
      <c r="A226" s="29"/>
      <c r="B226" s="141"/>
      <c r="C226" s="142" t="s">
        <v>499</v>
      </c>
      <c r="D226" s="142" t="s">
        <v>159</v>
      </c>
      <c r="E226" s="143" t="s">
        <v>763</v>
      </c>
      <c r="F226" s="144" t="s">
        <v>764</v>
      </c>
      <c r="G226" s="145" t="s">
        <v>162</v>
      </c>
      <c r="H226" s="146">
        <v>84.81</v>
      </c>
      <c r="I226" s="147"/>
      <c r="J226" s="148">
        <f aca="true" t="shared" si="40" ref="J226:J234">ROUND(I226*H226,2)</f>
        <v>0</v>
      </c>
      <c r="K226" s="149"/>
      <c r="L226" s="30"/>
      <c r="M226" s="150" t="s">
        <v>1</v>
      </c>
      <c r="N226" s="151" t="s">
        <v>42</v>
      </c>
      <c r="O226" s="55"/>
      <c r="P226" s="152">
        <f aca="true" t="shared" si="41" ref="P226:P234">O226*H226</f>
        <v>0</v>
      </c>
      <c r="Q226" s="152">
        <v>0</v>
      </c>
      <c r="R226" s="152">
        <f aca="true" t="shared" si="42" ref="R226:R234">Q226*H226</f>
        <v>0</v>
      </c>
      <c r="S226" s="152">
        <v>0</v>
      </c>
      <c r="T226" s="153">
        <f aca="true" t="shared" si="43" ref="T226:T234"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4" t="s">
        <v>163</v>
      </c>
      <c r="AT226" s="154" t="s">
        <v>159</v>
      </c>
      <c r="AU226" s="154" t="s">
        <v>164</v>
      </c>
      <c r="AY226" s="14" t="s">
        <v>157</v>
      </c>
      <c r="BE226" s="155">
        <f aca="true" t="shared" si="44" ref="BE226:BE234">IF(N226="základní",J226,0)</f>
        <v>0</v>
      </c>
      <c r="BF226" s="155">
        <f aca="true" t="shared" si="45" ref="BF226:BF234">IF(N226="snížená",J226,0)</f>
        <v>0</v>
      </c>
      <c r="BG226" s="155">
        <f aca="true" t="shared" si="46" ref="BG226:BG234">IF(N226="zákl. přenesená",J226,0)</f>
        <v>0</v>
      </c>
      <c r="BH226" s="155">
        <f aca="true" t="shared" si="47" ref="BH226:BH234">IF(N226="sníž. přenesená",J226,0)</f>
        <v>0</v>
      </c>
      <c r="BI226" s="155">
        <f aca="true" t="shared" si="48" ref="BI226:BI234">IF(N226="nulová",J226,0)</f>
        <v>0</v>
      </c>
      <c r="BJ226" s="14" t="s">
        <v>164</v>
      </c>
      <c r="BK226" s="155">
        <f aca="true" t="shared" si="49" ref="BK226:BK234">ROUND(I226*H226,2)</f>
        <v>0</v>
      </c>
      <c r="BL226" s="14" t="s">
        <v>163</v>
      </c>
      <c r="BM226" s="154" t="s">
        <v>765</v>
      </c>
    </row>
    <row r="227" spans="1:65" s="2" customFormat="1" ht="21.75" customHeight="1">
      <c r="A227" s="29"/>
      <c r="B227" s="141"/>
      <c r="C227" s="142" t="s">
        <v>503</v>
      </c>
      <c r="D227" s="142" t="s">
        <v>159</v>
      </c>
      <c r="E227" s="143" t="s">
        <v>766</v>
      </c>
      <c r="F227" s="144" t="s">
        <v>767</v>
      </c>
      <c r="G227" s="145" t="s">
        <v>162</v>
      </c>
      <c r="H227" s="146">
        <v>28.9</v>
      </c>
      <c r="I227" s="147"/>
      <c r="J227" s="148">
        <f t="shared" si="40"/>
        <v>0</v>
      </c>
      <c r="K227" s="149"/>
      <c r="L227" s="30"/>
      <c r="M227" s="150" t="s">
        <v>1</v>
      </c>
      <c r="N227" s="151" t="s">
        <v>42</v>
      </c>
      <c r="O227" s="55"/>
      <c r="P227" s="152">
        <f t="shared" si="41"/>
        <v>0</v>
      </c>
      <c r="Q227" s="152">
        <v>0</v>
      </c>
      <c r="R227" s="152">
        <f t="shared" si="42"/>
        <v>0</v>
      </c>
      <c r="S227" s="152">
        <v>0</v>
      </c>
      <c r="T227" s="153">
        <f t="shared" si="4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163</v>
      </c>
      <c r="AT227" s="154" t="s">
        <v>159</v>
      </c>
      <c r="AU227" s="154" t="s">
        <v>164</v>
      </c>
      <c r="AY227" s="14" t="s">
        <v>157</v>
      </c>
      <c r="BE227" s="155">
        <f t="shared" si="44"/>
        <v>0</v>
      </c>
      <c r="BF227" s="155">
        <f t="shared" si="45"/>
        <v>0</v>
      </c>
      <c r="BG227" s="155">
        <f t="shared" si="46"/>
        <v>0</v>
      </c>
      <c r="BH227" s="155">
        <f t="shared" si="47"/>
        <v>0</v>
      </c>
      <c r="BI227" s="155">
        <f t="shared" si="48"/>
        <v>0</v>
      </c>
      <c r="BJ227" s="14" t="s">
        <v>164</v>
      </c>
      <c r="BK227" s="155">
        <f t="shared" si="49"/>
        <v>0</v>
      </c>
      <c r="BL227" s="14" t="s">
        <v>163</v>
      </c>
      <c r="BM227" s="154" t="s">
        <v>768</v>
      </c>
    </row>
    <row r="228" spans="1:65" s="2" customFormat="1" ht="21.75" customHeight="1">
      <c r="A228" s="29"/>
      <c r="B228" s="141"/>
      <c r="C228" s="142" t="s">
        <v>510</v>
      </c>
      <c r="D228" s="142" t="s">
        <v>159</v>
      </c>
      <c r="E228" s="143" t="s">
        <v>769</v>
      </c>
      <c r="F228" s="144" t="s">
        <v>770</v>
      </c>
      <c r="G228" s="145" t="s">
        <v>162</v>
      </c>
      <c r="H228" s="146">
        <v>84.81</v>
      </c>
      <c r="I228" s="147"/>
      <c r="J228" s="148">
        <f t="shared" si="40"/>
        <v>0</v>
      </c>
      <c r="K228" s="149"/>
      <c r="L228" s="30"/>
      <c r="M228" s="150" t="s">
        <v>1</v>
      </c>
      <c r="N228" s="151" t="s">
        <v>42</v>
      </c>
      <c r="O228" s="55"/>
      <c r="P228" s="152">
        <f t="shared" si="41"/>
        <v>0</v>
      </c>
      <c r="Q228" s="152">
        <v>0</v>
      </c>
      <c r="R228" s="152">
        <f t="shared" si="42"/>
        <v>0</v>
      </c>
      <c r="S228" s="152">
        <v>0</v>
      </c>
      <c r="T228" s="153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4" t="s">
        <v>163</v>
      </c>
      <c r="AT228" s="154" t="s">
        <v>159</v>
      </c>
      <c r="AU228" s="154" t="s">
        <v>164</v>
      </c>
      <c r="AY228" s="14" t="s">
        <v>157</v>
      </c>
      <c r="BE228" s="155">
        <f t="shared" si="44"/>
        <v>0</v>
      </c>
      <c r="BF228" s="155">
        <f t="shared" si="45"/>
        <v>0</v>
      </c>
      <c r="BG228" s="155">
        <f t="shared" si="46"/>
        <v>0</v>
      </c>
      <c r="BH228" s="155">
        <f t="shared" si="47"/>
        <v>0</v>
      </c>
      <c r="BI228" s="155">
        <f t="shared" si="48"/>
        <v>0</v>
      </c>
      <c r="BJ228" s="14" t="s">
        <v>164</v>
      </c>
      <c r="BK228" s="155">
        <f t="shared" si="49"/>
        <v>0</v>
      </c>
      <c r="BL228" s="14" t="s">
        <v>163</v>
      </c>
      <c r="BM228" s="154" t="s">
        <v>771</v>
      </c>
    </row>
    <row r="229" spans="1:65" s="2" customFormat="1" ht="21.75" customHeight="1">
      <c r="A229" s="29"/>
      <c r="B229" s="141"/>
      <c r="C229" s="142" t="s">
        <v>514</v>
      </c>
      <c r="D229" s="142" t="s">
        <v>159</v>
      </c>
      <c r="E229" s="143" t="s">
        <v>772</v>
      </c>
      <c r="F229" s="144" t="s">
        <v>773</v>
      </c>
      <c r="G229" s="145" t="s">
        <v>162</v>
      </c>
      <c r="H229" s="146">
        <v>29.41</v>
      </c>
      <c r="I229" s="147"/>
      <c r="J229" s="148">
        <f t="shared" si="40"/>
        <v>0</v>
      </c>
      <c r="K229" s="149"/>
      <c r="L229" s="30"/>
      <c r="M229" s="150" t="s">
        <v>1</v>
      </c>
      <c r="N229" s="151" t="s">
        <v>42</v>
      </c>
      <c r="O229" s="55"/>
      <c r="P229" s="152">
        <f t="shared" si="41"/>
        <v>0</v>
      </c>
      <c r="Q229" s="152">
        <v>0.08003</v>
      </c>
      <c r="R229" s="152">
        <f t="shared" si="42"/>
        <v>2.3536823</v>
      </c>
      <c r="S229" s="152">
        <v>0</v>
      </c>
      <c r="T229" s="153">
        <f t="shared" si="4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4" t="s">
        <v>163</v>
      </c>
      <c r="AT229" s="154" t="s">
        <v>159</v>
      </c>
      <c r="AU229" s="154" t="s">
        <v>164</v>
      </c>
      <c r="AY229" s="14" t="s">
        <v>157</v>
      </c>
      <c r="BE229" s="155">
        <f t="shared" si="44"/>
        <v>0</v>
      </c>
      <c r="BF229" s="155">
        <f t="shared" si="45"/>
        <v>0</v>
      </c>
      <c r="BG229" s="155">
        <f t="shared" si="46"/>
        <v>0</v>
      </c>
      <c r="BH229" s="155">
        <f t="shared" si="47"/>
        <v>0</v>
      </c>
      <c r="BI229" s="155">
        <f t="shared" si="48"/>
        <v>0</v>
      </c>
      <c r="BJ229" s="14" t="s">
        <v>164</v>
      </c>
      <c r="BK229" s="155">
        <f t="shared" si="49"/>
        <v>0</v>
      </c>
      <c r="BL229" s="14" t="s">
        <v>163</v>
      </c>
      <c r="BM229" s="154" t="s">
        <v>774</v>
      </c>
    </row>
    <row r="230" spans="1:65" s="2" customFormat="1" ht="16.5" customHeight="1">
      <c r="A230" s="29"/>
      <c r="B230" s="141"/>
      <c r="C230" s="156" t="s">
        <v>775</v>
      </c>
      <c r="D230" s="156" t="s">
        <v>176</v>
      </c>
      <c r="E230" s="157" t="s">
        <v>776</v>
      </c>
      <c r="F230" s="158" t="s">
        <v>777</v>
      </c>
      <c r="G230" s="159" t="s">
        <v>162</v>
      </c>
      <c r="H230" s="160">
        <v>29.41</v>
      </c>
      <c r="I230" s="161"/>
      <c r="J230" s="162">
        <f t="shared" si="40"/>
        <v>0</v>
      </c>
      <c r="K230" s="163"/>
      <c r="L230" s="164"/>
      <c r="M230" s="165" t="s">
        <v>1</v>
      </c>
      <c r="N230" s="166" t="s">
        <v>42</v>
      </c>
      <c r="O230" s="55"/>
      <c r="P230" s="152">
        <f t="shared" si="41"/>
        <v>0</v>
      </c>
      <c r="Q230" s="152">
        <v>0.135</v>
      </c>
      <c r="R230" s="152">
        <f t="shared" si="42"/>
        <v>3.9703500000000003</v>
      </c>
      <c r="S230" s="152">
        <v>0</v>
      </c>
      <c r="T230" s="153">
        <f t="shared" si="4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4" t="s">
        <v>179</v>
      </c>
      <c r="AT230" s="154" t="s">
        <v>176</v>
      </c>
      <c r="AU230" s="154" t="s">
        <v>164</v>
      </c>
      <c r="AY230" s="14" t="s">
        <v>157</v>
      </c>
      <c r="BE230" s="155">
        <f t="shared" si="44"/>
        <v>0</v>
      </c>
      <c r="BF230" s="155">
        <f t="shared" si="45"/>
        <v>0</v>
      </c>
      <c r="BG230" s="155">
        <f t="shared" si="46"/>
        <v>0</v>
      </c>
      <c r="BH230" s="155">
        <f t="shared" si="47"/>
        <v>0</v>
      </c>
      <c r="BI230" s="155">
        <f t="shared" si="48"/>
        <v>0</v>
      </c>
      <c r="BJ230" s="14" t="s">
        <v>164</v>
      </c>
      <c r="BK230" s="155">
        <f t="shared" si="49"/>
        <v>0</v>
      </c>
      <c r="BL230" s="14" t="s">
        <v>163</v>
      </c>
      <c r="BM230" s="154" t="s">
        <v>778</v>
      </c>
    </row>
    <row r="231" spans="1:65" s="2" customFormat="1" ht="21.75" customHeight="1">
      <c r="A231" s="29"/>
      <c r="B231" s="141"/>
      <c r="C231" s="142" t="s">
        <v>779</v>
      </c>
      <c r="D231" s="142" t="s">
        <v>159</v>
      </c>
      <c r="E231" s="143" t="s">
        <v>780</v>
      </c>
      <c r="F231" s="144" t="s">
        <v>781</v>
      </c>
      <c r="G231" s="145" t="s">
        <v>162</v>
      </c>
      <c r="H231" s="146">
        <v>28.9</v>
      </c>
      <c r="I231" s="147"/>
      <c r="J231" s="148">
        <f t="shared" si="40"/>
        <v>0</v>
      </c>
      <c r="K231" s="149"/>
      <c r="L231" s="30"/>
      <c r="M231" s="150" t="s">
        <v>1</v>
      </c>
      <c r="N231" s="151" t="s">
        <v>42</v>
      </c>
      <c r="O231" s="55"/>
      <c r="P231" s="152">
        <f t="shared" si="41"/>
        <v>0</v>
      </c>
      <c r="Q231" s="152">
        <v>0.098</v>
      </c>
      <c r="R231" s="152">
        <f t="shared" si="42"/>
        <v>2.8322</v>
      </c>
      <c r="S231" s="152">
        <v>0</v>
      </c>
      <c r="T231" s="153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4" t="s">
        <v>163</v>
      </c>
      <c r="AT231" s="154" t="s">
        <v>159</v>
      </c>
      <c r="AU231" s="154" t="s">
        <v>164</v>
      </c>
      <c r="AY231" s="14" t="s">
        <v>157</v>
      </c>
      <c r="BE231" s="155">
        <f t="shared" si="44"/>
        <v>0</v>
      </c>
      <c r="BF231" s="155">
        <f t="shared" si="45"/>
        <v>0</v>
      </c>
      <c r="BG231" s="155">
        <f t="shared" si="46"/>
        <v>0</v>
      </c>
      <c r="BH231" s="155">
        <f t="shared" si="47"/>
        <v>0</v>
      </c>
      <c r="BI231" s="155">
        <f t="shared" si="48"/>
        <v>0</v>
      </c>
      <c r="BJ231" s="14" t="s">
        <v>164</v>
      </c>
      <c r="BK231" s="155">
        <f t="shared" si="49"/>
        <v>0</v>
      </c>
      <c r="BL231" s="14" t="s">
        <v>163</v>
      </c>
      <c r="BM231" s="154" t="s">
        <v>782</v>
      </c>
    </row>
    <row r="232" spans="1:65" s="2" customFormat="1" ht="16.5" customHeight="1">
      <c r="A232" s="29"/>
      <c r="B232" s="141"/>
      <c r="C232" s="156" t="s">
        <v>783</v>
      </c>
      <c r="D232" s="156" t="s">
        <v>176</v>
      </c>
      <c r="E232" s="157" t="s">
        <v>776</v>
      </c>
      <c r="F232" s="158" t="s">
        <v>777</v>
      </c>
      <c r="G232" s="159" t="s">
        <v>162</v>
      </c>
      <c r="H232" s="160">
        <v>29.189</v>
      </c>
      <c r="I232" s="161"/>
      <c r="J232" s="162">
        <f t="shared" si="40"/>
        <v>0</v>
      </c>
      <c r="K232" s="163"/>
      <c r="L232" s="164"/>
      <c r="M232" s="165" t="s">
        <v>1</v>
      </c>
      <c r="N232" s="166" t="s">
        <v>42</v>
      </c>
      <c r="O232" s="55"/>
      <c r="P232" s="152">
        <f t="shared" si="41"/>
        <v>0</v>
      </c>
      <c r="Q232" s="152">
        <v>0.135</v>
      </c>
      <c r="R232" s="152">
        <f t="shared" si="42"/>
        <v>3.9405150000000004</v>
      </c>
      <c r="S232" s="152">
        <v>0</v>
      </c>
      <c r="T232" s="153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4" t="s">
        <v>179</v>
      </c>
      <c r="AT232" s="154" t="s">
        <v>176</v>
      </c>
      <c r="AU232" s="154" t="s">
        <v>164</v>
      </c>
      <c r="AY232" s="14" t="s">
        <v>157</v>
      </c>
      <c r="BE232" s="155">
        <f t="shared" si="44"/>
        <v>0</v>
      </c>
      <c r="BF232" s="155">
        <f t="shared" si="45"/>
        <v>0</v>
      </c>
      <c r="BG232" s="155">
        <f t="shared" si="46"/>
        <v>0</v>
      </c>
      <c r="BH232" s="155">
        <f t="shared" si="47"/>
        <v>0</v>
      </c>
      <c r="BI232" s="155">
        <f t="shared" si="48"/>
        <v>0</v>
      </c>
      <c r="BJ232" s="14" t="s">
        <v>164</v>
      </c>
      <c r="BK232" s="155">
        <f t="shared" si="49"/>
        <v>0</v>
      </c>
      <c r="BL232" s="14" t="s">
        <v>163</v>
      </c>
      <c r="BM232" s="154" t="s">
        <v>784</v>
      </c>
    </row>
    <row r="233" spans="1:65" s="2" customFormat="1" ht="21.75" customHeight="1">
      <c r="A233" s="29"/>
      <c r="B233" s="141"/>
      <c r="C233" s="142" t="s">
        <v>785</v>
      </c>
      <c r="D233" s="142" t="s">
        <v>159</v>
      </c>
      <c r="E233" s="143" t="s">
        <v>786</v>
      </c>
      <c r="F233" s="144" t="s">
        <v>787</v>
      </c>
      <c r="G233" s="145" t="s">
        <v>162</v>
      </c>
      <c r="H233" s="146">
        <v>26.5</v>
      </c>
      <c r="I233" s="147"/>
      <c r="J233" s="148">
        <f t="shared" si="40"/>
        <v>0</v>
      </c>
      <c r="K233" s="149"/>
      <c r="L233" s="30"/>
      <c r="M233" s="150" t="s">
        <v>1</v>
      </c>
      <c r="N233" s="151" t="s">
        <v>42</v>
      </c>
      <c r="O233" s="55"/>
      <c r="P233" s="152">
        <f t="shared" si="41"/>
        <v>0</v>
      </c>
      <c r="Q233" s="152">
        <v>0.08425</v>
      </c>
      <c r="R233" s="152">
        <f t="shared" si="42"/>
        <v>2.232625</v>
      </c>
      <c r="S233" s="152">
        <v>0</v>
      </c>
      <c r="T233" s="153">
        <f t="shared" si="4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4" t="s">
        <v>163</v>
      </c>
      <c r="AT233" s="154" t="s">
        <v>159</v>
      </c>
      <c r="AU233" s="154" t="s">
        <v>164</v>
      </c>
      <c r="AY233" s="14" t="s">
        <v>157</v>
      </c>
      <c r="BE233" s="155">
        <f t="shared" si="44"/>
        <v>0</v>
      </c>
      <c r="BF233" s="155">
        <f t="shared" si="45"/>
        <v>0</v>
      </c>
      <c r="BG233" s="155">
        <f t="shared" si="46"/>
        <v>0</v>
      </c>
      <c r="BH233" s="155">
        <f t="shared" si="47"/>
        <v>0</v>
      </c>
      <c r="BI233" s="155">
        <f t="shared" si="48"/>
        <v>0</v>
      </c>
      <c r="BJ233" s="14" t="s">
        <v>164</v>
      </c>
      <c r="BK233" s="155">
        <f t="shared" si="49"/>
        <v>0</v>
      </c>
      <c r="BL233" s="14" t="s">
        <v>163</v>
      </c>
      <c r="BM233" s="154" t="s">
        <v>788</v>
      </c>
    </row>
    <row r="234" spans="1:65" s="2" customFormat="1" ht="16.5" customHeight="1">
      <c r="A234" s="29"/>
      <c r="B234" s="141"/>
      <c r="C234" s="156" t="s">
        <v>789</v>
      </c>
      <c r="D234" s="156" t="s">
        <v>176</v>
      </c>
      <c r="E234" s="157" t="s">
        <v>790</v>
      </c>
      <c r="F234" s="158" t="s">
        <v>791</v>
      </c>
      <c r="G234" s="159" t="s">
        <v>162</v>
      </c>
      <c r="H234" s="160">
        <v>26.5</v>
      </c>
      <c r="I234" s="161"/>
      <c r="J234" s="162">
        <f t="shared" si="40"/>
        <v>0</v>
      </c>
      <c r="K234" s="163"/>
      <c r="L234" s="164"/>
      <c r="M234" s="165" t="s">
        <v>1</v>
      </c>
      <c r="N234" s="166" t="s">
        <v>42</v>
      </c>
      <c r="O234" s="55"/>
      <c r="P234" s="152">
        <f t="shared" si="41"/>
        <v>0</v>
      </c>
      <c r="Q234" s="152">
        <v>0.113</v>
      </c>
      <c r="R234" s="152">
        <f t="shared" si="42"/>
        <v>2.9945</v>
      </c>
      <c r="S234" s="152">
        <v>0</v>
      </c>
      <c r="T234" s="153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4" t="s">
        <v>179</v>
      </c>
      <c r="AT234" s="154" t="s">
        <v>176</v>
      </c>
      <c r="AU234" s="154" t="s">
        <v>164</v>
      </c>
      <c r="AY234" s="14" t="s">
        <v>157</v>
      </c>
      <c r="BE234" s="155">
        <f t="shared" si="44"/>
        <v>0</v>
      </c>
      <c r="BF234" s="155">
        <f t="shared" si="45"/>
        <v>0</v>
      </c>
      <c r="BG234" s="155">
        <f t="shared" si="46"/>
        <v>0</v>
      </c>
      <c r="BH234" s="155">
        <f t="shared" si="47"/>
        <v>0</v>
      </c>
      <c r="BI234" s="155">
        <f t="shared" si="48"/>
        <v>0</v>
      </c>
      <c r="BJ234" s="14" t="s">
        <v>164</v>
      </c>
      <c r="BK234" s="155">
        <f t="shared" si="49"/>
        <v>0</v>
      </c>
      <c r="BL234" s="14" t="s">
        <v>163</v>
      </c>
      <c r="BM234" s="154" t="s">
        <v>792</v>
      </c>
    </row>
    <row r="235" spans="2:63" s="12" customFormat="1" ht="22.9" customHeight="1">
      <c r="B235" s="128"/>
      <c r="D235" s="129" t="s">
        <v>75</v>
      </c>
      <c r="E235" s="139" t="s">
        <v>185</v>
      </c>
      <c r="F235" s="139" t="s">
        <v>793</v>
      </c>
      <c r="I235" s="131"/>
      <c r="J235" s="140">
        <f>BK235</f>
        <v>0</v>
      </c>
      <c r="L235" s="128"/>
      <c r="M235" s="133"/>
      <c r="N235" s="134"/>
      <c r="O235" s="134"/>
      <c r="P235" s="135">
        <f>SUM(P236:P265)</f>
        <v>0</v>
      </c>
      <c r="Q235" s="134"/>
      <c r="R235" s="135">
        <f>SUM(R236:R265)</f>
        <v>113.71143504999999</v>
      </c>
      <c r="S235" s="134"/>
      <c r="T235" s="136">
        <f>SUM(T236:T265)</f>
        <v>0</v>
      </c>
      <c r="AR235" s="129" t="s">
        <v>84</v>
      </c>
      <c r="AT235" s="137" t="s">
        <v>75</v>
      </c>
      <c r="AU235" s="137" t="s">
        <v>84</v>
      </c>
      <c r="AY235" s="129" t="s">
        <v>157</v>
      </c>
      <c r="BK235" s="138">
        <f>SUM(BK236:BK265)</f>
        <v>0</v>
      </c>
    </row>
    <row r="236" spans="1:65" s="2" customFormat="1" ht="21.75" customHeight="1">
      <c r="A236" s="29"/>
      <c r="B236" s="141"/>
      <c r="C236" s="142" t="s">
        <v>794</v>
      </c>
      <c r="D236" s="142" t="s">
        <v>159</v>
      </c>
      <c r="E236" s="143" t="s">
        <v>795</v>
      </c>
      <c r="F236" s="144" t="s">
        <v>796</v>
      </c>
      <c r="G236" s="145" t="s">
        <v>162</v>
      </c>
      <c r="H236" s="146">
        <v>198.44</v>
      </c>
      <c r="I236" s="147"/>
      <c r="J236" s="148">
        <f aca="true" t="shared" si="50" ref="J236:J265">ROUND(I236*H236,2)</f>
        <v>0</v>
      </c>
      <c r="K236" s="149"/>
      <c r="L236" s="30"/>
      <c r="M236" s="150" t="s">
        <v>1</v>
      </c>
      <c r="N236" s="151" t="s">
        <v>42</v>
      </c>
      <c r="O236" s="55"/>
      <c r="P236" s="152">
        <f aca="true" t="shared" si="51" ref="P236:P265">O236*H236</f>
        <v>0</v>
      </c>
      <c r="Q236" s="152">
        <v>0.0284</v>
      </c>
      <c r="R236" s="152">
        <f aca="true" t="shared" si="52" ref="R236:R265">Q236*H236</f>
        <v>5.635696</v>
      </c>
      <c r="S236" s="152">
        <v>0</v>
      </c>
      <c r="T236" s="153">
        <f aca="true" t="shared" si="53" ref="T236:T265"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4" t="s">
        <v>163</v>
      </c>
      <c r="AT236" s="154" t="s">
        <v>159</v>
      </c>
      <c r="AU236" s="154" t="s">
        <v>164</v>
      </c>
      <c r="AY236" s="14" t="s">
        <v>157</v>
      </c>
      <c r="BE236" s="155">
        <f aca="true" t="shared" si="54" ref="BE236:BE265">IF(N236="základní",J236,0)</f>
        <v>0</v>
      </c>
      <c r="BF236" s="155">
        <f aca="true" t="shared" si="55" ref="BF236:BF265">IF(N236="snížená",J236,0)</f>
        <v>0</v>
      </c>
      <c r="BG236" s="155">
        <f aca="true" t="shared" si="56" ref="BG236:BG265">IF(N236="zákl. přenesená",J236,0)</f>
        <v>0</v>
      </c>
      <c r="BH236" s="155">
        <f aca="true" t="shared" si="57" ref="BH236:BH265">IF(N236="sníž. přenesená",J236,0)</f>
        <v>0</v>
      </c>
      <c r="BI236" s="155">
        <f aca="true" t="shared" si="58" ref="BI236:BI265">IF(N236="nulová",J236,0)</f>
        <v>0</v>
      </c>
      <c r="BJ236" s="14" t="s">
        <v>164</v>
      </c>
      <c r="BK236" s="155">
        <f aca="true" t="shared" si="59" ref="BK236:BK265">ROUND(I236*H236,2)</f>
        <v>0</v>
      </c>
      <c r="BL236" s="14" t="s">
        <v>163</v>
      </c>
      <c r="BM236" s="154" t="s">
        <v>797</v>
      </c>
    </row>
    <row r="237" spans="1:65" s="2" customFormat="1" ht="21.75" customHeight="1">
      <c r="A237" s="29"/>
      <c r="B237" s="141"/>
      <c r="C237" s="142" t="s">
        <v>798</v>
      </c>
      <c r="D237" s="142" t="s">
        <v>159</v>
      </c>
      <c r="E237" s="143" t="s">
        <v>799</v>
      </c>
      <c r="F237" s="144" t="s">
        <v>800</v>
      </c>
      <c r="G237" s="145" t="s">
        <v>162</v>
      </c>
      <c r="H237" s="146">
        <v>374.736</v>
      </c>
      <c r="I237" s="147"/>
      <c r="J237" s="148">
        <f t="shared" si="50"/>
        <v>0</v>
      </c>
      <c r="K237" s="149"/>
      <c r="L237" s="30"/>
      <c r="M237" s="150" t="s">
        <v>1</v>
      </c>
      <c r="N237" s="151" t="s">
        <v>42</v>
      </c>
      <c r="O237" s="55"/>
      <c r="P237" s="152">
        <f t="shared" si="51"/>
        <v>0</v>
      </c>
      <c r="Q237" s="152">
        <v>0.00735</v>
      </c>
      <c r="R237" s="152">
        <f t="shared" si="52"/>
        <v>2.7543096</v>
      </c>
      <c r="S237" s="152">
        <v>0</v>
      </c>
      <c r="T237" s="153">
        <f t="shared" si="5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4" t="s">
        <v>163</v>
      </c>
      <c r="AT237" s="154" t="s">
        <v>159</v>
      </c>
      <c r="AU237" s="154" t="s">
        <v>164</v>
      </c>
      <c r="AY237" s="14" t="s">
        <v>157</v>
      </c>
      <c r="BE237" s="155">
        <f t="shared" si="54"/>
        <v>0</v>
      </c>
      <c r="BF237" s="155">
        <f t="shared" si="55"/>
        <v>0</v>
      </c>
      <c r="BG237" s="155">
        <f t="shared" si="56"/>
        <v>0</v>
      </c>
      <c r="BH237" s="155">
        <f t="shared" si="57"/>
        <v>0</v>
      </c>
      <c r="BI237" s="155">
        <f t="shared" si="58"/>
        <v>0</v>
      </c>
      <c r="BJ237" s="14" t="s">
        <v>164</v>
      </c>
      <c r="BK237" s="155">
        <f t="shared" si="59"/>
        <v>0</v>
      </c>
      <c r="BL237" s="14" t="s">
        <v>163</v>
      </c>
      <c r="BM237" s="154" t="s">
        <v>801</v>
      </c>
    </row>
    <row r="238" spans="1:65" s="2" customFormat="1" ht="21.75" customHeight="1">
      <c r="A238" s="29"/>
      <c r="B238" s="141"/>
      <c r="C238" s="142" t="s">
        <v>802</v>
      </c>
      <c r="D238" s="142" t="s">
        <v>159</v>
      </c>
      <c r="E238" s="143" t="s">
        <v>803</v>
      </c>
      <c r="F238" s="144" t="s">
        <v>804</v>
      </c>
      <c r="G238" s="145" t="s">
        <v>162</v>
      </c>
      <c r="H238" s="146">
        <v>374.736</v>
      </c>
      <c r="I238" s="147"/>
      <c r="J238" s="148">
        <f t="shared" si="50"/>
        <v>0</v>
      </c>
      <c r="K238" s="149"/>
      <c r="L238" s="30"/>
      <c r="M238" s="150" t="s">
        <v>1</v>
      </c>
      <c r="N238" s="151" t="s">
        <v>42</v>
      </c>
      <c r="O238" s="55"/>
      <c r="P238" s="152">
        <f t="shared" si="51"/>
        <v>0</v>
      </c>
      <c r="Q238" s="152">
        <v>0.00026</v>
      </c>
      <c r="R238" s="152">
        <f t="shared" si="52"/>
        <v>0.09743136</v>
      </c>
      <c r="S238" s="152">
        <v>0</v>
      </c>
      <c r="T238" s="153">
        <f t="shared" si="5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4" t="s">
        <v>163</v>
      </c>
      <c r="AT238" s="154" t="s">
        <v>159</v>
      </c>
      <c r="AU238" s="154" t="s">
        <v>164</v>
      </c>
      <c r="AY238" s="14" t="s">
        <v>157</v>
      </c>
      <c r="BE238" s="155">
        <f t="shared" si="54"/>
        <v>0</v>
      </c>
      <c r="BF238" s="155">
        <f t="shared" si="55"/>
        <v>0</v>
      </c>
      <c r="BG238" s="155">
        <f t="shared" si="56"/>
        <v>0</v>
      </c>
      <c r="BH238" s="155">
        <f t="shared" si="57"/>
        <v>0</v>
      </c>
      <c r="BI238" s="155">
        <f t="shared" si="58"/>
        <v>0</v>
      </c>
      <c r="BJ238" s="14" t="s">
        <v>164</v>
      </c>
      <c r="BK238" s="155">
        <f t="shared" si="59"/>
        <v>0</v>
      </c>
      <c r="BL238" s="14" t="s">
        <v>163</v>
      </c>
      <c r="BM238" s="154" t="s">
        <v>805</v>
      </c>
    </row>
    <row r="239" spans="1:65" s="2" customFormat="1" ht="21.75" customHeight="1">
      <c r="A239" s="29"/>
      <c r="B239" s="141"/>
      <c r="C239" s="142" t="s">
        <v>806</v>
      </c>
      <c r="D239" s="142" t="s">
        <v>159</v>
      </c>
      <c r="E239" s="143" t="s">
        <v>807</v>
      </c>
      <c r="F239" s="144" t="s">
        <v>808</v>
      </c>
      <c r="G239" s="145" t="s">
        <v>162</v>
      </c>
      <c r="H239" s="146">
        <v>76</v>
      </c>
      <c r="I239" s="147"/>
      <c r="J239" s="148">
        <f t="shared" si="50"/>
        <v>0</v>
      </c>
      <c r="K239" s="149"/>
      <c r="L239" s="30"/>
      <c r="M239" s="150" t="s">
        <v>1</v>
      </c>
      <c r="N239" s="151" t="s">
        <v>42</v>
      </c>
      <c r="O239" s="55"/>
      <c r="P239" s="152">
        <f t="shared" si="51"/>
        <v>0</v>
      </c>
      <c r="Q239" s="152">
        <v>0.00438</v>
      </c>
      <c r="R239" s="152">
        <f t="shared" si="52"/>
        <v>0.33288</v>
      </c>
      <c r="S239" s="152">
        <v>0</v>
      </c>
      <c r="T239" s="153">
        <f t="shared" si="5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4" t="s">
        <v>163</v>
      </c>
      <c r="AT239" s="154" t="s">
        <v>159</v>
      </c>
      <c r="AU239" s="154" t="s">
        <v>164</v>
      </c>
      <c r="AY239" s="14" t="s">
        <v>157</v>
      </c>
      <c r="BE239" s="155">
        <f t="shared" si="54"/>
        <v>0</v>
      </c>
      <c r="BF239" s="155">
        <f t="shared" si="55"/>
        <v>0</v>
      </c>
      <c r="BG239" s="155">
        <f t="shared" si="56"/>
        <v>0</v>
      </c>
      <c r="BH239" s="155">
        <f t="shared" si="57"/>
        <v>0</v>
      </c>
      <c r="BI239" s="155">
        <f t="shared" si="58"/>
        <v>0</v>
      </c>
      <c r="BJ239" s="14" t="s">
        <v>164</v>
      </c>
      <c r="BK239" s="155">
        <f t="shared" si="59"/>
        <v>0</v>
      </c>
      <c r="BL239" s="14" t="s">
        <v>163</v>
      </c>
      <c r="BM239" s="154" t="s">
        <v>809</v>
      </c>
    </row>
    <row r="240" spans="1:65" s="2" customFormat="1" ht="21.75" customHeight="1">
      <c r="A240" s="29"/>
      <c r="B240" s="141"/>
      <c r="C240" s="142" t="s">
        <v>810</v>
      </c>
      <c r="D240" s="142" t="s">
        <v>159</v>
      </c>
      <c r="E240" s="143" t="s">
        <v>811</v>
      </c>
      <c r="F240" s="144" t="s">
        <v>812</v>
      </c>
      <c r="G240" s="145" t="s">
        <v>162</v>
      </c>
      <c r="H240" s="146">
        <v>374.736</v>
      </c>
      <c r="I240" s="147"/>
      <c r="J240" s="148">
        <f t="shared" si="50"/>
        <v>0</v>
      </c>
      <c r="K240" s="149"/>
      <c r="L240" s="30"/>
      <c r="M240" s="150" t="s">
        <v>1</v>
      </c>
      <c r="N240" s="151" t="s">
        <v>42</v>
      </c>
      <c r="O240" s="55"/>
      <c r="P240" s="152">
        <f t="shared" si="51"/>
        <v>0</v>
      </c>
      <c r="Q240" s="152">
        <v>0.01733</v>
      </c>
      <c r="R240" s="152">
        <f t="shared" si="52"/>
        <v>6.49417488</v>
      </c>
      <c r="S240" s="152">
        <v>0</v>
      </c>
      <c r="T240" s="153">
        <f t="shared" si="5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4" t="s">
        <v>163</v>
      </c>
      <c r="AT240" s="154" t="s">
        <v>159</v>
      </c>
      <c r="AU240" s="154" t="s">
        <v>164</v>
      </c>
      <c r="AY240" s="14" t="s">
        <v>157</v>
      </c>
      <c r="BE240" s="155">
        <f t="shared" si="54"/>
        <v>0</v>
      </c>
      <c r="BF240" s="155">
        <f t="shared" si="55"/>
        <v>0</v>
      </c>
      <c r="BG240" s="155">
        <f t="shared" si="56"/>
        <v>0</v>
      </c>
      <c r="BH240" s="155">
        <f t="shared" si="57"/>
        <v>0</v>
      </c>
      <c r="BI240" s="155">
        <f t="shared" si="58"/>
        <v>0</v>
      </c>
      <c r="BJ240" s="14" t="s">
        <v>164</v>
      </c>
      <c r="BK240" s="155">
        <f t="shared" si="59"/>
        <v>0</v>
      </c>
      <c r="BL240" s="14" t="s">
        <v>163</v>
      </c>
      <c r="BM240" s="154" t="s">
        <v>813</v>
      </c>
    </row>
    <row r="241" spans="1:65" s="2" customFormat="1" ht="21.75" customHeight="1">
      <c r="A241" s="29"/>
      <c r="B241" s="141"/>
      <c r="C241" s="142" t="s">
        <v>814</v>
      </c>
      <c r="D241" s="142" t="s">
        <v>159</v>
      </c>
      <c r="E241" s="143" t="s">
        <v>815</v>
      </c>
      <c r="F241" s="144" t="s">
        <v>816</v>
      </c>
      <c r="G241" s="145" t="s">
        <v>162</v>
      </c>
      <c r="H241" s="146">
        <v>398.693</v>
      </c>
      <c r="I241" s="147"/>
      <c r="J241" s="148">
        <f t="shared" si="50"/>
        <v>0</v>
      </c>
      <c r="K241" s="149"/>
      <c r="L241" s="30"/>
      <c r="M241" s="150" t="s">
        <v>1</v>
      </c>
      <c r="N241" s="151" t="s">
        <v>42</v>
      </c>
      <c r="O241" s="55"/>
      <c r="P241" s="152">
        <f t="shared" si="51"/>
        <v>0</v>
      </c>
      <c r="Q241" s="152">
        <v>0.0284</v>
      </c>
      <c r="R241" s="152">
        <f t="shared" si="52"/>
        <v>11.3228812</v>
      </c>
      <c r="S241" s="152">
        <v>0</v>
      </c>
      <c r="T241" s="153">
        <f t="shared" si="5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4" t="s">
        <v>163</v>
      </c>
      <c r="AT241" s="154" t="s">
        <v>159</v>
      </c>
      <c r="AU241" s="154" t="s">
        <v>164</v>
      </c>
      <c r="AY241" s="14" t="s">
        <v>157</v>
      </c>
      <c r="BE241" s="155">
        <f t="shared" si="54"/>
        <v>0</v>
      </c>
      <c r="BF241" s="155">
        <f t="shared" si="55"/>
        <v>0</v>
      </c>
      <c r="BG241" s="155">
        <f t="shared" si="56"/>
        <v>0</v>
      </c>
      <c r="BH241" s="155">
        <f t="shared" si="57"/>
        <v>0</v>
      </c>
      <c r="BI241" s="155">
        <f t="shared" si="58"/>
        <v>0</v>
      </c>
      <c r="BJ241" s="14" t="s">
        <v>164</v>
      </c>
      <c r="BK241" s="155">
        <f t="shared" si="59"/>
        <v>0</v>
      </c>
      <c r="BL241" s="14" t="s">
        <v>163</v>
      </c>
      <c r="BM241" s="154" t="s">
        <v>817</v>
      </c>
    </row>
    <row r="242" spans="1:65" s="2" customFormat="1" ht="21.75" customHeight="1">
      <c r="A242" s="29"/>
      <c r="B242" s="141"/>
      <c r="C242" s="142" t="s">
        <v>818</v>
      </c>
      <c r="D242" s="142" t="s">
        <v>159</v>
      </c>
      <c r="E242" s="143" t="s">
        <v>819</v>
      </c>
      <c r="F242" s="144" t="s">
        <v>820</v>
      </c>
      <c r="G242" s="145" t="s">
        <v>162</v>
      </c>
      <c r="H242" s="146">
        <v>117.441</v>
      </c>
      <c r="I242" s="147"/>
      <c r="J242" s="148">
        <f t="shared" si="50"/>
        <v>0</v>
      </c>
      <c r="K242" s="149"/>
      <c r="L242" s="30"/>
      <c r="M242" s="150" t="s">
        <v>1</v>
      </c>
      <c r="N242" s="151" t="s">
        <v>42</v>
      </c>
      <c r="O242" s="55"/>
      <c r="P242" s="152">
        <f t="shared" si="51"/>
        <v>0</v>
      </c>
      <c r="Q242" s="152">
        <v>0.01575</v>
      </c>
      <c r="R242" s="152">
        <f t="shared" si="52"/>
        <v>1.84969575</v>
      </c>
      <c r="S242" s="152">
        <v>0</v>
      </c>
      <c r="T242" s="153">
        <f t="shared" si="5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4" t="s">
        <v>163</v>
      </c>
      <c r="AT242" s="154" t="s">
        <v>159</v>
      </c>
      <c r="AU242" s="154" t="s">
        <v>164</v>
      </c>
      <c r="AY242" s="14" t="s">
        <v>157</v>
      </c>
      <c r="BE242" s="155">
        <f t="shared" si="54"/>
        <v>0</v>
      </c>
      <c r="BF242" s="155">
        <f t="shared" si="55"/>
        <v>0</v>
      </c>
      <c r="BG242" s="155">
        <f t="shared" si="56"/>
        <v>0</v>
      </c>
      <c r="BH242" s="155">
        <f t="shared" si="57"/>
        <v>0</v>
      </c>
      <c r="BI242" s="155">
        <f t="shared" si="58"/>
        <v>0</v>
      </c>
      <c r="BJ242" s="14" t="s">
        <v>164</v>
      </c>
      <c r="BK242" s="155">
        <f t="shared" si="59"/>
        <v>0</v>
      </c>
      <c r="BL242" s="14" t="s">
        <v>163</v>
      </c>
      <c r="BM242" s="154" t="s">
        <v>821</v>
      </c>
    </row>
    <row r="243" spans="1:65" s="2" customFormat="1" ht="21.75" customHeight="1">
      <c r="A243" s="29"/>
      <c r="B243" s="141"/>
      <c r="C243" s="142" t="s">
        <v>822</v>
      </c>
      <c r="D243" s="142" t="s">
        <v>159</v>
      </c>
      <c r="E243" s="143" t="s">
        <v>823</v>
      </c>
      <c r="F243" s="144" t="s">
        <v>824</v>
      </c>
      <c r="G243" s="145" t="s">
        <v>162</v>
      </c>
      <c r="H243" s="146">
        <v>44.191</v>
      </c>
      <c r="I243" s="147"/>
      <c r="J243" s="148">
        <f t="shared" si="50"/>
        <v>0</v>
      </c>
      <c r="K243" s="149"/>
      <c r="L243" s="30"/>
      <c r="M243" s="150" t="s">
        <v>1</v>
      </c>
      <c r="N243" s="151" t="s">
        <v>42</v>
      </c>
      <c r="O243" s="55"/>
      <c r="P243" s="152">
        <f t="shared" si="51"/>
        <v>0</v>
      </c>
      <c r="Q243" s="152">
        <v>0.03358</v>
      </c>
      <c r="R243" s="152">
        <f t="shared" si="52"/>
        <v>1.48393378</v>
      </c>
      <c r="S243" s="152">
        <v>0</v>
      </c>
      <c r="T243" s="153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4" t="s">
        <v>163</v>
      </c>
      <c r="AT243" s="154" t="s">
        <v>159</v>
      </c>
      <c r="AU243" s="154" t="s">
        <v>164</v>
      </c>
      <c r="AY243" s="14" t="s">
        <v>157</v>
      </c>
      <c r="BE243" s="155">
        <f t="shared" si="54"/>
        <v>0</v>
      </c>
      <c r="BF243" s="155">
        <f t="shared" si="55"/>
        <v>0</v>
      </c>
      <c r="BG243" s="155">
        <f t="shared" si="56"/>
        <v>0</v>
      </c>
      <c r="BH243" s="155">
        <f t="shared" si="57"/>
        <v>0</v>
      </c>
      <c r="BI243" s="155">
        <f t="shared" si="58"/>
        <v>0</v>
      </c>
      <c r="BJ243" s="14" t="s">
        <v>164</v>
      </c>
      <c r="BK243" s="155">
        <f t="shared" si="59"/>
        <v>0</v>
      </c>
      <c r="BL243" s="14" t="s">
        <v>163</v>
      </c>
      <c r="BM243" s="154" t="s">
        <v>825</v>
      </c>
    </row>
    <row r="244" spans="1:65" s="2" customFormat="1" ht="21.75" customHeight="1">
      <c r="A244" s="29"/>
      <c r="B244" s="141"/>
      <c r="C244" s="142" t="s">
        <v>826</v>
      </c>
      <c r="D244" s="142" t="s">
        <v>159</v>
      </c>
      <c r="E244" s="143" t="s">
        <v>827</v>
      </c>
      <c r="F244" s="144" t="s">
        <v>828</v>
      </c>
      <c r="G244" s="145" t="s">
        <v>162</v>
      </c>
      <c r="H244" s="146">
        <v>334.147</v>
      </c>
      <c r="I244" s="147"/>
      <c r="J244" s="148">
        <f t="shared" si="50"/>
        <v>0</v>
      </c>
      <c r="K244" s="149"/>
      <c r="L244" s="30"/>
      <c r="M244" s="150" t="s">
        <v>1</v>
      </c>
      <c r="N244" s="151" t="s">
        <v>42</v>
      </c>
      <c r="O244" s="55"/>
      <c r="P244" s="152">
        <f t="shared" si="51"/>
        <v>0</v>
      </c>
      <c r="Q244" s="152">
        <v>0.00026</v>
      </c>
      <c r="R244" s="152">
        <f t="shared" si="52"/>
        <v>0.08687821999999999</v>
      </c>
      <c r="S244" s="152">
        <v>0</v>
      </c>
      <c r="T244" s="153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4" t="s">
        <v>163</v>
      </c>
      <c r="AT244" s="154" t="s">
        <v>159</v>
      </c>
      <c r="AU244" s="154" t="s">
        <v>164</v>
      </c>
      <c r="AY244" s="14" t="s">
        <v>157</v>
      </c>
      <c r="BE244" s="155">
        <f t="shared" si="54"/>
        <v>0</v>
      </c>
      <c r="BF244" s="155">
        <f t="shared" si="55"/>
        <v>0</v>
      </c>
      <c r="BG244" s="155">
        <f t="shared" si="56"/>
        <v>0</v>
      </c>
      <c r="BH244" s="155">
        <f t="shared" si="57"/>
        <v>0</v>
      </c>
      <c r="BI244" s="155">
        <f t="shared" si="58"/>
        <v>0</v>
      </c>
      <c r="BJ244" s="14" t="s">
        <v>164</v>
      </c>
      <c r="BK244" s="155">
        <f t="shared" si="59"/>
        <v>0</v>
      </c>
      <c r="BL244" s="14" t="s">
        <v>163</v>
      </c>
      <c r="BM244" s="154" t="s">
        <v>829</v>
      </c>
    </row>
    <row r="245" spans="1:65" s="2" customFormat="1" ht="21.75" customHeight="1">
      <c r="A245" s="29"/>
      <c r="B245" s="141"/>
      <c r="C245" s="142" t="s">
        <v>830</v>
      </c>
      <c r="D245" s="142" t="s">
        <v>159</v>
      </c>
      <c r="E245" s="143" t="s">
        <v>831</v>
      </c>
      <c r="F245" s="144" t="s">
        <v>832</v>
      </c>
      <c r="G245" s="145" t="s">
        <v>162</v>
      </c>
      <c r="H245" s="146">
        <v>334.147</v>
      </c>
      <c r="I245" s="147"/>
      <c r="J245" s="148">
        <f t="shared" si="50"/>
        <v>0</v>
      </c>
      <c r="K245" s="149"/>
      <c r="L245" s="30"/>
      <c r="M245" s="150" t="s">
        <v>1</v>
      </c>
      <c r="N245" s="151" t="s">
        <v>42</v>
      </c>
      <c r="O245" s="55"/>
      <c r="P245" s="152">
        <f t="shared" si="51"/>
        <v>0</v>
      </c>
      <c r="Q245" s="152">
        <v>0.00735</v>
      </c>
      <c r="R245" s="152">
        <f t="shared" si="52"/>
        <v>2.4559804499999998</v>
      </c>
      <c r="S245" s="152">
        <v>0</v>
      </c>
      <c r="T245" s="153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4" t="s">
        <v>163</v>
      </c>
      <c r="AT245" s="154" t="s">
        <v>159</v>
      </c>
      <c r="AU245" s="154" t="s">
        <v>164</v>
      </c>
      <c r="AY245" s="14" t="s">
        <v>157</v>
      </c>
      <c r="BE245" s="155">
        <f t="shared" si="54"/>
        <v>0</v>
      </c>
      <c r="BF245" s="155">
        <f t="shared" si="55"/>
        <v>0</v>
      </c>
      <c r="BG245" s="155">
        <f t="shared" si="56"/>
        <v>0</v>
      </c>
      <c r="BH245" s="155">
        <f t="shared" si="57"/>
        <v>0</v>
      </c>
      <c r="BI245" s="155">
        <f t="shared" si="58"/>
        <v>0</v>
      </c>
      <c r="BJ245" s="14" t="s">
        <v>164</v>
      </c>
      <c r="BK245" s="155">
        <f t="shared" si="59"/>
        <v>0</v>
      </c>
      <c r="BL245" s="14" t="s">
        <v>163</v>
      </c>
      <c r="BM245" s="154" t="s">
        <v>833</v>
      </c>
    </row>
    <row r="246" spans="1:65" s="2" customFormat="1" ht="21.75" customHeight="1">
      <c r="A246" s="29"/>
      <c r="B246" s="141"/>
      <c r="C246" s="142" t="s">
        <v>834</v>
      </c>
      <c r="D246" s="142" t="s">
        <v>159</v>
      </c>
      <c r="E246" s="143" t="s">
        <v>835</v>
      </c>
      <c r="F246" s="144" t="s">
        <v>836</v>
      </c>
      <c r="G246" s="145" t="s">
        <v>168</v>
      </c>
      <c r="H246" s="146">
        <v>146.528</v>
      </c>
      <c r="I246" s="147"/>
      <c r="J246" s="148">
        <f t="shared" si="50"/>
        <v>0</v>
      </c>
      <c r="K246" s="149"/>
      <c r="L246" s="30"/>
      <c r="M246" s="150" t="s">
        <v>1</v>
      </c>
      <c r="N246" s="151" t="s">
        <v>42</v>
      </c>
      <c r="O246" s="55"/>
      <c r="P246" s="152">
        <f t="shared" si="51"/>
        <v>0</v>
      </c>
      <c r="Q246" s="152">
        <v>0</v>
      </c>
      <c r="R246" s="152">
        <f t="shared" si="52"/>
        <v>0</v>
      </c>
      <c r="S246" s="152">
        <v>0</v>
      </c>
      <c r="T246" s="153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4" t="s">
        <v>163</v>
      </c>
      <c r="AT246" s="154" t="s">
        <v>159</v>
      </c>
      <c r="AU246" s="154" t="s">
        <v>164</v>
      </c>
      <c r="AY246" s="14" t="s">
        <v>157</v>
      </c>
      <c r="BE246" s="155">
        <f t="shared" si="54"/>
        <v>0</v>
      </c>
      <c r="BF246" s="155">
        <f t="shared" si="55"/>
        <v>0</v>
      </c>
      <c r="BG246" s="155">
        <f t="shared" si="56"/>
        <v>0</v>
      </c>
      <c r="BH246" s="155">
        <f t="shared" si="57"/>
        <v>0</v>
      </c>
      <c r="BI246" s="155">
        <f t="shared" si="58"/>
        <v>0</v>
      </c>
      <c r="BJ246" s="14" t="s">
        <v>164</v>
      </c>
      <c r="BK246" s="155">
        <f t="shared" si="59"/>
        <v>0</v>
      </c>
      <c r="BL246" s="14" t="s">
        <v>163</v>
      </c>
      <c r="BM246" s="154" t="s">
        <v>837</v>
      </c>
    </row>
    <row r="247" spans="1:65" s="2" customFormat="1" ht="21.75" customHeight="1">
      <c r="A247" s="29"/>
      <c r="B247" s="141"/>
      <c r="C247" s="156" t="s">
        <v>838</v>
      </c>
      <c r="D247" s="156" t="s">
        <v>176</v>
      </c>
      <c r="E247" s="157" t="s">
        <v>839</v>
      </c>
      <c r="F247" s="158" t="s">
        <v>840</v>
      </c>
      <c r="G247" s="159" t="s">
        <v>168</v>
      </c>
      <c r="H247" s="160">
        <v>153.854</v>
      </c>
      <c r="I247" s="161"/>
      <c r="J247" s="162">
        <f t="shared" si="50"/>
        <v>0</v>
      </c>
      <c r="K247" s="163"/>
      <c r="L247" s="164"/>
      <c r="M247" s="165" t="s">
        <v>1</v>
      </c>
      <c r="N247" s="166" t="s">
        <v>42</v>
      </c>
      <c r="O247" s="55"/>
      <c r="P247" s="152">
        <f t="shared" si="51"/>
        <v>0</v>
      </c>
      <c r="Q247" s="152">
        <v>3E-05</v>
      </c>
      <c r="R247" s="152">
        <f t="shared" si="52"/>
        <v>0.004615620000000001</v>
      </c>
      <c r="S247" s="152">
        <v>0</v>
      </c>
      <c r="T247" s="153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4" t="s">
        <v>179</v>
      </c>
      <c r="AT247" s="154" t="s">
        <v>176</v>
      </c>
      <c r="AU247" s="154" t="s">
        <v>164</v>
      </c>
      <c r="AY247" s="14" t="s">
        <v>157</v>
      </c>
      <c r="BE247" s="155">
        <f t="shared" si="54"/>
        <v>0</v>
      </c>
      <c r="BF247" s="155">
        <f t="shared" si="55"/>
        <v>0</v>
      </c>
      <c r="BG247" s="155">
        <f t="shared" si="56"/>
        <v>0</v>
      </c>
      <c r="BH247" s="155">
        <f t="shared" si="57"/>
        <v>0</v>
      </c>
      <c r="BI247" s="155">
        <f t="shared" si="58"/>
        <v>0</v>
      </c>
      <c r="BJ247" s="14" t="s">
        <v>164</v>
      </c>
      <c r="BK247" s="155">
        <f t="shared" si="59"/>
        <v>0</v>
      </c>
      <c r="BL247" s="14" t="s">
        <v>163</v>
      </c>
      <c r="BM247" s="154" t="s">
        <v>841</v>
      </c>
    </row>
    <row r="248" spans="1:65" s="2" customFormat="1" ht="21.75" customHeight="1">
      <c r="A248" s="29"/>
      <c r="B248" s="141"/>
      <c r="C248" s="142" t="s">
        <v>842</v>
      </c>
      <c r="D248" s="142" t="s">
        <v>159</v>
      </c>
      <c r="E248" s="143" t="s">
        <v>843</v>
      </c>
      <c r="F248" s="144" t="s">
        <v>844</v>
      </c>
      <c r="G248" s="145" t="s">
        <v>168</v>
      </c>
      <c r="H248" s="146">
        <v>110.48</v>
      </c>
      <c r="I248" s="147"/>
      <c r="J248" s="148">
        <f t="shared" si="50"/>
        <v>0</v>
      </c>
      <c r="K248" s="149"/>
      <c r="L248" s="30"/>
      <c r="M248" s="150" t="s">
        <v>1</v>
      </c>
      <c r="N248" s="151" t="s">
        <v>42</v>
      </c>
      <c r="O248" s="55"/>
      <c r="P248" s="152">
        <f t="shared" si="51"/>
        <v>0</v>
      </c>
      <c r="Q248" s="152">
        <v>0</v>
      </c>
      <c r="R248" s="152">
        <f t="shared" si="52"/>
        <v>0</v>
      </c>
      <c r="S248" s="152">
        <v>0</v>
      </c>
      <c r="T248" s="153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4" t="s">
        <v>163</v>
      </c>
      <c r="AT248" s="154" t="s">
        <v>159</v>
      </c>
      <c r="AU248" s="154" t="s">
        <v>164</v>
      </c>
      <c r="AY248" s="14" t="s">
        <v>157</v>
      </c>
      <c r="BE248" s="155">
        <f t="shared" si="54"/>
        <v>0</v>
      </c>
      <c r="BF248" s="155">
        <f t="shared" si="55"/>
        <v>0</v>
      </c>
      <c r="BG248" s="155">
        <f t="shared" si="56"/>
        <v>0</v>
      </c>
      <c r="BH248" s="155">
        <f t="shared" si="57"/>
        <v>0</v>
      </c>
      <c r="BI248" s="155">
        <f t="shared" si="58"/>
        <v>0</v>
      </c>
      <c r="BJ248" s="14" t="s">
        <v>164</v>
      </c>
      <c r="BK248" s="155">
        <f t="shared" si="59"/>
        <v>0</v>
      </c>
      <c r="BL248" s="14" t="s">
        <v>163</v>
      </c>
      <c r="BM248" s="154" t="s">
        <v>845</v>
      </c>
    </row>
    <row r="249" spans="1:65" s="2" customFormat="1" ht="21.75" customHeight="1">
      <c r="A249" s="29"/>
      <c r="B249" s="141"/>
      <c r="C249" s="156" t="s">
        <v>846</v>
      </c>
      <c r="D249" s="156" t="s">
        <v>176</v>
      </c>
      <c r="E249" s="157" t="s">
        <v>847</v>
      </c>
      <c r="F249" s="158" t="s">
        <v>848</v>
      </c>
      <c r="G249" s="159" t="s">
        <v>168</v>
      </c>
      <c r="H249" s="160">
        <v>116.004</v>
      </c>
      <c r="I249" s="161"/>
      <c r="J249" s="162">
        <f t="shared" si="50"/>
        <v>0</v>
      </c>
      <c r="K249" s="163"/>
      <c r="L249" s="164"/>
      <c r="M249" s="165" t="s">
        <v>1</v>
      </c>
      <c r="N249" s="166" t="s">
        <v>42</v>
      </c>
      <c r="O249" s="55"/>
      <c r="P249" s="152">
        <f t="shared" si="51"/>
        <v>0</v>
      </c>
      <c r="Q249" s="152">
        <v>4E-05</v>
      </c>
      <c r="R249" s="152">
        <f t="shared" si="52"/>
        <v>0.004640160000000001</v>
      </c>
      <c r="S249" s="152">
        <v>0</v>
      </c>
      <c r="T249" s="153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4" t="s">
        <v>179</v>
      </c>
      <c r="AT249" s="154" t="s">
        <v>176</v>
      </c>
      <c r="AU249" s="154" t="s">
        <v>164</v>
      </c>
      <c r="AY249" s="14" t="s">
        <v>157</v>
      </c>
      <c r="BE249" s="155">
        <f t="shared" si="54"/>
        <v>0</v>
      </c>
      <c r="BF249" s="155">
        <f t="shared" si="55"/>
        <v>0</v>
      </c>
      <c r="BG249" s="155">
        <f t="shared" si="56"/>
        <v>0</v>
      </c>
      <c r="BH249" s="155">
        <f t="shared" si="57"/>
        <v>0</v>
      </c>
      <c r="BI249" s="155">
        <f t="shared" si="58"/>
        <v>0</v>
      </c>
      <c r="BJ249" s="14" t="s">
        <v>164</v>
      </c>
      <c r="BK249" s="155">
        <f t="shared" si="59"/>
        <v>0</v>
      </c>
      <c r="BL249" s="14" t="s">
        <v>163</v>
      </c>
      <c r="BM249" s="154" t="s">
        <v>849</v>
      </c>
    </row>
    <row r="250" spans="1:65" s="2" customFormat="1" ht="44.25" customHeight="1">
      <c r="A250" s="29"/>
      <c r="B250" s="141"/>
      <c r="C250" s="142" t="s">
        <v>850</v>
      </c>
      <c r="D250" s="142" t="s">
        <v>159</v>
      </c>
      <c r="E250" s="143" t="s">
        <v>851</v>
      </c>
      <c r="F250" s="144" t="s">
        <v>852</v>
      </c>
      <c r="G250" s="145" t="s">
        <v>162</v>
      </c>
      <c r="H250" s="146">
        <v>11.657</v>
      </c>
      <c r="I250" s="147"/>
      <c r="J250" s="148">
        <f t="shared" si="50"/>
        <v>0</v>
      </c>
      <c r="K250" s="149"/>
      <c r="L250" s="30"/>
      <c r="M250" s="150" t="s">
        <v>1</v>
      </c>
      <c r="N250" s="151" t="s">
        <v>42</v>
      </c>
      <c r="O250" s="55"/>
      <c r="P250" s="152">
        <f t="shared" si="51"/>
        <v>0</v>
      </c>
      <c r="Q250" s="152">
        <v>0.00935</v>
      </c>
      <c r="R250" s="152">
        <f t="shared" si="52"/>
        <v>0.10899295</v>
      </c>
      <c r="S250" s="152">
        <v>0</v>
      </c>
      <c r="T250" s="153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4" t="s">
        <v>163</v>
      </c>
      <c r="AT250" s="154" t="s">
        <v>159</v>
      </c>
      <c r="AU250" s="154" t="s">
        <v>164</v>
      </c>
      <c r="AY250" s="14" t="s">
        <v>157</v>
      </c>
      <c r="BE250" s="155">
        <f t="shared" si="54"/>
        <v>0</v>
      </c>
      <c r="BF250" s="155">
        <f t="shared" si="55"/>
        <v>0</v>
      </c>
      <c r="BG250" s="155">
        <f t="shared" si="56"/>
        <v>0</v>
      </c>
      <c r="BH250" s="155">
        <f t="shared" si="57"/>
        <v>0</v>
      </c>
      <c r="BI250" s="155">
        <f t="shared" si="58"/>
        <v>0</v>
      </c>
      <c r="BJ250" s="14" t="s">
        <v>164</v>
      </c>
      <c r="BK250" s="155">
        <f t="shared" si="59"/>
        <v>0</v>
      </c>
      <c r="BL250" s="14" t="s">
        <v>163</v>
      </c>
      <c r="BM250" s="154" t="s">
        <v>853</v>
      </c>
    </row>
    <row r="251" spans="1:65" s="2" customFormat="1" ht="21.75" customHeight="1">
      <c r="A251" s="29"/>
      <c r="B251" s="141"/>
      <c r="C251" s="156" t="s">
        <v>854</v>
      </c>
      <c r="D251" s="156" t="s">
        <v>176</v>
      </c>
      <c r="E251" s="157" t="s">
        <v>855</v>
      </c>
      <c r="F251" s="158" t="s">
        <v>856</v>
      </c>
      <c r="G251" s="159" t="s">
        <v>162</v>
      </c>
      <c r="H251" s="160">
        <v>11.89</v>
      </c>
      <c r="I251" s="161"/>
      <c r="J251" s="162">
        <f t="shared" si="50"/>
        <v>0</v>
      </c>
      <c r="K251" s="163"/>
      <c r="L251" s="164"/>
      <c r="M251" s="165" t="s">
        <v>1</v>
      </c>
      <c r="N251" s="166" t="s">
        <v>42</v>
      </c>
      <c r="O251" s="55"/>
      <c r="P251" s="152">
        <f t="shared" si="51"/>
        <v>0</v>
      </c>
      <c r="Q251" s="152">
        <v>0.012</v>
      </c>
      <c r="R251" s="152">
        <f t="shared" si="52"/>
        <v>0.14268</v>
      </c>
      <c r="S251" s="152">
        <v>0</v>
      </c>
      <c r="T251" s="153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4" t="s">
        <v>179</v>
      </c>
      <c r="AT251" s="154" t="s">
        <v>176</v>
      </c>
      <c r="AU251" s="154" t="s">
        <v>164</v>
      </c>
      <c r="AY251" s="14" t="s">
        <v>157</v>
      </c>
      <c r="BE251" s="155">
        <f t="shared" si="54"/>
        <v>0</v>
      </c>
      <c r="BF251" s="155">
        <f t="shared" si="55"/>
        <v>0</v>
      </c>
      <c r="BG251" s="155">
        <f t="shared" si="56"/>
        <v>0</v>
      </c>
      <c r="BH251" s="155">
        <f t="shared" si="57"/>
        <v>0</v>
      </c>
      <c r="BI251" s="155">
        <f t="shared" si="58"/>
        <v>0</v>
      </c>
      <c r="BJ251" s="14" t="s">
        <v>164</v>
      </c>
      <c r="BK251" s="155">
        <f t="shared" si="59"/>
        <v>0</v>
      </c>
      <c r="BL251" s="14" t="s">
        <v>163</v>
      </c>
      <c r="BM251" s="154" t="s">
        <v>857</v>
      </c>
    </row>
    <row r="252" spans="1:65" s="2" customFormat="1" ht="44.25" customHeight="1">
      <c r="A252" s="29"/>
      <c r="B252" s="141"/>
      <c r="C252" s="142" t="s">
        <v>858</v>
      </c>
      <c r="D252" s="142" t="s">
        <v>159</v>
      </c>
      <c r="E252" s="143" t="s">
        <v>859</v>
      </c>
      <c r="F252" s="144" t="s">
        <v>860</v>
      </c>
      <c r="G252" s="145" t="s">
        <v>162</v>
      </c>
      <c r="H252" s="146">
        <v>18</v>
      </c>
      <c r="I252" s="147"/>
      <c r="J252" s="148">
        <f t="shared" si="50"/>
        <v>0</v>
      </c>
      <c r="K252" s="149"/>
      <c r="L252" s="30"/>
      <c r="M252" s="150" t="s">
        <v>1</v>
      </c>
      <c r="N252" s="151" t="s">
        <v>42</v>
      </c>
      <c r="O252" s="55"/>
      <c r="P252" s="152">
        <f t="shared" si="51"/>
        <v>0</v>
      </c>
      <c r="Q252" s="152">
        <v>0.00952</v>
      </c>
      <c r="R252" s="152">
        <f t="shared" si="52"/>
        <v>0.17136</v>
      </c>
      <c r="S252" s="152">
        <v>0</v>
      </c>
      <c r="T252" s="153">
        <f t="shared" si="5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4" t="s">
        <v>163</v>
      </c>
      <c r="AT252" s="154" t="s">
        <v>159</v>
      </c>
      <c r="AU252" s="154" t="s">
        <v>164</v>
      </c>
      <c r="AY252" s="14" t="s">
        <v>157</v>
      </c>
      <c r="BE252" s="155">
        <f t="shared" si="54"/>
        <v>0</v>
      </c>
      <c r="BF252" s="155">
        <f t="shared" si="55"/>
        <v>0</v>
      </c>
      <c r="BG252" s="155">
        <f t="shared" si="56"/>
        <v>0</v>
      </c>
      <c r="BH252" s="155">
        <f t="shared" si="57"/>
        <v>0</v>
      </c>
      <c r="BI252" s="155">
        <f t="shared" si="58"/>
        <v>0</v>
      </c>
      <c r="BJ252" s="14" t="s">
        <v>164</v>
      </c>
      <c r="BK252" s="155">
        <f t="shared" si="59"/>
        <v>0</v>
      </c>
      <c r="BL252" s="14" t="s">
        <v>163</v>
      </c>
      <c r="BM252" s="154" t="s">
        <v>861</v>
      </c>
    </row>
    <row r="253" spans="1:65" s="2" customFormat="1" ht="21.75" customHeight="1">
      <c r="A253" s="29"/>
      <c r="B253" s="141"/>
      <c r="C253" s="156" t="s">
        <v>862</v>
      </c>
      <c r="D253" s="156" t="s">
        <v>176</v>
      </c>
      <c r="E253" s="157" t="s">
        <v>863</v>
      </c>
      <c r="F253" s="158" t="s">
        <v>864</v>
      </c>
      <c r="G253" s="159" t="s">
        <v>162</v>
      </c>
      <c r="H253" s="160">
        <v>18.36</v>
      </c>
      <c r="I253" s="161"/>
      <c r="J253" s="162">
        <f t="shared" si="50"/>
        <v>0</v>
      </c>
      <c r="K253" s="163"/>
      <c r="L253" s="164"/>
      <c r="M253" s="165" t="s">
        <v>1</v>
      </c>
      <c r="N253" s="166" t="s">
        <v>42</v>
      </c>
      <c r="O253" s="55"/>
      <c r="P253" s="152">
        <f t="shared" si="51"/>
        <v>0</v>
      </c>
      <c r="Q253" s="152">
        <v>0.0135</v>
      </c>
      <c r="R253" s="152">
        <f t="shared" si="52"/>
        <v>0.24786</v>
      </c>
      <c r="S253" s="152">
        <v>0</v>
      </c>
      <c r="T253" s="153">
        <f t="shared" si="5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4" t="s">
        <v>179</v>
      </c>
      <c r="AT253" s="154" t="s">
        <v>176</v>
      </c>
      <c r="AU253" s="154" t="s">
        <v>164</v>
      </c>
      <c r="AY253" s="14" t="s">
        <v>157</v>
      </c>
      <c r="BE253" s="155">
        <f t="shared" si="54"/>
        <v>0</v>
      </c>
      <c r="BF253" s="155">
        <f t="shared" si="55"/>
        <v>0</v>
      </c>
      <c r="BG253" s="155">
        <f t="shared" si="56"/>
        <v>0</v>
      </c>
      <c r="BH253" s="155">
        <f t="shared" si="57"/>
        <v>0</v>
      </c>
      <c r="BI253" s="155">
        <f t="shared" si="58"/>
        <v>0</v>
      </c>
      <c r="BJ253" s="14" t="s">
        <v>164</v>
      </c>
      <c r="BK253" s="155">
        <f t="shared" si="59"/>
        <v>0</v>
      </c>
      <c r="BL253" s="14" t="s">
        <v>163</v>
      </c>
      <c r="BM253" s="154" t="s">
        <v>865</v>
      </c>
    </row>
    <row r="254" spans="1:65" s="2" customFormat="1" ht="44.25" customHeight="1">
      <c r="A254" s="29"/>
      <c r="B254" s="141"/>
      <c r="C254" s="142" t="s">
        <v>866</v>
      </c>
      <c r="D254" s="142" t="s">
        <v>159</v>
      </c>
      <c r="E254" s="143" t="s">
        <v>867</v>
      </c>
      <c r="F254" s="144" t="s">
        <v>868</v>
      </c>
      <c r="G254" s="145" t="s">
        <v>162</v>
      </c>
      <c r="H254" s="146">
        <v>322.49</v>
      </c>
      <c r="I254" s="147"/>
      <c r="J254" s="148">
        <f t="shared" si="50"/>
        <v>0</v>
      </c>
      <c r="K254" s="149"/>
      <c r="L254" s="30"/>
      <c r="M254" s="150" t="s">
        <v>1</v>
      </c>
      <c r="N254" s="151" t="s">
        <v>42</v>
      </c>
      <c r="O254" s="55"/>
      <c r="P254" s="152">
        <f t="shared" si="51"/>
        <v>0</v>
      </c>
      <c r="Q254" s="152">
        <v>0.0096</v>
      </c>
      <c r="R254" s="152">
        <f t="shared" si="52"/>
        <v>3.095904</v>
      </c>
      <c r="S254" s="152">
        <v>0</v>
      </c>
      <c r="T254" s="153">
        <f t="shared" si="5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4" t="s">
        <v>163</v>
      </c>
      <c r="AT254" s="154" t="s">
        <v>159</v>
      </c>
      <c r="AU254" s="154" t="s">
        <v>164</v>
      </c>
      <c r="AY254" s="14" t="s">
        <v>157</v>
      </c>
      <c r="BE254" s="155">
        <f t="shared" si="54"/>
        <v>0</v>
      </c>
      <c r="BF254" s="155">
        <f t="shared" si="55"/>
        <v>0</v>
      </c>
      <c r="BG254" s="155">
        <f t="shared" si="56"/>
        <v>0</v>
      </c>
      <c r="BH254" s="155">
        <f t="shared" si="57"/>
        <v>0</v>
      </c>
      <c r="BI254" s="155">
        <f t="shared" si="58"/>
        <v>0</v>
      </c>
      <c r="BJ254" s="14" t="s">
        <v>164</v>
      </c>
      <c r="BK254" s="155">
        <f t="shared" si="59"/>
        <v>0</v>
      </c>
      <c r="BL254" s="14" t="s">
        <v>163</v>
      </c>
      <c r="BM254" s="154" t="s">
        <v>869</v>
      </c>
    </row>
    <row r="255" spans="1:65" s="2" customFormat="1" ht="21.75" customHeight="1">
      <c r="A255" s="29"/>
      <c r="B255" s="141"/>
      <c r="C255" s="156" t="s">
        <v>870</v>
      </c>
      <c r="D255" s="156" t="s">
        <v>176</v>
      </c>
      <c r="E255" s="157" t="s">
        <v>871</v>
      </c>
      <c r="F255" s="158" t="s">
        <v>872</v>
      </c>
      <c r="G255" s="159" t="s">
        <v>162</v>
      </c>
      <c r="H255" s="160">
        <v>328.94</v>
      </c>
      <c r="I255" s="161"/>
      <c r="J255" s="162">
        <f t="shared" si="50"/>
        <v>0</v>
      </c>
      <c r="K255" s="163"/>
      <c r="L255" s="164"/>
      <c r="M255" s="165" t="s">
        <v>1</v>
      </c>
      <c r="N255" s="166" t="s">
        <v>42</v>
      </c>
      <c r="O255" s="55"/>
      <c r="P255" s="152">
        <f t="shared" si="51"/>
        <v>0</v>
      </c>
      <c r="Q255" s="152">
        <v>0.0175</v>
      </c>
      <c r="R255" s="152">
        <f t="shared" si="52"/>
        <v>5.75645</v>
      </c>
      <c r="S255" s="152">
        <v>0</v>
      </c>
      <c r="T255" s="153">
        <f t="shared" si="5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4" t="s">
        <v>179</v>
      </c>
      <c r="AT255" s="154" t="s">
        <v>176</v>
      </c>
      <c r="AU255" s="154" t="s">
        <v>164</v>
      </c>
      <c r="AY255" s="14" t="s">
        <v>157</v>
      </c>
      <c r="BE255" s="155">
        <f t="shared" si="54"/>
        <v>0</v>
      </c>
      <c r="BF255" s="155">
        <f t="shared" si="55"/>
        <v>0</v>
      </c>
      <c r="BG255" s="155">
        <f t="shared" si="56"/>
        <v>0</v>
      </c>
      <c r="BH255" s="155">
        <f t="shared" si="57"/>
        <v>0</v>
      </c>
      <c r="BI255" s="155">
        <f t="shared" si="58"/>
        <v>0</v>
      </c>
      <c r="BJ255" s="14" t="s">
        <v>164</v>
      </c>
      <c r="BK255" s="155">
        <f t="shared" si="59"/>
        <v>0</v>
      </c>
      <c r="BL255" s="14" t="s">
        <v>163</v>
      </c>
      <c r="BM255" s="154" t="s">
        <v>873</v>
      </c>
    </row>
    <row r="256" spans="1:65" s="2" customFormat="1" ht="21.75" customHeight="1">
      <c r="A256" s="29"/>
      <c r="B256" s="141"/>
      <c r="C256" s="142" t="s">
        <v>874</v>
      </c>
      <c r="D256" s="142" t="s">
        <v>159</v>
      </c>
      <c r="E256" s="143" t="s">
        <v>875</v>
      </c>
      <c r="F256" s="144" t="s">
        <v>876</v>
      </c>
      <c r="G256" s="145" t="s">
        <v>162</v>
      </c>
      <c r="H256" s="146">
        <v>352.147</v>
      </c>
      <c r="I256" s="147"/>
      <c r="J256" s="148">
        <f t="shared" si="50"/>
        <v>0</v>
      </c>
      <c r="K256" s="149"/>
      <c r="L256" s="30"/>
      <c r="M256" s="150" t="s">
        <v>1</v>
      </c>
      <c r="N256" s="151" t="s">
        <v>42</v>
      </c>
      <c r="O256" s="55"/>
      <c r="P256" s="152">
        <f t="shared" si="51"/>
        <v>0</v>
      </c>
      <c r="Q256" s="152">
        <v>6E-05</v>
      </c>
      <c r="R256" s="152">
        <f t="shared" si="52"/>
        <v>0.02112882</v>
      </c>
      <c r="S256" s="152">
        <v>0</v>
      </c>
      <c r="T256" s="153">
        <f t="shared" si="5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4" t="s">
        <v>163</v>
      </c>
      <c r="AT256" s="154" t="s">
        <v>159</v>
      </c>
      <c r="AU256" s="154" t="s">
        <v>164</v>
      </c>
      <c r="AY256" s="14" t="s">
        <v>157</v>
      </c>
      <c r="BE256" s="155">
        <f t="shared" si="54"/>
        <v>0</v>
      </c>
      <c r="BF256" s="155">
        <f t="shared" si="55"/>
        <v>0</v>
      </c>
      <c r="BG256" s="155">
        <f t="shared" si="56"/>
        <v>0</v>
      </c>
      <c r="BH256" s="155">
        <f t="shared" si="57"/>
        <v>0</v>
      </c>
      <c r="BI256" s="155">
        <f t="shared" si="58"/>
        <v>0</v>
      </c>
      <c r="BJ256" s="14" t="s">
        <v>164</v>
      </c>
      <c r="BK256" s="155">
        <f t="shared" si="59"/>
        <v>0</v>
      </c>
      <c r="BL256" s="14" t="s">
        <v>163</v>
      </c>
      <c r="BM256" s="154" t="s">
        <v>877</v>
      </c>
    </row>
    <row r="257" spans="1:65" s="2" customFormat="1" ht="33" customHeight="1">
      <c r="A257" s="29"/>
      <c r="B257" s="141"/>
      <c r="C257" s="142" t="s">
        <v>878</v>
      </c>
      <c r="D257" s="142" t="s">
        <v>159</v>
      </c>
      <c r="E257" s="143" t="s">
        <v>879</v>
      </c>
      <c r="F257" s="144" t="s">
        <v>880</v>
      </c>
      <c r="G257" s="145" t="s">
        <v>162</v>
      </c>
      <c r="H257" s="146">
        <v>352.147</v>
      </c>
      <c r="I257" s="147"/>
      <c r="J257" s="148">
        <f t="shared" si="50"/>
        <v>0</v>
      </c>
      <c r="K257" s="149"/>
      <c r="L257" s="30"/>
      <c r="M257" s="150" t="s">
        <v>1</v>
      </c>
      <c r="N257" s="151" t="s">
        <v>42</v>
      </c>
      <c r="O257" s="55"/>
      <c r="P257" s="152">
        <f t="shared" si="51"/>
        <v>0</v>
      </c>
      <c r="Q257" s="152">
        <v>0</v>
      </c>
      <c r="R257" s="152">
        <f t="shared" si="52"/>
        <v>0</v>
      </c>
      <c r="S257" s="152">
        <v>0</v>
      </c>
      <c r="T257" s="153">
        <f t="shared" si="5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4" t="s">
        <v>163</v>
      </c>
      <c r="AT257" s="154" t="s">
        <v>159</v>
      </c>
      <c r="AU257" s="154" t="s">
        <v>164</v>
      </c>
      <c r="AY257" s="14" t="s">
        <v>157</v>
      </c>
      <c r="BE257" s="155">
        <f t="shared" si="54"/>
        <v>0</v>
      </c>
      <c r="BF257" s="155">
        <f t="shared" si="55"/>
        <v>0</v>
      </c>
      <c r="BG257" s="155">
        <f t="shared" si="56"/>
        <v>0</v>
      </c>
      <c r="BH257" s="155">
        <f t="shared" si="57"/>
        <v>0</v>
      </c>
      <c r="BI257" s="155">
        <f t="shared" si="58"/>
        <v>0</v>
      </c>
      <c r="BJ257" s="14" t="s">
        <v>164</v>
      </c>
      <c r="BK257" s="155">
        <f t="shared" si="59"/>
        <v>0</v>
      </c>
      <c r="BL257" s="14" t="s">
        <v>163</v>
      </c>
      <c r="BM257" s="154" t="s">
        <v>881</v>
      </c>
    </row>
    <row r="258" spans="1:65" s="2" customFormat="1" ht="21.75" customHeight="1">
      <c r="A258" s="29"/>
      <c r="B258" s="141"/>
      <c r="C258" s="142" t="s">
        <v>882</v>
      </c>
      <c r="D258" s="142" t="s">
        <v>159</v>
      </c>
      <c r="E258" s="143" t="s">
        <v>883</v>
      </c>
      <c r="F258" s="144" t="s">
        <v>884</v>
      </c>
      <c r="G258" s="145" t="s">
        <v>162</v>
      </c>
      <c r="H258" s="146">
        <v>32.4</v>
      </c>
      <c r="I258" s="147"/>
      <c r="J258" s="148">
        <f t="shared" si="50"/>
        <v>0</v>
      </c>
      <c r="K258" s="149"/>
      <c r="L258" s="30"/>
      <c r="M258" s="150" t="s">
        <v>1</v>
      </c>
      <c r="N258" s="151" t="s">
        <v>42</v>
      </c>
      <c r="O258" s="55"/>
      <c r="P258" s="152">
        <f t="shared" si="51"/>
        <v>0</v>
      </c>
      <c r="Q258" s="152">
        <v>0.00628</v>
      </c>
      <c r="R258" s="152">
        <f t="shared" si="52"/>
        <v>0.203472</v>
      </c>
      <c r="S258" s="152">
        <v>0</v>
      </c>
      <c r="T258" s="153">
        <f t="shared" si="5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4" t="s">
        <v>163</v>
      </c>
      <c r="AT258" s="154" t="s">
        <v>159</v>
      </c>
      <c r="AU258" s="154" t="s">
        <v>164</v>
      </c>
      <c r="AY258" s="14" t="s">
        <v>157</v>
      </c>
      <c r="BE258" s="155">
        <f t="shared" si="54"/>
        <v>0</v>
      </c>
      <c r="BF258" s="155">
        <f t="shared" si="55"/>
        <v>0</v>
      </c>
      <c r="BG258" s="155">
        <f t="shared" si="56"/>
        <v>0</v>
      </c>
      <c r="BH258" s="155">
        <f t="shared" si="57"/>
        <v>0</v>
      </c>
      <c r="BI258" s="155">
        <f t="shared" si="58"/>
        <v>0</v>
      </c>
      <c r="BJ258" s="14" t="s">
        <v>164</v>
      </c>
      <c r="BK258" s="155">
        <f t="shared" si="59"/>
        <v>0</v>
      </c>
      <c r="BL258" s="14" t="s">
        <v>163</v>
      </c>
      <c r="BM258" s="154" t="s">
        <v>885</v>
      </c>
    </row>
    <row r="259" spans="1:65" s="2" customFormat="1" ht="21.75" customHeight="1">
      <c r="A259" s="29"/>
      <c r="B259" s="141"/>
      <c r="C259" s="142" t="s">
        <v>886</v>
      </c>
      <c r="D259" s="142" t="s">
        <v>159</v>
      </c>
      <c r="E259" s="143" t="s">
        <v>887</v>
      </c>
      <c r="F259" s="144" t="s">
        <v>888</v>
      </c>
      <c r="G259" s="145" t="s">
        <v>162</v>
      </c>
      <c r="H259" s="146">
        <v>352.147</v>
      </c>
      <c r="I259" s="147"/>
      <c r="J259" s="148">
        <f t="shared" si="50"/>
        <v>0</v>
      </c>
      <c r="K259" s="149"/>
      <c r="L259" s="30"/>
      <c r="M259" s="150" t="s">
        <v>1</v>
      </c>
      <c r="N259" s="151" t="s">
        <v>42</v>
      </c>
      <c r="O259" s="55"/>
      <c r="P259" s="152">
        <f t="shared" si="51"/>
        <v>0</v>
      </c>
      <c r="Q259" s="152">
        <v>0.00268</v>
      </c>
      <c r="R259" s="152">
        <f t="shared" si="52"/>
        <v>0.94375396</v>
      </c>
      <c r="S259" s="152">
        <v>0</v>
      </c>
      <c r="T259" s="153">
        <f t="shared" si="5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4" t="s">
        <v>163</v>
      </c>
      <c r="AT259" s="154" t="s">
        <v>159</v>
      </c>
      <c r="AU259" s="154" t="s">
        <v>164</v>
      </c>
      <c r="AY259" s="14" t="s">
        <v>157</v>
      </c>
      <c r="BE259" s="155">
        <f t="shared" si="54"/>
        <v>0</v>
      </c>
      <c r="BF259" s="155">
        <f t="shared" si="55"/>
        <v>0</v>
      </c>
      <c r="BG259" s="155">
        <f t="shared" si="56"/>
        <v>0</v>
      </c>
      <c r="BH259" s="155">
        <f t="shared" si="57"/>
        <v>0</v>
      </c>
      <c r="BI259" s="155">
        <f t="shared" si="58"/>
        <v>0</v>
      </c>
      <c r="BJ259" s="14" t="s">
        <v>164</v>
      </c>
      <c r="BK259" s="155">
        <f t="shared" si="59"/>
        <v>0</v>
      </c>
      <c r="BL259" s="14" t="s">
        <v>163</v>
      </c>
      <c r="BM259" s="154" t="s">
        <v>889</v>
      </c>
    </row>
    <row r="260" spans="1:65" s="2" customFormat="1" ht="21.75" customHeight="1">
      <c r="A260" s="29"/>
      <c r="B260" s="141"/>
      <c r="C260" s="142" t="s">
        <v>890</v>
      </c>
      <c r="D260" s="142" t="s">
        <v>159</v>
      </c>
      <c r="E260" s="143" t="s">
        <v>891</v>
      </c>
      <c r="F260" s="144" t="s">
        <v>892</v>
      </c>
      <c r="G260" s="145" t="s">
        <v>197</v>
      </c>
      <c r="H260" s="146">
        <v>26.886</v>
      </c>
      <c r="I260" s="147"/>
      <c r="J260" s="148">
        <f t="shared" si="50"/>
        <v>0</v>
      </c>
      <c r="K260" s="149"/>
      <c r="L260" s="30"/>
      <c r="M260" s="150" t="s">
        <v>1</v>
      </c>
      <c r="N260" s="151" t="s">
        <v>42</v>
      </c>
      <c r="O260" s="55"/>
      <c r="P260" s="152">
        <f t="shared" si="51"/>
        <v>0</v>
      </c>
      <c r="Q260" s="152">
        <v>2.45329</v>
      </c>
      <c r="R260" s="152">
        <f t="shared" si="52"/>
        <v>65.95915493999999</v>
      </c>
      <c r="S260" s="152">
        <v>0</v>
      </c>
      <c r="T260" s="153">
        <f t="shared" si="5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4" t="s">
        <v>163</v>
      </c>
      <c r="AT260" s="154" t="s">
        <v>159</v>
      </c>
      <c r="AU260" s="154" t="s">
        <v>164</v>
      </c>
      <c r="AY260" s="14" t="s">
        <v>157</v>
      </c>
      <c r="BE260" s="155">
        <f t="shared" si="54"/>
        <v>0</v>
      </c>
      <c r="BF260" s="155">
        <f t="shared" si="55"/>
        <v>0</v>
      </c>
      <c r="BG260" s="155">
        <f t="shared" si="56"/>
        <v>0</v>
      </c>
      <c r="BH260" s="155">
        <f t="shared" si="57"/>
        <v>0</v>
      </c>
      <c r="BI260" s="155">
        <f t="shared" si="58"/>
        <v>0</v>
      </c>
      <c r="BJ260" s="14" t="s">
        <v>164</v>
      </c>
      <c r="BK260" s="155">
        <f t="shared" si="59"/>
        <v>0</v>
      </c>
      <c r="BL260" s="14" t="s">
        <v>163</v>
      </c>
      <c r="BM260" s="154" t="s">
        <v>893</v>
      </c>
    </row>
    <row r="261" spans="1:65" s="2" customFormat="1" ht="21.75" customHeight="1">
      <c r="A261" s="29"/>
      <c r="B261" s="141"/>
      <c r="C261" s="142" t="s">
        <v>894</v>
      </c>
      <c r="D261" s="142" t="s">
        <v>159</v>
      </c>
      <c r="E261" s="143" t="s">
        <v>895</v>
      </c>
      <c r="F261" s="144" t="s">
        <v>896</v>
      </c>
      <c r="G261" s="145" t="s">
        <v>197</v>
      </c>
      <c r="H261" s="146">
        <v>26.886</v>
      </c>
      <c r="I261" s="147"/>
      <c r="J261" s="148">
        <f t="shared" si="50"/>
        <v>0</v>
      </c>
      <c r="K261" s="149"/>
      <c r="L261" s="30"/>
      <c r="M261" s="150" t="s">
        <v>1</v>
      </c>
      <c r="N261" s="151" t="s">
        <v>42</v>
      </c>
      <c r="O261" s="55"/>
      <c r="P261" s="152">
        <f t="shared" si="51"/>
        <v>0</v>
      </c>
      <c r="Q261" s="152">
        <v>0</v>
      </c>
      <c r="R261" s="152">
        <f t="shared" si="52"/>
        <v>0</v>
      </c>
      <c r="S261" s="152">
        <v>0</v>
      </c>
      <c r="T261" s="153">
        <f t="shared" si="5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4" t="s">
        <v>163</v>
      </c>
      <c r="AT261" s="154" t="s">
        <v>159</v>
      </c>
      <c r="AU261" s="154" t="s">
        <v>164</v>
      </c>
      <c r="AY261" s="14" t="s">
        <v>157</v>
      </c>
      <c r="BE261" s="155">
        <f t="shared" si="54"/>
        <v>0</v>
      </c>
      <c r="BF261" s="155">
        <f t="shared" si="55"/>
        <v>0</v>
      </c>
      <c r="BG261" s="155">
        <f t="shared" si="56"/>
        <v>0</v>
      </c>
      <c r="BH261" s="155">
        <f t="shared" si="57"/>
        <v>0</v>
      </c>
      <c r="BI261" s="155">
        <f t="shared" si="58"/>
        <v>0</v>
      </c>
      <c r="BJ261" s="14" t="s">
        <v>164</v>
      </c>
      <c r="BK261" s="155">
        <f t="shared" si="59"/>
        <v>0</v>
      </c>
      <c r="BL261" s="14" t="s">
        <v>163</v>
      </c>
      <c r="BM261" s="154" t="s">
        <v>897</v>
      </c>
    </row>
    <row r="262" spans="1:65" s="2" customFormat="1" ht="21.75" customHeight="1">
      <c r="A262" s="29"/>
      <c r="B262" s="141"/>
      <c r="C262" s="142" t="s">
        <v>898</v>
      </c>
      <c r="D262" s="142" t="s">
        <v>159</v>
      </c>
      <c r="E262" s="143" t="s">
        <v>899</v>
      </c>
      <c r="F262" s="144" t="s">
        <v>900</v>
      </c>
      <c r="G262" s="145" t="s">
        <v>197</v>
      </c>
      <c r="H262" s="146">
        <v>11.787</v>
      </c>
      <c r="I262" s="147"/>
      <c r="J262" s="148">
        <f t="shared" si="50"/>
        <v>0</v>
      </c>
      <c r="K262" s="149"/>
      <c r="L262" s="30"/>
      <c r="M262" s="150" t="s">
        <v>1</v>
      </c>
      <c r="N262" s="151" t="s">
        <v>42</v>
      </c>
      <c r="O262" s="55"/>
      <c r="P262" s="152">
        <f t="shared" si="51"/>
        <v>0</v>
      </c>
      <c r="Q262" s="152">
        <v>0</v>
      </c>
      <c r="R262" s="152">
        <f t="shared" si="52"/>
        <v>0</v>
      </c>
      <c r="S262" s="152">
        <v>0</v>
      </c>
      <c r="T262" s="153">
        <f t="shared" si="5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4" t="s">
        <v>163</v>
      </c>
      <c r="AT262" s="154" t="s">
        <v>159</v>
      </c>
      <c r="AU262" s="154" t="s">
        <v>164</v>
      </c>
      <c r="AY262" s="14" t="s">
        <v>157</v>
      </c>
      <c r="BE262" s="155">
        <f t="shared" si="54"/>
        <v>0</v>
      </c>
      <c r="BF262" s="155">
        <f t="shared" si="55"/>
        <v>0</v>
      </c>
      <c r="BG262" s="155">
        <f t="shared" si="56"/>
        <v>0</v>
      </c>
      <c r="BH262" s="155">
        <f t="shared" si="57"/>
        <v>0</v>
      </c>
      <c r="BI262" s="155">
        <f t="shared" si="58"/>
        <v>0</v>
      </c>
      <c r="BJ262" s="14" t="s">
        <v>164</v>
      </c>
      <c r="BK262" s="155">
        <f t="shared" si="59"/>
        <v>0</v>
      </c>
      <c r="BL262" s="14" t="s">
        <v>163</v>
      </c>
      <c r="BM262" s="154" t="s">
        <v>901</v>
      </c>
    </row>
    <row r="263" spans="1:65" s="2" customFormat="1" ht="21.75" customHeight="1">
      <c r="A263" s="29"/>
      <c r="B263" s="141"/>
      <c r="C263" s="142" t="s">
        <v>902</v>
      </c>
      <c r="D263" s="142" t="s">
        <v>159</v>
      </c>
      <c r="E263" s="143" t="s">
        <v>903</v>
      </c>
      <c r="F263" s="144" t="s">
        <v>904</v>
      </c>
      <c r="G263" s="145" t="s">
        <v>197</v>
      </c>
      <c r="H263" s="146">
        <v>15.099</v>
      </c>
      <c r="I263" s="147"/>
      <c r="J263" s="148">
        <f t="shared" si="50"/>
        <v>0</v>
      </c>
      <c r="K263" s="149"/>
      <c r="L263" s="30"/>
      <c r="M263" s="150" t="s">
        <v>1</v>
      </c>
      <c r="N263" s="151" t="s">
        <v>42</v>
      </c>
      <c r="O263" s="55"/>
      <c r="P263" s="152">
        <f t="shared" si="51"/>
        <v>0</v>
      </c>
      <c r="Q263" s="152">
        <v>0.00303</v>
      </c>
      <c r="R263" s="152">
        <f t="shared" si="52"/>
        <v>0.04574997</v>
      </c>
      <c r="S263" s="152">
        <v>0</v>
      </c>
      <c r="T263" s="153">
        <f t="shared" si="5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4" t="s">
        <v>163</v>
      </c>
      <c r="AT263" s="154" t="s">
        <v>159</v>
      </c>
      <c r="AU263" s="154" t="s">
        <v>164</v>
      </c>
      <c r="AY263" s="14" t="s">
        <v>157</v>
      </c>
      <c r="BE263" s="155">
        <f t="shared" si="54"/>
        <v>0</v>
      </c>
      <c r="BF263" s="155">
        <f t="shared" si="55"/>
        <v>0</v>
      </c>
      <c r="BG263" s="155">
        <f t="shared" si="56"/>
        <v>0</v>
      </c>
      <c r="BH263" s="155">
        <f t="shared" si="57"/>
        <v>0</v>
      </c>
      <c r="BI263" s="155">
        <f t="shared" si="58"/>
        <v>0</v>
      </c>
      <c r="BJ263" s="14" t="s">
        <v>164</v>
      </c>
      <c r="BK263" s="155">
        <f t="shared" si="59"/>
        <v>0</v>
      </c>
      <c r="BL263" s="14" t="s">
        <v>163</v>
      </c>
      <c r="BM263" s="154" t="s">
        <v>905</v>
      </c>
    </row>
    <row r="264" spans="1:65" s="2" customFormat="1" ht="21.75" customHeight="1">
      <c r="A264" s="29"/>
      <c r="B264" s="141"/>
      <c r="C264" s="142" t="s">
        <v>906</v>
      </c>
      <c r="D264" s="142" t="s">
        <v>159</v>
      </c>
      <c r="E264" s="143" t="s">
        <v>907</v>
      </c>
      <c r="F264" s="144" t="s">
        <v>908</v>
      </c>
      <c r="G264" s="145" t="s">
        <v>197</v>
      </c>
      <c r="H264" s="146">
        <v>6.565</v>
      </c>
      <c r="I264" s="147"/>
      <c r="J264" s="148">
        <f t="shared" si="50"/>
        <v>0</v>
      </c>
      <c r="K264" s="149"/>
      <c r="L264" s="30"/>
      <c r="M264" s="150" t="s">
        <v>1</v>
      </c>
      <c r="N264" s="151" t="s">
        <v>42</v>
      </c>
      <c r="O264" s="55"/>
      <c r="P264" s="152">
        <f t="shared" si="51"/>
        <v>0</v>
      </c>
      <c r="Q264" s="152">
        <v>0.505</v>
      </c>
      <c r="R264" s="152">
        <f t="shared" si="52"/>
        <v>3.315325</v>
      </c>
      <c r="S264" s="152">
        <v>0</v>
      </c>
      <c r="T264" s="153">
        <f t="shared" si="5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4" t="s">
        <v>163</v>
      </c>
      <c r="AT264" s="154" t="s">
        <v>159</v>
      </c>
      <c r="AU264" s="154" t="s">
        <v>164</v>
      </c>
      <c r="AY264" s="14" t="s">
        <v>157</v>
      </c>
      <c r="BE264" s="155">
        <f t="shared" si="54"/>
        <v>0</v>
      </c>
      <c r="BF264" s="155">
        <f t="shared" si="55"/>
        <v>0</v>
      </c>
      <c r="BG264" s="155">
        <f t="shared" si="56"/>
        <v>0</v>
      </c>
      <c r="BH264" s="155">
        <f t="shared" si="57"/>
        <v>0</v>
      </c>
      <c r="BI264" s="155">
        <f t="shared" si="58"/>
        <v>0</v>
      </c>
      <c r="BJ264" s="14" t="s">
        <v>164</v>
      </c>
      <c r="BK264" s="155">
        <f t="shared" si="59"/>
        <v>0</v>
      </c>
      <c r="BL264" s="14" t="s">
        <v>163</v>
      </c>
      <c r="BM264" s="154" t="s">
        <v>909</v>
      </c>
    </row>
    <row r="265" spans="1:65" s="2" customFormat="1" ht="16.5" customHeight="1">
      <c r="A265" s="29"/>
      <c r="B265" s="141"/>
      <c r="C265" s="142" t="s">
        <v>910</v>
      </c>
      <c r="D265" s="142" t="s">
        <v>159</v>
      </c>
      <c r="E265" s="143" t="s">
        <v>911</v>
      </c>
      <c r="F265" s="144" t="s">
        <v>912</v>
      </c>
      <c r="G265" s="145" t="s">
        <v>174</v>
      </c>
      <c r="H265" s="146">
        <v>1.107</v>
      </c>
      <c r="I265" s="147"/>
      <c r="J265" s="148">
        <f t="shared" si="50"/>
        <v>0</v>
      </c>
      <c r="K265" s="149"/>
      <c r="L265" s="30"/>
      <c r="M265" s="150" t="s">
        <v>1</v>
      </c>
      <c r="N265" s="151" t="s">
        <v>42</v>
      </c>
      <c r="O265" s="55"/>
      <c r="P265" s="152">
        <f t="shared" si="51"/>
        <v>0</v>
      </c>
      <c r="Q265" s="152">
        <v>1.06277</v>
      </c>
      <c r="R265" s="152">
        <f t="shared" si="52"/>
        <v>1.17648639</v>
      </c>
      <c r="S265" s="152">
        <v>0</v>
      </c>
      <c r="T265" s="153">
        <f t="shared" si="5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4" t="s">
        <v>163</v>
      </c>
      <c r="AT265" s="154" t="s">
        <v>159</v>
      </c>
      <c r="AU265" s="154" t="s">
        <v>164</v>
      </c>
      <c r="AY265" s="14" t="s">
        <v>157</v>
      </c>
      <c r="BE265" s="155">
        <f t="shared" si="54"/>
        <v>0</v>
      </c>
      <c r="BF265" s="155">
        <f t="shared" si="55"/>
        <v>0</v>
      </c>
      <c r="BG265" s="155">
        <f t="shared" si="56"/>
        <v>0</v>
      </c>
      <c r="BH265" s="155">
        <f t="shared" si="57"/>
        <v>0</v>
      </c>
      <c r="BI265" s="155">
        <f t="shared" si="58"/>
        <v>0</v>
      </c>
      <c r="BJ265" s="14" t="s">
        <v>164</v>
      </c>
      <c r="BK265" s="155">
        <f t="shared" si="59"/>
        <v>0</v>
      </c>
      <c r="BL265" s="14" t="s">
        <v>163</v>
      </c>
      <c r="BM265" s="154" t="s">
        <v>913</v>
      </c>
    </row>
    <row r="266" spans="2:63" s="12" customFormat="1" ht="22.9" customHeight="1">
      <c r="B266" s="128"/>
      <c r="D266" s="129" t="s">
        <v>75</v>
      </c>
      <c r="E266" s="139" t="s">
        <v>193</v>
      </c>
      <c r="F266" s="139" t="s">
        <v>194</v>
      </c>
      <c r="I266" s="131"/>
      <c r="J266" s="140">
        <f>BK266</f>
        <v>0</v>
      </c>
      <c r="L266" s="128"/>
      <c r="M266" s="133"/>
      <c r="N266" s="134"/>
      <c r="O266" s="134"/>
      <c r="P266" s="135">
        <f>SUM(P267:P278)</f>
        <v>0</v>
      </c>
      <c r="Q266" s="134"/>
      <c r="R266" s="135">
        <f>SUM(R267:R278)</f>
        <v>5.570003800000001</v>
      </c>
      <c r="S266" s="134"/>
      <c r="T266" s="136">
        <f>SUM(T267:T278)</f>
        <v>0</v>
      </c>
      <c r="AR266" s="129" t="s">
        <v>84</v>
      </c>
      <c r="AT266" s="137" t="s">
        <v>75</v>
      </c>
      <c r="AU266" s="137" t="s">
        <v>84</v>
      </c>
      <c r="AY266" s="129" t="s">
        <v>157</v>
      </c>
      <c r="BK266" s="138">
        <f>SUM(BK267:BK278)</f>
        <v>0</v>
      </c>
    </row>
    <row r="267" spans="1:65" s="2" customFormat="1" ht="33" customHeight="1">
      <c r="A267" s="29"/>
      <c r="B267" s="141"/>
      <c r="C267" s="142" t="s">
        <v>914</v>
      </c>
      <c r="D267" s="142" t="s">
        <v>159</v>
      </c>
      <c r="E267" s="143" t="s">
        <v>915</v>
      </c>
      <c r="F267" s="144" t="s">
        <v>916</v>
      </c>
      <c r="G267" s="145" t="s">
        <v>168</v>
      </c>
      <c r="H267" s="146">
        <v>18.25</v>
      </c>
      <c r="I267" s="147"/>
      <c r="J267" s="148">
        <f aca="true" t="shared" si="60" ref="J267:J278">ROUND(I267*H267,2)</f>
        <v>0</v>
      </c>
      <c r="K267" s="149"/>
      <c r="L267" s="30"/>
      <c r="M267" s="150" t="s">
        <v>1</v>
      </c>
      <c r="N267" s="151" t="s">
        <v>42</v>
      </c>
      <c r="O267" s="55"/>
      <c r="P267" s="152">
        <f aca="true" t="shared" si="61" ref="P267:P278">O267*H267</f>
        <v>0</v>
      </c>
      <c r="Q267" s="152">
        <v>0.1295</v>
      </c>
      <c r="R267" s="152">
        <f aca="true" t="shared" si="62" ref="R267:R278">Q267*H267</f>
        <v>2.363375</v>
      </c>
      <c r="S267" s="152">
        <v>0</v>
      </c>
      <c r="T267" s="153">
        <f aca="true" t="shared" si="63" ref="T267:T278"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4" t="s">
        <v>163</v>
      </c>
      <c r="AT267" s="154" t="s">
        <v>159</v>
      </c>
      <c r="AU267" s="154" t="s">
        <v>164</v>
      </c>
      <c r="AY267" s="14" t="s">
        <v>157</v>
      </c>
      <c r="BE267" s="155">
        <f aca="true" t="shared" si="64" ref="BE267:BE278">IF(N267="základní",J267,0)</f>
        <v>0</v>
      </c>
      <c r="BF267" s="155">
        <f aca="true" t="shared" si="65" ref="BF267:BF278">IF(N267="snížená",J267,0)</f>
        <v>0</v>
      </c>
      <c r="BG267" s="155">
        <f aca="true" t="shared" si="66" ref="BG267:BG278">IF(N267="zákl. přenesená",J267,0)</f>
        <v>0</v>
      </c>
      <c r="BH267" s="155">
        <f aca="true" t="shared" si="67" ref="BH267:BH278">IF(N267="sníž. přenesená",J267,0)</f>
        <v>0</v>
      </c>
      <c r="BI267" s="155">
        <f aca="true" t="shared" si="68" ref="BI267:BI278">IF(N267="nulová",J267,0)</f>
        <v>0</v>
      </c>
      <c r="BJ267" s="14" t="s">
        <v>164</v>
      </c>
      <c r="BK267" s="155">
        <f aca="true" t="shared" si="69" ref="BK267:BK278">ROUND(I267*H267,2)</f>
        <v>0</v>
      </c>
      <c r="BL267" s="14" t="s">
        <v>163</v>
      </c>
      <c r="BM267" s="154" t="s">
        <v>917</v>
      </c>
    </row>
    <row r="268" spans="1:65" s="2" customFormat="1" ht="16.5" customHeight="1">
      <c r="A268" s="29"/>
      <c r="B268" s="141"/>
      <c r="C268" s="156" t="s">
        <v>918</v>
      </c>
      <c r="D268" s="156" t="s">
        <v>176</v>
      </c>
      <c r="E268" s="157" t="s">
        <v>919</v>
      </c>
      <c r="F268" s="158" t="s">
        <v>920</v>
      </c>
      <c r="G268" s="159" t="s">
        <v>168</v>
      </c>
      <c r="H268" s="160">
        <v>18.25</v>
      </c>
      <c r="I268" s="161"/>
      <c r="J268" s="162">
        <f t="shared" si="60"/>
        <v>0</v>
      </c>
      <c r="K268" s="163"/>
      <c r="L268" s="164"/>
      <c r="M268" s="165" t="s">
        <v>1</v>
      </c>
      <c r="N268" s="166" t="s">
        <v>42</v>
      </c>
      <c r="O268" s="55"/>
      <c r="P268" s="152">
        <f t="shared" si="61"/>
        <v>0</v>
      </c>
      <c r="Q268" s="152">
        <v>0.05612</v>
      </c>
      <c r="R268" s="152">
        <f t="shared" si="62"/>
        <v>1.0241900000000002</v>
      </c>
      <c r="S268" s="152">
        <v>0</v>
      </c>
      <c r="T268" s="153">
        <f t="shared" si="6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4" t="s">
        <v>179</v>
      </c>
      <c r="AT268" s="154" t="s">
        <v>176</v>
      </c>
      <c r="AU268" s="154" t="s">
        <v>164</v>
      </c>
      <c r="AY268" s="14" t="s">
        <v>157</v>
      </c>
      <c r="BE268" s="155">
        <f t="shared" si="64"/>
        <v>0</v>
      </c>
      <c r="BF268" s="155">
        <f t="shared" si="65"/>
        <v>0</v>
      </c>
      <c r="BG268" s="155">
        <f t="shared" si="66"/>
        <v>0</v>
      </c>
      <c r="BH268" s="155">
        <f t="shared" si="67"/>
        <v>0</v>
      </c>
      <c r="BI268" s="155">
        <f t="shared" si="68"/>
        <v>0</v>
      </c>
      <c r="BJ268" s="14" t="s">
        <v>164</v>
      </c>
      <c r="BK268" s="155">
        <f t="shared" si="69"/>
        <v>0</v>
      </c>
      <c r="BL268" s="14" t="s">
        <v>163</v>
      </c>
      <c r="BM268" s="154" t="s">
        <v>921</v>
      </c>
    </row>
    <row r="269" spans="1:65" s="2" customFormat="1" ht="21.75" customHeight="1">
      <c r="A269" s="29"/>
      <c r="B269" s="141"/>
      <c r="C269" s="142" t="s">
        <v>922</v>
      </c>
      <c r="D269" s="142" t="s">
        <v>159</v>
      </c>
      <c r="E269" s="143" t="s">
        <v>923</v>
      </c>
      <c r="F269" s="144" t="s">
        <v>924</v>
      </c>
      <c r="G269" s="145" t="s">
        <v>168</v>
      </c>
      <c r="H269" s="146">
        <v>6.5</v>
      </c>
      <c r="I269" s="147"/>
      <c r="J269" s="148">
        <f t="shared" si="60"/>
        <v>0</v>
      </c>
      <c r="K269" s="149"/>
      <c r="L269" s="30"/>
      <c r="M269" s="150" t="s">
        <v>1</v>
      </c>
      <c r="N269" s="151" t="s">
        <v>42</v>
      </c>
      <c r="O269" s="55"/>
      <c r="P269" s="152">
        <f t="shared" si="61"/>
        <v>0</v>
      </c>
      <c r="Q269" s="152">
        <v>0.29221</v>
      </c>
      <c r="R269" s="152">
        <f t="shared" si="62"/>
        <v>1.8993650000000002</v>
      </c>
      <c r="S269" s="152">
        <v>0</v>
      </c>
      <c r="T269" s="153">
        <f t="shared" si="6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4" t="s">
        <v>163</v>
      </c>
      <c r="AT269" s="154" t="s">
        <v>159</v>
      </c>
      <c r="AU269" s="154" t="s">
        <v>164</v>
      </c>
      <c r="AY269" s="14" t="s">
        <v>157</v>
      </c>
      <c r="BE269" s="155">
        <f t="shared" si="64"/>
        <v>0</v>
      </c>
      <c r="BF269" s="155">
        <f t="shared" si="65"/>
        <v>0</v>
      </c>
      <c r="BG269" s="155">
        <f t="shared" si="66"/>
        <v>0</v>
      </c>
      <c r="BH269" s="155">
        <f t="shared" si="67"/>
        <v>0</v>
      </c>
      <c r="BI269" s="155">
        <f t="shared" si="68"/>
        <v>0</v>
      </c>
      <c r="BJ269" s="14" t="s">
        <v>164</v>
      </c>
      <c r="BK269" s="155">
        <f t="shared" si="69"/>
        <v>0</v>
      </c>
      <c r="BL269" s="14" t="s">
        <v>163</v>
      </c>
      <c r="BM269" s="154" t="s">
        <v>925</v>
      </c>
    </row>
    <row r="270" spans="1:65" s="2" customFormat="1" ht="21.75" customHeight="1">
      <c r="A270" s="29"/>
      <c r="B270" s="141"/>
      <c r="C270" s="156" t="s">
        <v>926</v>
      </c>
      <c r="D270" s="156" t="s">
        <v>176</v>
      </c>
      <c r="E270" s="157" t="s">
        <v>927</v>
      </c>
      <c r="F270" s="158" t="s">
        <v>928</v>
      </c>
      <c r="G270" s="159" t="s">
        <v>168</v>
      </c>
      <c r="H270" s="160">
        <v>6.5</v>
      </c>
      <c r="I270" s="161"/>
      <c r="J270" s="162">
        <f t="shared" si="60"/>
        <v>0</v>
      </c>
      <c r="K270" s="163"/>
      <c r="L270" s="164"/>
      <c r="M270" s="165" t="s">
        <v>1</v>
      </c>
      <c r="N270" s="166" t="s">
        <v>42</v>
      </c>
      <c r="O270" s="55"/>
      <c r="P270" s="152">
        <f t="shared" si="61"/>
        <v>0</v>
      </c>
      <c r="Q270" s="152">
        <v>0.0156</v>
      </c>
      <c r="R270" s="152">
        <f t="shared" si="62"/>
        <v>0.10139999999999999</v>
      </c>
      <c r="S270" s="152">
        <v>0</v>
      </c>
      <c r="T270" s="153">
        <f t="shared" si="6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4" t="s">
        <v>179</v>
      </c>
      <c r="AT270" s="154" t="s">
        <v>176</v>
      </c>
      <c r="AU270" s="154" t="s">
        <v>164</v>
      </c>
      <c r="AY270" s="14" t="s">
        <v>157</v>
      </c>
      <c r="BE270" s="155">
        <f t="shared" si="64"/>
        <v>0</v>
      </c>
      <c r="BF270" s="155">
        <f t="shared" si="65"/>
        <v>0</v>
      </c>
      <c r="BG270" s="155">
        <f t="shared" si="66"/>
        <v>0</v>
      </c>
      <c r="BH270" s="155">
        <f t="shared" si="67"/>
        <v>0</v>
      </c>
      <c r="BI270" s="155">
        <f t="shared" si="68"/>
        <v>0</v>
      </c>
      <c r="BJ270" s="14" t="s">
        <v>164</v>
      </c>
      <c r="BK270" s="155">
        <f t="shared" si="69"/>
        <v>0</v>
      </c>
      <c r="BL270" s="14" t="s">
        <v>163</v>
      </c>
      <c r="BM270" s="154" t="s">
        <v>929</v>
      </c>
    </row>
    <row r="271" spans="1:65" s="2" customFormat="1" ht="21.75" customHeight="1">
      <c r="A271" s="29"/>
      <c r="B271" s="141"/>
      <c r="C271" s="156" t="s">
        <v>930</v>
      </c>
      <c r="D271" s="156" t="s">
        <v>176</v>
      </c>
      <c r="E271" s="157" t="s">
        <v>931</v>
      </c>
      <c r="F271" s="158" t="s">
        <v>932</v>
      </c>
      <c r="G271" s="159" t="s">
        <v>289</v>
      </c>
      <c r="H271" s="160">
        <v>2</v>
      </c>
      <c r="I271" s="161"/>
      <c r="J271" s="162">
        <f t="shared" si="60"/>
        <v>0</v>
      </c>
      <c r="K271" s="163"/>
      <c r="L271" s="164"/>
      <c r="M271" s="165" t="s">
        <v>1</v>
      </c>
      <c r="N271" s="166" t="s">
        <v>42</v>
      </c>
      <c r="O271" s="55"/>
      <c r="P271" s="152">
        <f t="shared" si="61"/>
        <v>0</v>
      </c>
      <c r="Q271" s="152">
        <v>0.00135</v>
      </c>
      <c r="R271" s="152">
        <f t="shared" si="62"/>
        <v>0.0027</v>
      </c>
      <c r="S271" s="152">
        <v>0</v>
      </c>
      <c r="T271" s="153">
        <f t="shared" si="6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4" t="s">
        <v>179</v>
      </c>
      <c r="AT271" s="154" t="s">
        <v>176</v>
      </c>
      <c r="AU271" s="154" t="s">
        <v>164</v>
      </c>
      <c r="AY271" s="14" t="s">
        <v>157</v>
      </c>
      <c r="BE271" s="155">
        <f t="shared" si="64"/>
        <v>0</v>
      </c>
      <c r="BF271" s="155">
        <f t="shared" si="65"/>
        <v>0</v>
      </c>
      <c r="BG271" s="155">
        <f t="shared" si="66"/>
        <v>0</v>
      </c>
      <c r="BH271" s="155">
        <f t="shared" si="67"/>
        <v>0</v>
      </c>
      <c r="BI271" s="155">
        <f t="shared" si="68"/>
        <v>0</v>
      </c>
      <c r="BJ271" s="14" t="s">
        <v>164</v>
      </c>
      <c r="BK271" s="155">
        <f t="shared" si="69"/>
        <v>0</v>
      </c>
      <c r="BL271" s="14" t="s">
        <v>163</v>
      </c>
      <c r="BM271" s="154" t="s">
        <v>933</v>
      </c>
    </row>
    <row r="272" spans="1:65" s="2" customFormat="1" ht="33" customHeight="1">
      <c r="A272" s="29"/>
      <c r="B272" s="141"/>
      <c r="C272" s="142" t="s">
        <v>934</v>
      </c>
      <c r="D272" s="142" t="s">
        <v>159</v>
      </c>
      <c r="E272" s="143" t="s">
        <v>935</v>
      </c>
      <c r="F272" s="144" t="s">
        <v>936</v>
      </c>
      <c r="G272" s="145" t="s">
        <v>162</v>
      </c>
      <c r="H272" s="146">
        <v>443.56</v>
      </c>
      <c r="I272" s="147"/>
      <c r="J272" s="148">
        <f t="shared" si="60"/>
        <v>0</v>
      </c>
      <c r="K272" s="149"/>
      <c r="L272" s="30"/>
      <c r="M272" s="150" t="s">
        <v>1</v>
      </c>
      <c r="N272" s="151" t="s">
        <v>42</v>
      </c>
      <c r="O272" s="55"/>
      <c r="P272" s="152">
        <f t="shared" si="61"/>
        <v>0</v>
      </c>
      <c r="Q272" s="152">
        <v>0</v>
      </c>
      <c r="R272" s="152">
        <f t="shared" si="62"/>
        <v>0</v>
      </c>
      <c r="S272" s="152">
        <v>0</v>
      </c>
      <c r="T272" s="153">
        <f t="shared" si="6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4" t="s">
        <v>163</v>
      </c>
      <c r="AT272" s="154" t="s">
        <v>159</v>
      </c>
      <c r="AU272" s="154" t="s">
        <v>164</v>
      </c>
      <c r="AY272" s="14" t="s">
        <v>157</v>
      </c>
      <c r="BE272" s="155">
        <f t="shared" si="64"/>
        <v>0</v>
      </c>
      <c r="BF272" s="155">
        <f t="shared" si="65"/>
        <v>0</v>
      </c>
      <c r="BG272" s="155">
        <f t="shared" si="66"/>
        <v>0</v>
      </c>
      <c r="BH272" s="155">
        <f t="shared" si="67"/>
        <v>0</v>
      </c>
      <c r="BI272" s="155">
        <f t="shared" si="68"/>
        <v>0</v>
      </c>
      <c r="BJ272" s="14" t="s">
        <v>164</v>
      </c>
      <c r="BK272" s="155">
        <f t="shared" si="69"/>
        <v>0</v>
      </c>
      <c r="BL272" s="14" t="s">
        <v>163</v>
      </c>
      <c r="BM272" s="154" t="s">
        <v>937</v>
      </c>
    </row>
    <row r="273" spans="1:65" s="2" customFormat="1" ht="33" customHeight="1">
      <c r="A273" s="29"/>
      <c r="B273" s="141"/>
      <c r="C273" s="142" t="s">
        <v>938</v>
      </c>
      <c r="D273" s="142" t="s">
        <v>159</v>
      </c>
      <c r="E273" s="143" t="s">
        <v>939</v>
      </c>
      <c r="F273" s="144" t="s">
        <v>940</v>
      </c>
      <c r="G273" s="145" t="s">
        <v>162</v>
      </c>
      <c r="H273" s="146">
        <v>79840.8</v>
      </c>
      <c r="I273" s="147"/>
      <c r="J273" s="148">
        <f t="shared" si="60"/>
        <v>0</v>
      </c>
      <c r="K273" s="149"/>
      <c r="L273" s="30"/>
      <c r="M273" s="150" t="s">
        <v>1</v>
      </c>
      <c r="N273" s="151" t="s">
        <v>42</v>
      </c>
      <c r="O273" s="55"/>
      <c r="P273" s="152">
        <f t="shared" si="61"/>
        <v>0</v>
      </c>
      <c r="Q273" s="152">
        <v>0</v>
      </c>
      <c r="R273" s="152">
        <f t="shared" si="62"/>
        <v>0</v>
      </c>
      <c r="S273" s="152">
        <v>0</v>
      </c>
      <c r="T273" s="153">
        <f t="shared" si="6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4" t="s">
        <v>163</v>
      </c>
      <c r="AT273" s="154" t="s">
        <v>159</v>
      </c>
      <c r="AU273" s="154" t="s">
        <v>164</v>
      </c>
      <c r="AY273" s="14" t="s">
        <v>157</v>
      </c>
      <c r="BE273" s="155">
        <f t="shared" si="64"/>
        <v>0</v>
      </c>
      <c r="BF273" s="155">
        <f t="shared" si="65"/>
        <v>0</v>
      </c>
      <c r="BG273" s="155">
        <f t="shared" si="66"/>
        <v>0</v>
      </c>
      <c r="BH273" s="155">
        <f t="shared" si="67"/>
        <v>0</v>
      </c>
      <c r="BI273" s="155">
        <f t="shared" si="68"/>
        <v>0</v>
      </c>
      <c r="BJ273" s="14" t="s">
        <v>164</v>
      </c>
      <c r="BK273" s="155">
        <f t="shared" si="69"/>
        <v>0</v>
      </c>
      <c r="BL273" s="14" t="s">
        <v>163</v>
      </c>
      <c r="BM273" s="154" t="s">
        <v>941</v>
      </c>
    </row>
    <row r="274" spans="1:65" s="2" customFormat="1" ht="33" customHeight="1">
      <c r="A274" s="29"/>
      <c r="B274" s="141"/>
      <c r="C274" s="142" t="s">
        <v>942</v>
      </c>
      <c r="D274" s="142" t="s">
        <v>159</v>
      </c>
      <c r="E274" s="143" t="s">
        <v>943</v>
      </c>
      <c r="F274" s="144" t="s">
        <v>944</v>
      </c>
      <c r="G274" s="145" t="s">
        <v>162</v>
      </c>
      <c r="H274" s="146">
        <v>443.56</v>
      </c>
      <c r="I274" s="147"/>
      <c r="J274" s="148">
        <f t="shared" si="60"/>
        <v>0</v>
      </c>
      <c r="K274" s="149"/>
      <c r="L274" s="30"/>
      <c r="M274" s="150" t="s">
        <v>1</v>
      </c>
      <c r="N274" s="151" t="s">
        <v>42</v>
      </c>
      <c r="O274" s="55"/>
      <c r="P274" s="152">
        <f t="shared" si="61"/>
        <v>0</v>
      </c>
      <c r="Q274" s="152">
        <v>0</v>
      </c>
      <c r="R274" s="152">
        <f t="shared" si="62"/>
        <v>0</v>
      </c>
      <c r="S274" s="152">
        <v>0</v>
      </c>
      <c r="T274" s="153">
        <f t="shared" si="6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4" t="s">
        <v>163</v>
      </c>
      <c r="AT274" s="154" t="s">
        <v>159</v>
      </c>
      <c r="AU274" s="154" t="s">
        <v>164</v>
      </c>
      <c r="AY274" s="14" t="s">
        <v>157</v>
      </c>
      <c r="BE274" s="155">
        <f t="shared" si="64"/>
        <v>0</v>
      </c>
      <c r="BF274" s="155">
        <f t="shared" si="65"/>
        <v>0</v>
      </c>
      <c r="BG274" s="155">
        <f t="shared" si="66"/>
        <v>0</v>
      </c>
      <c r="BH274" s="155">
        <f t="shared" si="67"/>
        <v>0</v>
      </c>
      <c r="BI274" s="155">
        <f t="shared" si="68"/>
        <v>0</v>
      </c>
      <c r="BJ274" s="14" t="s">
        <v>164</v>
      </c>
      <c r="BK274" s="155">
        <f t="shared" si="69"/>
        <v>0</v>
      </c>
      <c r="BL274" s="14" t="s">
        <v>163</v>
      </c>
      <c r="BM274" s="154" t="s">
        <v>945</v>
      </c>
    </row>
    <row r="275" spans="1:65" s="2" customFormat="1" ht="33" customHeight="1">
      <c r="A275" s="29"/>
      <c r="B275" s="141"/>
      <c r="C275" s="142" t="s">
        <v>946</v>
      </c>
      <c r="D275" s="142" t="s">
        <v>159</v>
      </c>
      <c r="E275" s="143" t="s">
        <v>947</v>
      </c>
      <c r="F275" s="144" t="s">
        <v>948</v>
      </c>
      <c r="G275" s="145" t="s">
        <v>162</v>
      </c>
      <c r="H275" s="146">
        <v>773.54</v>
      </c>
      <c r="I275" s="147"/>
      <c r="J275" s="148">
        <f t="shared" si="60"/>
        <v>0</v>
      </c>
      <c r="K275" s="149"/>
      <c r="L275" s="30"/>
      <c r="M275" s="150" t="s">
        <v>1</v>
      </c>
      <c r="N275" s="151" t="s">
        <v>42</v>
      </c>
      <c r="O275" s="55"/>
      <c r="P275" s="152">
        <f t="shared" si="61"/>
        <v>0</v>
      </c>
      <c r="Q275" s="152">
        <v>0.00013</v>
      </c>
      <c r="R275" s="152">
        <f t="shared" si="62"/>
        <v>0.10056019999999999</v>
      </c>
      <c r="S275" s="152">
        <v>0</v>
      </c>
      <c r="T275" s="153">
        <f t="shared" si="6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4" t="s">
        <v>163</v>
      </c>
      <c r="AT275" s="154" t="s">
        <v>159</v>
      </c>
      <c r="AU275" s="154" t="s">
        <v>164</v>
      </c>
      <c r="AY275" s="14" t="s">
        <v>157</v>
      </c>
      <c r="BE275" s="155">
        <f t="shared" si="64"/>
        <v>0</v>
      </c>
      <c r="BF275" s="155">
        <f t="shared" si="65"/>
        <v>0</v>
      </c>
      <c r="BG275" s="155">
        <f t="shared" si="66"/>
        <v>0</v>
      </c>
      <c r="BH275" s="155">
        <f t="shared" si="67"/>
        <v>0</v>
      </c>
      <c r="BI275" s="155">
        <f t="shared" si="68"/>
        <v>0</v>
      </c>
      <c r="BJ275" s="14" t="s">
        <v>164</v>
      </c>
      <c r="BK275" s="155">
        <f t="shared" si="69"/>
        <v>0</v>
      </c>
      <c r="BL275" s="14" t="s">
        <v>163</v>
      </c>
      <c r="BM275" s="154" t="s">
        <v>949</v>
      </c>
    </row>
    <row r="276" spans="1:65" s="2" customFormat="1" ht="21.75" customHeight="1">
      <c r="A276" s="29"/>
      <c r="B276" s="141"/>
      <c r="C276" s="142" t="s">
        <v>950</v>
      </c>
      <c r="D276" s="142" t="s">
        <v>159</v>
      </c>
      <c r="E276" s="143" t="s">
        <v>951</v>
      </c>
      <c r="F276" s="144" t="s">
        <v>952</v>
      </c>
      <c r="G276" s="145" t="s">
        <v>162</v>
      </c>
      <c r="H276" s="146">
        <v>773.54</v>
      </c>
      <c r="I276" s="147"/>
      <c r="J276" s="148">
        <f t="shared" si="60"/>
        <v>0</v>
      </c>
      <c r="K276" s="149"/>
      <c r="L276" s="30"/>
      <c r="M276" s="150" t="s">
        <v>1</v>
      </c>
      <c r="N276" s="151" t="s">
        <v>42</v>
      </c>
      <c r="O276" s="55"/>
      <c r="P276" s="152">
        <f t="shared" si="61"/>
        <v>0</v>
      </c>
      <c r="Q276" s="152">
        <v>4E-05</v>
      </c>
      <c r="R276" s="152">
        <f t="shared" si="62"/>
        <v>0.0309416</v>
      </c>
      <c r="S276" s="152">
        <v>0</v>
      </c>
      <c r="T276" s="153">
        <f t="shared" si="6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4" t="s">
        <v>163</v>
      </c>
      <c r="AT276" s="154" t="s">
        <v>159</v>
      </c>
      <c r="AU276" s="154" t="s">
        <v>164</v>
      </c>
      <c r="AY276" s="14" t="s">
        <v>157</v>
      </c>
      <c r="BE276" s="155">
        <f t="shared" si="64"/>
        <v>0</v>
      </c>
      <c r="BF276" s="155">
        <f t="shared" si="65"/>
        <v>0</v>
      </c>
      <c r="BG276" s="155">
        <f t="shared" si="66"/>
        <v>0</v>
      </c>
      <c r="BH276" s="155">
        <f t="shared" si="67"/>
        <v>0</v>
      </c>
      <c r="BI276" s="155">
        <f t="shared" si="68"/>
        <v>0</v>
      </c>
      <c r="BJ276" s="14" t="s">
        <v>164</v>
      </c>
      <c r="BK276" s="155">
        <f t="shared" si="69"/>
        <v>0</v>
      </c>
      <c r="BL276" s="14" t="s">
        <v>163</v>
      </c>
      <c r="BM276" s="154" t="s">
        <v>953</v>
      </c>
    </row>
    <row r="277" spans="1:65" s="2" customFormat="1" ht="33" customHeight="1">
      <c r="A277" s="29"/>
      <c r="B277" s="141"/>
      <c r="C277" s="142" t="s">
        <v>954</v>
      </c>
      <c r="D277" s="142" t="s">
        <v>159</v>
      </c>
      <c r="E277" s="143" t="s">
        <v>955</v>
      </c>
      <c r="F277" s="144" t="s">
        <v>956</v>
      </c>
      <c r="G277" s="145" t="s">
        <v>168</v>
      </c>
      <c r="H277" s="146">
        <v>33.6</v>
      </c>
      <c r="I277" s="147"/>
      <c r="J277" s="148">
        <f t="shared" si="60"/>
        <v>0</v>
      </c>
      <c r="K277" s="149"/>
      <c r="L277" s="30"/>
      <c r="M277" s="150" t="s">
        <v>1</v>
      </c>
      <c r="N277" s="151" t="s">
        <v>42</v>
      </c>
      <c r="O277" s="55"/>
      <c r="P277" s="152">
        <f t="shared" si="61"/>
        <v>0</v>
      </c>
      <c r="Q277" s="152">
        <v>0.00052</v>
      </c>
      <c r="R277" s="152">
        <f t="shared" si="62"/>
        <v>0.017471999999999998</v>
      </c>
      <c r="S277" s="152">
        <v>0</v>
      </c>
      <c r="T277" s="153">
        <f t="shared" si="6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4" t="s">
        <v>163</v>
      </c>
      <c r="AT277" s="154" t="s">
        <v>159</v>
      </c>
      <c r="AU277" s="154" t="s">
        <v>164</v>
      </c>
      <c r="AY277" s="14" t="s">
        <v>157</v>
      </c>
      <c r="BE277" s="155">
        <f t="shared" si="64"/>
        <v>0</v>
      </c>
      <c r="BF277" s="155">
        <f t="shared" si="65"/>
        <v>0</v>
      </c>
      <c r="BG277" s="155">
        <f t="shared" si="66"/>
        <v>0</v>
      </c>
      <c r="BH277" s="155">
        <f t="shared" si="67"/>
        <v>0</v>
      </c>
      <c r="BI277" s="155">
        <f t="shared" si="68"/>
        <v>0</v>
      </c>
      <c r="BJ277" s="14" t="s">
        <v>164</v>
      </c>
      <c r="BK277" s="155">
        <f t="shared" si="69"/>
        <v>0</v>
      </c>
      <c r="BL277" s="14" t="s">
        <v>163</v>
      </c>
      <c r="BM277" s="154" t="s">
        <v>957</v>
      </c>
    </row>
    <row r="278" spans="1:65" s="2" customFormat="1" ht="21.75" customHeight="1">
      <c r="A278" s="29"/>
      <c r="B278" s="141"/>
      <c r="C278" s="156" t="s">
        <v>958</v>
      </c>
      <c r="D278" s="156" t="s">
        <v>176</v>
      </c>
      <c r="E278" s="157" t="s">
        <v>959</v>
      </c>
      <c r="F278" s="158" t="s">
        <v>960</v>
      </c>
      <c r="G278" s="159" t="s">
        <v>174</v>
      </c>
      <c r="H278" s="160">
        <v>0.03</v>
      </c>
      <c r="I278" s="161"/>
      <c r="J278" s="162">
        <f t="shared" si="60"/>
        <v>0</v>
      </c>
      <c r="K278" s="163"/>
      <c r="L278" s="164"/>
      <c r="M278" s="165" t="s">
        <v>1</v>
      </c>
      <c r="N278" s="166" t="s">
        <v>42</v>
      </c>
      <c r="O278" s="55"/>
      <c r="P278" s="152">
        <f t="shared" si="61"/>
        <v>0</v>
      </c>
      <c r="Q278" s="152">
        <v>1</v>
      </c>
      <c r="R278" s="152">
        <f t="shared" si="62"/>
        <v>0.03</v>
      </c>
      <c r="S278" s="152">
        <v>0</v>
      </c>
      <c r="T278" s="153">
        <f t="shared" si="6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4" t="s">
        <v>179</v>
      </c>
      <c r="AT278" s="154" t="s">
        <v>176</v>
      </c>
      <c r="AU278" s="154" t="s">
        <v>164</v>
      </c>
      <c r="AY278" s="14" t="s">
        <v>157</v>
      </c>
      <c r="BE278" s="155">
        <f t="shared" si="64"/>
        <v>0</v>
      </c>
      <c r="BF278" s="155">
        <f t="shared" si="65"/>
        <v>0</v>
      </c>
      <c r="BG278" s="155">
        <f t="shared" si="66"/>
        <v>0</v>
      </c>
      <c r="BH278" s="155">
        <f t="shared" si="67"/>
        <v>0</v>
      </c>
      <c r="BI278" s="155">
        <f t="shared" si="68"/>
        <v>0</v>
      </c>
      <c r="BJ278" s="14" t="s">
        <v>164</v>
      </c>
      <c r="BK278" s="155">
        <f t="shared" si="69"/>
        <v>0</v>
      </c>
      <c r="BL278" s="14" t="s">
        <v>163</v>
      </c>
      <c r="BM278" s="154" t="s">
        <v>961</v>
      </c>
    </row>
    <row r="279" spans="2:63" s="12" customFormat="1" ht="22.9" customHeight="1">
      <c r="B279" s="128"/>
      <c r="D279" s="129" t="s">
        <v>75</v>
      </c>
      <c r="E279" s="139" t="s">
        <v>326</v>
      </c>
      <c r="F279" s="139" t="s">
        <v>327</v>
      </c>
      <c r="I279" s="131"/>
      <c r="J279" s="140">
        <f>BK279</f>
        <v>0</v>
      </c>
      <c r="L279" s="128"/>
      <c r="M279" s="133"/>
      <c r="N279" s="134"/>
      <c r="O279" s="134"/>
      <c r="P279" s="135">
        <f>P280</f>
        <v>0</v>
      </c>
      <c r="Q279" s="134"/>
      <c r="R279" s="135">
        <f>R280</f>
        <v>0</v>
      </c>
      <c r="S279" s="134"/>
      <c r="T279" s="136">
        <f>T280</f>
        <v>0</v>
      </c>
      <c r="AR279" s="129" t="s">
        <v>84</v>
      </c>
      <c r="AT279" s="137" t="s">
        <v>75</v>
      </c>
      <c r="AU279" s="137" t="s">
        <v>84</v>
      </c>
      <c r="AY279" s="129" t="s">
        <v>157</v>
      </c>
      <c r="BK279" s="138">
        <f>BK280</f>
        <v>0</v>
      </c>
    </row>
    <row r="280" spans="1:65" s="2" customFormat="1" ht="16.5" customHeight="1">
      <c r="A280" s="29"/>
      <c r="B280" s="141"/>
      <c r="C280" s="142" t="s">
        <v>962</v>
      </c>
      <c r="D280" s="142" t="s">
        <v>159</v>
      </c>
      <c r="E280" s="143" t="s">
        <v>963</v>
      </c>
      <c r="F280" s="144" t="s">
        <v>964</v>
      </c>
      <c r="G280" s="145" t="s">
        <v>174</v>
      </c>
      <c r="H280" s="146">
        <v>740.681</v>
      </c>
      <c r="I280" s="147"/>
      <c r="J280" s="148">
        <f>ROUND(I280*H280,2)</f>
        <v>0</v>
      </c>
      <c r="K280" s="149"/>
      <c r="L280" s="30"/>
      <c r="M280" s="150" t="s">
        <v>1</v>
      </c>
      <c r="N280" s="151" t="s">
        <v>42</v>
      </c>
      <c r="O280" s="55"/>
      <c r="P280" s="152">
        <f>O280*H280</f>
        <v>0</v>
      </c>
      <c r="Q280" s="152">
        <v>0</v>
      </c>
      <c r="R280" s="152">
        <f>Q280*H280</f>
        <v>0</v>
      </c>
      <c r="S280" s="152">
        <v>0</v>
      </c>
      <c r="T280" s="153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4" t="s">
        <v>163</v>
      </c>
      <c r="AT280" s="154" t="s">
        <v>159</v>
      </c>
      <c r="AU280" s="154" t="s">
        <v>164</v>
      </c>
      <c r="AY280" s="14" t="s">
        <v>157</v>
      </c>
      <c r="BE280" s="155">
        <f>IF(N280="základní",J280,0)</f>
        <v>0</v>
      </c>
      <c r="BF280" s="155">
        <f>IF(N280="snížená",J280,0)</f>
        <v>0</v>
      </c>
      <c r="BG280" s="155">
        <f>IF(N280="zákl. přenesená",J280,0)</f>
        <v>0</v>
      </c>
      <c r="BH280" s="155">
        <f>IF(N280="sníž. přenesená",J280,0)</f>
        <v>0</v>
      </c>
      <c r="BI280" s="155">
        <f>IF(N280="nulová",J280,0)</f>
        <v>0</v>
      </c>
      <c r="BJ280" s="14" t="s">
        <v>164</v>
      </c>
      <c r="BK280" s="155">
        <f>ROUND(I280*H280,2)</f>
        <v>0</v>
      </c>
      <c r="BL280" s="14" t="s">
        <v>163</v>
      </c>
      <c r="BM280" s="154" t="s">
        <v>965</v>
      </c>
    </row>
    <row r="281" spans="2:63" s="12" customFormat="1" ht="25.9" customHeight="1">
      <c r="B281" s="128"/>
      <c r="D281" s="129" t="s">
        <v>75</v>
      </c>
      <c r="E281" s="130" t="s">
        <v>332</v>
      </c>
      <c r="F281" s="130" t="s">
        <v>333</v>
      </c>
      <c r="I281" s="131"/>
      <c r="J281" s="132">
        <f>BK281</f>
        <v>0</v>
      </c>
      <c r="L281" s="128"/>
      <c r="M281" s="133"/>
      <c r="N281" s="134"/>
      <c r="O281" s="134"/>
      <c r="P281" s="135">
        <f>P282+P296+P315+P343+P347+P367+P390+P408+P427+P465+P472+P491+P501+P520+P533+P537</f>
        <v>0</v>
      </c>
      <c r="Q281" s="134"/>
      <c r="R281" s="135">
        <f>R282+R296+R315+R343+R347+R367+R390+R408+R427+R465+R472+R491+R501+R520+R533+R537</f>
        <v>74.38707160999999</v>
      </c>
      <c r="S281" s="134"/>
      <c r="T281" s="136">
        <f>T282+T296+T315+T343+T347+T367+T390+T408+T427+T465+T472+T491+T501+T520+T533+T537</f>
        <v>0.152409</v>
      </c>
      <c r="AR281" s="129" t="s">
        <v>164</v>
      </c>
      <c r="AT281" s="137" t="s">
        <v>75</v>
      </c>
      <c r="AU281" s="137" t="s">
        <v>76</v>
      </c>
      <c r="AY281" s="129" t="s">
        <v>157</v>
      </c>
      <c r="BK281" s="138">
        <f>BK282+BK296+BK315+BK343+BK347+BK367+BK390+BK408+BK427+BK465+BK472+BK491+BK501+BK520+BK533+BK537</f>
        <v>0</v>
      </c>
    </row>
    <row r="282" spans="2:63" s="12" customFormat="1" ht="22.9" customHeight="1">
      <c r="B282" s="128"/>
      <c r="D282" s="129" t="s">
        <v>75</v>
      </c>
      <c r="E282" s="139" t="s">
        <v>966</v>
      </c>
      <c r="F282" s="139" t="s">
        <v>967</v>
      </c>
      <c r="I282" s="131"/>
      <c r="J282" s="140">
        <f>BK282</f>
        <v>0</v>
      </c>
      <c r="L282" s="128"/>
      <c r="M282" s="133"/>
      <c r="N282" s="134"/>
      <c r="O282" s="134"/>
      <c r="P282" s="135">
        <f>SUM(P283:P295)</f>
        <v>0</v>
      </c>
      <c r="Q282" s="134"/>
      <c r="R282" s="135">
        <f>SUM(R283:R295)</f>
        <v>0.9748042</v>
      </c>
      <c r="S282" s="134"/>
      <c r="T282" s="136">
        <f>SUM(T283:T295)</f>
        <v>0</v>
      </c>
      <c r="AR282" s="129" t="s">
        <v>164</v>
      </c>
      <c r="AT282" s="137" t="s">
        <v>75</v>
      </c>
      <c r="AU282" s="137" t="s">
        <v>84</v>
      </c>
      <c r="AY282" s="129" t="s">
        <v>157</v>
      </c>
      <c r="BK282" s="138">
        <f>SUM(BK283:BK295)</f>
        <v>0</v>
      </c>
    </row>
    <row r="283" spans="1:65" s="2" customFormat="1" ht="21.75" customHeight="1">
      <c r="A283" s="29"/>
      <c r="B283" s="141"/>
      <c r="C283" s="142" t="s">
        <v>968</v>
      </c>
      <c r="D283" s="142" t="s">
        <v>159</v>
      </c>
      <c r="E283" s="143" t="s">
        <v>969</v>
      </c>
      <c r="F283" s="144" t="s">
        <v>970</v>
      </c>
      <c r="G283" s="145" t="s">
        <v>162</v>
      </c>
      <c r="H283" s="146">
        <v>35.75</v>
      </c>
      <c r="I283" s="147"/>
      <c r="J283" s="148">
        <f aca="true" t="shared" si="70" ref="J283:J295">ROUND(I283*H283,2)</f>
        <v>0</v>
      </c>
      <c r="K283" s="149"/>
      <c r="L283" s="30"/>
      <c r="M283" s="150" t="s">
        <v>1</v>
      </c>
      <c r="N283" s="151" t="s">
        <v>42</v>
      </c>
      <c r="O283" s="55"/>
      <c r="P283" s="152">
        <f aca="true" t="shared" si="71" ref="P283:P295">O283*H283</f>
        <v>0</v>
      </c>
      <c r="Q283" s="152">
        <v>0</v>
      </c>
      <c r="R283" s="152">
        <f aca="true" t="shared" si="72" ref="R283:R295">Q283*H283</f>
        <v>0</v>
      </c>
      <c r="S283" s="152">
        <v>0</v>
      </c>
      <c r="T283" s="153">
        <f aca="true" t="shared" si="73" ref="T283:T295"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4" t="s">
        <v>223</v>
      </c>
      <c r="AT283" s="154" t="s">
        <v>159</v>
      </c>
      <c r="AU283" s="154" t="s">
        <v>164</v>
      </c>
      <c r="AY283" s="14" t="s">
        <v>157</v>
      </c>
      <c r="BE283" s="155">
        <f aca="true" t="shared" si="74" ref="BE283:BE295">IF(N283="základní",J283,0)</f>
        <v>0</v>
      </c>
      <c r="BF283" s="155">
        <f aca="true" t="shared" si="75" ref="BF283:BF295">IF(N283="snížená",J283,0)</f>
        <v>0</v>
      </c>
      <c r="BG283" s="155">
        <f aca="true" t="shared" si="76" ref="BG283:BG295">IF(N283="zákl. přenesená",J283,0)</f>
        <v>0</v>
      </c>
      <c r="BH283" s="155">
        <f aca="true" t="shared" si="77" ref="BH283:BH295">IF(N283="sníž. přenesená",J283,0)</f>
        <v>0</v>
      </c>
      <c r="BI283" s="155">
        <f aca="true" t="shared" si="78" ref="BI283:BI295">IF(N283="nulová",J283,0)</f>
        <v>0</v>
      </c>
      <c r="BJ283" s="14" t="s">
        <v>164</v>
      </c>
      <c r="BK283" s="155">
        <f aca="true" t="shared" si="79" ref="BK283:BK295">ROUND(I283*H283,2)</f>
        <v>0</v>
      </c>
      <c r="BL283" s="14" t="s">
        <v>223</v>
      </c>
      <c r="BM283" s="154" t="s">
        <v>971</v>
      </c>
    </row>
    <row r="284" spans="1:65" s="2" customFormat="1" ht="16.5" customHeight="1">
      <c r="A284" s="29"/>
      <c r="B284" s="141"/>
      <c r="C284" s="156" t="s">
        <v>972</v>
      </c>
      <c r="D284" s="156" t="s">
        <v>176</v>
      </c>
      <c r="E284" s="157" t="s">
        <v>973</v>
      </c>
      <c r="F284" s="158" t="s">
        <v>974</v>
      </c>
      <c r="G284" s="159" t="s">
        <v>174</v>
      </c>
      <c r="H284" s="160">
        <v>0.011</v>
      </c>
      <c r="I284" s="161"/>
      <c r="J284" s="162">
        <f t="shared" si="70"/>
        <v>0</v>
      </c>
      <c r="K284" s="163"/>
      <c r="L284" s="164"/>
      <c r="M284" s="165" t="s">
        <v>1</v>
      </c>
      <c r="N284" s="166" t="s">
        <v>42</v>
      </c>
      <c r="O284" s="55"/>
      <c r="P284" s="152">
        <f t="shared" si="71"/>
        <v>0</v>
      </c>
      <c r="Q284" s="152">
        <v>1</v>
      </c>
      <c r="R284" s="152">
        <f t="shared" si="72"/>
        <v>0.011</v>
      </c>
      <c r="S284" s="152">
        <v>0</v>
      </c>
      <c r="T284" s="153">
        <f t="shared" si="7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4" t="s">
        <v>286</v>
      </c>
      <c r="AT284" s="154" t="s">
        <v>176</v>
      </c>
      <c r="AU284" s="154" t="s">
        <v>164</v>
      </c>
      <c r="AY284" s="14" t="s">
        <v>157</v>
      </c>
      <c r="BE284" s="155">
        <f t="shared" si="74"/>
        <v>0</v>
      </c>
      <c r="BF284" s="155">
        <f t="shared" si="75"/>
        <v>0</v>
      </c>
      <c r="BG284" s="155">
        <f t="shared" si="76"/>
        <v>0</v>
      </c>
      <c r="BH284" s="155">
        <f t="shared" si="77"/>
        <v>0</v>
      </c>
      <c r="BI284" s="155">
        <f t="shared" si="78"/>
        <v>0</v>
      </c>
      <c r="BJ284" s="14" t="s">
        <v>164</v>
      </c>
      <c r="BK284" s="155">
        <f t="shared" si="79"/>
        <v>0</v>
      </c>
      <c r="BL284" s="14" t="s">
        <v>223</v>
      </c>
      <c r="BM284" s="154" t="s">
        <v>975</v>
      </c>
    </row>
    <row r="285" spans="1:65" s="2" customFormat="1" ht="21.75" customHeight="1">
      <c r="A285" s="29"/>
      <c r="B285" s="141"/>
      <c r="C285" s="142" t="s">
        <v>976</v>
      </c>
      <c r="D285" s="142" t="s">
        <v>159</v>
      </c>
      <c r="E285" s="143" t="s">
        <v>977</v>
      </c>
      <c r="F285" s="144" t="s">
        <v>978</v>
      </c>
      <c r="G285" s="145" t="s">
        <v>162</v>
      </c>
      <c r="H285" s="146">
        <v>43.55</v>
      </c>
      <c r="I285" s="147"/>
      <c r="J285" s="148">
        <f t="shared" si="70"/>
        <v>0</v>
      </c>
      <c r="K285" s="149"/>
      <c r="L285" s="30"/>
      <c r="M285" s="150" t="s">
        <v>1</v>
      </c>
      <c r="N285" s="151" t="s">
        <v>42</v>
      </c>
      <c r="O285" s="55"/>
      <c r="P285" s="152">
        <f t="shared" si="71"/>
        <v>0</v>
      </c>
      <c r="Q285" s="152">
        <v>0</v>
      </c>
      <c r="R285" s="152">
        <f t="shared" si="72"/>
        <v>0</v>
      </c>
      <c r="S285" s="152">
        <v>0</v>
      </c>
      <c r="T285" s="153">
        <f t="shared" si="7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4" t="s">
        <v>223</v>
      </c>
      <c r="AT285" s="154" t="s">
        <v>159</v>
      </c>
      <c r="AU285" s="154" t="s">
        <v>164</v>
      </c>
      <c r="AY285" s="14" t="s">
        <v>157</v>
      </c>
      <c r="BE285" s="155">
        <f t="shared" si="74"/>
        <v>0</v>
      </c>
      <c r="BF285" s="155">
        <f t="shared" si="75"/>
        <v>0</v>
      </c>
      <c r="BG285" s="155">
        <f t="shared" si="76"/>
        <v>0</v>
      </c>
      <c r="BH285" s="155">
        <f t="shared" si="77"/>
        <v>0</v>
      </c>
      <c r="BI285" s="155">
        <f t="shared" si="78"/>
        <v>0</v>
      </c>
      <c r="BJ285" s="14" t="s">
        <v>164</v>
      </c>
      <c r="BK285" s="155">
        <f t="shared" si="79"/>
        <v>0</v>
      </c>
      <c r="BL285" s="14" t="s">
        <v>223</v>
      </c>
      <c r="BM285" s="154" t="s">
        <v>979</v>
      </c>
    </row>
    <row r="286" spans="1:65" s="2" customFormat="1" ht="16.5" customHeight="1">
      <c r="A286" s="29"/>
      <c r="B286" s="141"/>
      <c r="C286" s="156" t="s">
        <v>980</v>
      </c>
      <c r="D286" s="156" t="s">
        <v>176</v>
      </c>
      <c r="E286" s="157" t="s">
        <v>973</v>
      </c>
      <c r="F286" s="158" t="s">
        <v>974</v>
      </c>
      <c r="G286" s="159" t="s">
        <v>174</v>
      </c>
      <c r="H286" s="160">
        <v>0.015</v>
      </c>
      <c r="I286" s="161"/>
      <c r="J286" s="162">
        <f t="shared" si="70"/>
        <v>0</v>
      </c>
      <c r="K286" s="163"/>
      <c r="L286" s="164"/>
      <c r="M286" s="165" t="s">
        <v>1</v>
      </c>
      <c r="N286" s="166" t="s">
        <v>42</v>
      </c>
      <c r="O286" s="55"/>
      <c r="P286" s="152">
        <f t="shared" si="71"/>
        <v>0</v>
      </c>
      <c r="Q286" s="152">
        <v>1</v>
      </c>
      <c r="R286" s="152">
        <f t="shared" si="72"/>
        <v>0.015</v>
      </c>
      <c r="S286" s="152">
        <v>0</v>
      </c>
      <c r="T286" s="153">
        <f t="shared" si="7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4" t="s">
        <v>286</v>
      </c>
      <c r="AT286" s="154" t="s">
        <v>176</v>
      </c>
      <c r="AU286" s="154" t="s">
        <v>164</v>
      </c>
      <c r="AY286" s="14" t="s">
        <v>157</v>
      </c>
      <c r="BE286" s="155">
        <f t="shared" si="74"/>
        <v>0</v>
      </c>
      <c r="BF286" s="155">
        <f t="shared" si="75"/>
        <v>0</v>
      </c>
      <c r="BG286" s="155">
        <f t="shared" si="76"/>
        <v>0</v>
      </c>
      <c r="BH286" s="155">
        <f t="shared" si="77"/>
        <v>0</v>
      </c>
      <c r="BI286" s="155">
        <f t="shared" si="78"/>
        <v>0</v>
      </c>
      <c r="BJ286" s="14" t="s">
        <v>164</v>
      </c>
      <c r="BK286" s="155">
        <f t="shared" si="79"/>
        <v>0</v>
      </c>
      <c r="BL286" s="14" t="s">
        <v>223</v>
      </c>
      <c r="BM286" s="154" t="s">
        <v>981</v>
      </c>
    </row>
    <row r="287" spans="1:65" s="2" customFormat="1" ht="21.75" customHeight="1">
      <c r="A287" s="29"/>
      <c r="B287" s="141"/>
      <c r="C287" s="142" t="s">
        <v>982</v>
      </c>
      <c r="D287" s="142" t="s">
        <v>159</v>
      </c>
      <c r="E287" s="143" t="s">
        <v>983</v>
      </c>
      <c r="F287" s="144" t="s">
        <v>984</v>
      </c>
      <c r="G287" s="145" t="s">
        <v>162</v>
      </c>
      <c r="H287" s="146">
        <v>71.5</v>
      </c>
      <c r="I287" s="147"/>
      <c r="J287" s="148">
        <f t="shared" si="70"/>
        <v>0</v>
      </c>
      <c r="K287" s="149"/>
      <c r="L287" s="30"/>
      <c r="M287" s="150" t="s">
        <v>1</v>
      </c>
      <c r="N287" s="151" t="s">
        <v>42</v>
      </c>
      <c r="O287" s="55"/>
      <c r="P287" s="152">
        <f t="shared" si="71"/>
        <v>0</v>
      </c>
      <c r="Q287" s="152">
        <v>0.0004</v>
      </c>
      <c r="R287" s="152">
        <f t="shared" si="72"/>
        <v>0.0286</v>
      </c>
      <c r="S287" s="152">
        <v>0</v>
      </c>
      <c r="T287" s="153">
        <f t="shared" si="7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4" t="s">
        <v>223</v>
      </c>
      <c r="AT287" s="154" t="s">
        <v>159</v>
      </c>
      <c r="AU287" s="154" t="s">
        <v>164</v>
      </c>
      <c r="AY287" s="14" t="s">
        <v>157</v>
      </c>
      <c r="BE287" s="155">
        <f t="shared" si="74"/>
        <v>0</v>
      </c>
      <c r="BF287" s="155">
        <f t="shared" si="75"/>
        <v>0</v>
      </c>
      <c r="BG287" s="155">
        <f t="shared" si="76"/>
        <v>0</v>
      </c>
      <c r="BH287" s="155">
        <f t="shared" si="77"/>
        <v>0</v>
      </c>
      <c r="BI287" s="155">
        <f t="shared" si="78"/>
        <v>0</v>
      </c>
      <c r="BJ287" s="14" t="s">
        <v>164</v>
      </c>
      <c r="BK287" s="155">
        <f t="shared" si="79"/>
        <v>0</v>
      </c>
      <c r="BL287" s="14" t="s">
        <v>223</v>
      </c>
      <c r="BM287" s="154" t="s">
        <v>985</v>
      </c>
    </row>
    <row r="288" spans="1:65" s="2" customFormat="1" ht="44.25" customHeight="1">
      <c r="A288" s="29"/>
      <c r="B288" s="141"/>
      <c r="C288" s="156" t="s">
        <v>986</v>
      </c>
      <c r="D288" s="156" t="s">
        <v>176</v>
      </c>
      <c r="E288" s="157" t="s">
        <v>987</v>
      </c>
      <c r="F288" s="158" t="s">
        <v>988</v>
      </c>
      <c r="G288" s="159" t="s">
        <v>162</v>
      </c>
      <c r="H288" s="160">
        <v>41.113</v>
      </c>
      <c r="I288" s="161"/>
      <c r="J288" s="162">
        <f t="shared" si="70"/>
        <v>0</v>
      </c>
      <c r="K288" s="163"/>
      <c r="L288" s="164"/>
      <c r="M288" s="165" t="s">
        <v>1</v>
      </c>
      <c r="N288" s="166" t="s">
        <v>42</v>
      </c>
      <c r="O288" s="55"/>
      <c r="P288" s="152">
        <f t="shared" si="71"/>
        <v>0</v>
      </c>
      <c r="Q288" s="152">
        <v>0.0054</v>
      </c>
      <c r="R288" s="152">
        <f t="shared" si="72"/>
        <v>0.22201020000000002</v>
      </c>
      <c r="S288" s="152">
        <v>0</v>
      </c>
      <c r="T288" s="153">
        <f t="shared" si="7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4" t="s">
        <v>286</v>
      </c>
      <c r="AT288" s="154" t="s">
        <v>176</v>
      </c>
      <c r="AU288" s="154" t="s">
        <v>164</v>
      </c>
      <c r="AY288" s="14" t="s">
        <v>157</v>
      </c>
      <c r="BE288" s="155">
        <f t="shared" si="74"/>
        <v>0</v>
      </c>
      <c r="BF288" s="155">
        <f t="shared" si="75"/>
        <v>0</v>
      </c>
      <c r="BG288" s="155">
        <f t="shared" si="76"/>
        <v>0</v>
      </c>
      <c r="BH288" s="155">
        <f t="shared" si="77"/>
        <v>0</v>
      </c>
      <c r="BI288" s="155">
        <f t="shared" si="78"/>
        <v>0</v>
      </c>
      <c r="BJ288" s="14" t="s">
        <v>164</v>
      </c>
      <c r="BK288" s="155">
        <f t="shared" si="79"/>
        <v>0</v>
      </c>
      <c r="BL288" s="14" t="s">
        <v>223</v>
      </c>
      <c r="BM288" s="154" t="s">
        <v>989</v>
      </c>
    </row>
    <row r="289" spans="1:65" s="2" customFormat="1" ht="33" customHeight="1">
      <c r="A289" s="29"/>
      <c r="B289" s="141"/>
      <c r="C289" s="156" t="s">
        <v>990</v>
      </c>
      <c r="D289" s="156" t="s">
        <v>176</v>
      </c>
      <c r="E289" s="157" t="s">
        <v>991</v>
      </c>
      <c r="F289" s="158" t="s">
        <v>992</v>
      </c>
      <c r="G289" s="159" t="s">
        <v>162</v>
      </c>
      <c r="H289" s="160">
        <v>35.75</v>
      </c>
      <c r="I289" s="161"/>
      <c r="J289" s="162">
        <f t="shared" si="70"/>
        <v>0</v>
      </c>
      <c r="K289" s="163"/>
      <c r="L289" s="164"/>
      <c r="M289" s="165" t="s">
        <v>1</v>
      </c>
      <c r="N289" s="166" t="s">
        <v>42</v>
      </c>
      <c r="O289" s="55"/>
      <c r="P289" s="152">
        <f t="shared" si="71"/>
        <v>0</v>
      </c>
      <c r="Q289" s="152">
        <v>0.0048</v>
      </c>
      <c r="R289" s="152">
        <f t="shared" si="72"/>
        <v>0.17159999999999997</v>
      </c>
      <c r="S289" s="152">
        <v>0</v>
      </c>
      <c r="T289" s="153">
        <f t="shared" si="7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4" t="s">
        <v>286</v>
      </c>
      <c r="AT289" s="154" t="s">
        <v>176</v>
      </c>
      <c r="AU289" s="154" t="s">
        <v>164</v>
      </c>
      <c r="AY289" s="14" t="s">
        <v>157</v>
      </c>
      <c r="BE289" s="155">
        <f t="shared" si="74"/>
        <v>0</v>
      </c>
      <c r="BF289" s="155">
        <f t="shared" si="75"/>
        <v>0</v>
      </c>
      <c r="BG289" s="155">
        <f t="shared" si="76"/>
        <v>0</v>
      </c>
      <c r="BH289" s="155">
        <f t="shared" si="77"/>
        <v>0</v>
      </c>
      <c r="BI289" s="155">
        <f t="shared" si="78"/>
        <v>0</v>
      </c>
      <c r="BJ289" s="14" t="s">
        <v>164</v>
      </c>
      <c r="BK289" s="155">
        <f t="shared" si="79"/>
        <v>0</v>
      </c>
      <c r="BL289" s="14" t="s">
        <v>223</v>
      </c>
      <c r="BM289" s="154" t="s">
        <v>993</v>
      </c>
    </row>
    <row r="290" spans="1:65" s="2" customFormat="1" ht="21.75" customHeight="1">
      <c r="A290" s="29"/>
      <c r="B290" s="141"/>
      <c r="C290" s="142" t="s">
        <v>994</v>
      </c>
      <c r="D290" s="142" t="s">
        <v>159</v>
      </c>
      <c r="E290" s="143" t="s">
        <v>995</v>
      </c>
      <c r="F290" s="144" t="s">
        <v>996</v>
      </c>
      <c r="G290" s="145" t="s">
        <v>162</v>
      </c>
      <c r="H290" s="146">
        <v>87.1</v>
      </c>
      <c r="I290" s="147"/>
      <c r="J290" s="148">
        <f t="shared" si="70"/>
        <v>0</v>
      </c>
      <c r="K290" s="149"/>
      <c r="L290" s="30"/>
      <c r="M290" s="150" t="s">
        <v>1</v>
      </c>
      <c r="N290" s="151" t="s">
        <v>42</v>
      </c>
      <c r="O290" s="55"/>
      <c r="P290" s="152">
        <f t="shared" si="71"/>
        <v>0</v>
      </c>
      <c r="Q290" s="152">
        <v>0.0004</v>
      </c>
      <c r="R290" s="152">
        <f t="shared" si="72"/>
        <v>0.034839999999999996</v>
      </c>
      <c r="S290" s="152">
        <v>0</v>
      </c>
      <c r="T290" s="153">
        <f t="shared" si="7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4" t="s">
        <v>223</v>
      </c>
      <c r="AT290" s="154" t="s">
        <v>159</v>
      </c>
      <c r="AU290" s="154" t="s">
        <v>164</v>
      </c>
      <c r="AY290" s="14" t="s">
        <v>157</v>
      </c>
      <c r="BE290" s="155">
        <f t="shared" si="74"/>
        <v>0</v>
      </c>
      <c r="BF290" s="155">
        <f t="shared" si="75"/>
        <v>0</v>
      </c>
      <c r="BG290" s="155">
        <f t="shared" si="76"/>
        <v>0</v>
      </c>
      <c r="BH290" s="155">
        <f t="shared" si="77"/>
        <v>0</v>
      </c>
      <c r="BI290" s="155">
        <f t="shared" si="78"/>
        <v>0</v>
      </c>
      <c r="BJ290" s="14" t="s">
        <v>164</v>
      </c>
      <c r="BK290" s="155">
        <f t="shared" si="79"/>
        <v>0</v>
      </c>
      <c r="BL290" s="14" t="s">
        <v>223</v>
      </c>
      <c r="BM290" s="154" t="s">
        <v>997</v>
      </c>
    </row>
    <row r="291" spans="1:65" s="2" customFormat="1" ht="44.25" customHeight="1">
      <c r="A291" s="29"/>
      <c r="B291" s="141"/>
      <c r="C291" s="156" t="s">
        <v>998</v>
      </c>
      <c r="D291" s="156" t="s">
        <v>176</v>
      </c>
      <c r="E291" s="157" t="s">
        <v>987</v>
      </c>
      <c r="F291" s="158" t="s">
        <v>988</v>
      </c>
      <c r="G291" s="159" t="s">
        <v>162</v>
      </c>
      <c r="H291" s="160">
        <v>52.26</v>
      </c>
      <c r="I291" s="161"/>
      <c r="J291" s="162">
        <f t="shared" si="70"/>
        <v>0</v>
      </c>
      <c r="K291" s="163"/>
      <c r="L291" s="164"/>
      <c r="M291" s="165" t="s">
        <v>1</v>
      </c>
      <c r="N291" s="166" t="s">
        <v>42</v>
      </c>
      <c r="O291" s="55"/>
      <c r="P291" s="152">
        <f t="shared" si="71"/>
        <v>0</v>
      </c>
      <c r="Q291" s="152">
        <v>0.0054</v>
      </c>
      <c r="R291" s="152">
        <f t="shared" si="72"/>
        <v>0.282204</v>
      </c>
      <c r="S291" s="152">
        <v>0</v>
      </c>
      <c r="T291" s="153">
        <f t="shared" si="7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4" t="s">
        <v>286</v>
      </c>
      <c r="AT291" s="154" t="s">
        <v>176</v>
      </c>
      <c r="AU291" s="154" t="s">
        <v>164</v>
      </c>
      <c r="AY291" s="14" t="s">
        <v>157</v>
      </c>
      <c r="BE291" s="155">
        <f t="shared" si="74"/>
        <v>0</v>
      </c>
      <c r="BF291" s="155">
        <f t="shared" si="75"/>
        <v>0</v>
      </c>
      <c r="BG291" s="155">
        <f t="shared" si="76"/>
        <v>0</v>
      </c>
      <c r="BH291" s="155">
        <f t="shared" si="77"/>
        <v>0</v>
      </c>
      <c r="BI291" s="155">
        <f t="shared" si="78"/>
        <v>0</v>
      </c>
      <c r="BJ291" s="14" t="s">
        <v>164</v>
      </c>
      <c r="BK291" s="155">
        <f t="shared" si="79"/>
        <v>0</v>
      </c>
      <c r="BL291" s="14" t="s">
        <v>223</v>
      </c>
      <c r="BM291" s="154" t="s">
        <v>999</v>
      </c>
    </row>
    <row r="292" spans="1:65" s="2" customFormat="1" ht="33" customHeight="1">
      <c r="A292" s="29"/>
      <c r="B292" s="141"/>
      <c r="C292" s="156" t="s">
        <v>1000</v>
      </c>
      <c r="D292" s="156" t="s">
        <v>176</v>
      </c>
      <c r="E292" s="157" t="s">
        <v>991</v>
      </c>
      <c r="F292" s="158" t="s">
        <v>992</v>
      </c>
      <c r="G292" s="159" t="s">
        <v>162</v>
      </c>
      <c r="H292" s="160">
        <v>43.55</v>
      </c>
      <c r="I292" s="161"/>
      <c r="J292" s="162">
        <f t="shared" si="70"/>
        <v>0</v>
      </c>
      <c r="K292" s="163"/>
      <c r="L292" s="164"/>
      <c r="M292" s="165" t="s">
        <v>1</v>
      </c>
      <c r="N292" s="166" t="s">
        <v>42</v>
      </c>
      <c r="O292" s="55"/>
      <c r="P292" s="152">
        <f t="shared" si="71"/>
        <v>0</v>
      </c>
      <c r="Q292" s="152">
        <v>0.0048</v>
      </c>
      <c r="R292" s="152">
        <f t="shared" si="72"/>
        <v>0.20903999999999998</v>
      </c>
      <c r="S292" s="152">
        <v>0</v>
      </c>
      <c r="T292" s="153">
        <f t="shared" si="7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4" t="s">
        <v>286</v>
      </c>
      <c r="AT292" s="154" t="s">
        <v>176</v>
      </c>
      <c r="AU292" s="154" t="s">
        <v>164</v>
      </c>
      <c r="AY292" s="14" t="s">
        <v>157</v>
      </c>
      <c r="BE292" s="155">
        <f t="shared" si="74"/>
        <v>0</v>
      </c>
      <c r="BF292" s="155">
        <f t="shared" si="75"/>
        <v>0</v>
      </c>
      <c r="BG292" s="155">
        <f t="shared" si="76"/>
        <v>0</v>
      </c>
      <c r="BH292" s="155">
        <f t="shared" si="77"/>
        <v>0</v>
      </c>
      <c r="BI292" s="155">
        <f t="shared" si="78"/>
        <v>0</v>
      </c>
      <c r="BJ292" s="14" t="s">
        <v>164</v>
      </c>
      <c r="BK292" s="155">
        <f t="shared" si="79"/>
        <v>0</v>
      </c>
      <c r="BL292" s="14" t="s">
        <v>223</v>
      </c>
      <c r="BM292" s="154" t="s">
        <v>1001</v>
      </c>
    </row>
    <row r="293" spans="1:65" s="2" customFormat="1" ht="21.75" customHeight="1">
      <c r="A293" s="29"/>
      <c r="B293" s="141"/>
      <c r="C293" s="142" t="s">
        <v>1002</v>
      </c>
      <c r="D293" s="142" t="s">
        <v>159</v>
      </c>
      <c r="E293" s="143" t="s">
        <v>1003</v>
      </c>
      <c r="F293" s="144" t="s">
        <v>1004</v>
      </c>
      <c r="G293" s="145" t="s">
        <v>289</v>
      </c>
      <c r="H293" s="146">
        <v>3</v>
      </c>
      <c r="I293" s="147"/>
      <c r="J293" s="148">
        <f t="shared" si="70"/>
        <v>0</v>
      </c>
      <c r="K293" s="149"/>
      <c r="L293" s="30"/>
      <c r="M293" s="150" t="s">
        <v>1</v>
      </c>
      <c r="N293" s="151" t="s">
        <v>42</v>
      </c>
      <c r="O293" s="55"/>
      <c r="P293" s="152">
        <f t="shared" si="71"/>
        <v>0</v>
      </c>
      <c r="Q293" s="152">
        <v>0.00017</v>
      </c>
      <c r="R293" s="152">
        <f t="shared" si="72"/>
        <v>0.00051</v>
      </c>
      <c r="S293" s="152">
        <v>0</v>
      </c>
      <c r="T293" s="153">
        <f t="shared" si="7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4" t="s">
        <v>223</v>
      </c>
      <c r="AT293" s="154" t="s">
        <v>159</v>
      </c>
      <c r="AU293" s="154" t="s">
        <v>164</v>
      </c>
      <c r="AY293" s="14" t="s">
        <v>157</v>
      </c>
      <c r="BE293" s="155">
        <f t="shared" si="74"/>
        <v>0</v>
      </c>
      <c r="BF293" s="155">
        <f t="shared" si="75"/>
        <v>0</v>
      </c>
      <c r="BG293" s="155">
        <f t="shared" si="76"/>
        <v>0</v>
      </c>
      <c r="BH293" s="155">
        <f t="shared" si="77"/>
        <v>0</v>
      </c>
      <c r="BI293" s="155">
        <f t="shared" si="78"/>
        <v>0</v>
      </c>
      <c r="BJ293" s="14" t="s">
        <v>164</v>
      </c>
      <c r="BK293" s="155">
        <f t="shared" si="79"/>
        <v>0</v>
      </c>
      <c r="BL293" s="14" t="s">
        <v>223</v>
      </c>
      <c r="BM293" s="154" t="s">
        <v>1005</v>
      </c>
    </row>
    <row r="294" spans="1:65" s="2" customFormat="1" ht="21.75" customHeight="1">
      <c r="A294" s="29"/>
      <c r="B294" s="141"/>
      <c r="C294" s="142" t="s">
        <v>1006</v>
      </c>
      <c r="D294" s="142" t="s">
        <v>159</v>
      </c>
      <c r="E294" s="143" t="s">
        <v>1007</v>
      </c>
      <c r="F294" s="144" t="s">
        <v>1008</v>
      </c>
      <c r="G294" s="145" t="s">
        <v>174</v>
      </c>
      <c r="H294" s="146">
        <v>0.975</v>
      </c>
      <c r="I294" s="147"/>
      <c r="J294" s="148">
        <f t="shared" si="70"/>
        <v>0</v>
      </c>
      <c r="K294" s="149"/>
      <c r="L294" s="30"/>
      <c r="M294" s="150" t="s">
        <v>1</v>
      </c>
      <c r="N294" s="151" t="s">
        <v>42</v>
      </c>
      <c r="O294" s="55"/>
      <c r="P294" s="152">
        <f t="shared" si="71"/>
        <v>0</v>
      </c>
      <c r="Q294" s="152">
        <v>0</v>
      </c>
      <c r="R294" s="152">
        <f t="shared" si="72"/>
        <v>0</v>
      </c>
      <c r="S294" s="152">
        <v>0</v>
      </c>
      <c r="T294" s="153">
        <f t="shared" si="7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4" t="s">
        <v>223</v>
      </c>
      <c r="AT294" s="154" t="s">
        <v>159</v>
      </c>
      <c r="AU294" s="154" t="s">
        <v>164</v>
      </c>
      <c r="AY294" s="14" t="s">
        <v>157</v>
      </c>
      <c r="BE294" s="155">
        <f t="shared" si="74"/>
        <v>0</v>
      </c>
      <c r="BF294" s="155">
        <f t="shared" si="75"/>
        <v>0</v>
      </c>
      <c r="BG294" s="155">
        <f t="shared" si="76"/>
        <v>0</v>
      </c>
      <c r="BH294" s="155">
        <f t="shared" si="77"/>
        <v>0</v>
      </c>
      <c r="BI294" s="155">
        <f t="shared" si="78"/>
        <v>0</v>
      </c>
      <c r="BJ294" s="14" t="s">
        <v>164</v>
      </c>
      <c r="BK294" s="155">
        <f t="shared" si="79"/>
        <v>0</v>
      </c>
      <c r="BL294" s="14" t="s">
        <v>223</v>
      </c>
      <c r="BM294" s="154" t="s">
        <v>1009</v>
      </c>
    </row>
    <row r="295" spans="1:65" s="2" customFormat="1" ht="21.75" customHeight="1">
      <c r="A295" s="29"/>
      <c r="B295" s="141"/>
      <c r="C295" s="142" t="s">
        <v>1010</v>
      </c>
      <c r="D295" s="142" t="s">
        <v>159</v>
      </c>
      <c r="E295" s="143" t="s">
        <v>1011</v>
      </c>
      <c r="F295" s="144" t="s">
        <v>1012</v>
      </c>
      <c r="G295" s="145" t="s">
        <v>174</v>
      </c>
      <c r="H295" s="146">
        <v>0.975</v>
      </c>
      <c r="I295" s="147"/>
      <c r="J295" s="148">
        <f t="shared" si="70"/>
        <v>0</v>
      </c>
      <c r="K295" s="149"/>
      <c r="L295" s="30"/>
      <c r="M295" s="150" t="s">
        <v>1</v>
      </c>
      <c r="N295" s="151" t="s">
        <v>42</v>
      </c>
      <c r="O295" s="55"/>
      <c r="P295" s="152">
        <f t="shared" si="71"/>
        <v>0</v>
      </c>
      <c r="Q295" s="152">
        <v>0</v>
      </c>
      <c r="R295" s="152">
        <f t="shared" si="72"/>
        <v>0</v>
      </c>
      <c r="S295" s="152">
        <v>0</v>
      </c>
      <c r="T295" s="153">
        <f t="shared" si="7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4" t="s">
        <v>223</v>
      </c>
      <c r="AT295" s="154" t="s">
        <v>159</v>
      </c>
      <c r="AU295" s="154" t="s">
        <v>164</v>
      </c>
      <c r="AY295" s="14" t="s">
        <v>157</v>
      </c>
      <c r="BE295" s="155">
        <f t="shared" si="74"/>
        <v>0</v>
      </c>
      <c r="BF295" s="155">
        <f t="shared" si="75"/>
        <v>0</v>
      </c>
      <c r="BG295" s="155">
        <f t="shared" si="76"/>
        <v>0</v>
      </c>
      <c r="BH295" s="155">
        <f t="shared" si="77"/>
        <v>0</v>
      </c>
      <c r="BI295" s="155">
        <f t="shared" si="78"/>
        <v>0</v>
      </c>
      <c r="BJ295" s="14" t="s">
        <v>164</v>
      </c>
      <c r="BK295" s="155">
        <f t="shared" si="79"/>
        <v>0</v>
      </c>
      <c r="BL295" s="14" t="s">
        <v>223</v>
      </c>
      <c r="BM295" s="154" t="s">
        <v>1013</v>
      </c>
    </row>
    <row r="296" spans="2:63" s="12" customFormat="1" ht="22.9" customHeight="1">
      <c r="B296" s="128"/>
      <c r="D296" s="129" t="s">
        <v>75</v>
      </c>
      <c r="E296" s="139" t="s">
        <v>1014</v>
      </c>
      <c r="F296" s="139" t="s">
        <v>1015</v>
      </c>
      <c r="I296" s="131"/>
      <c r="J296" s="140">
        <f>BK296</f>
        <v>0</v>
      </c>
      <c r="L296" s="128"/>
      <c r="M296" s="133"/>
      <c r="N296" s="134"/>
      <c r="O296" s="134"/>
      <c r="P296" s="135">
        <f>SUM(P297:P314)</f>
        <v>0</v>
      </c>
      <c r="Q296" s="134"/>
      <c r="R296" s="135">
        <f>SUM(R297:R314)</f>
        <v>2.5652399999999997</v>
      </c>
      <c r="S296" s="134"/>
      <c r="T296" s="136">
        <f>SUM(T297:T314)</f>
        <v>0</v>
      </c>
      <c r="AR296" s="129" t="s">
        <v>164</v>
      </c>
      <c r="AT296" s="137" t="s">
        <v>75</v>
      </c>
      <c r="AU296" s="137" t="s">
        <v>84</v>
      </c>
      <c r="AY296" s="129" t="s">
        <v>157</v>
      </c>
      <c r="BK296" s="138">
        <f>SUM(BK297:BK314)</f>
        <v>0</v>
      </c>
    </row>
    <row r="297" spans="1:65" s="2" customFormat="1" ht="33" customHeight="1">
      <c r="A297" s="29"/>
      <c r="B297" s="141"/>
      <c r="C297" s="142" t="s">
        <v>1016</v>
      </c>
      <c r="D297" s="142" t="s">
        <v>159</v>
      </c>
      <c r="E297" s="143" t="s">
        <v>1017</v>
      </c>
      <c r="F297" s="144" t="s">
        <v>1018</v>
      </c>
      <c r="G297" s="145" t="s">
        <v>162</v>
      </c>
      <c r="H297" s="146">
        <v>27.57</v>
      </c>
      <c r="I297" s="147"/>
      <c r="J297" s="148">
        <f aca="true" t="shared" si="80" ref="J297:J314">ROUND(I297*H297,2)</f>
        <v>0</v>
      </c>
      <c r="K297" s="149"/>
      <c r="L297" s="30"/>
      <c r="M297" s="150" t="s">
        <v>1</v>
      </c>
      <c r="N297" s="151" t="s">
        <v>42</v>
      </c>
      <c r="O297" s="55"/>
      <c r="P297" s="152">
        <f aca="true" t="shared" si="81" ref="P297:P314">O297*H297</f>
        <v>0</v>
      </c>
      <c r="Q297" s="152">
        <v>0.0001</v>
      </c>
      <c r="R297" s="152">
        <f aca="true" t="shared" si="82" ref="R297:R314">Q297*H297</f>
        <v>0.0027570000000000003</v>
      </c>
      <c r="S297" s="152">
        <v>0</v>
      </c>
      <c r="T297" s="153">
        <f aca="true" t="shared" si="83" ref="T297:T314"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4" t="s">
        <v>223</v>
      </c>
      <c r="AT297" s="154" t="s">
        <v>159</v>
      </c>
      <c r="AU297" s="154" t="s">
        <v>164</v>
      </c>
      <c r="AY297" s="14" t="s">
        <v>157</v>
      </c>
      <c r="BE297" s="155">
        <f aca="true" t="shared" si="84" ref="BE297:BE314">IF(N297="základní",J297,0)</f>
        <v>0</v>
      </c>
      <c r="BF297" s="155">
        <f aca="true" t="shared" si="85" ref="BF297:BF314">IF(N297="snížená",J297,0)</f>
        <v>0</v>
      </c>
      <c r="BG297" s="155">
        <f aca="true" t="shared" si="86" ref="BG297:BG314">IF(N297="zákl. přenesená",J297,0)</f>
        <v>0</v>
      </c>
      <c r="BH297" s="155">
        <f aca="true" t="shared" si="87" ref="BH297:BH314">IF(N297="sníž. přenesená",J297,0)</f>
        <v>0</v>
      </c>
      <c r="BI297" s="155">
        <f aca="true" t="shared" si="88" ref="BI297:BI314">IF(N297="nulová",J297,0)</f>
        <v>0</v>
      </c>
      <c r="BJ297" s="14" t="s">
        <v>164</v>
      </c>
      <c r="BK297" s="155">
        <f aca="true" t="shared" si="89" ref="BK297:BK314">ROUND(I297*H297,2)</f>
        <v>0</v>
      </c>
      <c r="BL297" s="14" t="s">
        <v>223</v>
      </c>
      <c r="BM297" s="154" t="s">
        <v>1019</v>
      </c>
    </row>
    <row r="298" spans="1:65" s="2" customFormat="1" ht="33" customHeight="1">
      <c r="A298" s="29"/>
      <c r="B298" s="141"/>
      <c r="C298" s="156" t="s">
        <v>1020</v>
      </c>
      <c r="D298" s="156" t="s">
        <v>176</v>
      </c>
      <c r="E298" s="157" t="s">
        <v>1021</v>
      </c>
      <c r="F298" s="158" t="s">
        <v>1022</v>
      </c>
      <c r="G298" s="159" t="s">
        <v>162</v>
      </c>
      <c r="H298" s="160">
        <v>31.706</v>
      </c>
      <c r="I298" s="161"/>
      <c r="J298" s="162">
        <f t="shared" si="80"/>
        <v>0</v>
      </c>
      <c r="K298" s="163"/>
      <c r="L298" s="164"/>
      <c r="M298" s="165" t="s">
        <v>1</v>
      </c>
      <c r="N298" s="166" t="s">
        <v>42</v>
      </c>
      <c r="O298" s="55"/>
      <c r="P298" s="152">
        <f t="shared" si="81"/>
        <v>0</v>
      </c>
      <c r="Q298" s="152">
        <v>0.0017</v>
      </c>
      <c r="R298" s="152">
        <f t="shared" si="82"/>
        <v>0.053900199999999995</v>
      </c>
      <c r="S298" s="152">
        <v>0</v>
      </c>
      <c r="T298" s="153">
        <f t="shared" si="8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4" t="s">
        <v>286</v>
      </c>
      <c r="AT298" s="154" t="s">
        <v>176</v>
      </c>
      <c r="AU298" s="154" t="s">
        <v>164</v>
      </c>
      <c r="AY298" s="14" t="s">
        <v>157</v>
      </c>
      <c r="BE298" s="155">
        <f t="shared" si="84"/>
        <v>0</v>
      </c>
      <c r="BF298" s="155">
        <f t="shared" si="85"/>
        <v>0</v>
      </c>
      <c r="BG298" s="155">
        <f t="shared" si="86"/>
        <v>0</v>
      </c>
      <c r="BH298" s="155">
        <f t="shared" si="87"/>
        <v>0</v>
      </c>
      <c r="BI298" s="155">
        <f t="shared" si="88"/>
        <v>0</v>
      </c>
      <c r="BJ298" s="14" t="s">
        <v>164</v>
      </c>
      <c r="BK298" s="155">
        <f t="shared" si="89"/>
        <v>0</v>
      </c>
      <c r="BL298" s="14" t="s">
        <v>223</v>
      </c>
      <c r="BM298" s="154" t="s">
        <v>1023</v>
      </c>
    </row>
    <row r="299" spans="1:65" s="2" customFormat="1" ht="21.75" customHeight="1">
      <c r="A299" s="29"/>
      <c r="B299" s="141"/>
      <c r="C299" s="142" t="s">
        <v>1024</v>
      </c>
      <c r="D299" s="142" t="s">
        <v>159</v>
      </c>
      <c r="E299" s="143" t="s">
        <v>1025</v>
      </c>
      <c r="F299" s="144" t="s">
        <v>1026</v>
      </c>
      <c r="G299" s="145" t="s">
        <v>162</v>
      </c>
      <c r="H299" s="146">
        <v>27.57</v>
      </c>
      <c r="I299" s="147"/>
      <c r="J299" s="148">
        <f t="shared" si="80"/>
        <v>0</v>
      </c>
      <c r="K299" s="149"/>
      <c r="L299" s="30"/>
      <c r="M299" s="150" t="s">
        <v>1</v>
      </c>
      <c r="N299" s="151" t="s">
        <v>42</v>
      </c>
      <c r="O299" s="55"/>
      <c r="P299" s="152">
        <f t="shared" si="81"/>
        <v>0</v>
      </c>
      <c r="Q299" s="152">
        <v>0</v>
      </c>
      <c r="R299" s="152">
        <f t="shared" si="82"/>
        <v>0</v>
      </c>
      <c r="S299" s="152">
        <v>0</v>
      </c>
      <c r="T299" s="153">
        <f t="shared" si="8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4" t="s">
        <v>223</v>
      </c>
      <c r="AT299" s="154" t="s">
        <v>159</v>
      </c>
      <c r="AU299" s="154" t="s">
        <v>164</v>
      </c>
      <c r="AY299" s="14" t="s">
        <v>157</v>
      </c>
      <c r="BE299" s="155">
        <f t="shared" si="84"/>
        <v>0</v>
      </c>
      <c r="BF299" s="155">
        <f t="shared" si="85"/>
        <v>0</v>
      </c>
      <c r="BG299" s="155">
        <f t="shared" si="86"/>
        <v>0</v>
      </c>
      <c r="BH299" s="155">
        <f t="shared" si="87"/>
        <v>0</v>
      </c>
      <c r="BI299" s="155">
        <f t="shared" si="88"/>
        <v>0</v>
      </c>
      <c r="BJ299" s="14" t="s">
        <v>164</v>
      </c>
      <c r="BK299" s="155">
        <f t="shared" si="89"/>
        <v>0</v>
      </c>
      <c r="BL299" s="14" t="s">
        <v>223</v>
      </c>
      <c r="BM299" s="154" t="s">
        <v>1027</v>
      </c>
    </row>
    <row r="300" spans="1:65" s="2" customFormat="1" ht="21.75" customHeight="1">
      <c r="A300" s="29"/>
      <c r="B300" s="141"/>
      <c r="C300" s="156" t="s">
        <v>1028</v>
      </c>
      <c r="D300" s="156" t="s">
        <v>176</v>
      </c>
      <c r="E300" s="157" t="s">
        <v>1029</v>
      </c>
      <c r="F300" s="158" t="s">
        <v>1030</v>
      </c>
      <c r="G300" s="159" t="s">
        <v>162</v>
      </c>
      <c r="H300" s="160">
        <v>31.706</v>
      </c>
      <c r="I300" s="161"/>
      <c r="J300" s="162">
        <f t="shared" si="80"/>
        <v>0</v>
      </c>
      <c r="K300" s="163"/>
      <c r="L300" s="164"/>
      <c r="M300" s="165" t="s">
        <v>1</v>
      </c>
      <c r="N300" s="166" t="s">
        <v>42</v>
      </c>
      <c r="O300" s="55"/>
      <c r="P300" s="152">
        <f t="shared" si="81"/>
        <v>0</v>
      </c>
      <c r="Q300" s="152">
        <v>0.0003</v>
      </c>
      <c r="R300" s="152">
        <f t="shared" si="82"/>
        <v>0.009511799999999999</v>
      </c>
      <c r="S300" s="152">
        <v>0</v>
      </c>
      <c r="T300" s="153">
        <f t="shared" si="8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4" t="s">
        <v>286</v>
      </c>
      <c r="AT300" s="154" t="s">
        <v>176</v>
      </c>
      <c r="AU300" s="154" t="s">
        <v>164</v>
      </c>
      <c r="AY300" s="14" t="s">
        <v>157</v>
      </c>
      <c r="BE300" s="155">
        <f t="shared" si="84"/>
        <v>0</v>
      </c>
      <c r="BF300" s="155">
        <f t="shared" si="85"/>
        <v>0</v>
      </c>
      <c r="BG300" s="155">
        <f t="shared" si="86"/>
        <v>0</v>
      </c>
      <c r="BH300" s="155">
        <f t="shared" si="87"/>
        <v>0</v>
      </c>
      <c r="BI300" s="155">
        <f t="shared" si="88"/>
        <v>0</v>
      </c>
      <c r="BJ300" s="14" t="s">
        <v>164</v>
      </c>
      <c r="BK300" s="155">
        <f t="shared" si="89"/>
        <v>0</v>
      </c>
      <c r="BL300" s="14" t="s">
        <v>223</v>
      </c>
      <c r="BM300" s="154" t="s">
        <v>1031</v>
      </c>
    </row>
    <row r="301" spans="1:65" s="2" customFormat="1" ht="21.75" customHeight="1">
      <c r="A301" s="29"/>
      <c r="B301" s="141"/>
      <c r="C301" s="142" t="s">
        <v>1032</v>
      </c>
      <c r="D301" s="142" t="s">
        <v>159</v>
      </c>
      <c r="E301" s="143" t="s">
        <v>1033</v>
      </c>
      <c r="F301" s="144" t="s">
        <v>1034</v>
      </c>
      <c r="G301" s="145" t="s">
        <v>162</v>
      </c>
      <c r="H301" s="146">
        <v>27.57</v>
      </c>
      <c r="I301" s="147"/>
      <c r="J301" s="148">
        <f t="shared" si="80"/>
        <v>0</v>
      </c>
      <c r="K301" s="149"/>
      <c r="L301" s="30"/>
      <c r="M301" s="150" t="s">
        <v>1</v>
      </c>
      <c r="N301" s="151" t="s">
        <v>42</v>
      </c>
      <c r="O301" s="55"/>
      <c r="P301" s="152">
        <f t="shared" si="81"/>
        <v>0</v>
      </c>
      <c r="Q301" s="152">
        <v>0</v>
      </c>
      <c r="R301" s="152">
        <f t="shared" si="82"/>
        <v>0</v>
      </c>
      <c r="S301" s="152">
        <v>0</v>
      </c>
      <c r="T301" s="153">
        <f t="shared" si="8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54" t="s">
        <v>223</v>
      </c>
      <c r="AT301" s="154" t="s">
        <v>159</v>
      </c>
      <c r="AU301" s="154" t="s">
        <v>164</v>
      </c>
      <c r="AY301" s="14" t="s">
        <v>157</v>
      </c>
      <c r="BE301" s="155">
        <f t="shared" si="84"/>
        <v>0</v>
      </c>
      <c r="BF301" s="155">
        <f t="shared" si="85"/>
        <v>0</v>
      </c>
      <c r="BG301" s="155">
        <f t="shared" si="86"/>
        <v>0</v>
      </c>
      <c r="BH301" s="155">
        <f t="shared" si="87"/>
        <v>0</v>
      </c>
      <c r="BI301" s="155">
        <f t="shared" si="88"/>
        <v>0</v>
      </c>
      <c r="BJ301" s="14" t="s">
        <v>164</v>
      </c>
      <c r="BK301" s="155">
        <f t="shared" si="89"/>
        <v>0</v>
      </c>
      <c r="BL301" s="14" t="s">
        <v>223</v>
      </c>
      <c r="BM301" s="154" t="s">
        <v>1035</v>
      </c>
    </row>
    <row r="302" spans="1:65" s="2" customFormat="1" ht="21.75" customHeight="1">
      <c r="A302" s="29"/>
      <c r="B302" s="141"/>
      <c r="C302" s="156" t="s">
        <v>1036</v>
      </c>
      <c r="D302" s="156" t="s">
        <v>176</v>
      </c>
      <c r="E302" s="157" t="s">
        <v>1037</v>
      </c>
      <c r="F302" s="158" t="s">
        <v>1038</v>
      </c>
      <c r="G302" s="159" t="s">
        <v>162</v>
      </c>
      <c r="H302" s="160">
        <v>31.706</v>
      </c>
      <c r="I302" s="161"/>
      <c r="J302" s="162">
        <f t="shared" si="80"/>
        <v>0</v>
      </c>
      <c r="K302" s="163"/>
      <c r="L302" s="164"/>
      <c r="M302" s="165" t="s">
        <v>1</v>
      </c>
      <c r="N302" s="166" t="s">
        <v>42</v>
      </c>
      <c r="O302" s="55"/>
      <c r="P302" s="152">
        <f t="shared" si="81"/>
        <v>0</v>
      </c>
      <c r="Q302" s="152">
        <v>0.0003</v>
      </c>
      <c r="R302" s="152">
        <f t="shared" si="82"/>
        <v>0.009511799999999999</v>
      </c>
      <c r="S302" s="152">
        <v>0</v>
      </c>
      <c r="T302" s="153">
        <f t="shared" si="8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4" t="s">
        <v>286</v>
      </c>
      <c r="AT302" s="154" t="s">
        <v>176</v>
      </c>
      <c r="AU302" s="154" t="s">
        <v>164</v>
      </c>
      <c r="AY302" s="14" t="s">
        <v>157</v>
      </c>
      <c r="BE302" s="155">
        <f t="shared" si="84"/>
        <v>0</v>
      </c>
      <c r="BF302" s="155">
        <f t="shared" si="85"/>
        <v>0</v>
      </c>
      <c r="BG302" s="155">
        <f t="shared" si="86"/>
        <v>0</v>
      </c>
      <c r="BH302" s="155">
        <f t="shared" si="87"/>
        <v>0</v>
      </c>
      <c r="BI302" s="155">
        <f t="shared" si="88"/>
        <v>0</v>
      </c>
      <c r="BJ302" s="14" t="s">
        <v>164</v>
      </c>
      <c r="BK302" s="155">
        <f t="shared" si="89"/>
        <v>0</v>
      </c>
      <c r="BL302" s="14" t="s">
        <v>223</v>
      </c>
      <c r="BM302" s="154" t="s">
        <v>1039</v>
      </c>
    </row>
    <row r="303" spans="1:65" s="2" customFormat="1" ht="21.75" customHeight="1">
      <c r="A303" s="29"/>
      <c r="B303" s="141"/>
      <c r="C303" s="142" t="s">
        <v>1040</v>
      </c>
      <c r="D303" s="142" t="s">
        <v>159</v>
      </c>
      <c r="E303" s="143" t="s">
        <v>1041</v>
      </c>
      <c r="F303" s="144" t="s">
        <v>1042</v>
      </c>
      <c r="G303" s="145" t="s">
        <v>162</v>
      </c>
      <c r="H303" s="146">
        <v>27.57</v>
      </c>
      <c r="I303" s="147"/>
      <c r="J303" s="148">
        <f t="shared" si="80"/>
        <v>0</v>
      </c>
      <c r="K303" s="149"/>
      <c r="L303" s="30"/>
      <c r="M303" s="150" t="s">
        <v>1</v>
      </c>
      <c r="N303" s="151" t="s">
        <v>42</v>
      </c>
      <c r="O303" s="55"/>
      <c r="P303" s="152">
        <f t="shared" si="81"/>
        <v>0</v>
      </c>
      <c r="Q303" s="152">
        <v>0</v>
      </c>
      <c r="R303" s="152">
        <f t="shared" si="82"/>
        <v>0</v>
      </c>
      <c r="S303" s="152">
        <v>0</v>
      </c>
      <c r="T303" s="153">
        <f t="shared" si="8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4" t="s">
        <v>223</v>
      </c>
      <c r="AT303" s="154" t="s">
        <v>159</v>
      </c>
      <c r="AU303" s="154" t="s">
        <v>164</v>
      </c>
      <c r="AY303" s="14" t="s">
        <v>157</v>
      </c>
      <c r="BE303" s="155">
        <f t="shared" si="84"/>
        <v>0</v>
      </c>
      <c r="BF303" s="155">
        <f t="shared" si="85"/>
        <v>0</v>
      </c>
      <c r="BG303" s="155">
        <f t="shared" si="86"/>
        <v>0</v>
      </c>
      <c r="BH303" s="155">
        <f t="shared" si="87"/>
        <v>0</v>
      </c>
      <c r="BI303" s="155">
        <f t="shared" si="88"/>
        <v>0</v>
      </c>
      <c r="BJ303" s="14" t="s">
        <v>164</v>
      </c>
      <c r="BK303" s="155">
        <f t="shared" si="89"/>
        <v>0</v>
      </c>
      <c r="BL303" s="14" t="s">
        <v>223</v>
      </c>
      <c r="BM303" s="154" t="s">
        <v>1043</v>
      </c>
    </row>
    <row r="304" spans="1:65" s="2" customFormat="1" ht="21.75" customHeight="1">
      <c r="A304" s="29"/>
      <c r="B304" s="141"/>
      <c r="C304" s="156" t="s">
        <v>1044</v>
      </c>
      <c r="D304" s="156" t="s">
        <v>176</v>
      </c>
      <c r="E304" s="157" t="s">
        <v>1045</v>
      </c>
      <c r="F304" s="158" t="s">
        <v>1046</v>
      </c>
      <c r="G304" s="159" t="s">
        <v>162</v>
      </c>
      <c r="H304" s="160">
        <v>31.706</v>
      </c>
      <c r="I304" s="161"/>
      <c r="J304" s="162">
        <f t="shared" si="80"/>
        <v>0</v>
      </c>
      <c r="K304" s="163"/>
      <c r="L304" s="164"/>
      <c r="M304" s="165" t="s">
        <v>1</v>
      </c>
      <c r="N304" s="166" t="s">
        <v>42</v>
      </c>
      <c r="O304" s="55"/>
      <c r="P304" s="152">
        <f t="shared" si="81"/>
        <v>0</v>
      </c>
      <c r="Q304" s="152">
        <v>0.0002</v>
      </c>
      <c r="R304" s="152">
        <f t="shared" si="82"/>
        <v>0.0063412</v>
      </c>
      <c r="S304" s="152">
        <v>0</v>
      </c>
      <c r="T304" s="153">
        <f t="shared" si="8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54" t="s">
        <v>286</v>
      </c>
      <c r="AT304" s="154" t="s">
        <v>176</v>
      </c>
      <c r="AU304" s="154" t="s">
        <v>164</v>
      </c>
      <c r="AY304" s="14" t="s">
        <v>157</v>
      </c>
      <c r="BE304" s="155">
        <f t="shared" si="84"/>
        <v>0</v>
      </c>
      <c r="BF304" s="155">
        <f t="shared" si="85"/>
        <v>0</v>
      </c>
      <c r="BG304" s="155">
        <f t="shared" si="86"/>
        <v>0</v>
      </c>
      <c r="BH304" s="155">
        <f t="shared" si="87"/>
        <v>0</v>
      </c>
      <c r="BI304" s="155">
        <f t="shared" si="88"/>
        <v>0</v>
      </c>
      <c r="BJ304" s="14" t="s">
        <v>164</v>
      </c>
      <c r="BK304" s="155">
        <f t="shared" si="89"/>
        <v>0</v>
      </c>
      <c r="BL304" s="14" t="s">
        <v>223</v>
      </c>
      <c r="BM304" s="154" t="s">
        <v>1047</v>
      </c>
    </row>
    <row r="305" spans="1:65" s="2" customFormat="1" ht="21.75" customHeight="1">
      <c r="A305" s="29"/>
      <c r="B305" s="141"/>
      <c r="C305" s="142" t="s">
        <v>1048</v>
      </c>
      <c r="D305" s="142" t="s">
        <v>159</v>
      </c>
      <c r="E305" s="143" t="s">
        <v>1049</v>
      </c>
      <c r="F305" s="144" t="s">
        <v>1050</v>
      </c>
      <c r="G305" s="145" t="s">
        <v>289</v>
      </c>
      <c r="H305" s="146">
        <v>1</v>
      </c>
      <c r="I305" s="147"/>
      <c r="J305" s="148">
        <f t="shared" si="80"/>
        <v>0</v>
      </c>
      <c r="K305" s="149"/>
      <c r="L305" s="30"/>
      <c r="M305" s="150" t="s">
        <v>1</v>
      </c>
      <c r="N305" s="151" t="s">
        <v>42</v>
      </c>
      <c r="O305" s="55"/>
      <c r="P305" s="152">
        <f t="shared" si="81"/>
        <v>0</v>
      </c>
      <c r="Q305" s="152">
        <v>0</v>
      </c>
      <c r="R305" s="152">
        <f t="shared" si="82"/>
        <v>0</v>
      </c>
      <c r="S305" s="152">
        <v>0</v>
      </c>
      <c r="T305" s="153">
        <f t="shared" si="8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54" t="s">
        <v>223</v>
      </c>
      <c r="AT305" s="154" t="s">
        <v>159</v>
      </c>
      <c r="AU305" s="154" t="s">
        <v>164</v>
      </c>
      <c r="AY305" s="14" t="s">
        <v>157</v>
      </c>
      <c r="BE305" s="155">
        <f t="shared" si="84"/>
        <v>0</v>
      </c>
      <c r="BF305" s="155">
        <f t="shared" si="85"/>
        <v>0</v>
      </c>
      <c r="BG305" s="155">
        <f t="shared" si="86"/>
        <v>0</v>
      </c>
      <c r="BH305" s="155">
        <f t="shared" si="87"/>
        <v>0</v>
      </c>
      <c r="BI305" s="155">
        <f t="shared" si="88"/>
        <v>0</v>
      </c>
      <c r="BJ305" s="14" t="s">
        <v>164</v>
      </c>
      <c r="BK305" s="155">
        <f t="shared" si="89"/>
        <v>0</v>
      </c>
      <c r="BL305" s="14" t="s">
        <v>223</v>
      </c>
      <c r="BM305" s="154" t="s">
        <v>1051</v>
      </c>
    </row>
    <row r="306" spans="1:65" s="2" customFormat="1" ht="21.75" customHeight="1">
      <c r="A306" s="29"/>
      <c r="B306" s="141"/>
      <c r="C306" s="156" t="s">
        <v>1052</v>
      </c>
      <c r="D306" s="156" t="s">
        <v>176</v>
      </c>
      <c r="E306" s="157" t="s">
        <v>1053</v>
      </c>
      <c r="F306" s="158" t="s">
        <v>1054</v>
      </c>
      <c r="G306" s="159" t="s">
        <v>289</v>
      </c>
      <c r="H306" s="160">
        <v>1</v>
      </c>
      <c r="I306" s="161"/>
      <c r="J306" s="162">
        <f t="shared" si="80"/>
        <v>0</v>
      </c>
      <c r="K306" s="163"/>
      <c r="L306" s="164"/>
      <c r="M306" s="165" t="s">
        <v>1</v>
      </c>
      <c r="N306" s="166" t="s">
        <v>42</v>
      </c>
      <c r="O306" s="55"/>
      <c r="P306" s="152">
        <f t="shared" si="81"/>
        <v>0</v>
      </c>
      <c r="Q306" s="152">
        <v>0.0025</v>
      </c>
      <c r="R306" s="152">
        <f t="shared" si="82"/>
        <v>0.0025</v>
      </c>
      <c r="S306" s="152">
        <v>0</v>
      </c>
      <c r="T306" s="153">
        <f t="shared" si="8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4" t="s">
        <v>286</v>
      </c>
      <c r="AT306" s="154" t="s">
        <v>176</v>
      </c>
      <c r="AU306" s="154" t="s">
        <v>164</v>
      </c>
      <c r="AY306" s="14" t="s">
        <v>157</v>
      </c>
      <c r="BE306" s="155">
        <f t="shared" si="84"/>
        <v>0</v>
      </c>
      <c r="BF306" s="155">
        <f t="shared" si="85"/>
        <v>0</v>
      </c>
      <c r="BG306" s="155">
        <f t="shared" si="86"/>
        <v>0</v>
      </c>
      <c r="BH306" s="155">
        <f t="shared" si="87"/>
        <v>0</v>
      </c>
      <c r="BI306" s="155">
        <f t="shared" si="88"/>
        <v>0</v>
      </c>
      <c r="BJ306" s="14" t="s">
        <v>164</v>
      </c>
      <c r="BK306" s="155">
        <f t="shared" si="89"/>
        <v>0</v>
      </c>
      <c r="BL306" s="14" t="s">
        <v>223</v>
      </c>
      <c r="BM306" s="154" t="s">
        <v>1055</v>
      </c>
    </row>
    <row r="307" spans="1:65" s="2" customFormat="1" ht="21.75" customHeight="1">
      <c r="A307" s="29"/>
      <c r="B307" s="141"/>
      <c r="C307" s="142" t="s">
        <v>1056</v>
      </c>
      <c r="D307" s="142" t="s">
        <v>159</v>
      </c>
      <c r="E307" s="143" t="s">
        <v>1057</v>
      </c>
      <c r="F307" s="144" t="s">
        <v>1058</v>
      </c>
      <c r="G307" s="145" t="s">
        <v>162</v>
      </c>
      <c r="H307" s="146">
        <v>26.1</v>
      </c>
      <c r="I307" s="147"/>
      <c r="J307" s="148">
        <f t="shared" si="80"/>
        <v>0</v>
      </c>
      <c r="K307" s="149"/>
      <c r="L307" s="30"/>
      <c r="M307" s="150" t="s">
        <v>1</v>
      </c>
      <c r="N307" s="151" t="s">
        <v>42</v>
      </c>
      <c r="O307" s="55"/>
      <c r="P307" s="152">
        <f t="shared" si="81"/>
        <v>0</v>
      </c>
      <c r="Q307" s="152">
        <v>0</v>
      </c>
      <c r="R307" s="152">
        <f t="shared" si="82"/>
        <v>0</v>
      </c>
      <c r="S307" s="152">
        <v>0</v>
      </c>
      <c r="T307" s="153">
        <f t="shared" si="8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54" t="s">
        <v>223</v>
      </c>
      <c r="AT307" s="154" t="s">
        <v>159</v>
      </c>
      <c r="AU307" s="154" t="s">
        <v>164</v>
      </c>
      <c r="AY307" s="14" t="s">
        <v>157</v>
      </c>
      <c r="BE307" s="155">
        <f t="shared" si="84"/>
        <v>0</v>
      </c>
      <c r="BF307" s="155">
        <f t="shared" si="85"/>
        <v>0</v>
      </c>
      <c r="BG307" s="155">
        <f t="shared" si="86"/>
        <v>0</v>
      </c>
      <c r="BH307" s="155">
        <f t="shared" si="87"/>
        <v>0</v>
      </c>
      <c r="BI307" s="155">
        <f t="shared" si="88"/>
        <v>0</v>
      </c>
      <c r="BJ307" s="14" t="s">
        <v>164</v>
      </c>
      <c r="BK307" s="155">
        <f t="shared" si="89"/>
        <v>0</v>
      </c>
      <c r="BL307" s="14" t="s">
        <v>223</v>
      </c>
      <c r="BM307" s="154" t="s">
        <v>1059</v>
      </c>
    </row>
    <row r="308" spans="1:65" s="2" customFormat="1" ht="33" customHeight="1">
      <c r="A308" s="29"/>
      <c r="B308" s="141"/>
      <c r="C308" s="156" t="s">
        <v>1060</v>
      </c>
      <c r="D308" s="156" t="s">
        <v>176</v>
      </c>
      <c r="E308" s="157" t="s">
        <v>1061</v>
      </c>
      <c r="F308" s="158" t="s">
        <v>1062</v>
      </c>
      <c r="G308" s="159" t="s">
        <v>162</v>
      </c>
      <c r="H308" s="160">
        <v>28.71</v>
      </c>
      <c r="I308" s="161"/>
      <c r="J308" s="162">
        <f t="shared" si="80"/>
        <v>0</v>
      </c>
      <c r="K308" s="163"/>
      <c r="L308" s="164"/>
      <c r="M308" s="165" t="s">
        <v>1</v>
      </c>
      <c r="N308" s="166" t="s">
        <v>42</v>
      </c>
      <c r="O308" s="55"/>
      <c r="P308" s="152">
        <f t="shared" si="81"/>
        <v>0</v>
      </c>
      <c r="Q308" s="152">
        <v>0.0008</v>
      </c>
      <c r="R308" s="152">
        <f t="shared" si="82"/>
        <v>0.022968000000000002</v>
      </c>
      <c r="S308" s="152">
        <v>0</v>
      </c>
      <c r="T308" s="153">
        <f t="shared" si="8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4" t="s">
        <v>286</v>
      </c>
      <c r="AT308" s="154" t="s">
        <v>176</v>
      </c>
      <c r="AU308" s="154" t="s">
        <v>164</v>
      </c>
      <c r="AY308" s="14" t="s">
        <v>157</v>
      </c>
      <c r="BE308" s="155">
        <f t="shared" si="84"/>
        <v>0</v>
      </c>
      <c r="BF308" s="155">
        <f t="shared" si="85"/>
        <v>0</v>
      </c>
      <c r="BG308" s="155">
        <f t="shared" si="86"/>
        <v>0</v>
      </c>
      <c r="BH308" s="155">
        <f t="shared" si="87"/>
        <v>0</v>
      </c>
      <c r="BI308" s="155">
        <f t="shared" si="88"/>
        <v>0</v>
      </c>
      <c r="BJ308" s="14" t="s">
        <v>164</v>
      </c>
      <c r="BK308" s="155">
        <f t="shared" si="89"/>
        <v>0</v>
      </c>
      <c r="BL308" s="14" t="s">
        <v>223</v>
      </c>
      <c r="BM308" s="154" t="s">
        <v>1063</v>
      </c>
    </row>
    <row r="309" spans="1:65" s="2" customFormat="1" ht="21.75" customHeight="1">
      <c r="A309" s="29"/>
      <c r="B309" s="141"/>
      <c r="C309" s="142" t="s">
        <v>1064</v>
      </c>
      <c r="D309" s="142" t="s">
        <v>159</v>
      </c>
      <c r="E309" s="143" t="s">
        <v>1065</v>
      </c>
      <c r="F309" s="144" t="s">
        <v>1066</v>
      </c>
      <c r="G309" s="145" t="s">
        <v>162</v>
      </c>
      <c r="H309" s="146">
        <v>21.75</v>
      </c>
      <c r="I309" s="147"/>
      <c r="J309" s="148">
        <f t="shared" si="80"/>
        <v>0</v>
      </c>
      <c r="K309" s="149"/>
      <c r="L309" s="30"/>
      <c r="M309" s="150" t="s">
        <v>1</v>
      </c>
      <c r="N309" s="151" t="s">
        <v>42</v>
      </c>
      <c r="O309" s="55"/>
      <c r="P309" s="152">
        <f t="shared" si="81"/>
        <v>0</v>
      </c>
      <c r="Q309" s="152">
        <v>0</v>
      </c>
      <c r="R309" s="152">
        <f t="shared" si="82"/>
        <v>0</v>
      </c>
      <c r="S309" s="152">
        <v>0</v>
      </c>
      <c r="T309" s="153">
        <f t="shared" si="8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4" t="s">
        <v>223</v>
      </c>
      <c r="AT309" s="154" t="s">
        <v>159</v>
      </c>
      <c r="AU309" s="154" t="s">
        <v>164</v>
      </c>
      <c r="AY309" s="14" t="s">
        <v>157</v>
      </c>
      <c r="BE309" s="155">
        <f t="shared" si="84"/>
        <v>0</v>
      </c>
      <c r="BF309" s="155">
        <f t="shared" si="85"/>
        <v>0</v>
      </c>
      <c r="BG309" s="155">
        <f t="shared" si="86"/>
        <v>0</v>
      </c>
      <c r="BH309" s="155">
        <f t="shared" si="87"/>
        <v>0</v>
      </c>
      <c r="BI309" s="155">
        <f t="shared" si="88"/>
        <v>0</v>
      </c>
      <c r="BJ309" s="14" t="s">
        <v>164</v>
      </c>
      <c r="BK309" s="155">
        <f t="shared" si="89"/>
        <v>0</v>
      </c>
      <c r="BL309" s="14" t="s">
        <v>223</v>
      </c>
      <c r="BM309" s="154" t="s">
        <v>1067</v>
      </c>
    </row>
    <row r="310" spans="1:65" s="2" customFormat="1" ht="16.5" customHeight="1">
      <c r="A310" s="29"/>
      <c r="B310" s="141"/>
      <c r="C310" s="156" t="s">
        <v>1068</v>
      </c>
      <c r="D310" s="156" t="s">
        <v>176</v>
      </c>
      <c r="E310" s="157" t="s">
        <v>1069</v>
      </c>
      <c r="F310" s="158" t="s">
        <v>1070</v>
      </c>
      <c r="G310" s="159" t="s">
        <v>197</v>
      </c>
      <c r="H310" s="160">
        <v>4.35</v>
      </c>
      <c r="I310" s="161"/>
      <c r="J310" s="162">
        <f t="shared" si="80"/>
        <v>0</v>
      </c>
      <c r="K310" s="163"/>
      <c r="L310" s="164"/>
      <c r="M310" s="165" t="s">
        <v>1</v>
      </c>
      <c r="N310" s="166" t="s">
        <v>42</v>
      </c>
      <c r="O310" s="55"/>
      <c r="P310" s="152">
        <f t="shared" si="81"/>
        <v>0</v>
      </c>
      <c r="Q310" s="152">
        <v>0.51</v>
      </c>
      <c r="R310" s="152">
        <f t="shared" si="82"/>
        <v>2.2184999999999997</v>
      </c>
      <c r="S310" s="152">
        <v>0</v>
      </c>
      <c r="T310" s="153">
        <f t="shared" si="8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54" t="s">
        <v>286</v>
      </c>
      <c r="AT310" s="154" t="s">
        <v>176</v>
      </c>
      <c r="AU310" s="154" t="s">
        <v>164</v>
      </c>
      <c r="AY310" s="14" t="s">
        <v>157</v>
      </c>
      <c r="BE310" s="155">
        <f t="shared" si="84"/>
        <v>0</v>
      </c>
      <c r="BF310" s="155">
        <f t="shared" si="85"/>
        <v>0</v>
      </c>
      <c r="BG310" s="155">
        <f t="shared" si="86"/>
        <v>0</v>
      </c>
      <c r="BH310" s="155">
        <f t="shared" si="87"/>
        <v>0</v>
      </c>
      <c r="BI310" s="155">
        <f t="shared" si="88"/>
        <v>0</v>
      </c>
      <c r="BJ310" s="14" t="s">
        <v>164</v>
      </c>
      <c r="BK310" s="155">
        <f t="shared" si="89"/>
        <v>0</v>
      </c>
      <c r="BL310" s="14" t="s">
        <v>223</v>
      </c>
      <c r="BM310" s="154" t="s">
        <v>1071</v>
      </c>
    </row>
    <row r="311" spans="1:65" s="2" customFormat="1" ht="21.75" customHeight="1">
      <c r="A311" s="29"/>
      <c r="B311" s="141"/>
      <c r="C311" s="142" t="s">
        <v>1072</v>
      </c>
      <c r="D311" s="142" t="s">
        <v>159</v>
      </c>
      <c r="E311" s="143" t="s">
        <v>1073</v>
      </c>
      <c r="F311" s="144" t="s">
        <v>1074</v>
      </c>
      <c r="G311" s="145" t="s">
        <v>162</v>
      </c>
      <c r="H311" s="146">
        <v>21.75</v>
      </c>
      <c r="I311" s="147"/>
      <c r="J311" s="148">
        <f t="shared" si="80"/>
        <v>0</v>
      </c>
      <c r="K311" s="149"/>
      <c r="L311" s="30"/>
      <c r="M311" s="150" t="s">
        <v>1</v>
      </c>
      <c r="N311" s="151" t="s">
        <v>42</v>
      </c>
      <c r="O311" s="55"/>
      <c r="P311" s="152">
        <f t="shared" si="81"/>
        <v>0</v>
      </c>
      <c r="Q311" s="152">
        <v>0</v>
      </c>
      <c r="R311" s="152">
        <f t="shared" si="82"/>
        <v>0</v>
      </c>
      <c r="S311" s="152">
        <v>0</v>
      </c>
      <c r="T311" s="153">
        <f t="shared" si="8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54" t="s">
        <v>223</v>
      </c>
      <c r="AT311" s="154" t="s">
        <v>159</v>
      </c>
      <c r="AU311" s="154" t="s">
        <v>164</v>
      </c>
      <c r="AY311" s="14" t="s">
        <v>157</v>
      </c>
      <c r="BE311" s="155">
        <f t="shared" si="84"/>
        <v>0</v>
      </c>
      <c r="BF311" s="155">
        <f t="shared" si="85"/>
        <v>0</v>
      </c>
      <c r="BG311" s="155">
        <f t="shared" si="86"/>
        <v>0</v>
      </c>
      <c r="BH311" s="155">
        <f t="shared" si="87"/>
        <v>0</v>
      </c>
      <c r="BI311" s="155">
        <f t="shared" si="88"/>
        <v>0</v>
      </c>
      <c r="BJ311" s="14" t="s">
        <v>164</v>
      </c>
      <c r="BK311" s="155">
        <f t="shared" si="89"/>
        <v>0</v>
      </c>
      <c r="BL311" s="14" t="s">
        <v>223</v>
      </c>
      <c r="BM311" s="154" t="s">
        <v>1075</v>
      </c>
    </row>
    <row r="312" spans="1:65" s="2" customFormat="1" ht="16.5" customHeight="1">
      <c r="A312" s="29"/>
      <c r="B312" s="141"/>
      <c r="C312" s="156" t="s">
        <v>1076</v>
      </c>
      <c r="D312" s="156" t="s">
        <v>176</v>
      </c>
      <c r="E312" s="157" t="s">
        <v>1077</v>
      </c>
      <c r="F312" s="158" t="s">
        <v>1078</v>
      </c>
      <c r="G312" s="159" t="s">
        <v>162</v>
      </c>
      <c r="H312" s="160">
        <v>21.75</v>
      </c>
      <c r="I312" s="161"/>
      <c r="J312" s="162">
        <f t="shared" si="80"/>
        <v>0</v>
      </c>
      <c r="K312" s="163"/>
      <c r="L312" s="164"/>
      <c r="M312" s="165" t="s">
        <v>1</v>
      </c>
      <c r="N312" s="166" t="s">
        <v>42</v>
      </c>
      <c r="O312" s="55"/>
      <c r="P312" s="152">
        <f t="shared" si="81"/>
        <v>0</v>
      </c>
      <c r="Q312" s="152">
        <v>0.011</v>
      </c>
      <c r="R312" s="152">
        <f t="shared" si="82"/>
        <v>0.23925</v>
      </c>
      <c r="S312" s="152">
        <v>0</v>
      </c>
      <c r="T312" s="153">
        <f t="shared" si="8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54" t="s">
        <v>286</v>
      </c>
      <c r="AT312" s="154" t="s">
        <v>176</v>
      </c>
      <c r="AU312" s="154" t="s">
        <v>164</v>
      </c>
      <c r="AY312" s="14" t="s">
        <v>157</v>
      </c>
      <c r="BE312" s="155">
        <f t="shared" si="84"/>
        <v>0</v>
      </c>
      <c r="BF312" s="155">
        <f t="shared" si="85"/>
        <v>0</v>
      </c>
      <c r="BG312" s="155">
        <f t="shared" si="86"/>
        <v>0</v>
      </c>
      <c r="BH312" s="155">
        <f t="shared" si="87"/>
        <v>0</v>
      </c>
      <c r="BI312" s="155">
        <f t="shared" si="88"/>
        <v>0</v>
      </c>
      <c r="BJ312" s="14" t="s">
        <v>164</v>
      </c>
      <c r="BK312" s="155">
        <f t="shared" si="89"/>
        <v>0</v>
      </c>
      <c r="BL312" s="14" t="s">
        <v>223</v>
      </c>
      <c r="BM312" s="154" t="s">
        <v>1079</v>
      </c>
    </row>
    <row r="313" spans="1:65" s="2" customFormat="1" ht="21.75" customHeight="1">
      <c r="A313" s="29"/>
      <c r="B313" s="141"/>
      <c r="C313" s="142" t="s">
        <v>1080</v>
      </c>
      <c r="D313" s="142" t="s">
        <v>159</v>
      </c>
      <c r="E313" s="143" t="s">
        <v>1081</v>
      </c>
      <c r="F313" s="144" t="s">
        <v>1082</v>
      </c>
      <c r="G313" s="145" t="s">
        <v>174</v>
      </c>
      <c r="H313" s="146">
        <v>2.565</v>
      </c>
      <c r="I313" s="147"/>
      <c r="J313" s="148">
        <f t="shared" si="80"/>
        <v>0</v>
      </c>
      <c r="K313" s="149"/>
      <c r="L313" s="30"/>
      <c r="M313" s="150" t="s">
        <v>1</v>
      </c>
      <c r="N313" s="151" t="s">
        <v>42</v>
      </c>
      <c r="O313" s="55"/>
      <c r="P313" s="152">
        <f t="shared" si="81"/>
        <v>0</v>
      </c>
      <c r="Q313" s="152">
        <v>0</v>
      </c>
      <c r="R313" s="152">
        <f t="shared" si="82"/>
        <v>0</v>
      </c>
      <c r="S313" s="152">
        <v>0</v>
      </c>
      <c r="T313" s="153">
        <f t="shared" si="8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54" t="s">
        <v>223</v>
      </c>
      <c r="AT313" s="154" t="s">
        <v>159</v>
      </c>
      <c r="AU313" s="154" t="s">
        <v>164</v>
      </c>
      <c r="AY313" s="14" t="s">
        <v>157</v>
      </c>
      <c r="BE313" s="155">
        <f t="shared" si="84"/>
        <v>0</v>
      </c>
      <c r="BF313" s="155">
        <f t="shared" si="85"/>
        <v>0</v>
      </c>
      <c r="BG313" s="155">
        <f t="shared" si="86"/>
        <v>0</v>
      </c>
      <c r="BH313" s="155">
        <f t="shared" si="87"/>
        <v>0</v>
      </c>
      <c r="BI313" s="155">
        <f t="shared" si="88"/>
        <v>0</v>
      </c>
      <c r="BJ313" s="14" t="s">
        <v>164</v>
      </c>
      <c r="BK313" s="155">
        <f t="shared" si="89"/>
        <v>0</v>
      </c>
      <c r="BL313" s="14" t="s">
        <v>223</v>
      </c>
      <c r="BM313" s="154" t="s">
        <v>1083</v>
      </c>
    </row>
    <row r="314" spans="1:65" s="2" customFormat="1" ht="21.75" customHeight="1">
      <c r="A314" s="29"/>
      <c r="B314" s="141"/>
      <c r="C314" s="142" t="s">
        <v>1084</v>
      </c>
      <c r="D314" s="142" t="s">
        <v>159</v>
      </c>
      <c r="E314" s="143" t="s">
        <v>1085</v>
      </c>
      <c r="F314" s="144" t="s">
        <v>1086</v>
      </c>
      <c r="G314" s="145" t="s">
        <v>174</v>
      </c>
      <c r="H314" s="146">
        <v>2.565</v>
      </c>
      <c r="I314" s="147"/>
      <c r="J314" s="148">
        <f t="shared" si="80"/>
        <v>0</v>
      </c>
      <c r="K314" s="149"/>
      <c r="L314" s="30"/>
      <c r="M314" s="150" t="s">
        <v>1</v>
      </c>
      <c r="N314" s="151" t="s">
        <v>42</v>
      </c>
      <c r="O314" s="55"/>
      <c r="P314" s="152">
        <f t="shared" si="81"/>
        <v>0</v>
      </c>
      <c r="Q314" s="152">
        <v>0</v>
      </c>
      <c r="R314" s="152">
        <f t="shared" si="82"/>
        <v>0</v>
      </c>
      <c r="S314" s="152">
        <v>0</v>
      </c>
      <c r="T314" s="153">
        <f t="shared" si="8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54" t="s">
        <v>223</v>
      </c>
      <c r="AT314" s="154" t="s">
        <v>159</v>
      </c>
      <c r="AU314" s="154" t="s">
        <v>164</v>
      </c>
      <c r="AY314" s="14" t="s">
        <v>157</v>
      </c>
      <c r="BE314" s="155">
        <f t="shared" si="84"/>
        <v>0</v>
      </c>
      <c r="BF314" s="155">
        <f t="shared" si="85"/>
        <v>0</v>
      </c>
      <c r="BG314" s="155">
        <f t="shared" si="86"/>
        <v>0</v>
      </c>
      <c r="BH314" s="155">
        <f t="shared" si="87"/>
        <v>0</v>
      </c>
      <c r="BI314" s="155">
        <f t="shared" si="88"/>
        <v>0</v>
      </c>
      <c r="BJ314" s="14" t="s">
        <v>164</v>
      </c>
      <c r="BK314" s="155">
        <f t="shared" si="89"/>
        <v>0</v>
      </c>
      <c r="BL314" s="14" t="s">
        <v>223</v>
      </c>
      <c r="BM314" s="154" t="s">
        <v>1087</v>
      </c>
    </row>
    <row r="315" spans="2:63" s="12" customFormat="1" ht="22.9" customHeight="1">
      <c r="B315" s="128"/>
      <c r="D315" s="129" t="s">
        <v>75</v>
      </c>
      <c r="E315" s="139" t="s">
        <v>1088</v>
      </c>
      <c r="F315" s="139" t="s">
        <v>1089</v>
      </c>
      <c r="I315" s="131"/>
      <c r="J315" s="140">
        <f>BK315</f>
        <v>0</v>
      </c>
      <c r="L315" s="128"/>
      <c r="M315" s="133"/>
      <c r="N315" s="134"/>
      <c r="O315" s="134"/>
      <c r="P315" s="135">
        <f>SUM(P316:P342)</f>
        <v>0</v>
      </c>
      <c r="Q315" s="134"/>
      <c r="R315" s="135">
        <f>SUM(R316:R342)</f>
        <v>6.3377690300000005</v>
      </c>
      <c r="S315" s="134"/>
      <c r="T315" s="136">
        <f>SUM(T316:T342)</f>
        <v>0</v>
      </c>
      <c r="AR315" s="129" t="s">
        <v>164</v>
      </c>
      <c r="AT315" s="137" t="s">
        <v>75</v>
      </c>
      <c r="AU315" s="137" t="s">
        <v>84</v>
      </c>
      <c r="AY315" s="129" t="s">
        <v>157</v>
      </c>
      <c r="BK315" s="138">
        <f>SUM(BK316:BK342)</f>
        <v>0</v>
      </c>
    </row>
    <row r="316" spans="1:65" s="2" customFormat="1" ht="21.75" customHeight="1">
      <c r="A316" s="29"/>
      <c r="B316" s="141"/>
      <c r="C316" s="142" t="s">
        <v>1090</v>
      </c>
      <c r="D316" s="142" t="s">
        <v>159</v>
      </c>
      <c r="E316" s="143" t="s">
        <v>1091</v>
      </c>
      <c r="F316" s="144" t="s">
        <v>1092</v>
      </c>
      <c r="G316" s="145" t="s">
        <v>162</v>
      </c>
      <c r="H316" s="146">
        <v>349.766</v>
      </c>
      <c r="I316" s="147"/>
      <c r="J316" s="148">
        <f aca="true" t="shared" si="90" ref="J316:J342">ROUND(I316*H316,2)</f>
        <v>0</v>
      </c>
      <c r="K316" s="149"/>
      <c r="L316" s="30"/>
      <c r="M316" s="150" t="s">
        <v>1</v>
      </c>
      <c r="N316" s="151" t="s">
        <v>42</v>
      </c>
      <c r="O316" s="55"/>
      <c r="P316" s="152">
        <f aca="true" t="shared" si="91" ref="P316:P342">O316*H316</f>
        <v>0</v>
      </c>
      <c r="Q316" s="152">
        <v>0</v>
      </c>
      <c r="R316" s="152">
        <f aca="true" t="shared" si="92" ref="R316:R342">Q316*H316</f>
        <v>0</v>
      </c>
      <c r="S316" s="152">
        <v>0</v>
      </c>
      <c r="T316" s="153">
        <f aca="true" t="shared" si="93" ref="T316:T342"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4" t="s">
        <v>223</v>
      </c>
      <c r="AT316" s="154" t="s">
        <v>159</v>
      </c>
      <c r="AU316" s="154" t="s">
        <v>164</v>
      </c>
      <c r="AY316" s="14" t="s">
        <v>157</v>
      </c>
      <c r="BE316" s="155">
        <f aca="true" t="shared" si="94" ref="BE316:BE342">IF(N316="základní",J316,0)</f>
        <v>0</v>
      </c>
      <c r="BF316" s="155">
        <f aca="true" t="shared" si="95" ref="BF316:BF342">IF(N316="snížená",J316,0)</f>
        <v>0</v>
      </c>
      <c r="BG316" s="155">
        <f aca="true" t="shared" si="96" ref="BG316:BG342">IF(N316="zákl. přenesená",J316,0)</f>
        <v>0</v>
      </c>
      <c r="BH316" s="155">
        <f aca="true" t="shared" si="97" ref="BH316:BH342">IF(N316="sníž. přenesená",J316,0)</f>
        <v>0</v>
      </c>
      <c r="BI316" s="155">
        <f aca="true" t="shared" si="98" ref="BI316:BI342">IF(N316="nulová",J316,0)</f>
        <v>0</v>
      </c>
      <c r="BJ316" s="14" t="s">
        <v>164</v>
      </c>
      <c r="BK316" s="155">
        <f aca="true" t="shared" si="99" ref="BK316:BK342">ROUND(I316*H316,2)</f>
        <v>0</v>
      </c>
      <c r="BL316" s="14" t="s">
        <v>223</v>
      </c>
      <c r="BM316" s="154" t="s">
        <v>1093</v>
      </c>
    </row>
    <row r="317" spans="1:65" s="2" customFormat="1" ht="21.75" customHeight="1">
      <c r="A317" s="29"/>
      <c r="B317" s="141"/>
      <c r="C317" s="156" t="s">
        <v>1094</v>
      </c>
      <c r="D317" s="156" t="s">
        <v>176</v>
      </c>
      <c r="E317" s="157" t="s">
        <v>1095</v>
      </c>
      <c r="F317" s="158" t="s">
        <v>1096</v>
      </c>
      <c r="G317" s="159" t="s">
        <v>162</v>
      </c>
      <c r="H317" s="160">
        <v>27.811</v>
      </c>
      <c r="I317" s="161"/>
      <c r="J317" s="162">
        <f t="shared" si="90"/>
        <v>0</v>
      </c>
      <c r="K317" s="163"/>
      <c r="L317" s="164"/>
      <c r="M317" s="165" t="s">
        <v>1</v>
      </c>
      <c r="N317" s="166" t="s">
        <v>42</v>
      </c>
      <c r="O317" s="55"/>
      <c r="P317" s="152">
        <f t="shared" si="91"/>
        <v>0</v>
      </c>
      <c r="Q317" s="152">
        <v>0.003</v>
      </c>
      <c r="R317" s="152">
        <f t="shared" si="92"/>
        <v>0.08343300000000001</v>
      </c>
      <c r="S317" s="152">
        <v>0</v>
      </c>
      <c r="T317" s="153">
        <f t="shared" si="9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54" t="s">
        <v>286</v>
      </c>
      <c r="AT317" s="154" t="s">
        <v>176</v>
      </c>
      <c r="AU317" s="154" t="s">
        <v>164</v>
      </c>
      <c r="AY317" s="14" t="s">
        <v>157</v>
      </c>
      <c r="BE317" s="155">
        <f t="shared" si="94"/>
        <v>0</v>
      </c>
      <c r="BF317" s="155">
        <f t="shared" si="95"/>
        <v>0</v>
      </c>
      <c r="BG317" s="155">
        <f t="shared" si="96"/>
        <v>0</v>
      </c>
      <c r="BH317" s="155">
        <f t="shared" si="97"/>
        <v>0</v>
      </c>
      <c r="BI317" s="155">
        <f t="shared" si="98"/>
        <v>0</v>
      </c>
      <c r="BJ317" s="14" t="s">
        <v>164</v>
      </c>
      <c r="BK317" s="155">
        <f t="shared" si="99"/>
        <v>0</v>
      </c>
      <c r="BL317" s="14" t="s">
        <v>223</v>
      </c>
      <c r="BM317" s="154" t="s">
        <v>1097</v>
      </c>
    </row>
    <row r="318" spans="1:65" s="2" customFormat="1" ht="21.75" customHeight="1">
      <c r="A318" s="29"/>
      <c r="B318" s="141"/>
      <c r="C318" s="156" t="s">
        <v>1098</v>
      </c>
      <c r="D318" s="156" t="s">
        <v>176</v>
      </c>
      <c r="E318" s="157" t="s">
        <v>1099</v>
      </c>
      <c r="F318" s="158" t="s">
        <v>1100</v>
      </c>
      <c r="G318" s="159" t="s">
        <v>162</v>
      </c>
      <c r="H318" s="160">
        <v>44.707</v>
      </c>
      <c r="I318" s="161"/>
      <c r="J318" s="162">
        <f t="shared" si="90"/>
        <v>0</v>
      </c>
      <c r="K318" s="163"/>
      <c r="L318" s="164"/>
      <c r="M318" s="165" t="s">
        <v>1</v>
      </c>
      <c r="N318" s="166" t="s">
        <v>42</v>
      </c>
      <c r="O318" s="55"/>
      <c r="P318" s="152">
        <f t="shared" si="91"/>
        <v>0</v>
      </c>
      <c r="Q318" s="152">
        <v>0.0014</v>
      </c>
      <c r="R318" s="152">
        <f t="shared" si="92"/>
        <v>0.0625898</v>
      </c>
      <c r="S318" s="152">
        <v>0</v>
      </c>
      <c r="T318" s="153">
        <f t="shared" si="9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4" t="s">
        <v>286</v>
      </c>
      <c r="AT318" s="154" t="s">
        <v>176</v>
      </c>
      <c r="AU318" s="154" t="s">
        <v>164</v>
      </c>
      <c r="AY318" s="14" t="s">
        <v>157</v>
      </c>
      <c r="BE318" s="155">
        <f t="shared" si="94"/>
        <v>0</v>
      </c>
      <c r="BF318" s="155">
        <f t="shared" si="95"/>
        <v>0</v>
      </c>
      <c r="BG318" s="155">
        <f t="shared" si="96"/>
        <v>0</v>
      </c>
      <c r="BH318" s="155">
        <f t="shared" si="97"/>
        <v>0</v>
      </c>
      <c r="BI318" s="155">
        <f t="shared" si="98"/>
        <v>0</v>
      </c>
      <c r="BJ318" s="14" t="s">
        <v>164</v>
      </c>
      <c r="BK318" s="155">
        <f t="shared" si="99"/>
        <v>0</v>
      </c>
      <c r="BL318" s="14" t="s">
        <v>223</v>
      </c>
      <c r="BM318" s="154" t="s">
        <v>1101</v>
      </c>
    </row>
    <row r="319" spans="1:65" s="2" customFormat="1" ht="21.75" customHeight="1">
      <c r="A319" s="29"/>
      <c r="B319" s="141"/>
      <c r="C319" s="156" t="s">
        <v>1102</v>
      </c>
      <c r="D319" s="156" t="s">
        <v>176</v>
      </c>
      <c r="E319" s="157" t="s">
        <v>1103</v>
      </c>
      <c r="F319" s="158" t="s">
        <v>1104</v>
      </c>
      <c r="G319" s="159" t="s">
        <v>162</v>
      </c>
      <c r="H319" s="160">
        <v>159.824</v>
      </c>
      <c r="I319" s="161"/>
      <c r="J319" s="162">
        <f t="shared" si="90"/>
        <v>0</v>
      </c>
      <c r="K319" s="163"/>
      <c r="L319" s="164"/>
      <c r="M319" s="165" t="s">
        <v>1</v>
      </c>
      <c r="N319" s="166" t="s">
        <v>42</v>
      </c>
      <c r="O319" s="55"/>
      <c r="P319" s="152">
        <f t="shared" si="91"/>
        <v>0</v>
      </c>
      <c r="Q319" s="152">
        <v>0.0006</v>
      </c>
      <c r="R319" s="152">
        <f t="shared" si="92"/>
        <v>0.0958944</v>
      </c>
      <c r="S319" s="152">
        <v>0</v>
      </c>
      <c r="T319" s="153">
        <f t="shared" si="9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4" t="s">
        <v>286</v>
      </c>
      <c r="AT319" s="154" t="s">
        <v>176</v>
      </c>
      <c r="AU319" s="154" t="s">
        <v>164</v>
      </c>
      <c r="AY319" s="14" t="s">
        <v>157</v>
      </c>
      <c r="BE319" s="155">
        <f t="shared" si="94"/>
        <v>0</v>
      </c>
      <c r="BF319" s="155">
        <f t="shared" si="95"/>
        <v>0</v>
      </c>
      <c r="BG319" s="155">
        <f t="shared" si="96"/>
        <v>0</v>
      </c>
      <c r="BH319" s="155">
        <f t="shared" si="97"/>
        <v>0</v>
      </c>
      <c r="BI319" s="155">
        <f t="shared" si="98"/>
        <v>0</v>
      </c>
      <c r="BJ319" s="14" t="s">
        <v>164</v>
      </c>
      <c r="BK319" s="155">
        <f t="shared" si="99"/>
        <v>0</v>
      </c>
      <c r="BL319" s="14" t="s">
        <v>223</v>
      </c>
      <c r="BM319" s="154" t="s">
        <v>1105</v>
      </c>
    </row>
    <row r="320" spans="1:65" s="2" customFormat="1" ht="21.75" customHeight="1">
      <c r="A320" s="29"/>
      <c r="B320" s="141"/>
      <c r="C320" s="156" t="s">
        <v>1106</v>
      </c>
      <c r="D320" s="156" t="s">
        <v>176</v>
      </c>
      <c r="E320" s="157" t="s">
        <v>1107</v>
      </c>
      <c r="F320" s="158" t="s">
        <v>1108</v>
      </c>
      <c r="G320" s="159" t="s">
        <v>162</v>
      </c>
      <c r="H320" s="160">
        <v>204.53</v>
      </c>
      <c r="I320" s="161"/>
      <c r="J320" s="162">
        <f t="shared" si="90"/>
        <v>0</v>
      </c>
      <c r="K320" s="163"/>
      <c r="L320" s="164"/>
      <c r="M320" s="165" t="s">
        <v>1</v>
      </c>
      <c r="N320" s="166" t="s">
        <v>42</v>
      </c>
      <c r="O320" s="55"/>
      <c r="P320" s="152">
        <f t="shared" si="91"/>
        <v>0</v>
      </c>
      <c r="Q320" s="152">
        <v>0.0045</v>
      </c>
      <c r="R320" s="152">
        <f t="shared" si="92"/>
        <v>0.9203849999999999</v>
      </c>
      <c r="S320" s="152">
        <v>0</v>
      </c>
      <c r="T320" s="153">
        <f t="shared" si="9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54" t="s">
        <v>286</v>
      </c>
      <c r="AT320" s="154" t="s">
        <v>176</v>
      </c>
      <c r="AU320" s="154" t="s">
        <v>164</v>
      </c>
      <c r="AY320" s="14" t="s">
        <v>157</v>
      </c>
      <c r="BE320" s="155">
        <f t="shared" si="94"/>
        <v>0</v>
      </c>
      <c r="BF320" s="155">
        <f t="shared" si="95"/>
        <v>0</v>
      </c>
      <c r="BG320" s="155">
        <f t="shared" si="96"/>
        <v>0</v>
      </c>
      <c r="BH320" s="155">
        <f t="shared" si="97"/>
        <v>0</v>
      </c>
      <c r="BI320" s="155">
        <f t="shared" si="98"/>
        <v>0</v>
      </c>
      <c r="BJ320" s="14" t="s">
        <v>164</v>
      </c>
      <c r="BK320" s="155">
        <f t="shared" si="99"/>
        <v>0</v>
      </c>
      <c r="BL320" s="14" t="s">
        <v>223</v>
      </c>
      <c r="BM320" s="154" t="s">
        <v>1109</v>
      </c>
    </row>
    <row r="321" spans="1:65" s="2" customFormat="1" ht="21.75" customHeight="1">
      <c r="A321" s="29"/>
      <c r="B321" s="141"/>
      <c r="C321" s="142" t="s">
        <v>1110</v>
      </c>
      <c r="D321" s="142" t="s">
        <v>159</v>
      </c>
      <c r="E321" s="143" t="s">
        <v>1111</v>
      </c>
      <c r="F321" s="144" t="s">
        <v>1112</v>
      </c>
      <c r="G321" s="145" t="s">
        <v>168</v>
      </c>
      <c r="H321" s="146">
        <v>425</v>
      </c>
      <c r="I321" s="147"/>
      <c r="J321" s="148">
        <f t="shared" si="90"/>
        <v>0</v>
      </c>
      <c r="K321" s="149"/>
      <c r="L321" s="30"/>
      <c r="M321" s="150" t="s">
        <v>1</v>
      </c>
      <c r="N321" s="151" t="s">
        <v>42</v>
      </c>
      <c r="O321" s="55"/>
      <c r="P321" s="152">
        <f t="shared" si="91"/>
        <v>0</v>
      </c>
      <c r="Q321" s="152">
        <v>0</v>
      </c>
      <c r="R321" s="152">
        <f t="shared" si="92"/>
        <v>0</v>
      </c>
      <c r="S321" s="152">
        <v>0</v>
      </c>
      <c r="T321" s="153">
        <f t="shared" si="9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54" t="s">
        <v>223</v>
      </c>
      <c r="AT321" s="154" t="s">
        <v>159</v>
      </c>
      <c r="AU321" s="154" t="s">
        <v>164</v>
      </c>
      <c r="AY321" s="14" t="s">
        <v>157</v>
      </c>
      <c r="BE321" s="155">
        <f t="shared" si="94"/>
        <v>0</v>
      </c>
      <c r="BF321" s="155">
        <f t="shared" si="95"/>
        <v>0</v>
      </c>
      <c r="BG321" s="155">
        <f t="shared" si="96"/>
        <v>0</v>
      </c>
      <c r="BH321" s="155">
        <f t="shared" si="97"/>
        <v>0</v>
      </c>
      <c r="BI321" s="155">
        <f t="shared" si="98"/>
        <v>0</v>
      </c>
      <c r="BJ321" s="14" t="s">
        <v>164</v>
      </c>
      <c r="BK321" s="155">
        <f t="shared" si="99"/>
        <v>0</v>
      </c>
      <c r="BL321" s="14" t="s">
        <v>223</v>
      </c>
      <c r="BM321" s="154" t="s">
        <v>1113</v>
      </c>
    </row>
    <row r="322" spans="1:65" s="2" customFormat="1" ht="21.75" customHeight="1">
      <c r="A322" s="29"/>
      <c r="B322" s="141"/>
      <c r="C322" s="156" t="s">
        <v>1114</v>
      </c>
      <c r="D322" s="156" t="s">
        <v>176</v>
      </c>
      <c r="E322" s="157" t="s">
        <v>1115</v>
      </c>
      <c r="F322" s="158" t="s">
        <v>1116</v>
      </c>
      <c r="G322" s="159" t="s">
        <v>168</v>
      </c>
      <c r="H322" s="160">
        <v>425</v>
      </c>
      <c r="I322" s="161"/>
      <c r="J322" s="162">
        <f t="shared" si="90"/>
        <v>0</v>
      </c>
      <c r="K322" s="163"/>
      <c r="L322" s="164"/>
      <c r="M322" s="165" t="s">
        <v>1</v>
      </c>
      <c r="N322" s="166" t="s">
        <v>42</v>
      </c>
      <c r="O322" s="55"/>
      <c r="P322" s="152">
        <f t="shared" si="91"/>
        <v>0</v>
      </c>
      <c r="Q322" s="152">
        <v>5E-05</v>
      </c>
      <c r="R322" s="152">
        <f t="shared" si="92"/>
        <v>0.02125</v>
      </c>
      <c r="S322" s="152">
        <v>0</v>
      </c>
      <c r="T322" s="153">
        <f t="shared" si="9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54" t="s">
        <v>286</v>
      </c>
      <c r="AT322" s="154" t="s">
        <v>176</v>
      </c>
      <c r="AU322" s="154" t="s">
        <v>164</v>
      </c>
      <c r="AY322" s="14" t="s">
        <v>157</v>
      </c>
      <c r="BE322" s="155">
        <f t="shared" si="94"/>
        <v>0</v>
      </c>
      <c r="BF322" s="155">
        <f t="shared" si="95"/>
        <v>0</v>
      </c>
      <c r="BG322" s="155">
        <f t="shared" si="96"/>
        <v>0</v>
      </c>
      <c r="BH322" s="155">
        <f t="shared" si="97"/>
        <v>0</v>
      </c>
      <c r="BI322" s="155">
        <f t="shared" si="98"/>
        <v>0</v>
      </c>
      <c r="BJ322" s="14" t="s">
        <v>164</v>
      </c>
      <c r="BK322" s="155">
        <f t="shared" si="99"/>
        <v>0</v>
      </c>
      <c r="BL322" s="14" t="s">
        <v>223</v>
      </c>
      <c r="BM322" s="154" t="s">
        <v>1117</v>
      </c>
    </row>
    <row r="323" spans="1:65" s="2" customFormat="1" ht="33" customHeight="1">
      <c r="A323" s="29"/>
      <c r="B323" s="141"/>
      <c r="C323" s="142" t="s">
        <v>1118</v>
      </c>
      <c r="D323" s="142" t="s">
        <v>159</v>
      </c>
      <c r="E323" s="143" t="s">
        <v>1119</v>
      </c>
      <c r="F323" s="144" t="s">
        <v>1120</v>
      </c>
      <c r="G323" s="145" t="s">
        <v>162</v>
      </c>
      <c r="H323" s="146">
        <v>21.182</v>
      </c>
      <c r="I323" s="147"/>
      <c r="J323" s="148">
        <f t="shared" si="90"/>
        <v>0</v>
      </c>
      <c r="K323" s="149"/>
      <c r="L323" s="30"/>
      <c r="M323" s="150" t="s">
        <v>1</v>
      </c>
      <c r="N323" s="151" t="s">
        <v>42</v>
      </c>
      <c r="O323" s="55"/>
      <c r="P323" s="152">
        <f t="shared" si="91"/>
        <v>0</v>
      </c>
      <c r="Q323" s="152">
        <v>0.00606</v>
      </c>
      <c r="R323" s="152">
        <f t="shared" si="92"/>
        <v>0.12836292</v>
      </c>
      <c r="S323" s="152">
        <v>0</v>
      </c>
      <c r="T323" s="153">
        <f t="shared" si="9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4" t="s">
        <v>223</v>
      </c>
      <c r="AT323" s="154" t="s">
        <v>159</v>
      </c>
      <c r="AU323" s="154" t="s">
        <v>164</v>
      </c>
      <c r="AY323" s="14" t="s">
        <v>157</v>
      </c>
      <c r="BE323" s="155">
        <f t="shared" si="94"/>
        <v>0</v>
      </c>
      <c r="BF323" s="155">
        <f t="shared" si="95"/>
        <v>0</v>
      </c>
      <c r="BG323" s="155">
        <f t="shared" si="96"/>
        <v>0</v>
      </c>
      <c r="BH323" s="155">
        <f t="shared" si="97"/>
        <v>0</v>
      </c>
      <c r="BI323" s="155">
        <f t="shared" si="98"/>
        <v>0</v>
      </c>
      <c r="BJ323" s="14" t="s">
        <v>164</v>
      </c>
      <c r="BK323" s="155">
        <f t="shared" si="99"/>
        <v>0</v>
      </c>
      <c r="BL323" s="14" t="s">
        <v>223</v>
      </c>
      <c r="BM323" s="154" t="s">
        <v>1121</v>
      </c>
    </row>
    <row r="324" spans="1:65" s="2" customFormat="1" ht="21.75" customHeight="1">
      <c r="A324" s="29"/>
      <c r="B324" s="141"/>
      <c r="C324" s="156" t="s">
        <v>1122</v>
      </c>
      <c r="D324" s="156" t="s">
        <v>176</v>
      </c>
      <c r="E324" s="157" t="s">
        <v>1123</v>
      </c>
      <c r="F324" s="158" t="s">
        <v>1124</v>
      </c>
      <c r="G324" s="159" t="s">
        <v>162</v>
      </c>
      <c r="H324" s="160">
        <v>2.016</v>
      </c>
      <c r="I324" s="161"/>
      <c r="J324" s="162">
        <f t="shared" si="90"/>
        <v>0</v>
      </c>
      <c r="K324" s="163"/>
      <c r="L324" s="164"/>
      <c r="M324" s="165" t="s">
        <v>1</v>
      </c>
      <c r="N324" s="166" t="s">
        <v>42</v>
      </c>
      <c r="O324" s="55"/>
      <c r="P324" s="152">
        <f t="shared" si="91"/>
        <v>0</v>
      </c>
      <c r="Q324" s="152">
        <v>0.0024</v>
      </c>
      <c r="R324" s="152">
        <f t="shared" si="92"/>
        <v>0.0048384</v>
      </c>
      <c r="S324" s="152">
        <v>0</v>
      </c>
      <c r="T324" s="153">
        <f t="shared" si="9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54" t="s">
        <v>286</v>
      </c>
      <c r="AT324" s="154" t="s">
        <v>176</v>
      </c>
      <c r="AU324" s="154" t="s">
        <v>164</v>
      </c>
      <c r="AY324" s="14" t="s">
        <v>157</v>
      </c>
      <c r="BE324" s="155">
        <f t="shared" si="94"/>
        <v>0</v>
      </c>
      <c r="BF324" s="155">
        <f t="shared" si="95"/>
        <v>0</v>
      </c>
      <c r="BG324" s="155">
        <f t="shared" si="96"/>
        <v>0</v>
      </c>
      <c r="BH324" s="155">
        <f t="shared" si="97"/>
        <v>0</v>
      </c>
      <c r="BI324" s="155">
        <f t="shared" si="98"/>
        <v>0</v>
      </c>
      <c r="BJ324" s="14" t="s">
        <v>164</v>
      </c>
      <c r="BK324" s="155">
        <f t="shared" si="99"/>
        <v>0</v>
      </c>
      <c r="BL324" s="14" t="s">
        <v>223</v>
      </c>
      <c r="BM324" s="154" t="s">
        <v>1125</v>
      </c>
    </row>
    <row r="325" spans="1:65" s="2" customFormat="1" ht="21.75" customHeight="1">
      <c r="A325" s="29"/>
      <c r="B325" s="141"/>
      <c r="C325" s="156" t="s">
        <v>1126</v>
      </c>
      <c r="D325" s="156" t="s">
        <v>176</v>
      </c>
      <c r="E325" s="157" t="s">
        <v>1127</v>
      </c>
      <c r="F325" s="158" t="s">
        <v>1128</v>
      </c>
      <c r="G325" s="159" t="s">
        <v>162</v>
      </c>
      <c r="H325" s="160">
        <v>20.225</v>
      </c>
      <c r="I325" s="161"/>
      <c r="J325" s="162">
        <f t="shared" si="90"/>
        <v>0</v>
      </c>
      <c r="K325" s="163"/>
      <c r="L325" s="164"/>
      <c r="M325" s="165" t="s">
        <v>1</v>
      </c>
      <c r="N325" s="166" t="s">
        <v>42</v>
      </c>
      <c r="O325" s="55"/>
      <c r="P325" s="152">
        <f t="shared" si="91"/>
        <v>0</v>
      </c>
      <c r="Q325" s="152">
        <v>0.0036</v>
      </c>
      <c r="R325" s="152">
        <f t="shared" si="92"/>
        <v>0.07281</v>
      </c>
      <c r="S325" s="152">
        <v>0</v>
      </c>
      <c r="T325" s="153">
        <f t="shared" si="9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54" t="s">
        <v>286</v>
      </c>
      <c r="AT325" s="154" t="s">
        <v>176</v>
      </c>
      <c r="AU325" s="154" t="s">
        <v>164</v>
      </c>
      <c r="AY325" s="14" t="s">
        <v>157</v>
      </c>
      <c r="BE325" s="155">
        <f t="shared" si="94"/>
        <v>0</v>
      </c>
      <c r="BF325" s="155">
        <f t="shared" si="95"/>
        <v>0</v>
      </c>
      <c r="BG325" s="155">
        <f t="shared" si="96"/>
        <v>0</v>
      </c>
      <c r="BH325" s="155">
        <f t="shared" si="97"/>
        <v>0</v>
      </c>
      <c r="BI325" s="155">
        <f t="shared" si="98"/>
        <v>0</v>
      </c>
      <c r="BJ325" s="14" t="s">
        <v>164</v>
      </c>
      <c r="BK325" s="155">
        <f t="shared" si="99"/>
        <v>0</v>
      </c>
      <c r="BL325" s="14" t="s">
        <v>223</v>
      </c>
      <c r="BM325" s="154" t="s">
        <v>1129</v>
      </c>
    </row>
    <row r="326" spans="1:65" s="2" customFormat="1" ht="33" customHeight="1">
      <c r="A326" s="29"/>
      <c r="B326" s="141"/>
      <c r="C326" s="142" t="s">
        <v>1130</v>
      </c>
      <c r="D326" s="142" t="s">
        <v>159</v>
      </c>
      <c r="E326" s="143" t="s">
        <v>1131</v>
      </c>
      <c r="F326" s="144" t="s">
        <v>1132</v>
      </c>
      <c r="G326" s="145" t="s">
        <v>162</v>
      </c>
      <c r="H326" s="146">
        <v>21.75</v>
      </c>
      <c r="I326" s="147"/>
      <c r="J326" s="148">
        <f t="shared" si="90"/>
        <v>0</v>
      </c>
      <c r="K326" s="149"/>
      <c r="L326" s="30"/>
      <c r="M326" s="150" t="s">
        <v>1</v>
      </c>
      <c r="N326" s="151" t="s">
        <v>42</v>
      </c>
      <c r="O326" s="55"/>
      <c r="P326" s="152">
        <f t="shared" si="91"/>
        <v>0</v>
      </c>
      <c r="Q326" s="152">
        <v>0.00058</v>
      </c>
      <c r="R326" s="152">
        <f t="shared" si="92"/>
        <v>0.012615</v>
      </c>
      <c r="S326" s="152">
        <v>0</v>
      </c>
      <c r="T326" s="153">
        <f t="shared" si="9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54" t="s">
        <v>223</v>
      </c>
      <c r="AT326" s="154" t="s">
        <v>159</v>
      </c>
      <c r="AU326" s="154" t="s">
        <v>164</v>
      </c>
      <c r="AY326" s="14" t="s">
        <v>157</v>
      </c>
      <c r="BE326" s="155">
        <f t="shared" si="94"/>
        <v>0</v>
      </c>
      <c r="BF326" s="155">
        <f t="shared" si="95"/>
        <v>0</v>
      </c>
      <c r="BG326" s="155">
        <f t="shared" si="96"/>
        <v>0</v>
      </c>
      <c r="BH326" s="155">
        <f t="shared" si="97"/>
        <v>0</v>
      </c>
      <c r="BI326" s="155">
        <f t="shared" si="98"/>
        <v>0</v>
      </c>
      <c r="BJ326" s="14" t="s">
        <v>164</v>
      </c>
      <c r="BK326" s="155">
        <f t="shared" si="99"/>
        <v>0</v>
      </c>
      <c r="BL326" s="14" t="s">
        <v>223</v>
      </c>
      <c r="BM326" s="154" t="s">
        <v>1133</v>
      </c>
    </row>
    <row r="327" spans="1:65" s="2" customFormat="1" ht="21.75" customHeight="1">
      <c r="A327" s="29"/>
      <c r="B327" s="141"/>
      <c r="C327" s="156" t="s">
        <v>1134</v>
      </c>
      <c r="D327" s="156" t="s">
        <v>176</v>
      </c>
      <c r="E327" s="157" t="s">
        <v>1135</v>
      </c>
      <c r="F327" s="158" t="s">
        <v>1136</v>
      </c>
      <c r="G327" s="159" t="s">
        <v>162</v>
      </c>
      <c r="H327" s="160">
        <v>22.185</v>
      </c>
      <c r="I327" s="161"/>
      <c r="J327" s="162">
        <f t="shared" si="90"/>
        <v>0</v>
      </c>
      <c r="K327" s="163"/>
      <c r="L327" s="164"/>
      <c r="M327" s="165" t="s">
        <v>1</v>
      </c>
      <c r="N327" s="166" t="s">
        <v>42</v>
      </c>
      <c r="O327" s="55"/>
      <c r="P327" s="152">
        <f t="shared" si="91"/>
        <v>0</v>
      </c>
      <c r="Q327" s="152">
        <v>0.0054</v>
      </c>
      <c r="R327" s="152">
        <f t="shared" si="92"/>
        <v>0.119799</v>
      </c>
      <c r="S327" s="152">
        <v>0</v>
      </c>
      <c r="T327" s="153">
        <f t="shared" si="93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54" t="s">
        <v>286</v>
      </c>
      <c r="AT327" s="154" t="s">
        <v>176</v>
      </c>
      <c r="AU327" s="154" t="s">
        <v>164</v>
      </c>
      <c r="AY327" s="14" t="s">
        <v>157</v>
      </c>
      <c r="BE327" s="155">
        <f t="shared" si="94"/>
        <v>0</v>
      </c>
      <c r="BF327" s="155">
        <f t="shared" si="95"/>
        <v>0</v>
      </c>
      <c r="BG327" s="155">
        <f t="shared" si="96"/>
        <v>0</v>
      </c>
      <c r="BH327" s="155">
        <f t="shared" si="97"/>
        <v>0</v>
      </c>
      <c r="BI327" s="155">
        <f t="shared" si="98"/>
        <v>0</v>
      </c>
      <c r="BJ327" s="14" t="s">
        <v>164</v>
      </c>
      <c r="BK327" s="155">
        <f t="shared" si="99"/>
        <v>0</v>
      </c>
      <c r="BL327" s="14" t="s">
        <v>223</v>
      </c>
      <c r="BM327" s="154" t="s">
        <v>1137</v>
      </c>
    </row>
    <row r="328" spans="1:65" s="2" customFormat="1" ht="21.75" customHeight="1">
      <c r="A328" s="29"/>
      <c r="B328" s="141"/>
      <c r="C328" s="142" t="s">
        <v>1138</v>
      </c>
      <c r="D328" s="142" t="s">
        <v>159</v>
      </c>
      <c r="E328" s="143" t="s">
        <v>1139</v>
      </c>
      <c r="F328" s="144" t="s">
        <v>1140</v>
      </c>
      <c r="G328" s="145" t="s">
        <v>162</v>
      </c>
      <c r="H328" s="146">
        <v>21.75</v>
      </c>
      <c r="I328" s="147"/>
      <c r="J328" s="148">
        <f t="shared" si="90"/>
        <v>0</v>
      </c>
      <c r="K328" s="149"/>
      <c r="L328" s="30"/>
      <c r="M328" s="150" t="s">
        <v>1</v>
      </c>
      <c r="N328" s="151" t="s">
        <v>42</v>
      </c>
      <c r="O328" s="55"/>
      <c r="P328" s="152">
        <f t="shared" si="91"/>
        <v>0</v>
      </c>
      <c r="Q328" s="152">
        <v>0</v>
      </c>
      <c r="R328" s="152">
        <f t="shared" si="92"/>
        <v>0</v>
      </c>
      <c r="S328" s="152">
        <v>0</v>
      </c>
      <c r="T328" s="153">
        <f t="shared" si="93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54" t="s">
        <v>223</v>
      </c>
      <c r="AT328" s="154" t="s">
        <v>159</v>
      </c>
      <c r="AU328" s="154" t="s">
        <v>164</v>
      </c>
      <c r="AY328" s="14" t="s">
        <v>157</v>
      </c>
      <c r="BE328" s="155">
        <f t="shared" si="94"/>
        <v>0</v>
      </c>
      <c r="BF328" s="155">
        <f t="shared" si="95"/>
        <v>0</v>
      </c>
      <c r="BG328" s="155">
        <f t="shared" si="96"/>
        <v>0</v>
      </c>
      <c r="BH328" s="155">
        <f t="shared" si="97"/>
        <v>0</v>
      </c>
      <c r="BI328" s="155">
        <f t="shared" si="98"/>
        <v>0</v>
      </c>
      <c r="BJ328" s="14" t="s">
        <v>164</v>
      </c>
      <c r="BK328" s="155">
        <f t="shared" si="99"/>
        <v>0</v>
      </c>
      <c r="BL328" s="14" t="s">
        <v>223</v>
      </c>
      <c r="BM328" s="154" t="s">
        <v>1141</v>
      </c>
    </row>
    <row r="329" spans="1:65" s="2" customFormat="1" ht="21.75" customHeight="1">
      <c r="A329" s="29"/>
      <c r="B329" s="141"/>
      <c r="C329" s="156" t="s">
        <v>1142</v>
      </c>
      <c r="D329" s="156" t="s">
        <v>176</v>
      </c>
      <c r="E329" s="157" t="s">
        <v>1143</v>
      </c>
      <c r="F329" s="158" t="s">
        <v>1144</v>
      </c>
      <c r="G329" s="159" t="s">
        <v>197</v>
      </c>
      <c r="H329" s="160">
        <v>0.653</v>
      </c>
      <c r="I329" s="161"/>
      <c r="J329" s="162">
        <f t="shared" si="90"/>
        <v>0</v>
      </c>
      <c r="K329" s="163"/>
      <c r="L329" s="164"/>
      <c r="M329" s="165" t="s">
        <v>1</v>
      </c>
      <c r="N329" s="166" t="s">
        <v>42</v>
      </c>
      <c r="O329" s="55"/>
      <c r="P329" s="152">
        <f t="shared" si="91"/>
        <v>0</v>
      </c>
      <c r="Q329" s="152">
        <v>0.02</v>
      </c>
      <c r="R329" s="152">
        <f t="shared" si="92"/>
        <v>0.01306</v>
      </c>
      <c r="S329" s="152">
        <v>0</v>
      </c>
      <c r="T329" s="153">
        <f t="shared" si="93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54" t="s">
        <v>286</v>
      </c>
      <c r="AT329" s="154" t="s">
        <v>176</v>
      </c>
      <c r="AU329" s="154" t="s">
        <v>164</v>
      </c>
      <c r="AY329" s="14" t="s">
        <v>157</v>
      </c>
      <c r="BE329" s="155">
        <f t="shared" si="94"/>
        <v>0</v>
      </c>
      <c r="BF329" s="155">
        <f t="shared" si="95"/>
        <v>0</v>
      </c>
      <c r="BG329" s="155">
        <f t="shared" si="96"/>
        <v>0</v>
      </c>
      <c r="BH329" s="155">
        <f t="shared" si="97"/>
        <v>0</v>
      </c>
      <c r="BI329" s="155">
        <f t="shared" si="98"/>
        <v>0</v>
      </c>
      <c r="BJ329" s="14" t="s">
        <v>164</v>
      </c>
      <c r="BK329" s="155">
        <f t="shared" si="99"/>
        <v>0</v>
      </c>
      <c r="BL329" s="14" t="s">
        <v>223</v>
      </c>
      <c r="BM329" s="154" t="s">
        <v>1145</v>
      </c>
    </row>
    <row r="330" spans="1:65" s="2" customFormat="1" ht="21.75" customHeight="1">
      <c r="A330" s="29"/>
      <c r="B330" s="141"/>
      <c r="C330" s="142" t="s">
        <v>1146</v>
      </c>
      <c r="D330" s="142" t="s">
        <v>159</v>
      </c>
      <c r="E330" s="143" t="s">
        <v>1147</v>
      </c>
      <c r="F330" s="144" t="s">
        <v>1148</v>
      </c>
      <c r="G330" s="145" t="s">
        <v>162</v>
      </c>
      <c r="H330" s="146">
        <v>833.958</v>
      </c>
      <c r="I330" s="147"/>
      <c r="J330" s="148">
        <f t="shared" si="90"/>
        <v>0</v>
      </c>
      <c r="K330" s="149"/>
      <c r="L330" s="30"/>
      <c r="M330" s="150" t="s">
        <v>1</v>
      </c>
      <c r="N330" s="151" t="s">
        <v>42</v>
      </c>
      <c r="O330" s="55"/>
      <c r="P330" s="152">
        <f t="shared" si="91"/>
        <v>0</v>
      </c>
      <c r="Q330" s="152">
        <v>0</v>
      </c>
      <c r="R330" s="152">
        <f t="shared" si="92"/>
        <v>0</v>
      </c>
      <c r="S330" s="152">
        <v>0</v>
      </c>
      <c r="T330" s="153">
        <f t="shared" si="93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54" t="s">
        <v>223</v>
      </c>
      <c r="AT330" s="154" t="s">
        <v>159</v>
      </c>
      <c r="AU330" s="154" t="s">
        <v>164</v>
      </c>
      <c r="AY330" s="14" t="s">
        <v>157</v>
      </c>
      <c r="BE330" s="155">
        <f t="shared" si="94"/>
        <v>0</v>
      </c>
      <c r="BF330" s="155">
        <f t="shared" si="95"/>
        <v>0</v>
      </c>
      <c r="BG330" s="155">
        <f t="shared" si="96"/>
        <v>0</v>
      </c>
      <c r="BH330" s="155">
        <f t="shared" si="97"/>
        <v>0</v>
      </c>
      <c r="BI330" s="155">
        <f t="shared" si="98"/>
        <v>0</v>
      </c>
      <c r="BJ330" s="14" t="s">
        <v>164</v>
      </c>
      <c r="BK330" s="155">
        <f t="shared" si="99"/>
        <v>0</v>
      </c>
      <c r="BL330" s="14" t="s">
        <v>223</v>
      </c>
      <c r="BM330" s="154" t="s">
        <v>1149</v>
      </c>
    </row>
    <row r="331" spans="1:65" s="2" customFormat="1" ht="21.75" customHeight="1">
      <c r="A331" s="29"/>
      <c r="B331" s="141"/>
      <c r="C331" s="156" t="s">
        <v>1150</v>
      </c>
      <c r="D331" s="156" t="s">
        <v>176</v>
      </c>
      <c r="E331" s="157" t="s">
        <v>1151</v>
      </c>
      <c r="F331" s="158" t="s">
        <v>1152</v>
      </c>
      <c r="G331" s="159" t="s">
        <v>162</v>
      </c>
      <c r="H331" s="160">
        <v>143.279</v>
      </c>
      <c r="I331" s="161"/>
      <c r="J331" s="162">
        <f t="shared" si="90"/>
        <v>0</v>
      </c>
      <c r="K331" s="163"/>
      <c r="L331" s="164"/>
      <c r="M331" s="165" t="s">
        <v>1</v>
      </c>
      <c r="N331" s="166" t="s">
        <v>42</v>
      </c>
      <c r="O331" s="55"/>
      <c r="P331" s="152">
        <f t="shared" si="91"/>
        <v>0</v>
      </c>
      <c r="Q331" s="152">
        <v>0.005</v>
      </c>
      <c r="R331" s="152">
        <f t="shared" si="92"/>
        <v>0.716395</v>
      </c>
      <c r="S331" s="152">
        <v>0</v>
      </c>
      <c r="T331" s="153">
        <f t="shared" si="93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54" t="s">
        <v>286</v>
      </c>
      <c r="AT331" s="154" t="s">
        <v>176</v>
      </c>
      <c r="AU331" s="154" t="s">
        <v>164</v>
      </c>
      <c r="AY331" s="14" t="s">
        <v>157</v>
      </c>
      <c r="BE331" s="155">
        <f t="shared" si="94"/>
        <v>0</v>
      </c>
      <c r="BF331" s="155">
        <f t="shared" si="95"/>
        <v>0</v>
      </c>
      <c r="BG331" s="155">
        <f t="shared" si="96"/>
        <v>0</v>
      </c>
      <c r="BH331" s="155">
        <f t="shared" si="97"/>
        <v>0</v>
      </c>
      <c r="BI331" s="155">
        <f t="shared" si="98"/>
        <v>0</v>
      </c>
      <c r="BJ331" s="14" t="s">
        <v>164</v>
      </c>
      <c r="BK331" s="155">
        <f t="shared" si="99"/>
        <v>0</v>
      </c>
      <c r="BL331" s="14" t="s">
        <v>223</v>
      </c>
      <c r="BM331" s="154" t="s">
        <v>1153</v>
      </c>
    </row>
    <row r="332" spans="1:65" s="2" customFormat="1" ht="21.75" customHeight="1">
      <c r="A332" s="29"/>
      <c r="B332" s="141"/>
      <c r="C332" s="156" t="s">
        <v>1154</v>
      </c>
      <c r="D332" s="156" t="s">
        <v>176</v>
      </c>
      <c r="E332" s="157" t="s">
        <v>1155</v>
      </c>
      <c r="F332" s="158" t="s">
        <v>1156</v>
      </c>
      <c r="G332" s="159" t="s">
        <v>162</v>
      </c>
      <c r="H332" s="160">
        <v>368.096</v>
      </c>
      <c r="I332" s="161"/>
      <c r="J332" s="162">
        <f t="shared" si="90"/>
        <v>0</v>
      </c>
      <c r="K332" s="163"/>
      <c r="L332" s="164"/>
      <c r="M332" s="165" t="s">
        <v>1</v>
      </c>
      <c r="N332" s="166" t="s">
        <v>42</v>
      </c>
      <c r="O332" s="55"/>
      <c r="P332" s="152">
        <f t="shared" si="91"/>
        <v>0</v>
      </c>
      <c r="Q332" s="152">
        <v>0.007</v>
      </c>
      <c r="R332" s="152">
        <f t="shared" si="92"/>
        <v>2.5766720000000003</v>
      </c>
      <c r="S332" s="152">
        <v>0</v>
      </c>
      <c r="T332" s="153">
        <f t="shared" si="93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54" t="s">
        <v>286</v>
      </c>
      <c r="AT332" s="154" t="s">
        <v>176</v>
      </c>
      <c r="AU332" s="154" t="s">
        <v>164</v>
      </c>
      <c r="AY332" s="14" t="s">
        <v>157</v>
      </c>
      <c r="BE332" s="155">
        <f t="shared" si="94"/>
        <v>0</v>
      </c>
      <c r="BF332" s="155">
        <f t="shared" si="95"/>
        <v>0</v>
      </c>
      <c r="BG332" s="155">
        <f t="shared" si="96"/>
        <v>0</v>
      </c>
      <c r="BH332" s="155">
        <f t="shared" si="97"/>
        <v>0</v>
      </c>
      <c r="BI332" s="155">
        <f t="shared" si="98"/>
        <v>0</v>
      </c>
      <c r="BJ332" s="14" t="s">
        <v>164</v>
      </c>
      <c r="BK332" s="155">
        <f t="shared" si="99"/>
        <v>0</v>
      </c>
      <c r="BL332" s="14" t="s">
        <v>223</v>
      </c>
      <c r="BM332" s="154" t="s">
        <v>1157</v>
      </c>
    </row>
    <row r="333" spans="1:65" s="2" customFormat="1" ht="21.75" customHeight="1">
      <c r="A333" s="29"/>
      <c r="B333" s="141"/>
      <c r="C333" s="156" t="s">
        <v>1158</v>
      </c>
      <c r="D333" s="156" t="s">
        <v>176</v>
      </c>
      <c r="E333" s="157" t="s">
        <v>1159</v>
      </c>
      <c r="F333" s="158" t="s">
        <v>1160</v>
      </c>
      <c r="G333" s="159" t="s">
        <v>162</v>
      </c>
      <c r="H333" s="160">
        <v>102.173</v>
      </c>
      <c r="I333" s="161"/>
      <c r="J333" s="162">
        <f t="shared" si="90"/>
        <v>0</v>
      </c>
      <c r="K333" s="163"/>
      <c r="L333" s="164"/>
      <c r="M333" s="165" t="s">
        <v>1</v>
      </c>
      <c r="N333" s="166" t="s">
        <v>42</v>
      </c>
      <c r="O333" s="55"/>
      <c r="P333" s="152">
        <f t="shared" si="91"/>
        <v>0</v>
      </c>
      <c r="Q333" s="152">
        <v>0.003</v>
      </c>
      <c r="R333" s="152">
        <f t="shared" si="92"/>
        <v>0.306519</v>
      </c>
      <c r="S333" s="152">
        <v>0</v>
      </c>
      <c r="T333" s="153">
        <f t="shared" si="9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54" t="s">
        <v>286</v>
      </c>
      <c r="AT333" s="154" t="s">
        <v>176</v>
      </c>
      <c r="AU333" s="154" t="s">
        <v>164</v>
      </c>
      <c r="AY333" s="14" t="s">
        <v>157</v>
      </c>
      <c r="BE333" s="155">
        <f t="shared" si="94"/>
        <v>0</v>
      </c>
      <c r="BF333" s="155">
        <f t="shared" si="95"/>
        <v>0</v>
      </c>
      <c r="BG333" s="155">
        <f t="shared" si="96"/>
        <v>0</v>
      </c>
      <c r="BH333" s="155">
        <f t="shared" si="97"/>
        <v>0</v>
      </c>
      <c r="BI333" s="155">
        <f t="shared" si="98"/>
        <v>0</v>
      </c>
      <c r="BJ333" s="14" t="s">
        <v>164</v>
      </c>
      <c r="BK333" s="155">
        <f t="shared" si="99"/>
        <v>0</v>
      </c>
      <c r="BL333" s="14" t="s">
        <v>223</v>
      </c>
      <c r="BM333" s="154" t="s">
        <v>1161</v>
      </c>
    </row>
    <row r="334" spans="1:65" s="2" customFormat="1" ht="21.75" customHeight="1">
      <c r="A334" s="29"/>
      <c r="B334" s="141"/>
      <c r="C334" s="156" t="s">
        <v>1162</v>
      </c>
      <c r="D334" s="156" t="s">
        <v>176</v>
      </c>
      <c r="E334" s="157" t="s">
        <v>1163</v>
      </c>
      <c r="F334" s="158" t="s">
        <v>1164</v>
      </c>
      <c r="G334" s="159" t="s">
        <v>162</v>
      </c>
      <c r="H334" s="160">
        <v>142.739</v>
      </c>
      <c r="I334" s="161"/>
      <c r="J334" s="162">
        <f t="shared" si="90"/>
        <v>0</v>
      </c>
      <c r="K334" s="163"/>
      <c r="L334" s="164"/>
      <c r="M334" s="165" t="s">
        <v>1</v>
      </c>
      <c r="N334" s="166" t="s">
        <v>42</v>
      </c>
      <c r="O334" s="55"/>
      <c r="P334" s="152">
        <f t="shared" si="91"/>
        <v>0</v>
      </c>
      <c r="Q334" s="152">
        <v>0.0058</v>
      </c>
      <c r="R334" s="152">
        <f t="shared" si="92"/>
        <v>0.8278862</v>
      </c>
      <c r="S334" s="152">
        <v>0</v>
      </c>
      <c r="T334" s="153">
        <f t="shared" si="9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54" t="s">
        <v>286</v>
      </c>
      <c r="AT334" s="154" t="s">
        <v>176</v>
      </c>
      <c r="AU334" s="154" t="s">
        <v>164</v>
      </c>
      <c r="AY334" s="14" t="s">
        <v>157</v>
      </c>
      <c r="BE334" s="155">
        <f t="shared" si="94"/>
        <v>0</v>
      </c>
      <c r="BF334" s="155">
        <f t="shared" si="95"/>
        <v>0</v>
      </c>
      <c r="BG334" s="155">
        <f t="shared" si="96"/>
        <v>0</v>
      </c>
      <c r="BH334" s="155">
        <f t="shared" si="97"/>
        <v>0</v>
      </c>
      <c r="BI334" s="155">
        <f t="shared" si="98"/>
        <v>0</v>
      </c>
      <c r="BJ334" s="14" t="s">
        <v>164</v>
      </c>
      <c r="BK334" s="155">
        <f t="shared" si="99"/>
        <v>0</v>
      </c>
      <c r="BL334" s="14" t="s">
        <v>223</v>
      </c>
      <c r="BM334" s="154" t="s">
        <v>1165</v>
      </c>
    </row>
    <row r="335" spans="1:65" s="2" customFormat="1" ht="21.75" customHeight="1">
      <c r="A335" s="29"/>
      <c r="B335" s="141"/>
      <c r="C335" s="142" t="s">
        <v>1166</v>
      </c>
      <c r="D335" s="142" t="s">
        <v>159</v>
      </c>
      <c r="E335" s="143" t="s">
        <v>1167</v>
      </c>
      <c r="F335" s="144" t="s">
        <v>1168</v>
      </c>
      <c r="G335" s="145" t="s">
        <v>197</v>
      </c>
      <c r="H335" s="146">
        <v>17.651</v>
      </c>
      <c r="I335" s="147"/>
      <c r="J335" s="148">
        <f t="shared" si="90"/>
        <v>0</v>
      </c>
      <c r="K335" s="149"/>
      <c r="L335" s="30"/>
      <c r="M335" s="150" t="s">
        <v>1</v>
      </c>
      <c r="N335" s="151" t="s">
        <v>42</v>
      </c>
      <c r="O335" s="55"/>
      <c r="P335" s="152">
        <f t="shared" si="91"/>
        <v>0</v>
      </c>
      <c r="Q335" s="152">
        <v>0.01</v>
      </c>
      <c r="R335" s="152">
        <f t="shared" si="92"/>
        <v>0.17651</v>
      </c>
      <c r="S335" s="152">
        <v>0</v>
      </c>
      <c r="T335" s="153">
        <f t="shared" si="9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54" t="s">
        <v>223</v>
      </c>
      <c r="AT335" s="154" t="s">
        <v>159</v>
      </c>
      <c r="AU335" s="154" t="s">
        <v>164</v>
      </c>
      <c r="AY335" s="14" t="s">
        <v>157</v>
      </c>
      <c r="BE335" s="155">
        <f t="shared" si="94"/>
        <v>0</v>
      </c>
      <c r="BF335" s="155">
        <f t="shared" si="95"/>
        <v>0</v>
      </c>
      <c r="BG335" s="155">
        <f t="shared" si="96"/>
        <v>0</v>
      </c>
      <c r="BH335" s="155">
        <f t="shared" si="97"/>
        <v>0</v>
      </c>
      <c r="BI335" s="155">
        <f t="shared" si="98"/>
        <v>0</v>
      </c>
      <c r="BJ335" s="14" t="s">
        <v>164</v>
      </c>
      <c r="BK335" s="155">
        <f t="shared" si="99"/>
        <v>0</v>
      </c>
      <c r="BL335" s="14" t="s">
        <v>223</v>
      </c>
      <c r="BM335" s="154" t="s">
        <v>1169</v>
      </c>
    </row>
    <row r="336" spans="1:65" s="2" customFormat="1" ht="21.75" customHeight="1">
      <c r="A336" s="29"/>
      <c r="B336" s="141"/>
      <c r="C336" s="142" t="s">
        <v>1170</v>
      </c>
      <c r="D336" s="142" t="s">
        <v>159</v>
      </c>
      <c r="E336" s="143" t="s">
        <v>1171</v>
      </c>
      <c r="F336" s="144" t="s">
        <v>1172</v>
      </c>
      <c r="G336" s="145" t="s">
        <v>162</v>
      </c>
      <c r="H336" s="146">
        <v>249.536</v>
      </c>
      <c r="I336" s="147"/>
      <c r="J336" s="148">
        <f t="shared" si="90"/>
        <v>0</v>
      </c>
      <c r="K336" s="149"/>
      <c r="L336" s="30"/>
      <c r="M336" s="150" t="s">
        <v>1</v>
      </c>
      <c r="N336" s="151" t="s">
        <v>42</v>
      </c>
      <c r="O336" s="55"/>
      <c r="P336" s="152">
        <f t="shared" si="91"/>
        <v>0</v>
      </c>
      <c r="Q336" s="152">
        <v>1E-05</v>
      </c>
      <c r="R336" s="152">
        <f t="shared" si="92"/>
        <v>0.0024953600000000003</v>
      </c>
      <c r="S336" s="152">
        <v>0</v>
      </c>
      <c r="T336" s="153">
        <f t="shared" si="9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4" t="s">
        <v>223</v>
      </c>
      <c r="AT336" s="154" t="s">
        <v>159</v>
      </c>
      <c r="AU336" s="154" t="s">
        <v>164</v>
      </c>
      <c r="AY336" s="14" t="s">
        <v>157</v>
      </c>
      <c r="BE336" s="155">
        <f t="shared" si="94"/>
        <v>0</v>
      </c>
      <c r="BF336" s="155">
        <f t="shared" si="95"/>
        <v>0</v>
      </c>
      <c r="BG336" s="155">
        <f t="shared" si="96"/>
        <v>0</v>
      </c>
      <c r="BH336" s="155">
        <f t="shared" si="97"/>
        <v>0</v>
      </c>
      <c r="BI336" s="155">
        <f t="shared" si="98"/>
        <v>0</v>
      </c>
      <c r="BJ336" s="14" t="s">
        <v>164</v>
      </c>
      <c r="BK336" s="155">
        <f t="shared" si="99"/>
        <v>0</v>
      </c>
      <c r="BL336" s="14" t="s">
        <v>223</v>
      </c>
      <c r="BM336" s="154" t="s">
        <v>1173</v>
      </c>
    </row>
    <row r="337" spans="1:65" s="2" customFormat="1" ht="21.75" customHeight="1">
      <c r="A337" s="29"/>
      <c r="B337" s="141"/>
      <c r="C337" s="156" t="s">
        <v>1174</v>
      </c>
      <c r="D337" s="156" t="s">
        <v>176</v>
      </c>
      <c r="E337" s="157" t="s">
        <v>1175</v>
      </c>
      <c r="F337" s="158" t="s">
        <v>1176</v>
      </c>
      <c r="G337" s="159" t="s">
        <v>162</v>
      </c>
      <c r="H337" s="160">
        <v>250.565</v>
      </c>
      <c r="I337" s="161"/>
      <c r="J337" s="162">
        <f t="shared" si="90"/>
        <v>0</v>
      </c>
      <c r="K337" s="163"/>
      <c r="L337" s="164"/>
      <c r="M337" s="165" t="s">
        <v>1</v>
      </c>
      <c r="N337" s="166" t="s">
        <v>42</v>
      </c>
      <c r="O337" s="55"/>
      <c r="P337" s="152">
        <f t="shared" si="91"/>
        <v>0</v>
      </c>
      <c r="Q337" s="152">
        <v>0.0005</v>
      </c>
      <c r="R337" s="152">
        <f t="shared" si="92"/>
        <v>0.1252825</v>
      </c>
      <c r="S337" s="152">
        <v>0</v>
      </c>
      <c r="T337" s="153">
        <f t="shared" si="93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4" t="s">
        <v>286</v>
      </c>
      <c r="AT337" s="154" t="s">
        <v>176</v>
      </c>
      <c r="AU337" s="154" t="s">
        <v>164</v>
      </c>
      <c r="AY337" s="14" t="s">
        <v>157</v>
      </c>
      <c r="BE337" s="155">
        <f t="shared" si="94"/>
        <v>0</v>
      </c>
      <c r="BF337" s="155">
        <f t="shared" si="95"/>
        <v>0</v>
      </c>
      <c r="BG337" s="155">
        <f t="shared" si="96"/>
        <v>0</v>
      </c>
      <c r="BH337" s="155">
        <f t="shared" si="97"/>
        <v>0</v>
      </c>
      <c r="BI337" s="155">
        <f t="shared" si="98"/>
        <v>0</v>
      </c>
      <c r="BJ337" s="14" t="s">
        <v>164</v>
      </c>
      <c r="BK337" s="155">
        <f t="shared" si="99"/>
        <v>0</v>
      </c>
      <c r="BL337" s="14" t="s">
        <v>223</v>
      </c>
      <c r="BM337" s="154" t="s">
        <v>1177</v>
      </c>
    </row>
    <row r="338" spans="1:65" s="2" customFormat="1" ht="21.75" customHeight="1">
      <c r="A338" s="29"/>
      <c r="B338" s="141"/>
      <c r="C338" s="156" t="s">
        <v>1178</v>
      </c>
      <c r="D338" s="156" t="s">
        <v>176</v>
      </c>
      <c r="E338" s="157" t="s">
        <v>1179</v>
      </c>
      <c r="F338" s="158" t="s">
        <v>1180</v>
      </c>
      <c r="G338" s="159" t="s">
        <v>162</v>
      </c>
      <c r="H338" s="160">
        <v>22.185</v>
      </c>
      <c r="I338" s="161"/>
      <c r="J338" s="162">
        <f t="shared" si="90"/>
        <v>0</v>
      </c>
      <c r="K338" s="163"/>
      <c r="L338" s="164"/>
      <c r="M338" s="165" t="s">
        <v>1</v>
      </c>
      <c r="N338" s="166" t="s">
        <v>42</v>
      </c>
      <c r="O338" s="55"/>
      <c r="P338" s="152">
        <f t="shared" si="91"/>
        <v>0</v>
      </c>
      <c r="Q338" s="152">
        <v>0.00017</v>
      </c>
      <c r="R338" s="152">
        <f t="shared" si="92"/>
        <v>0.00377145</v>
      </c>
      <c r="S338" s="152">
        <v>0</v>
      </c>
      <c r="T338" s="153">
        <f t="shared" si="9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54" t="s">
        <v>286</v>
      </c>
      <c r="AT338" s="154" t="s">
        <v>176</v>
      </c>
      <c r="AU338" s="154" t="s">
        <v>164</v>
      </c>
      <c r="AY338" s="14" t="s">
        <v>157</v>
      </c>
      <c r="BE338" s="155">
        <f t="shared" si="94"/>
        <v>0</v>
      </c>
      <c r="BF338" s="155">
        <f t="shared" si="95"/>
        <v>0</v>
      </c>
      <c r="BG338" s="155">
        <f t="shared" si="96"/>
        <v>0</v>
      </c>
      <c r="BH338" s="155">
        <f t="shared" si="97"/>
        <v>0</v>
      </c>
      <c r="BI338" s="155">
        <f t="shared" si="98"/>
        <v>0</v>
      </c>
      <c r="BJ338" s="14" t="s">
        <v>164</v>
      </c>
      <c r="BK338" s="155">
        <f t="shared" si="99"/>
        <v>0</v>
      </c>
      <c r="BL338" s="14" t="s">
        <v>223</v>
      </c>
      <c r="BM338" s="154" t="s">
        <v>1181</v>
      </c>
    </row>
    <row r="339" spans="1:65" s="2" customFormat="1" ht="16.5" customHeight="1">
      <c r="A339" s="29"/>
      <c r="B339" s="141"/>
      <c r="C339" s="156" t="s">
        <v>1182</v>
      </c>
      <c r="D339" s="156" t="s">
        <v>176</v>
      </c>
      <c r="E339" s="157" t="s">
        <v>1183</v>
      </c>
      <c r="F339" s="158" t="s">
        <v>1184</v>
      </c>
      <c r="G339" s="159" t="s">
        <v>168</v>
      </c>
      <c r="H339" s="160">
        <v>420</v>
      </c>
      <c r="I339" s="161"/>
      <c r="J339" s="162">
        <f t="shared" si="90"/>
        <v>0</v>
      </c>
      <c r="K339" s="163"/>
      <c r="L339" s="164"/>
      <c r="M339" s="165" t="s">
        <v>1</v>
      </c>
      <c r="N339" s="166" t="s">
        <v>42</v>
      </c>
      <c r="O339" s="55"/>
      <c r="P339" s="152">
        <f t="shared" si="91"/>
        <v>0</v>
      </c>
      <c r="Q339" s="152">
        <v>0.00014</v>
      </c>
      <c r="R339" s="152">
        <f t="shared" si="92"/>
        <v>0.0588</v>
      </c>
      <c r="S339" s="152">
        <v>0</v>
      </c>
      <c r="T339" s="153">
        <f t="shared" si="93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54" t="s">
        <v>286</v>
      </c>
      <c r="AT339" s="154" t="s">
        <v>176</v>
      </c>
      <c r="AU339" s="154" t="s">
        <v>164</v>
      </c>
      <c r="AY339" s="14" t="s">
        <v>157</v>
      </c>
      <c r="BE339" s="155">
        <f t="shared" si="94"/>
        <v>0</v>
      </c>
      <c r="BF339" s="155">
        <f t="shared" si="95"/>
        <v>0</v>
      </c>
      <c r="BG339" s="155">
        <f t="shared" si="96"/>
        <v>0</v>
      </c>
      <c r="BH339" s="155">
        <f t="shared" si="97"/>
        <v>0</v>
      </c>
      <c r="BI339" s="155">
        <f t="shared" si="98"/>
        <v>0</v>
      </c>
      <c r="BJ339" s="14" t="s">
        <v>164</v>
      </c>
      <c r="BK339" s="155">
        <f t="shared" si="99"/>
        <v>0</v>
      </c>
      <c r="BL339" s="14" t="s">
        <v>223</v>
      </c>
      <c r="BM339" s="154" t="s">
        <v>1185</v>
      </c>
    </row>
    <row r="340" spans="1:65" s="2" customFormat="1" ht="21.75" customHeight="1">
      <c r="A340" s="29"/>
      <c r="B340" s="141"/>
      <c r="C340" s="156" t="s">
        <v>1186</v>
      </c>
      <c r="D340" s="156" t="s">
        <v>176</v>
      </c>
      <c r="E340" s="157" t="s">
        <v>1187</v>
      </c>
      <c r="F340" s="158" t="s">
        <v>1188</v>
      </c>
      <c r="G340" s="159" t="s">
        <v>168</v>
      </c>
      <c r="H340" s="160">
        <v>420</v>
      </c>
      <c r="I340" s="161"/>
      <c r="J340" s="162">
        <f t="shared" si="90"/>
        <v>0</v>
      </c>
      <c r="K340" s="163"/>
      <c r="L340" s="164"/>
      <c r="M340" s="165" t="s">
        <v>1</v>
      </c>
      <c r="N340" s="166" t="s">
        <v>42</v>
      </c>
      <c r="O340" s="55"/>
      <c r="P340" s="152">
        <f t="shared" si="91"/>
        <v>0</v>
      </c>
      <c r="Q340" s="152">
        <v>2E-05</v>
      </c>
      <c r="R340" s="152">
        <f t="shared" si="92"/>
        <v>0.008400000000000001</v>
      </c>
      <c r="S340" s="152">
        <v>0</v>
      </c>
      <c r="T340" s="153">
        <f t="shared" si="93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54" t="s">
        <v>286</v>
      </c>
      <c r="AT340" s="154" t="s">
        <v>176</v>
      </c>
      <c r="AU340" s="154" t="s">
        <v>164</v>
      </c>
      <c r="AY340" s="14" t="s">
        <v>157</v>
      </c>
      <c r="BE340" s="155">
        <f t="shared" si="94"/>
        <v>0</v>
      </c>
      <c r="BF340" s="155">
        <f t="shared" si="95"/>
        <v>0</v>
      </c>
      <c r="BG340" s="155">
        <f t="shared" si="96"/>
        <v>0</v>
      </c>
      <c r="BH340" s="155">
        <f t="shared" si="97"/>
        <v>0</v>
      </c>
      <c r="BI340" s="155">
        <f t="shared" si="98"/>
        <v>0</v>
      </c>
      <c r="BJ340" s="14" t="s">
        <v>164</v>
      </c>
      <c r="BK340" s="155">
        <f t="shared" si="99"/>
        <v>0</v>
      </c>
      <c r="BL340" s="14" t="s">
        <v>223</v>
      </c>
      <c r="BM340" s="154" t="s">
        <v>1189</v>
      </c>
    </row>
    <row r="341" spans="1:65" s="2" customFormat="1" ht="21.75" customHeight="1">
      <c r="A341" s="29"/>
      <c r="B341" s="141"/>
      <c r="C341" s="142" t="s">
        <v>1190</v>
      </c>
      <c r="D341" s="142" t="s">
        <v>159</v>
      </c>
      <c r="E341" s="143" t="s">
        <v>1191</v>
      </c>
      <c r="F341" s="144" t="s">
        <v>1192</v>
      </c>
      <c r="G341" s="145" t="s">
        <v>174</v>
      </c>
      <c r="H341" s="146">
        <v>6.338</v>
      </c>
      <c r="I341" s="147"/>
      <c r="J341" s="148">
        <f t="shared" si="90"/>
        <v>0</v>
      </c>
      <c r="K341" s="149"/>
      <c r="L341" s="30"/>
      <c r="M341" s="150" t="s">
        <v>1</v>
      </c>
      <c r="N341" s="151" t="s">
        <v>42</v>
      </c>
      <c r="O341" s="55"/>
      <c r="P341" s="152">
        <f t="shared" si="91"/>
        <v>0</v>
      </c>
      <c r="Q341" s="152">
        <v>0</v>
      </c>
      <c r="R341" s="152">
        <f t="shared" si="92"/>
        <v>0</v>
      </c>
      <c r="S341" s="152">
        <v>0</v>
      </c>
      <c r="T341" s="153">
        <f t="shared" si="93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54" t="s">
        <v>223</v>
      </c>
      <c r="AT341" s="154" t="s">
        <v>159</v>
      </c>
      <c r="AU341" s="154" t="s">
        <v>164</v>
      </c>
      <c r="AY341" s="14" t="s">
        <v>157</v>
      </c>
      <c r="BE341" s="155">
        <f t="shared" si="94"/>
        <v>0</v>
      </c>
      <c r="BF341" s="155">
        <f t="shared" si="95"/>
        <v>0</v>
      </c>
      <c r="BG341" s="155">
        <f t="shared" si="96"/>
        <v>0</v>
      </c>
      <c r="BH341" s="155">
        <f t="shared" si="97"/>
        <v>0</v>
      </c>
      <c r="BI341" s="155">
        <f t="shared" si="98"/>
        <v>0</v>
      </c>
      <c r="BJ341" s="14" t="s">
        <v>164</v>
      </c>
      <c r="BK341" s="155">
        <f t="shared" si="99"/>
        <v>0</v>
      </c>
      <c r="BL341" s="14" t="s">
        <v>223</v>
      </c>
      <c r="BM341" s="154" t="s">
        <v>1193</v>
      </c>
    </row>
    <row r="342" spans="1:65" s="2" customFormat="1" ht="21.75" customHeight="1">
      <c r="A342" s="29"/>
      <c r="B342" s="141"/>
      <c r="C342" s="142" t="s">
        <v>1194</v>
      </c>
      <c r="D342" s="142" t="s">
        <v>159</v>
      </c>
      <c r="E342" s="143" t="s">
        <v>1195</v>
      </c>
      <c r="F342" s="144" t="s">
        <v>1196</v>
      </c>
      <c r="G342" s="145" t="s">
        <v>174</v>
      </c>
      <c r="H342" s="146">
        <v>6.338</v>
      </c>
      <c r="I342" s="147"/>
      <c r="J342" s="148">
        <f t="shared" si="90"/>
        <v>0</v>
      </c>
      <c r="K342" s="149"/>
      <c r="L342" s="30"/>
      <c r="M342" s="150" t="s">
        <v>1</v>
      </c>
      <c r="N342" s="151" t="s">
        <v>42</v>
      </c>
      <c r="O342" s="55"/>
      <c r="P342" s="152">
        <f t="shared" si="91"/>
        <v>0</v>
      </c>
      <c r="Q342" s="152">
        <v>0</v>
      </c>
      <c r="R342" s="152">
        <f t="shared" si="92"/>
        <v>0</v>
      </c>
      <c r="S342" s="152">
        <v>0</v>
      </c>
      <c r="T342" s="153">
        <f t="shared" si="93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54" t="s">
        <v>223</v>
      </c>
      <c r="AT342" s="154" t="s">
        <v>159</v>
      </c>
      <c r="AU342" s="154" t="s">
        <v>164</v>
      </c>
      <c r="AY342" s="14" t="s">
        <v>157</v>
      </c>
      <c r="BE342" s="155">
        <f t="shared" si="94"/>
        <v>0</v>
      </c>
      <c r="BF342" s="155">
        <f t="shared" si="95"/>
        <v>0</v>
      </c>
      <c r="BG342" s="155">
        <f t="shared" si="96"/>
        <v>0</v>
      </c>
      <c r="BH342" s="155">
        <f t="shared" si="97"/>
        <v>0</v>
      </c>
      <c r="BI342" s="155">
        <f t="shared" si="98"/>
        <v>0</v>
      </c>
      <c r="BJ342" s="14" t="s">
        <v>164</v>
      </c>
      <c r="BK342" s="155">
        <f t="shared" si="99"/>
        <v>0</v>
      </c>
      <c r="BL342" s="14" t="s">
        <v>223</v>
      </c>
      <c r="BM342" s="154" t="s">
        <v>1197</v>
      </c>
    </row>
    <row r="343" spans="2:63" s="12" customFormat="1" ht="22.9" customHeight="1">
      <c r="B343" s="128"/>
      <c r="D343" s="129" t="s">
        <v>75</v>
      </c>
      <c r="E343" s="139" t="s">
        <v>334</v>
      </c>
      <c r="F343" s="139" t="s">
        <v>335</v>
      </c>
      <c r="I343" s="131"/>
      <c r="J343" s="140">
        <f>BK343</f>
        <v>0</v>
      </c>
      <c r="L343" s="128"/>
      <c r="M343" s="133"/>
      <c r="N343" s="134"/>
      <c r="O343" s="134"/>
      <c r="P343" s="135">
        <f>SUM(P344:P346)</f>
        <v>0</v>
      </c>
      <c r="Q343" s="134"/>
      <c r="R343" s="135">
        <f>SUM(R344:R346)</f>
        <v>0.00243</v>
      </c>
      <c r="S343" s="134"/>
      <c r="T343" s="136">
        <f>SUM(T344:T346)</f>
        <v>0</v>
      </c>
      <c r="AR343" s="129" t="s">
        <v>164</v>
      </c>
      <c r="AT343" s="137" t="s">
        <v>75</v>
      </c>
      <c r="AU343" s="137" t="s">
        <v>84</v>
      </c>
      <c r="AY343" s="129" t="s">
        <v>157</v>
      </c>
      <c r="BK343" s="138">
        <f>SUM(BK344:BK346)</f>
        <v>0</v>
      </c>
    </row>
    <row r="344" spans="1:65" s="2" customFormat="1" ht="21.75" customHeight="1">
      <c r="A344" s="29"/>
      <c r="B344" s="141"/>
      <c r="C344" s="142" t="s">
        <v>1198</v>
      </c>
      <c r="D344" s="142" t="s">
        <v>159</v>
      </c>
      <c r="E344" s="143" t="s">
        <v>1199</v>
      </c>
      <c r="F344" s="144" t="s">
        <v>1200</v>
      </c>
      <c r="G344" s="145" t="s">
        <v>289</v>
      </c>
      <c r="H344" s="146">
        <v>1</v>
      </c>
      <c r="I344" s="147"/>
      <c r="J344" s="148">
        <f>ROUND(I344*H344,2)</f>
        <v>0</v>
      </c>
      <c r="K344" s="149"/>
      <c r="L344" s="30"/>
      <c r="M344" s="150" t="s">
        <v>1</v>
      </c>
      <c r="N344" s="151" t="s">
        <v>42</v>
      </c>
      <c r="O344" s="55"/>
      <c r="P344" s="152">
        <f>O344*H344</f>
        <v>0</v>
      </c>
      <c r="Q344" s="152">
        <v>0.00243</v>
      </c>
      <c r="R344" s="152">
        <f>Q344*H344</f>
        <v>0.00243</v>
      </c>
      <c r="S344" s="152">
        <v>0</v>
      </c>
      <c r="T344" s="153">
        <f>S344*H344</f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54" t="s">
        <v>223</v>
      </c>
      <c r="AT344" s="154" t="s">
        <v>159</v>
      </c>
      <c r="AU344" s="154" t="s">
        <v>164</v>
      </c>
      <c r="AY344" s="14" t="s">
        <v>157</v>
      </c>
      <c r="BE344" s="155">
        <f>IF(N344="základní",J344,0)</f>
        <v>0</v>
      </c>
      <c r="BF344" s="155">
        <f>IF(N344="snížená",J344,0)</f>
        <v>0</v>
      </c>
      <c r="BG344" s="155">
        <f>IF(N344="zákl. přenesená",J344,0)</f>
        <v>0</v>
      </c>
      <c r="BH344" s="155">
        <f>IF(N344="sníž. přenesená",J344,0)</f>
        <v>0</v>
      </c>
      <c r="BI344" s="155">
        <f>IF(N344="nulová",J344,0)</f>
        <v>0</v>
      </c>
      <c r="BJ344" s="14" t="s">
        <v>164</v>
      </c>
      <c r="BK344" s="155">
        <f>ROUND(I344*H344,2)</f>
        <v>0</v>
      </c>
      <c r="BL344" s="14" t="s">
        <v>223</v>
      </c>
      <c r="BM344" s="154" t="s">
        <v>1201</v>
      </c>
    </row>
    <row r="345" spans="1:65" s="2" customFormat="1" ht="21.75" customHeight="1">
      <c r="A345" s="29"/>
      <c r="B345" s="141"/>
      <c r="C345" s="142" t="s">
        <v>1202</v>
      </c>
      <c r="D345" s="142" t="s">
        <v>159</v>
      </c>
      <c r="E345" s="143" t="s">
        <v>1203</v>
      </c>
      <c r="F345" s="144" t="s">
        <v>1204</v>
      </c>
      <c r="G345" s="145" t="s">
        <v>174</v>
      </c>
      <c r="H345" s="146">
        <v>0.002</v>
      </c>
      <c r="I345" s="147"/>
      <c r="J345" s="148">
        <f>ROUND(I345*H345,2)</f>
        <v>0</v>
      </c>
      <c r="K345" s="149"/>
      <c r="L345" s="30"/>
      <c r="M345" s="150" t="s">
        <v>1</v>
      </c>
      <c r="N345" s="151" t="s">
        <v>42</v>
      </c>
      <c r="O345" s="55"/>
      <c r="P345" s="152">
        <f>O345*H345</f>
        <v>0</v>
      </c>
      <c r="Q345" s="152">
        <v>0</v>
      </c>
      <c r="R345" s="152">
        <f>Q345*H345</f>
        <v>0</v>
      </c>
      <c r="S345" s="152">
        <v>0</v>
      </c>
      <c r="T345" s="153">
        <f>S345*H345</f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54" t="s">
        <v>223</v>
      </c>
      <c r="AT345" s="154" t="s">
        <v>159</v>
      </c>
      <c r="AU345" s="154" t="s">
        <v>164</v>
      </c>
      <c r="AY345" s="14" t="s">
        <v>157</v>
      </c>
      <c r="BE345" s="155">
        <f>IF(N345="základní",J345,0)</f>
        <v>0</v>
      </c>
      <c r="BF345" s="155">
        <f>IF(N345="snížená",J345,0)</f>
        <v>0</v>
      </c>
      <c r="BG345" s="155">
        <f>IF(N345="zákl. přenesená",J345,0)</f>
        <v>0</v>
      </c>
      <c r="BH345" s="155">
        <f>IF(N345="sníž. přenesená",J345,0)</f>
        <v>0</v>
      </c>
      <c r="BI345" s="155">
        <f>IF(N345="nulová",J345,0)</f>
        <v>0</v>
      </c>
      <c r="BJ345" s="14" t="s">
        <v>164</v>
      </c>
      <c r="BK345" s="155">
        <f>ROUND(I345*H345,2)</f>
        <v>0</v>
      </c>
      <c r="BL345" s="14" t="s">
        <v>223</v>
      </c>
      <c r="BM345" s="154" t="s">
        <v>1205</v>
      </c>
    </row>
    <row r="346" spans="1:65" s="2" customFormat="1" ht="21.75" customHeight="1">
      <c r="A346" s="29"/>
      <c r="B346" s="141"/>
      <c r="C346" s="142" t="s">
        <v>1206</v>
      </c>
      <c r="D346" s="142" t="s">
        <v>159</v>
      </c>
      <c r="E346" s="143" t="s">
        <v>1207</v>
      </c>
      <c r="F346" s="144" t="s">
        <v>1208</v>
      </c>
      <c r="G346" s="145" t="s">
        <v>174</v>
      </c>
      <c r="H346" s="146">
        <v>0.002</v>
      </c>
      <c r="I346" s="147"/>
      <c r="J346" s="148">
        <f>ROUND(I346*H346,2)</f>
        <v>0</v>
      </c>
      <c r="K346" s="149"/>
      <c r="L346" s="30"/>
      <c r="M346" s="150" t="s">
        <v>1</v>
      </c>
      <c r="N346" s="151" t="s">
        <v>42</v>
      </c>
      <c r="O346" s="55"/>
      <c r="P346" s="152">
        <f>O346*H346</f>
        <v>0</v>
      </c>
      <c r="Q346" s="152">
        <v>0</v>
      </c>
      <c r="R346" s="152">
        <f>Q346*H346</f>
        <v>0</v>
      </c>
      <c r="S346" s="152">
        <v>0</v>
      </c>
      <c r="T346" s="153">
        <f>S346*H346</f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54" t="s">
        <v>223</v>
      </c>
      <c r="AT346" s="154" t="s">
        <v>159</v>
      </c>
      <c r="AU346" s="154" t="s">
        <v>164</v>
      </c>
      <c r="AY346" s="14" t="s">
        <v>157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4" t="s">
        <v>164</v>
      </c>
      <c r="BK346" s="155">
        <f>ROUND(I346*H346,2)</f>
        <v>0</v>
      </c>
      <c r="BL346" s="14" t="s">
        <v>223</v>
      </c>
      <c r="BM346" s="154" t="s">
        <v>1209</v>
      </c>
    </row>
    <row r="347" spans="2:63" s="12" customFormat="1" ht="22.9" customHeight="1">
      <c r="B347" s="128"/>
      <c r="D347" s="129" t="s">
        <v>75</v>
      </c>
      <c r="E347" s="139" t="s">
        <v>379</v>
      </c>
      <c r="F347" s="139" t="s">
        <v>380</v>
      </c>
      <c r="I347" s="131"/>
      <c r="J347" s="140">
        <f>BK347</f>
        <v>0</v>
      </c>
      <c r="L347" s="128"/>
      <c r="M347" s="133"/>
      <c r="N347" s="134"/>
      <c r="O347" s="134"/>
      <c r="P347" s="135">
        <f>SUM(P348:P366)</f>
        <v>0</v>
      </c>
      <c r="Q347" s="134"/>
      <c r="R347" s="135">
        <f>SUM(R348:R366)</f>
        <v>26.46517213</v>
      </c>
      <c r="S347" s="134"/>
      <c r="T347" s="136">
        <f>SUM(T348:T366)</f>
        <v>0</v>
      </c>
      <c r="AR347" s="129" t="s">
        <v>164</v>
      </c>
      <c r="AT347" s="137" t="s">
        <v>75</v>
      </c>
      <c r="AU347" s="137" t="s">
        <v>84</v>
      </c>
      <c r="AY347" s="129" t="s">
        <v>157</v>
      </c>
      <c r="BK347" s="138">
        <f>SUM(BK348:BK366)</f>
        <v>0</v>
      </c>
    </row>
    <row r="348" spans="1:65" s="2" customFormat="1" ht="21.75" customHeight="1">
      <c r="A348" s="29"/>
      <c r="B348" s="141"/>
      <c r="C348" s="142" t="s">
        <v>1210</v>
      </c>
      <c r="D348" s="142" t="s">
        <v>159</v>
      </c>
      <c r="E348" s="143" t="s">
        <v>1211</v>
      </c>
      <c r="F348" s="144" t="s">
        <v>1212</v>
      </c>
      <c r="G348" s="145" t="s">
        <v>162</v>
      </c>
      <c r="H348" s="146">
        <v>42</v>
      </c>
      <c r="I348" s="147"/>
      <c r="J348" s="148">
        <f aca="true" t="shared" si="100" ref="J348:J366">ROUND(I348*H348,2)</f>
        <v>0</v>
      </c>
      <c r="K348" s="149"/>
      <c r="L348" s="30"/>
      <c r="M348" s="150" t="s">
        <v>1</v>
      </c>
      <c r="N348" s="151" t="s">
        <v>42</v>
      </c>
      <c r="O348" s="55"/>
      <c r="P348" s="152">
        <f aca="true" t="shared" si="101" ref="P348:P366">O348*H348</f>
        <v>0</v>
      </c>
      <c r="Q348" s="152">
        <v>0</v>
      </c>
      <c r="R348" s="152">
        <f aca="true" t="shared" si="102" ref="R348:R366">Q348*H348</f>
        <v>0</v>
      </c>
      <c r="S348" s="152">
        <v>0</v>
      </c>
      <c r="T348" s="153">
        <f aca="true" t="shared" si="103" ref="T348:T366">S348*H348</f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54" t="s">
        <v>223</v>
      </c>
      <c r="AT348" s="154" t="s">
        <v>159</v>
      </c>
      <c r="AU348" s="154" t="s">
        <v>164</v>
      </c>
      <c r="AY348" s="14" t="s">
        <v>157</v>
      </c>
      <c r="BE348" s="155">
        <f aca="true" t="shared" si="104" ref="BE348:BE366">IF(N348="základní",J348,0)</f>
        <v>0</v>
      </c>
      <c r="BF348" s="155">
        <f aca="true" t="shared" si="105" ref="BF348:BF366">IF(N348="snížená",J348,0)</f>
        <v>0</v>
      </c>
      <c r="BG348" s="155">
        <f aca="true" t="shared" si="106" ref="BG348:BG366">IF(N348="zákl. přenesená",J348,0)</f>
        <v>0</v>
      </c>
      <c r="BH348" s="155">
        <f aca="true" t="shared" si="107" ref="BH348:BH366">IF(N348="sníž. přenesená",J348,0)</f>
        <v>0</v>
      </c>
      <c r="BI348" s="155">
        <f aca="true" t="shared" si="108" ref="BI348:BI366">IF(N348="nulová",J348,0)</f>
        <v>0</v>
      </c>
      <c r="BJ348" s="14" t="s">
        <v>164</v>
      </c>
      <c r="BK348" s="155">
        <f aca="true" t="shared" si="109" ref="BK348:BK366">ROUND(I348*H348,2)</f>
        <v>0</v>
      </c>
      <c r="BL348" s="14" t="s">
        <v>223</v>
      </c>
      <c r="BM348" s="154" t="s">
        <v>1213</v>
      </c>
    </row>
    <row r="349" spans="1:65" s="2" customFormat="1" ht="33" customHeight="1">
      <c r="A349" s="29"/>
      <c r="B349" s="141"/>
      <c r="C349" s="142" t="s">
        <v>1214</v>
      </c>
      <c r="D349" s="142" t="s">
        <v>159</v>
      </c>
      <c r="E349" s="143" t="s">
        <v>1215</v>
      </c>
      <c r="F349" s="144" t="s">
        <v>1216</v>
      </c>
      <c r="G349" s="145" t="s">
        <v>197</v>
      </c>
      <c r="H349" s="146">
        <v>8.396</v>
      </c>
      <c r="I349" s="147"/>
      <c r="J349" s="148">
        <f t="shared" si="100"/>
        <v>0</v>
      </c>
      <c r="K349" s="149"/>
      <c r="L349" s="30"/>
      <c r="M349" s="150" t="s">
        <v>1</v>
      </c>
      <c r="N349" s="151" t="s">
        <v>42</v>
      </c>
      <c r="O349" s="55"/>
      <c r="P349" s="152">
        <f t="shared" si="101"/>
        <v>0</v>
      </c>
      <c r="Q349" s="152">
        <v>0.00189</v>
      </c>
      <c r="R349" s="152">
        <f t="shared" si="102"/>
        <v>0.01586844</v>
      </c>
      <c r="S349" s="152">
        <v>0</v>
      </c>
      <c r="T349" s="153">
        <f t="shared" si="103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54" t="s">
        <v>223</v>
      </c>
      <c r="AT349" s="154" t="s">
        <v>159</v>
      </c>
      <c r="AU349" s="154" t="s">
        <v>164</v>
      </c>
      <c r="AY349" s="14" t="s">
        <v>157</v>
      </c>
      <c r="BE349" s="155">
        <f t="shared" si="104"/>
        <v>0</v>
      </c>
      <c r="BF349" s="155">
        <f t="shared" si="105"/>
        <v>0</v>
      </c>
      <c r="BG349" s="155">
        <f t="shared" si="106"/>
        <v>0</v>
      </c>
      <c r="BH349" s="155">
        <f t="shared" si="107"/>
        <v>0</v>
      </c>
      <c r="BI349" s="155">
        <f t="shared" si="108"/>
        <v>0</v>
      </c>
      <c r="BJ349" s="14" t="s">
        <v>164</v>
      </c>
      <c r="BK349" s="155">
        <f t="shared" si="109"/>
        <v>0</v>
      </c>
      <c r="BL349" s="14" t="s">
        <v>223</v>
      </c>
      <c r="BM349" s="154" t="s">
        <v>1217</v>
      </c>
    </row>
    <row r="350" spans="1:65" s="2" customFormat="1" ht="33" customHeight="1">
      <c r="A350" s="29"/>
      <c r="B350" s="141"/>
      <c r="C350" s="142" t="s">
        <v>1218</v>
      </c>
      <c r="D350" s="142" t="s">
        <v>159</v>
      </c>
      <c r="E350" s="143" t="s">
        <v>1219</v>
      </c>
      <c r="F350" s="144" t="s">
        <v>1220</v>
      </c>
      <c r="G350" s="145" t="s">
        <v>162</v>
      </c>
      <c r="H350" s="146">
        <v>448.66</v>
      </c>
      <c r="I350" s="147"/>
      <c r="J350" s="148">
        <f t="shared" si="100"/>
        <v>0</v>
      </c>
      <c r="K350" s="149"/>
      <c r="L350" s="30"/>
      <c r="M350" s="150" t="s">
        <v>1</v>
      </c>
      <c r="N350" s="151" t="s">
        <v>42</v>
      </c>
      <c r="O350" s="55"/>
      <c r="P350" s="152">
        <f t="shared" si="101"/>
        <v>0</v>
      </c>
      <c r="Q350" s="152">
        <v>0.04071</v>
      </c>
      <c r="R350" s="152">
        <f t="shared" si="102"/>
        <v>18.264948600000004</v>
      </c>
      <c r="S350" s="152">
        <v>0</v>
      </c>
      <c r="T350" s="153">
        <f t="shared" si="103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54" t="s">
        <v>223</v>
      </c>
      <c r="AT350" s="154" t="s">
        <v>159</v>
      </c>
      <c r="AU350" s="154" t="s">
        <v>164</v>
      </c>
      <c r="AY350" s="14" t="s">
        <v>157</v>
      </c>
      <c r="BE350" s="155">
        <f t="shared" si="104"/>
        <v>0</v>
      </c>
      <c r="BF350" s="155">
        <f t="shared" si="105"/>
        <v>0</v>
      </c>
      <c r="BG350" s="155">
        <f t="shared" si="106"/>
        <v>0</v>
      </c>
      <c r="BH350" s="155">
        <f t="shared" si="107"/>
        <v>0</v>
      </c>
      <c r="BI350" s="155">
        <f t="shared" si="108"/>
        <v>0</v>
      </c>
      <c r="BJ350" s="14" t="s">
        <v>164</v>
      </c>
      <c r="BK350" s="155">
        <f t="shared" si="109"/>
        <v>0</v>
      </c>
      <c r="BL350" s="14" t="s">
        <v>223</v>
      </c>
      <c r="BM350" s="154" t="s">
        <v>1221</v>
      </c>
    </row>
    <row r="351" spans="1:65" s="2" customFormat="1" ht="21.75" customHeight="1">
      <c r="A351" s="29"/>
      <c r="B351" s="141"/>
      <c r="C351" s="142" t="s">
        <v>1222</v>
      </c>
      <c r="D351" s="142" t="s">
        <v>159</v>
      </c>
      <c r="E351" s="143" t="s">
        <v>1223</v>
      </c>
      <c r="F351" s="144" t="s">
        <v>1224</v>
      </c>
      <c r="G351" s="145" t="s">
        <v>162</v>
      </c>
      <c r="H351" s="146">
        <v>43.58</v>
      </c>
      <c r="I351" s="147"/>
      <c r="J351" s="148">
        <f t="shared" si="100"/>
        <v>0</v>
      </c>
      <c r="K351" s="149"/>
      <c r="L351" s="30"/>
      <c r="M351" s="150" t="s">
        <v>1</v>
      </c>
      <c r="N351" s="151" t="s">
        <v>42</v>
      </c>
      <c r="O351" s="55"/>
      <c r="P351" s="152">
        <f t="shared" si="101"/>
        <v>0</v>
      </c>
      <c r="Q351" s="152">
        <v>0</v>
      </c>
      <c r="R351" s="152">
        <f t="shared" si="102"/>
        <v>0</v>
      </c>
      <c r="S351" s="152">
        <v>0</v>
      </c>
      <c r="T351" s="153">
        <f t="shared" si="103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54" t="s">
        <v>223</v>
      </c>
      <c r="AT351" s="154" t="s">
        <v>159</v>
      </c>
      <c r="AU351" s="154" t="s">
        <v>164</v>
      </c>
      <c r="AY351" s="14" t="s">
        <v>157</v>
      </c>
      <c r="BE351" s="155">
        <f t="shared" si="104"/>
        <v>0</v>
      </c>
      <c r="BF351" s="155">
        <f t="shared" si="105"/>
        <v>0</v>
      </c>
      <c r="BG351" s="155">
        <f t="shared" si="106"/>
        <v>0</v>
      </c>
      <c r="BH351" s="155">
        <f t="shared" si="107"/>
        <v>0</v>
      </c>
      <c r="BI351" s="155">
        <f t="shared" si="108"/>
        <v>0</v>
      </c>
      <c r="BJ351" s="14" t="s">
        <v>164</v>
      </c>
      <c r="BK351" s="155">
        <f t="shared" si="109"/>
        <v>0</v>
      </c>
      <c r="BL351" s="14" t="s">
        <v>223</v>
      </c>
      <c r="BM351" s="154" t="s">
        <v>1225</v>
      </c>
    </row>
    <row r="352" spans="1:65" s="2" customFormat="1" ht="21.75" customHeight="1">
      <c r="A352" s="29"/>
      <c r="B352" s="141"/>
      <c r="C352" s="156" t="s">
        <v>1226</v>
      </c>
      <c r="D352" s="156" t="s">
        <v>176</v>
      </c>
      <c r="E352" s="157" t="s">
        <v>1227</v>
      </c>
      <c r="F352" s="158" t="s">
        <v>1228</v>
      </c>
      <c r="G352" s="159" t="s">
        <v>162</v>
      </c>
      <c r="H352" s="160">
        <v>43.58</v>
      </c>
      <c r="I352" s="161"/>
      <c r="J352" s="162">
        <f t="shared" si="100"/>
        <v>0</v>
      </c>
      <c r="K352" s="163"/>
      <c r="L352" s="164"/>
      <c r="M352" s="165" t="s">
        <v>1</v>
      </c>
      <c r="N352" s="166" t="s">
        <v>42</v>
      </c>
      <c r="O352" s="55"/>
      <c r="P352" s="152">
        <f t="shared" si="101"/>
        <v>0</v>
      </c>
      <c r="Q352" s="152">
        <v>0.00931</v>
      </c>
      <c r="R352" s="152">
        <f t="shared" si="102"/>
        <v>0.40572980000000003</v>
      </c>
      <c r="S352" s="152">
        <v>0</v>
      </c>
      <c r="T352" s="153">
        <f t="shared" si="103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54" t="s">
        <v>286</v>
      </c>
      <c r="AT352" s="154" t="s">
        <v>176</v>
      </c>
      <c r="AU352" s="154" t="s">
        <v>164</v>
      </c>
      <c r="AY352" s="14" t="s">
        <v>157</v>
      </c>
      <c r="BE352" s="155">
        <f t="shared" si="104"/>
        <v>0</v>
      </c>
      <c r="BF352" s="155">
        <f t="shared" si="105"/>
        <v>0</v>
      </c>
      <c r="BG352" s="155">
        <f t="shared" si="106"/>
        <v>0</v>
      </c>
      <c r="BH352" s="155">
        <f t="shared" si="107"/>
        <v>0</v>
      </c>
      <c r="BI352" s="155">
        <f t="shared" si="108"/>
        <v>0</v>
      </c>
      <c r="BJ352" s="14" t="s">
        <v>164</v>
      </c>
      <c r="BK352" s="155">
        <f t="shared" si="109"/>
        <v>0</v>
      </c>
      <c r="BL352" s="14" t="s">
        <v>223</v>
      </c>
      <c r="BM352" s="154" t="s">
        <v>1229</v>
      </c>
    </row>
    <row r="353" spans="1:65" s="2" customFormat="1" ht="21.75" customHeight="1">
      <c r="A353" s="29"/>
      <c r="B353" s="141"/>
      <c r="C353" s="142" t="s">
        <v>1230</v>
      </c>
      <c r="D353" s="142" t="s">
        <v>159</v>
      </c>
      <c r="E353" s="143" t="s">
        <v>1231</v>
      </c>
      <c r="F353" s="144" t="s">
        <v>1232</v>
      </c>
      <c r="G353" s="145" t="s">
        <v>162</v>
      </c>
      <c r="H353" s="146">
        <v>448.66</v>
      </c>
      <c r="I353" s="147"/>
      <c r="J353" s="148">
        <f t="shared" si="100"/>
        <v>0</v>
      </c>
      <c r="K353" s="149"/>
      <c r="L353" s="30"/>
      <c r="M353" s="150" t="s">
        <v>1</v>
      </c>
      <c r="N353" s="151" t="s">
        <v>42</v>
      </c>
      <c r="O353" s="55"/>
      <c r="P353" s="152">
        <f t="shared" si="101"/>
        <v>0</v>
      </c>
      <c r="Q353" s="152">
        <v>0</v>
      </c>
      <c r="R353" s="152">
        <f t="shared" si="102"/>
        <v>0</v>
      </c>
      <c r="S353" s="152">
        <v>0</v>
      </c>
      <c r="T353" s="153">
        <f t="shared" si="103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54" t="s">
        <v>223</v>
      </c>
      <c r="AT353" s="154" t="s">
        <v>159</v>
      </c>
      <c r="AU353" s="154" t="s">
        <v>164</v>
      </c>
      <c r="AY353" s="14" t="s">
        <v>157</v>
      </c>
      <c r="BE353" s="155">
        <f t="shared" si="104"/>
        <v>0</v>
      </c>
      <c r="BF353" s="155">
        <f t="shared" si="105"/>
        <v>0</v>
      </c>
      <c r="BG353" s="155">
        <f t="shared" si="106"/>
        <v>0</v>
      </c>
      <c r="BH353" s="155">
        <f t="shared" si="107"/>
        <v>0</v>
      </c>
      <c r="BI353" s="155">
        <f t="shared" si="108"/>
        <v>0</v>
      </c>
      <c r="BJ353" s="14" t="s">
        <v>164</v>
      </c>
      <c r="BK353" s="155">
        <f t="shared" si="109"/>
        <v>0</v>
      </c>
      <c r="BL353" s="14" t="s">
        <v>223</v>
      </c>
      <c r="BM353" s="154" t="s">
        <v>1233</v>
      </c>
    </row>
    <row r="354" spans="1:65" s="2" customFormat="1" ht="16.5" customHeight="1">
      <c r="A354" s="29"/>
      <c r="B354" s="141"/>
      <c r="C354" s="156" t="s">
        <v>1234</v>
      </c>
      <c r="D354" s="156" t="s">
        <v>176</v>
      </c>
      <c r="E354" s="157" t="s">
        <v>1235</v>
      </c>
      <c r="F354" s="158" t="s">
        <v>1236</v>
      </c>
      <c r="G354" s="159" t="s">
        <v>197</v>
      </c>
      <c r="H354" s="160">
        <v>3.589</v>
      </c>
      <c r="I354" s="161"/>
      <c r="J354" s="162">
        <f t="shared" si="100"/>
        <v>0</v>
      </c>
      <c r="K354" s="163"/>
      <c r="L354" s="164"/>
      <c r="M354" s="165" t="s">
        <v>1</v>
      </c>
      <c r="N354" s="166" t="s">
        <v>42</v>
      </c>
      <c r="O354" s="55"/>
      <c r="P354" s="152">
        <f t="shared" si="101"/>
        <v>0</v>
      </c>
      <c r="Q354" s="152">
        <v>0.55</v>
      </c>
      <c r="R354" s="152">
        <f t="shared" si="102"/>
        <v>1.97395</v>
      </c>
      <c r="S354" s="152">
        <v>0</v>
      </c>
      <c r="T354" s="153">
        <f t="shared" si="103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54" t="s">
        <v>286</v>
      </c>
      <c r="AT354" s="154" t="s">
        <v>176</v>
      </c>
      <c r="AU354" s="154" t="s">
        <v>164</v>
      </c>
      <c r="AY354" s="14" t="s">
        <v>157</v>
      </c>
      <c r="BE354" s="155">
        <f t="shared" si="104"/>
        <v>0</v>
      </c>
      <c r="BF354" s="155">
        <f t="shared" si="105"/>
        <v>0</v>
      </c>
      <c r="BG354" s="155">
        <f t="shared" si="106"/>
        <v>0</v>
      </c>
      <c r="BH354" s="155">
        <f t="shared" si="107"/>
        <v>0</v>
      </c>
      <c r="BI354" s="155">
        <f t="shared" si="108"/>
        <v>0</v>
      </c>
      <c r="BJ354" s="14" t="s">
        <v>164</v>
      </c>
      <c r="BK354" s="155">
        <f t="shared" si="109"/>
        <v>0</v>
      </c>
      <c r="BL354" s="14" t="s">
        <v>223</v>
      </c>
      <c r="BM354" s="154" t="s">
        <v>1237</v>
      </c>
    </row>
    <row r="355" spans="1:65" s="2" customFormat="1" ht="21.75" customHeight="1">
      <c r="A355" s="29"/>
      <c r="B355" s="141"/>
      <c r="C355" s="142" t="s">
        <v>1238</v>
      </c>
      <c r="D355" s="142" t="s">
        <v>159</v>
      </c>
      <c r="E355" s="143" t="s">
        <v>1239</v>
      </c>
      <c r="F355" s="144" t="s">
        <v>1240</v>
      </c>
      <c r="G355" s="145" t="s">
        <v>168</v>
      </c>
      <c r="H355" s="146">
        <v>376.2</v>
      </c>
      <c r="I355" s="147"/>
      <c r="J355" s="148">
        <f t="shared" si="100"/>
        <v>0</v>
      </c>
      <c r="K355" s="149"/>
      <c r="L355" s="30"/>
      <c r="M355" s="150" t="s">
        <v>1</v>
      </c>
      <c r="N355" s="151" t="s">
        <v>42</v>
      </c>
      <c r="O355" s="55"/>
      <c r="P355" s="152">
        <f t="shared" si="101"/>
        <v>0</v>
      </c>
      <c r="Q355" s="152">
        <v>0</v>
      </c>
      <c r="R355" s="152">
        <f t="shared" si="102"/>
        <v>0</v>
      </c>
      <c r="S355" s="152">
        <v>0</v>
      </c>
      <c r="T355" s="153">
        <f t="shared" si="103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54" t="s">
        <v>223</v>
      </c>
      <c r="AT355" s="154" t="s">
        <v>159</v>
      </c>
      <c r="AU355" s="154" t="s">
        <v>164</v>
      </c>
      <c r="AY355" s="14" t="s">
        <v>157</v>
      </c>
      <c r="BE355" s="155">
        <f t="shared" si="104"/>
        <v>0</v>
      </c>
      <c r="BF355" s="155">
        <f t="shared" si="105"/>
        <v>0</v>
      </c>
      <c r="BG355" s="155">
        <f t="shared" si="106"/>
        <v>0</v>
      </c>
      <c r="BH355" s="155">
        <f t="shared" si="107"/>
        <v>0</v>
      </c>
      <c r="BI355" s="155">
        <f t="shared" si="108"/>
        <v>0</v>
      </c>
      <c r="BJ355" s="14" t="s">
        <v>164</v>
      </c>
      <c r="BK355" s="155">
        <f t="shared" si="109"/>
        <v>0</v>
      </c>
      <c r="BL355" s="14" t="s">
        <v>223</v>
      </c>
      <c r="BM355" s="154" t="s">
        <v>1241</v>
      </c>
    </row>
    <row r="356" spans="1:65" s="2" customFormat="1" ht="16.5" customHeight="1">
      <c r="A356" s="29"/>
      <c r="B356" s="141"/>
      <c r="C356" s="156" t="s">
        <v>1242</v>
      </c>
      <c r="D356" s="156" t="s">
        <v>176</v>
      </c>
      <c r="E356" s="157" t="s">
        <v>1235</v>
      </c>
      <c r="F356" s="158" t="s">
        <v>1236</v>
      </c>
      <c r="G356" s="159" t="s">
        <v>197</v>
      </c>
      <c r="H356" s="160">
        <v>0.903</v>
      </c>
      <c r="I356" s="161"/>
      <c r="J356" s="162">
        <f t="shared" si="100"/>
        <v>0</v>
      </c>
      <c r="K356" s="163"/>
      <c r="L356" s="164"/>
      <c r="M356" s="165" t="s">
        <v>1</v>
      </c>
      <c r="N356" s="166" t="s">
        <v>42</v>
      </c>
      <c r="O356" s="55"/>
      <c r="P356" s="152">
        <f t="shared" si="101"/>
        <v>0</v>
      </c>
      <c r="Q356" s="152">
        <v>0.55</v>
      </c>
      <c r="R356" s="152">
        <f t="shared" si="102"/>
        <v>0.49665000000000004</v>
      </c>
      <c r="S356" s="152">
        <v>0</v>
      </c>
      <c r="T356" s="153">
        <f t="shared" si="103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54" t="s">
        <v>286</v>
      </c>
      <c r="AT356" s="154" t="s">
        <v>176</v>
      </c>
      <c r="AU356" s="154" t="s">
        <v>164</v>
      </c>
      <c r="AY356" s="14" t="s">
        <v>157</v>
      </c>
      <c r="BE356" s="155">
        <f t="shared" si="104"/>
        <v>0</v>
      </c>
      <c r="BF356" s="155">
        <f t="shared" si="105"/>
        <v>0</v>
      </c>
      <c r="BG356" s="155">
        <f t="shared" si="106"/>
        <v>0</v>
      </c>
      <c r="BH356" s="155">
        <f t="shared" si="107"/>
        <v>0</v>
      </c>
      <c r="BI356" s="155">
        <f t="shared" si="108"/>
        <v>0</v>
      </c>
      <c r="BJ356" s="14" t="s">
        <v>164</v>
      </c>
      <c r="BK356" s="155">
        <f t="shared" si="109"/>
        <v>0</v>
      </c>
      <c r="BL356" s="14" t="s">
        <v>223</v>
      </c>
      <c r="BM356" s="154" t="s">
        <v>1243</v>
      </c>
    </row>
    <row r="357" spans="1:65" s="2" customFormat="1" ht="21.75" customHeight="1">
      <c r="A357" s="29"/>
      <c r="B357" s="141"/>
      <c r="C357" s="142" t="s">
        <v>1244</v>
      </c>
      <c r="D357" s="142" t="s">
        <v>159</v>
      </c>
      <c r="E357" s="143" t="s">
        <v>1245</v>
      </c>
      <c r="F357" s="144" t="s">
        <v>1246</v>
      </c>
      <c r="G357" s="145" t="s">
        <v>306</v>
      </c>
      <c r="H357" s="146">
        <v>3</v>
      </c>
      <c r="I357" s="147"/>
      <c r="J357" s="148">
        <f t="shared" si="100"/>
        <v>0</v>
      </c>
      <c r="K357" s="149"/>
      <c r="L357" s="30"/>
      <c r="M357" s="150" t="s">
        <v>1</v>
      </c>
      <c r="N357" s="151" t="s">
        <v>42</v>
      </c>
      <c r="O357" s="55"/>
      <c r="P357" s="152">
        <f t="shared" si="101"/>
        <v>0</v>
      </c>
      <c r="Q357" s="152">
        <v>0</v>
      </c>
      <c r="R357" s="152">
        <f t="shared" si="102"/>
        <v>0</v>
      </c>
      <c r="S357" s="152">
        <v>0</v>
      </c>
      <c r="T357" s="153">
        <f t="shared" si="103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54" t="s">
        <v>223</v>
      </c>
      <c r="AT357" s="154" t="s">
        <v>159</v>
      </c>
      <c r="AU357" s="154" t="s">
        <v>164</v>
      </c>
      <c r="AY357" s="14" t="s">
        <v>157</v>
      </c>
      <c r="BE357" s="155">
        <f t="shared" si="104"/>
        <v>0</v>
      </c>
      <c r="BF357" s="155">
        <f t="shared" si="105"/>
        <v>0</v>
      </c>
      <c r="BG357" s="155">
        <f t="shared" si="106"/>
        <v>0</v>
      </c>
      <c r="BH357" s="155">
        <f t="shared" si="107"/>
        <v>0</v>
      </c>
      <c r="BI357" s="155">
        <f t="shared" si="108"/>
        <v>0</v>
      </c>
      <c r="BJ357" s="14" t="s">
        <v>164</v>
      </c>
      <c r="BK357" s="155">
        <f t="shared" si="109"/>
        <v>0</v>
      </c>
      <c r="BL357" s="14" t="s">
        <v>223</v>
      </c>
      <c r="BM357" s="154" t="s">
        <v>1247</v>
      </c>
    </row>
    <row r="358" spans="1:65" s="2" customFormat="1" ht="33" customHeight="1">
      <c r="A358" s="29"/>
      <c r="B358" s="141"/>
      <c r="C358" s="142" t="s">
        <v>1248</v>
      </c>
      <c r="D358" s="142" t="s">
        <v>159</v>
      </c>
      <c r="E358" s="143" t="s">
        <v>1249</v>
      </c>
      <c r="F358" s="144" t="s">
        <v>1250</v>
      </c>
      <c r="G358" s="145" t="s">
        <v>168</v>
      </c>
      <c r="H358" s="146">
        <v>183.85</v>
      </c>
      <c r="I358" s="147"/>
      <c r="J358" s="148">
        <f t="shared" si="100"/>
        <v>0</v>
      </c>
      <c r="K358" s="149"/>
      <c r="L358" s="30"/>
      <c r="M358" s="150" t="s">
        <v>1</v>
      </c>
      <c r="N358" s="151" t="s">
        <v>42</v>
      </c>
      <c r="O358" s="55"/>
      <c r="P358" s="152">
        <f t="shared" si="101"/>
        <v>0</v>
      </c>
      <c r="Q358" s="152">
        <v>0</v>
      </c>
      <c r="R358" s="152">
        <f t="shared" si="102"/>
        <v>0</v>
      </c>
      <c r="S358" s="152">
        <v>0</v>
      </c>
      <c r="T358" s="153">
        <f t="shared" si="103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54" t="s">
        <v>223</v>
      </c>
      <c r="AT358" s="154" t="s">
        <v>159</v>
      </c>
      <c r="AU358" s="154" t="s">
        <v>164</v>
      </c>
      <c r="AY358" s="14" t="s">
        <v>157</v>
      </c>
      <c r="BE358" s="155">
        <f t="shared" si="104"/>
        <v>0</v>
      </c>
      <c r="BF358" s="155">
        <f t="shared" si="105"/>
        <v>0</v>
      </c>
      <c r="BG358" s="155">
        <f t="shared" si="106"/>
        <v>0</v>
      </c>
      <c r="BH358" s="155">
        <f t="shared" si="107"/>
        <v>0</v>
      </c>
      <c r="BI358" s="155">
        <f t="shared" si="108"/>
        <v>0</v>
      </c>
      <c r="BJ358" s="14" t="s">
        <v>164</v>
      </c>
      <c r="BK358" s="155">
        <f t="shared" si="109"/>
        <v>0</v>
      </c>
      <c r="BL358" s="14" t="s">
        <v>223</v>
      </c>
      <c r="BM358" s="154" t="s">
        <v>1251</v>
      </c>
    </row>
    <row r="359" spans="1:65" s="2" customFormat="1" ht="21.75" customHeight="1">
      <c r="A359" s="29"/>
      <c r="B359" s="141"/>
      <c r="C359" s="156" t="s">
        <v>1252</v>
      </c>
      <c r="D359" s="156" t="s">
        <v>176</v>
      </c>
      <c r="E359" s="157" t="s">
        <v>1253</v>
      </c>
      <c r="F359" s="158" t="s">
        <v>1254</v>
      </c>
      <c r="G359" s="159" t="s">
        <v>197</v>
      </c>
      <c r="H359" s="160">
        <v>1.967</v>
      </c>
      <c r="I359" s="161"/>
      <c r="J359" s="162">
        <f t="shared" si="100"/>
        <v>0</v>
      </c>
      <c r="K359" s="163"/>
      <c r="L359" s="164"/>
      <c r="M359" s="165" t="s">
        <v>1</v>
      </c>
      <c r="N359" s="166" t="s">
        <v>42</v>
      </c>
      <c r="O359" s="55"/>
      <c r="P359" s="152">
        <f t="shared" si="101"/>
        <v>0</v>
      </c>
      <c r="Q359" s="152">
        <v>0.55</v>
      </c>
      <c r="R359" s="152">
        <f t="shared" si="102"/>
        <v>1.0818500000000002</v>
      </c>
      <c r="S359" s="152">
        <v>0</v>
      </c>
      <c r="T359" s="153">
        <f t="shared" si="103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54" t="s">
        <v>286</v>
      </c>
      <c r="AT359" s="154" t="s">
        <v>176</v>
      </c>
      <c r="AU359" s="154" t="s">
        <v>164</v>
      </c>
      <c r="AY359" s="14" t="s">
        <v>157</v>
      </c>
      <c r="BE359" s="155">
        <f t="shared" si="104"/>
        <v>0</v>
      </c>
      <c r="BF359" s="155">
        <f t="shared" si="105"/>
        <v>0</v>
      </c>
      <c r="BG359" s="155">
        <f t="shared" si="106"/>
        <v>0</v>
      </c>
      <c r="BH359" s="155">
        <f t="shared" si="107"/>
        <v>0</v>
      </c>
      <c r="BI359" s="155">
        <f t="shared" si="108"/>
        <v>0</v>
      </c>
      <c r="BJ359" s="14" t="s">
        <v>164</v>
      </c>
      <c r="BK359" s="155">
        <f t="shared" si="109"/>
        <v>0</v>
      </c>
      <c r="BL359" s="14" t="s">
        <v>223</v>
      </c>
      <c r="BM359" s="154" t="s">
        <v>1255</v>
      </c>
    </row>
    <row r="360" spans="1:65" s="2" customFormat="1" ht="33" customHeight="1">
      <c r="A360" s="29"/>
      <c r="B360" s="141"/>
      <c r="C360" s="142" t="s">
        <v>1256</v>
      </c>
      <c r="D360" s="142" t="s">
        <v>159</v>
      </c>
      <c r="E360" s="143" t="s">
        <v>1257</v>
      </c>
      <c r="F360" s="144" t="s">
        <v>1258</v>
      </c>
      <c r="G360" s="145" t="s">
        <v>168</v>
      </c>
      <c r="H360" s="146">
        <v>218.3</v>
      </c>
      <c r="I360" s="147"/>
      <c r="J360" s="148">
        <f t="shared" si="100"/>
        <v>0</v>
      </c>
      <c r="K360" s="149"/>
      <c r="L360" s="30"/>
      <c r="M360" s="150" t="s">
        <v>1</v>
      </c>
      <c r="N360" s="151" t="s">
        <v>42</v>
      </c>
      <c r="O360" s="55"/>
      <c r="P360" s="152">
        <f t="shared" si="101"/>
        <v>0</v>
      </c>
      <c r="Q360" s="152">
        <v>0</v>
      </c>
      <c r="R360" s="152">
        <f t="shared" si="102"/>
        <v>0</v>
      </c>
      <c r="S360" s="152">
        <v>0</v>
      </c>
      <c r="T360" s="153">
        <f t="shared" si="103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54" t="s">
        <v>223</v>
      </c>
      <c r="AT360" s="154" t="s">
        <v>159</v>
      </c>
      <c r="AU360" s="154" t="s">
        <v>164</v>
      </c>
      <c r="AY360" s="14" t="s">
        <v>157</v>
      </c>
      <c r="BE360" s="155">
        <f t="shared" si="104"/>
        <v>0</v>
      </c>
      <c r="BF360" s="155">
        <f t="shared" si="105"/>
        <v>0</v>
      </c>
      <c r="BG360" s="155">
        <f t="shared" si="106"/>
        <v>0</v>
      </c>
      <c r="BH360" s="155">
        <f t="shared" si="107"/>
        <v>0</v>
      </c>
      <c r="BI360" s="155">
        <f t="shared" si="108"/>
        <v>0</v>
      </c>
      <c r="BJ360" s="14" t="s">
        <v>164</v>
      </c>
      <c r="BK360" s="155">
        <f t="shared" si="109"/>
        <v>0</v>
      </c>
      <c r="BL360" s="14" t="s">
        <v>223</v>
      </c>
      <c r="BM360" s="154" t="s">
        <v>1259</v>
      </c>
    </row>
    <row r="361" spans="1:65" s="2" customFormat="1" ht="21.75" customHeight="1">
      <c r="A361" s="29"/>
      <c r="B361" s="141"/>
      <c r="C361" s="156" t="s">
        <v>1260</v>
      </c>
      <c r="D361" s="156" t="s">
        <v>176</v>
      </c>
      <c r="E361" s="157" t="s">
        <v>1261</v>
      </c>
      <c r="F361" s="158" t="s">
        <v>1262</v>
      </c>
      <c r="G361" s="159" t="s">
        <v>197</v>
      </c>
      <c r="H361" s="160">
        <v>4.191</v>
      </c>
      <c r="I361" s="161"/>
      <c r="J361" s="162">
        <f t="shared" si="100"/>
        <v>0</v>
      </c>
      <c r="K361" s="163"/>
      <c r="L361" s="164"/>
      <c r="M361" s="165" t="s">
        <v>1</v>
      </c>
      <c r="N361" s="166" t="s">
        <v>42</v>
      </c>
      <c r="O361" s="55"/>
      <c r="P361" s="152">
        <f t="shared" si="101"/>
        <v>0</v>
      </c>
      <c r="Q361" s="152">
        <v>0.55</v>
      </c>
      <c r="R361" s="152">
        <f t="shared" si="102"/>
        <v>2.30505</v>
      </c>
      <c r="S361" s="152">
        <v>0</v>
      </c>
      <c r="T361" s="153">
        <f t="shared" si="103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54" t="s">
        <v>286</v>
      </c>
      <c r="AT361" s="154" t="s">
        <v>176</v>
      </c>
      <c r="AU361" s="154" t="s">
        <v>164</v>
      </c>
      <c r="AY361" s="14" t="s">
        <v>157</v>
      </c>
      <c r="BE361" s="155">
        <f t="shared" si="104"/>
        <v>0</v>
      </c>
      <c r="BF361" s="155">
        <f t="shared" si="105"/>
        <v>0</v>
      </c>
      <c r="BG361" s="155">
        <f t="shared" si="106"/>
        <v>0</v>
      </c>
      <c r="BH361" s="155">
        <f t="shared" si="107"/>
        <v>0</v>
      </c>
      <c r="BI361" s="155">
        <f t="shared" si="108"/>
        <v>0</v>
      </c>
      <c r="BJ361" s="14" t="s">
        <v>164</v>
      </c>
      <c r="BK361" s="155">
        <f t="shared" si="109"/>
        <v>0</v>
      </c>
      <c r="BL361" s="14" t="s">
        <v>223</v>
      </c>
      <c r="BM361" s="154" t="s">
        <v>1263</v>
      </c>
    </row>
    <row r="362" spans="1:65" s="2" customFormat="1" ht="33" customHeight="1">
      <c r="A362" s="29"/>
      <c r="B362" s="141"/>
      <c r="C362" s="142" t="s">
        <v>1264</v>
      </c>
      <c r="D362" s="142" t="s">
        <v>159</v>
      </c>
      <c r="E362" s="143" t="s">
        <v>1265</v>
      </c>
      <c r="F362" s="144" t="s">
        <v>1266</v>
      </c>
      <c r="G362" s="145" t="s">
        <v>168</v>
      </c>
      <c r="H362" s="146">
        <v>88.8</v>
      </c>
      <c r="I362" s="147"/>
      <c r="J362" s="148">
        <f t="shared" si="100"/>
        <v>0</v>
      </c>
      <c r="K362" s="149"/>
      <c r="L362" s="30"/>
      <c r="M362" s="150" t="s">
        <v>1</v>
      </c>
      <c r="N362" s="151" t="s">
        <v>42</v>
      </c>
      <c r="O362" s="55"/>
      <c r="P362" s="152">
        <f t="shared" si="101"/>
        <v>0</v>
      </c>
      <c r="Q362" s="152">
        <v>0</v>
      </c>
      <c r="R362" s="152">
        <f t="shared" si="102"/>
        <v>0</v>
      </c>
      <c r="S362" s="152">
        <v>0</v>
      </c>
      <c r="T362" s="153">
        <f t="shared" si="103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54" t="s">
        <v>223</v>
      </c>
      <c r="AT362" s="154" t="s">
        <v>159</v>
      </c>
      <c r="AU362" s="154" t="s">
        <v>164</v>
      </c>
      <c r="AY362" s="14" t="s">
        <v>157</v>
      </c>
      <c r="BE362" s="155">
        <f t="shared" si="104"/>
        <v>0</v>
      </c>
      <c r="BF362" s="155">
        <f t="shared" si="105"/>
        <v>0</v>
      </c>
      <c r="BG362" s="155">
        <f t="shared" si="106"/>
        <v>0</v>
      </c>
      <c r="BH362" s="155">
        <f t="shared" si="107"/>
        <v>0</v>
      </c>
      <c r="BI362" s="155">
        <f t="shared" si="108"/>
        <v>0</v>
      </c>
      <c r="BJ362" s="14" t="s">
        <v>164</v>
      </c>
      <c r="BK362" s="155">
        <f t="shared" si="109"/>
        <v>0</v>
      </c>
      <c r="BL362" s="14" t="s">
        <v>223</v>
      </c>
      <c r="BM362" s="154" t="s">
        <v>1267</v>
      </c>
    </row>
    <row r="363" spans="1:65" s="2" customFormat="1" ht="21.75" customHeight="1">
      <c r="A363" s="29"/>
      <c r="B363" s="141"/>
      <c r="C363" s="156" t="s">
        <v>1268</v>
      </c>
      <c r="D363" s="156" t="s">
        <v>176</v>
      </c>
      <c r="E363" s="157" t="s">
        <v>1269</v>
      </c>
      <c r="F363" s="158" t="s">
        <v>1270</v>
      </c>
      <c r="G363" s="159" t="s">
        <v>197</v>
      </c>
      <c r="H363" s="160">
        <v>2.238</v>
      </c>
      <c r="I363" s="161"/>
      <c r="J363" s="162">
        <f t="shared" si="100"/>
        <v>0</v>
      </c>
      <c r="K363" s="163"/>
      <c r="L363" s="164"/>
      <c r="M363" s="165" t="s">
        <v>1</v>
      </c>
      <c r="N363" s="166" t="s">
        <v>42</v>
      </c>
      <c r="O363" s="55"/>
      <c r="P363" s="152">
        <f t="shared" si="101"/>
        <v>0</v>
      </c>
      <c r="Q363" s="152">
        <v>0.55</v>
      </c>
      <c r="R363" s="152">
        <f t="shared" si="102"/>
        <v>1.2309</v>
      </c>
      <c r="S363" s="152">
        <v>0</v>
      </c>
      <c r="T363" s="153">
        <f t="shared" si="103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54" t="s">
        <v>286</v>
      </c>
      <c r="AT363" s="154" t="s">
        <v>176</v>
      </c>
      <c r="AU363" s="154" t="s">
        <v>164</v>
      </c>
      <c r="AY363" s="14" t="s">
        <v>157</v>
      </c>
      <c r="BE363" s="155">
        <f t="shared" si="104"/>
        <v>0</v>
      </c>
      <c r="BF363" s="155">
        <f t="shared" si="105"/>
        <v>0</v>
      </c>
      <c r="BG363" s="155">
        <f t="shared" si="106"/>
        <v>0</v>
      </c>
      <c r="BH363" s="155">
        <f t="shared" si="107"/>
        <v>0</v>
      </c>
      <c r="BI363" s="155">
        <f t="shared" si="108"/>
        <v>0</v>
      </c>
      <c r="BJ363" s="14" t="s">
        <v>164</v>
      </c>
      <c r="BK363" s="155">
        <f t="shared" si="109"/>
        <v>0</v>
      </c>
      <c r="BL363" s="14" t="s">
        <v>223</v>
      </c>
      <c r="BM363" s="154" t="s">
        <v>1271</v>
      </c>
    </row>
    <row r="364" spans="1:65" s="2" customFormat="1" ht="21.75" customHeight="1">
      <c r="A364" s="29"/>
      <c r="B364" s="141"/>
      <c r="C364" s="142" t="s">
        <v>1272</v>
      </c>
      <c r="D364" s="142" t="s">
        <v>159</v>
      </c>
      <c r="E364" s="143" t="s">
        <v>1273</v>
      </c>
      <c r="F364" s="144" t="s">
        <v>1274</v>
      </c>
      <c r="G364" s="145" t="s">
        <v>197</v>
      </c>
      <c r="H364" s="146">
        <v>28.207</v>
      </c>
      <c r="I364" s="147"/>
      <c r="J364" s="148">
        <f t="shared" si="100"/>
        <v>0</v>
      </c>
      <c r="K364" s="149"/>
      <c r="L364" s="30"/>
      <c r="M364" s="150" t="s">
        <v>1</v>
      </c>
      <c r="N364" s="151" t="s">
        <v>42</v>
      </c>
      <c r="O364" s="55"/>
      <c r="P364" s="152">
        <f t="shared" si="101"/>
        <v>0</v>
      </c>
      <c r="Q364" s="152">
        <v>0.02447</v>
      </c>
      <c r="R364" s="152">
        <f t="shared" si="102"/>
        <v>0.69022529</v>
      </c>
      <c r="S364" s="152">
        <v>0</v>
      </c>
      <c r="T364" s="153">
        <f t="shared" si="103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54" t="s">
        <v>223</v>
      </c>
      <c r="AT364" s="154" t="s">
        <v>159</v>
      </c>
      <c r="AU364" s="154" t="s">
        <v>164</v>
      </c>
      <c r="AY364" s="14" t="s">
        <v>157</v>
      </c>
      <c r="BE364" s="155">
        <f t="shared" si="104"/>
        <v>0</v>
      </c>
      <c r="BF364" s="155">
        <f t="shared" si="105"/>
        <v>0</v>
      </c>
      <c r="BG364" s="155">
        <f t="shared" si="106"/>
        <v>0</v>
      </c>
      <c r="BH364" s="155">
        <f t="shared" si="107"/>
        <v>0</v>
      </c>
      <c r="BI364" s="155">
        <f t="shared" si="108"/>
        <v>0</v>
      </c>
      <c r="BJ364" s="14" t="s">
        <v>164</v>
      </c>
      <c r="BK364" s="155">
        <f t="shared" si="109"/>
        <v>0</v>
      </c>
      <c r="BL364" s="14" t="s">
        <v>223</v>
      </c>
      <c r="BM364" s="154" t="s">
        <v>1275</v>
      </c>
    </row>
    <row r="365" spans="1:65" s="2" customFormat="1" ht="21.75" customHeight="1">
      <c r="A365" s="29"/>
      <c r="B365" s="141"/>
      <c r="C365" s="142" t="s">
        <v>1276</v>
      </c>
      <c r="D365" s="142" t="s">
        <v>159</v>
      </c>
      <c r="E365" s="143" t="s">
        <v>1277</v>
      </c>
      <c r="F365" s="144" t="s">
        <v>1278</v>
      </c>
      <c r="G365" s="145" t="s">
        <v>174</v>
      </c>
      <c r="H365" s="146">
        <v>26.465</v>
      </c>
      <c r="I365" s="147"/>
      <c r="J365" s="148">
        <f t="shared" si="100"/>
        <v>0</v>
      </c>
      <c r="K365" s="149"/>
      <c r="L365" s="30"/>
      <c r="M365" s="150" t="s">
        <v>1</v>
      </c>
      <c r="N365" s="151" t="s">
        <v>42</v>
      </c>
      <c r="O365" s="55"/>
      <c r="P365" s="152">
        <f t="shared" si="101"/>
        <v>0</v>
      </c>
      <c r="Q365" s="152">
        <v>0</v>
      </c>
      <c r="R365" s="152">
        <f t="shared" si="102"/>
        <v>0</v>
      </c>
      <c r="S365" s="152">
        <v>0</v>
      </c>
      <c r="T365" s="153">
        <f t="shared" si="103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54" t="s">
        <v>223</v>
      </c>
      <c r="AT365" s="154" t="s">
        <v>159</v>
      </c>
      <c r="AU365" s="154" t="s">
        <v>164</v>
      </c>
      <c r="AY365" s="14" t="s">
        <v>157</v>
      </c>
      <c r="BE365" s="155">
        <f t="shared" si="104"/>
        <v>0</v>
      </c>
      <c r="BF365" s="155">
        <f t="shared" si="105"/>
        <v>0</v>
      </c>
      <c r="BG365" s="155">
        <f t="shared" si="106"/>
        <v>0</v>
      </c>
      <c r="BH365" s="155">
        <f t="shared" si="107"/>
        <v>0</v>
      </c>
      <c r="BI365" s="155">
        <f t="shared" si="108"/>
        <v>0</v>
      </c>
      <c r="BJ365" s="14" t="s">
        <v>164</v>
      </c>
      <c r="BK365" s="155">
        <f t="shared" si="109"/>
        <v>0</v>
      </c>
      <c r="BL365" s="14" t="s">
        <v>223</v>
      </c>
      <c r="BM365" s="154" t="s">
        <v>1279</v>
      </c>
    </row>
    <row r="366" spans="1:65" s="2" customFormat="1" ht="21.75" customHeight="1">
      <c r="A366" s="29"/>
      <c r="B366" s="141"/>
      <c r="C366" s="142" t="s">
        <v>1280</v>
      </c>
      <c r="D366" s="142" t="s">
        <v>159</v>
      </c>
      <c r="E366" s="143" t="s">
        <v>1281</v>
      </c>
      <c r="F366" s="144" t="s">
        <v>1282</v>
      </c>
      <c r="G366" s="145" t="s">
        <v>174</v>
      </c>
      <c r="H366" s="146">
        <v>26.465</v>
      </c>
      <c r="I366" s="147"/>
      <c r="J366" s="148">
        <f t="shared" si="100"/>
        <v>0</v>
      </c>
      <c r="K366" s="149"/>
      <c r="L366" s="30"/>
      <c r="M366" s="150" t="s">
        <v>1</v>
      </c>
      <c r="N366" s="151" t="s">
        <v>42</v>
      </c>
      <c r="O366" s="55"/>
      <c r="P366" s="152">
        <f t="shared" si="101"/>
        <v>0</v>
      </c>
      <c r="Q366" s="152">
        <v>0</v>
      </c>
      <c r="R366" s="152">
        <f t="shared" si="102"/>
        <v>0</v>
      </c>
      <c r="S366" s="152">
        <v>0</v>
      </c>
      <c r="T366" s="153">
        <f t="shared" si="103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54" t="s">
        <v>223</v>
      </c>
      <c r="AT366" s="154" t="s">
        <v>159</v>
      </c>
      <c r="AU366" s="154" t="s">
        <v>164</v>
      </c>
      <c r="AY366" s="14" t="s">
        <v>157</v>
      </c>
      <c r="BE366" s="155">
        <f t="shared" si="104"/>
        <v>0</v>
      </c>
      <c r="BF366" s="155">
        <f t="shared" si="105"/>
        <v>0</v>
      </c>
      <c r="BG366" s="155">
        <f t="shared" si="106"/>
        <v>0</v>
      </c>
      <c r="BH366" s="155">
        <f t="shared" si="107"/>
        <v>0</v>
      </c>
      <c r="BI366" s="155">
        <f t="shared" si="108"/>
        <v>0</v>
      </c>
      <c r="BJ366" s="14" t="s">
        <v>164</v>
      </c>
      <c r="BK366" s="155">
        <f t="shared" si="109"/>
        <v>0</v>
      </c>
      <c r="BL366" s="14" t="s">
        <v>223</v>
      </c>
      <c r="BM366" s="154" t="s">
        <v>1283</v>
      </c>
    </row>
    <row r="367" spans="2:63" s="12" customFormat="1" ht="22.9" customHeight="1">
      <c r="B367" s="128"/>
      <c r="D367" s="129" t="s">
        <v>75</v>
      </c>
      <c r="E367" s="139" t="s">
        <v>417</v>
      </c>
      <c r="F367" s="139" t="s">
        <v>418</v>
      </c>
      <c r="I367" s="131"/>
      <c r="J367" s="140">
        <f>BK367</f>
        <v>0</v>
      </c>
      <c r="L367" s="128"/>
      <c r="M367" s="133"/>
      <c r="N367" s="134"/>
      <c r="O367" s="134"/>
      <c r="P367" s="135">
        <f>SUM(P368:P389)</f>
        <v>0</v>
      </c>
      <c r="Q367" s="134"/>
      <c r="R367" s="135">
        <f>SUM(R368:R389)</f>
        <v>15.868369249999999</v>
      </c>
      <c r="S367" s="134"/>
      <c r="T367" s="136">
        <f>SUM(T368:T389)</f>
        <v>0</v>
      </c>
      <c r="AR367" s="129" t="s">
        <v>164</v>
      </c>
      <c r="AT367" s="137" t="s">
        <v>75</v>
      </c>
      <c r="AU367" s="137" t="s">
        <v>84</v>
      </c>
      <c r="AY367" s="129" t="s">
        <v>157</v>
      </c>
      <c r="BK367" s="138">
        <f>SUM(BK368:BK389)</f>
        <v>0</v>
      </c>
    </row>
    <row r="368" spans="1:65" s="2" customFormat="1" ht="21.75" customHeight="1">
      <c r="A368" s="29"/>
      <c r="B368" s="141"/>
      <c r="C368" s="142" t="s">
        <v>1284</v>
      </c>
      <c r="D368" s="142" t="s">
        <v>159</v>
      </c>
      <c r="E368" s="143" t="s">
        <v>1285</v>
      </c>
      <c r="F368" s="144" t="s">
        <v>1286</v>
      </c>
      <c r="G368" s="145" t="s">
        <v>162</v>
      </c>
      <c r="H368" s="146">
        <v>24.12</v>
      </c>
      <c r="I368" s="147"/>
      <c r="J368" s="148">
        <f aca="true" t="shared" si="110" ref="J368:J389">ROUND(I368*H368,2)</f>
        <v>0</v>
      </c>
      <c r="K368" s="149"/>
      <c r="L368" s="30"/>
      <c r="M368" s="150" t="s">
        <v>1</v>
      </c>
      <c r="N368" s="151" t="s">
        <v>42</v>
      </c>
      <c r="O368" s="55"/>
      <c r="P368" s="152">
        <f aca="true" t="shared" si="111" ref="P368:P389">O368*H368</f>
        <v>0</v>
      </c>
      <c r="Q368" s="152">
        <v>0.04428</v>
      </c>
      <c r="R368" s="152">
        <f aca="true" t="shared" si="112" ref="R368:R389">Q368*H368</f>
        <v>1.0680336000000001</v>
      </c>
      <c r="S368" s="152">
        <v>0</v>
      </c>
      <c r="T368" s="153">
        <f aca="true" t="shared" si="113" ref="T368:T389">S368*H368</f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54" t="s">
        <v>223</v>
      </c>
      <c r="AT368" s="154" t="s">
        <v>159</v>
      </c>
      <c r="AU368" s="154" t="s">
        <v>164</v>
      </c>
      <c r="AY368" s="14" t="s">
        <v>157</v>
      </c>
      <c r="BE368" s="155">
        <f aca="true" t="shared" si="114" ref="BE368:BE389">IF(N368="základní",J368,0)</f>
        <v>0</v>
      </c>
      <c r="BF368" s="155">
        <f aca="true" t="shared" si="115" ref="BF368:BF389">IF(N368="snížená",J368,0)</f>
        <v>0</v>
      </c>
      <c r="BG368" s="155">
        <f aca="true" t="shared" si="116" ref="BG368:BG389">IF(N368="zákl. přenesená",J368,0)</f>
        <v>0</v>
      </c>
      <c r="BH368" s="155">
        <f aca="true" t="shared" si="117" ref="BH368:BH389">IF(N368="sníž. přenesená",J368,0)</f>
        <v>0</v>
      </c>
      <c r="BI368" s="155">
        <f aca="true" t="shared" si="118" ref="BI368:BI389">IF(N368="nulová",J368,0)</f>
        <v>0</v>
      </c>
      <c r="BJ368" s="14" t="s">
        <v>164</v>
      </c>
      <c r="BK368" s="155">
        <f aca="true" t="shared" si="119" ref="BK368:BK389">ROUND(I368*H368,2)</f>
        <v>0</v>
      </c>
      <c r="BL368" s="14" t="s">
        <v>223</v>
      </c>
      <c r="BM368" s="154" t="s">
        <v>1287</v>
      </c>
    </row>
    <row r="369" spans="1:65" s="2" customFormat="1" ht="21.75" customHeight="1">
      <c r="A369" s="29"/>
      <c r="B369" s="141"/>
      <c r="C369" s="142" t="s">
        <v>1288</v>
      </c>
      <c r="D369" s="142" t="s">
        <v>159</v>
      </c>
      <c r="E369" s="143" t="s">
        <v>1289</v>
      </c>
      <c r="F369" s="144" t="s">
        <v>1290</v>
      </c>
      <c r="G369" s="145" t="s">
        <v>162</v>
      </c>
      <c r="H369" s="146">
        <v>41.784</v>
      </c>
      <c r="I369" s="147"/>
      <c r="J369" s="148">
        <f t="shared" si="110"/>
        <v>0</v>
      </c>
      <c r="K369" s="149"/>
      <c r="L369" s="30"/>
      <c r="M369" s="150" t="s">
        <v>1</v>
      </c>
      <c r="N369" s="151" t="s">
        <v>42</v>
      </c>
      <c r="O369" s="55"/>
      <c r="P369" s="152">
        <f t="shared" si="111"/>
        <v>0</v>
      </c>
      <c r="Q369" s="152">
        <v>0.0457</v>
      </c>
      <c r="R369" s="152">
        <f t="shared" si="112"/>
        <v>1.9095288</v>
      </c>
      <c r="S369" s="152">
        <v>0</v>
      </c>
      <c r="T369" s="153">
        <f t="shared" si="113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54" t="s">
        <v>223</v>
      </c>
      <c r="AT369" s="154" t="s">
        <v>159</v>
      </c>
      <c r="AU369" s="154" t="s">
        <v>164</v>
      </c>
      <c r="AY369" s="14" t="s">
        <v>157</v>
      </c>
      <c r="BE369" s="155">
        <f t="shared" si="114"/>
        <v>0</v>
      </c>
      <c r="BF369" s="155">
        <f t="shared" si="115"/>
        <v>0</v>
      </c>
      <c r="BG369" s="155">
        <f t="shared" si="116"/>
        <v>0</v>
      </c>
      <c r="BH369" s="155">
        <f t="shared" si="117"/>
        <v>0</v>
      </c>
      <c r="BI369" s="155">
        <f t="shared" si="118"/>
        <v>0</v>
      </c>
      <c r="BJ369" s="14" t="s">
        <v>164</v>
      </c>
      <c r="BK369" s="155">
        <f t="shared" si="119"/>
        <v>0</v>
      </c>
      <c r="BL369" s="14" t="s">
        <v>223</v>
      </c>
      <c r="BM369" s="154" t="s">
        <v>1291</v>
      </c>
    </row>
    <row r="370" spans="1:65" s="2" customFormat="1" ht="21.75" customHeight="1">
      <c r="A370" s="29"/>
      <c r="B370" s="141"/>
      <c r="C370" s="142" t="s">
        <v>1292</v>
      </c>
      <c r="D370" s="142" t="s">
        <v>159</v>
      </c>
      <c r="E370" s="143" t="s">
        <v>1293</v>
      </c>
      <c r="F370" s="144" t="s">
        <v>1294</v>
      </c>
      <c r="G370" s="145" t="s">
        <v>162</v>
      </c>
      <c r="H370" s="146">
        <v>26.896</v>
      </c>
      <c r="I370" s="147"/>
      <c r="J370" s="148">
        <f t="shared" si="110"/>
        <v>0</v>
      </c>
      <c r="K370" s="149"/>
      <c r="L370" s="30"/>
      <c r="M370" s="150" t="s">
        <v>1</v>
      </c>
      <c r="N370" s="151" t="s">
        <v>42</v>
      </c>
      <c r="O370" s="55"/>
      <c r="P370" s="152">
        <f t="shared" si="111"/>
        <v>0</v>
      </c>
      <c r="Q370" s="152">
        <v>0.05026</v>
      </c>
      <c r="R370" s="152">
        <f t="shared" si="112"/>
        <v>1.35179296</v>
      </c>
      <c r="S370" s="152">
        <v>0</v>
      </c>
      <c r="T370" s="153">
        <f t="shared" si="113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54" t="s">
        <v>223</v>
      </c>
      <c r="AT370" s="154" t="s">
        <v>159</v>
      </c>
      <c r="AU370" s="154" t="s">
        <v>164</v>
      </c>
      <c r="AY370" s="14" t="s">
        <v>157</v>
      </c>
      <c r="BE370" s="155">
        <f t="shared" si="114"/>
        <v>0</v>
      </c>
      <c r="BF370" s="155">
        <f t="shared" si="115"/>
        <v>0</v>
      </c>
      <c r="BG370" s="155">
        <f t="shared" si="116"/>
        <v>0</v>
      </c>
      <c r="BH370" s="155">
        <f t="shared" si="117"/>
        <v>0</v>
      </c>
      <c r="BI370" s="155">
        <f t="shared" si="118"/>
        <v>0</v>
      </c>
      <c r="BJ370" s="14" t="s">
        <v>164</v>
      </c>
      <c r="BK370" s="155">
        <f t="shared" si="119"/>
        <v>0</v>
      </c>
      <c r="BL370" s="14" t="s">
        <v>223</v>
      </c>
      <c r="BM370" s="154" t="s">
        <v>1295</v>
      </c>
    </row>
    <row r="371" spans="1:65" s="2" customFormat="1" ht="33" customHeight="1">
      <c r="A371" s="29"/>
      <c r="B371" s="141"/>
      <c r="C371" s="142" t="s">
        <v>1296</v>
      </c>
      <c r="D371" s="142" t="s">
        <v>159</v>
      </c>
      <c r="E371" s="143" t="s">
        <v>1297</v>
      </c>
      <c r="F371" s="144" t="s">
        <v>1298</v>
      </c>
      <c r="G371" s="145" t="s">
        <v>162</v>
      </c>
      <c r="H371" s="146">
        <v>22.4</v>
      </c>
      <c r="I371" s="147"/>
      <c r="J371" s="148">
        <f t="shared" si="110"/>
        <v>0</v>
      </c>
      <c r="K371" s="149"/>
      <c r="L371" s="30"/>
      <c r="M371" s="150" t="s">
        <v>1</v>
      </c>
      <c r="N371" s="151" t="s">
        <v>42</v>
      </c>
      <c r="O371" s="55"/>
      <c r="P371" s="152">
        <f t="shared" si="111"/>
        <v>0</v>
      </c>
      <c r="Q371" s="152">
        <v>0.05353</v>
      </c>
      <c r="R371" s="152">
        <f t="shared" si="112"/>
        <v>1.199072</v>
      </c>
      <c r="S371" s="152">
        <v>0</v>
      </c>
      <c r="T371" s="153">
        <f t="shared" si="113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54" t="s">
        <v>223</v>
      </c>
      <c r="AT371" s="154" t="s">
        <v>159</v>
      </c>
      <c r="AU371" s="154" t="s">
        <v>164</v>
      </c>
      <c r="AY371" s="14" t="s">
        <v>157</v>
      </c>
      <c r="BE371" s="155">
        <f t="shared" si="114"/>
        <v>0</v>
      </c>
      <c r="BF371" s="155">
        <f t="shared" si="115"/>
        <v>0</v>
      </c>
      <c r="BG371" s="155">
        <f t="shared" si="116"/>
        <v>0</v>
      </c>
      <c r="BH371" s="155">
        <f t="shared" si="117"/>
        <v>0</v>
      </c>
      <c r="BI371" s="155">
        <f t="shared" si="118"/>
        <v>0</v>
      </c>
      <c r="BJ371" s="14" t="s">
        <v>164</v>
      </c>
      <c r="BK371" s="155">
        <f t="shared" si="119"/>
        <v>0</v>
      </c>
      <c r="BL371" s="14" t="s">
        <v>223</v>
      </c>
      <c r="BM371" s="154" t="s">
        <v>1299</v>
      </c>
    </row>
    <row r="372" spans="1:65" s="2" customFormat="1" ht="21.75" customHeight="1">
      <c r="A372" s="29"/>
      <c r="B372" s="141"/>
      <c r="C372" s="142" t="s">
        <v>1300</v>
      </c>
      <c r="D372" s="142" t="s">
        <v>159</v>
      </c>
      <c r="E372" s="143" t="s">
        <v>1301</v>
      </c>
      <c r="F372" s="144" t="s">
        <v>1302</v>
      </c>
      <c r="G372" s="145" t="s">
        <v>162</v>
      </c>
      <c r="H372" s="146">
        <v>158.443</v>
      </c>
      <c r="I372" s="147"/>
      <c r="J372" s="148">
        <f t="shared" si="110"/>
        <v>0</v>
      </c>
      <c r="K372" s="149"/>
      <c r="L372" s="30"/>
      <c r="M372" s="150" t="s">
        <v>1</v>
      </c>
      <c r="N372" s="151" t="s">
        <v>42</v>
      </c>
      <c r="O372" s="55"/>
      <c r="P372" s="152">
        <f t="shared" si="111"/>
        <v>0</v>
      </c>
      <c r="Q372" s="152">
        <v>0.0002</v>
      </c>
      <c r="R372" s="152">
        <f t="shared" si="112"/>
        <v>0.031688600000000004</v>
      </c>
      <c r="S372" s="152">
        <v>0</v>
      </c>
      <c r="T372" s="153">
        <f t="shared" si="113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54" t="s">
        <v>223</v>
      </c>
      <c r="AT372" s="154" t="s">
        <v>159</v>
      </c>
      <c r="AU372" s="154" t="s">
        <v>164</v>
      </c>
      <c r="AY372" s="14" t="s">
        <v>157</v>
      </c>
      <c r="BE372" s="155">
        <f t="shared" si="114"/>
        <v>0</v>
      </c>
      <c r="BF372" s="155">
        <f t="shared" si="115"/>
        <v>0</v>
      </c>
      <c r="BG372" s="155">
        <f t="shared" si="116"/>
        <v>0</v>
      </c>
      <c r="BH372" s="155">
        <f t="shared" si="117"/>
        <v>0</v>
      </c>
      <c r="BI372" s="155">
        <f t="shared" si="118"/>
        <v>0</v>
      </c>
      <c r="BJ372" s="14" t="s">
        <v>164</v>
      </c>
      <c r="BK372" s="155">
        <f t="shared" si="119"/>
        <v>0</v>
      </c>
      <c r="BL372" s="14" t="s">
        <v>223</v>
      </c>
      <c r="BM372" s="154" t="s">
        <v>1303</v>
      </c>
    </row>
    <row r="373" spans="1:65" s="2" customFormat="1" ht="16.5" customHeight="1">
      <c r="A373" s="29"/>
      <c r="B373" s="141"/>
      <c r="C373" s="142" t="s">
        <v>1304</v>
      </c>
      <c r="D373" s="142" t="s">
        <v>159</v>
      </c>
      <c r="E373" s="143" t="s">
        <v>1305</v>
      </c>
      <c r="F373" s="144" t="s">
        <v>1306</v>
      </c>
      <c r="G373" s="145" t="s">
        <v>162</v>
      </c>
      <c r="H373" s="146">
        <v>59.769</v>
      </c>
      <c r="I373" s="147"/>
      <c r="J373" s="148">
        <f t="shared" si="110"/>
        <v>0</v>
      </c>
      <c r="K373" s="149"/>
      <c r="L373" s="30"/>
      <c r="M373" s="150" t="s">
        <v>1</v>
      </c>
      <c r="N373" s="151" t="s">
        <v>42</v>
      </c>
      <c r="O373" s="55"/>
      <c r="P373" s="152">
        <f t="shared" si="111"/>
        <v>0</v>
      </c>
      <c r="Q373" s="152">
        <v>0</v>
      </c>
      <c r="R373" s="152">
        <f t="shared" si="112"/>
        <v>0</v>
      </c>
      <c r="S373" s="152">
        <v>0</v>
      </c>
      <c r="T373" s="153">
        <f t="shared" si="113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54" t="s">
        <v>223</v>
      </c>
      <c r="AT373" s="154" t="s">
        <v>159</v>
      </c>
      <c r="AU373" s="154" t="s">
        <v>164</v>
      </c>
      <c r="AY373" s="14" t="s">
        <v>157</v>
      </c>
      <c r="BE373" s="155">
        <f t="shared" si="114"/>
        <v>0</v>
      </c>
      <c r="BF373" s="155">
        <f t="shared" si="115"/>
        <v>0</v>
      </c>
      <c r="BG373" s="155">
        <f t="shared" si="116"/>
        <v>0</v>
      </c>
      <c r="BH373" s="155">
        <f t="shared" si="117"/>
        <v>0</v>
      </c>
      <c r="BI373" s="155">
        <f t="shared" si="118"/>
        <v>0</v>
      </c>
      <c r="BJ373" s="14" t="s">
        <v>164</v>
      </c>
      <c r="BK373" s="155">
        <f t="shared" si="119"/>
        <v>0</v>
      </c>
      <c r="BL373" s="14" t="s">
        <v>223</v>
      </c>
      <c r="BM373" s="154" t="s">
        <v>1307</v>
      </c>
    </row>
    <row r="374" spans="1:65" s="2" customFormat="1" ht="21.75" customHeight="1">
      <c r="A374" s="29"/>
      <c r="B374" s="141"/>
      <c r="C374" s="156" t="s">
        <v>1308</v>
      </c>
      <c r="D374" s="156" t="s">
        <v>176</v>
      </c>
      <c r="E374" s="157" t="s">
        <v>1309</v>
      </c>
      <c r="F374" s="158" t="s">
        <v>1310</v>
      </c>
      <c r="G374" s="159" t="s">
        <v>162</v>
      </c>
      <c r="H374" s="160">
        <v>65.746</v>
      </c>
      <c r="I374" s="161"/>
      <c r="J374" s="162">
        <f t="shared" si="110"/>
        <v>0</v>
      </c>
      <c r="K374" s="163"/>
      <c r="L374" s="164"/>
      <c r="M374" s="165" t="s">
        <v>1</v>
      </c>
      <c r="N374" s="166" t="s">
        <v>42</v>
      </c>
      <c r="O374" s="55"/>
      <c r="P374" s="152">
        <f t="shared" si="111"/>
        <v>0</v>
      </c>
      <c r="Q374" s="152">
        <v>0.00016</v>
      </c>
      <c r="R374" s="152">
        <f t="shared" si="112"/>
        <v>0.01051936</v>
      </c>
      <c r="S374" s="152">
        <v>0</v>
      </c>
      <c r="T374" s="153">
        <f t="shared" si="113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54" t="s">
        <v>286</v>
      </c>
      <c r="AT374" s="154" t="s">
        <v>176</v>
      </c>
      <c r="AU374" s="154" t="s">
        <v>164</v>
      </c>
      <c r="AY374" s="14" t="s">
        <v>157</v>
      </c>
      <c r="BE374" s="155">
        <f t="shared" si="114"/>
        <v>0</v>
      </c>
      <c r="BF374" s="155">
        <f t="shared" si="115"/>
        <v>0</v>
      </c>
      <c r="BG374" s="155">
        <f t="shared" si="116"/>
        <v>0</v>
      </c>
      <c r="BH374" s="155">
        <f t="shared" si="117"/>
        <v>0</v>
      </c>
      <c r="BI374" s="155">
        <f t="shared" si="118"/>
        <v>0</v>
      </c>
      <c r="BJ374" s="14" t="s">
        <v>164</v>
      </c>
      <c r="BK374" s="155">
        <f t="shared" si="119"/>
        <v>0</v>
      </c>
      <c r="BL374" s="14" t="s">
        <v>223</v>
      </c>
      <c r="BM374" s="154" t="s">
        <v>1311</v>
      </c>
    </row>
    <row r="375" spans="1:65" s="2" customFormat="1" ht="33" customHeight="1">
      <c r="A375" s="29"/>
      <c r="B375" s="141"/>
      <c r="C375" s="142" t="s">
        <v>1312</v>
      </c>
      <c r="D375" s="142" t="s">
        <v>159</v>
      </c>
      <c r="E375" s="143" t="s">
        <v>1313</v>
      </c>
      <c r="F375" s="144" t="s">
        <v>1314</v>
      </c>
      <c r="G375" s="145" t="s">
        <v>162</v>
      </c>
      <c r="H375" s="146">
        <v>43.24</v>
      </c>
      <c r="I375" s="147"/>
      <c r="J375" s="148">
        <f t="shared" si="110"/>
        <v>0</v>
      </c>
      <c r="K375" s="149"/>
      <c r="L375" s="30"/>
      <c r="M375" s="150" t="s">
        <v>1</v>
      </c>
      <c r="N375" s="151" t="s">
        <v>42</v>
      </c>
      <c r="O375" s="55"/>
      <c r="P375" s="152">
        <f t="shared" si="111"/>
        <v>0</v>
      </c>
      <c r="Q375" s="152">
        <v>0.05859</v>
      </c>
      <c r="R375" s="152">
        <f t="shared" si="112"/>
        <v>2.5334316</v>
      </c>
      <c r="S375" s="152">
        <v>0</v>
      </c>
      <c r="T375" s="153">
        <f t="shared" si="113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54" t="s">
        <v>223</v>
      </c>
      <c r="AT375" s="154" t="s">
        <v>159</v>
      </c>
      <c r="AU375" s="154" t="s">
        <v>164</v>
      </c>
      <c r="AY375" s="14" t="s">
        <v>157</v>
      </c>
      <c r="BE375" s="155">
        <f t="shared" si="114"/>
        <v>0</v>
      </c>
      <c r="BF375" s="155">
        <f t="shared" si="115"/>
        <v>0</v>
      </c>
      <c r="BG375" s="155">
        <f t="shared" si="116"/>
        <v>0</v>
      </c>
      <c r="BH375" s="155">
        <f t="shared" si="117"/>
        <v>0</v>
      </c>
      <c r="BI375" s="155">
        <f t="shared" si="118"/>
        <v>0</v>
      </c>
      <c r="BJ375" s="14" t="s">
        <v>164</v>
      </c>
      <c r="BK375" s="155">
        <f t="shared" si="119"/>
        <v>0</v>
      </c>
      <c r="BL375" s="14" t="s">
        <v>223</v>
      </c>
      <c r="BM375" s="154" t="s">
        <v>1315</v>
      </c>
    </row>
    <row r="376" spans="1:65" s="2" customFormat="1" ht="21.75" customHeight="1">
      <c r="A376" s="29"/>
      <c r="B376" s="141"/>
      <c r="C376" s="142" t="s">
        <v>1316</v>
      </c>
      <c r="D376" s="142" t="s">
        <v>159</v>
      </c>
      <c r="E376" s="143" t="s">
        <v>1317</v>
      </c>
      <c r="F376" s="144" t="s">
        <v>1318</v>
      </c>
      <c r="G376" s="145" t="s">
        <v>162</v>
      </c>
      <c r="H376" s="146">
        <v>26.3</v>
      </c>
      <c r="I376" s="147"/>
      <c r="J376" s="148">
        <f t="shared" si="110"/>
        <v>0</v>
      </c>
      <c r="K376" s="149"/>
      <c r="L376" s="30"/>
      <c r="M376" s="150" t="s">
        <v>1</v>
      </c>
      <c r="N376" s="151" t="s">
        <v>42</v>
      </c>
      <c r="O376" s="55"/>
      <c r="P376" s="152">
        <f t="shared" si="111"/>
        <v>0</v>
      </c>
      <c r="Q376" s="152">
        <v>0.01795</v>
      </c>
      <c r="R376" s="152">
        <f t="shared" si="112"/>
        <v>0.47208500000000003</v>
      </c>
      <c r="S376" s="152">
        <v>0</v>
      </c>
      <c r="T376" s="153">
        <f t="shared" si="113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54" t="s">
        <v>223</v>
      </c>
      <c r="AT376" s="154" t="s">
        <v>159</v>
      </c>
      <c r="AU376" s="154" t="s">
        <v>164</v>
      </c>
      <c r="AY376" s="14" t="s">
        <v>157</v>
      </c>
      <c r="BE376" s="155">
        <f t="shared" si="114"/>
        <v>0</v>
      </c>
      <c r="BF376" s="155">
        <f t="shared" si="115"/>
        <v>0</v>
      </c>
      <c r="BG376" s="155">
        <f t="shared" si="116"/>
        <v>0</v>
      </c>
      <c r="BH376" s="155">
        <f t="shared" si="117"/>
        <v>0</v>
      </c>
      <c r="BI376" s="155">
        <f t="shared" si="118"/>
        <v>0</v>
      </c>
      <c r="BJ376" s="14" t="s">
        <v>164</v>
      </c>
      <c r="BK376" s="155">
        <f t="shared" si="119"/>
        <v>0</v>
      </c>
      <c r="BL376" s="14" t="s">
        <v>223</v>
      </c>
      <c r="BM376" s="154" t="s">
        <v>1319</v>
      </c>
    </row>
    <row r="377" spans="1:65" s="2" customFormat="1" ht="33" customHeight="1">
      <c r="A377" s="29"/>
      <c r="B377" s="141"/>
      <c r="C377" s="142" t="s">
        <v>1320</v>
      </c>
      <c r="D377" s="142" t="s">
        <v>159</v>
      </c>
      <c r="E377" s="143" t="s">
        <v>1321</v>
      </c>
      <c r="F377" s="144" t="s">
        <v>1322</v>
      </c>
      <c r="G377" s="145" t="s">
        <v>162</v>
      </c>
      <c r="H377" s="146">
        <v>97.689</v>
      </c>
      <c r="I377" s="147"/>
      <c r="J377" s="148">
        <f t="shared" si="110"/>
        <v>0</v>
      </c>
      <c r="K377" s="149"/>
      <c r="L377" s="30"/>
      <c r="M377" s="150" t="s">
        <v>1</v>
      </c>
      <c r="N377" s="151" t="s">
        <v>42</v>
      </c>
      <c r="O377" s="55"/>
      <c r="P377" s="152">
        <f t="shared" si="111"/>
        <v>0</v>
      </c>
      <c r="Q377" s="152">
        <v>0.02929</v>
      </c>
      <c r="R377" s="152">
        <f t="shared" si="112"/>
        <v>2.86131081</v>
      </c>
      <c r="S377" s="152">
        <v>0</v>
      </c>
      <c r="T377" s="153">
        <f t="shared" si="113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54" t="s">
        <v>223</v>
      </c>
      <c r="AT377" s="154" t="s">
        <v>159</v>
      </c>
      <c r="AU377" s="154" t="s">
        <v>164</v>
      </c>
      <c r="AY377" s="14" t="s">
        <v>157</v>
      </c>
      <c r="BE377" s="155">
        <f t="shared" si="114"/>
        <v>0</v>
      </c>
      <c r="BF377" s="155">
        <f t="shared" si="115"/>
        <v>0</v>
      </c>
      <c r="BG377" s="155">
        <f t="shared" si="116"/>
        <v>0</v>
      </c>
      <c r="BH377" s="155">
        <f t="shared" si="117"/>
        <v>0</v>
      </c>
      <c r="BI377" s="155">
        <f t="shared" si="118"/>
        <v>0</v>
      </c>
      <c r="BJ377" s="14" t="s">
        <v>164</v>
      </c>
      <c r="BK377" s="155">
        <f t="shared" si="119"/>
        <v>0</v>
      </c>
      <c r="BL377" s="14" t="s">
        <v>223</v>
      </c>
      <c r="BM377" s="154" t="s">
        <v>1323</v>
      </c>
    </row>
    <row r="378" spans="1:65" s="2" customFormat="1" ht="16.5" customHeight="1">
      <c r="A378" s="29"/>
      <c r="B378" s="141"/>
      <c r="C378" s="142" t="s">
        <v>1324</v>
      </c>
      <c r="D378" s="142" t="s">
        <v>159</v>
      </c>
      <c r="E378" s="143" t="s">
        <v>1325</v>
      </c>
      <c r="F378" s="144" t="s">
        <v>1326</v>
      </c>
      <c r="G378" s="145" t="s">
        <v>162</v>
      </c>
      <c r="H378" s="146">
        <v>123.989</v>
      </c>
      <c r="I378" s="147"/>
      <c r="J378" s="148">
        <f t="shared" si="110"/>
        <v>0</v>
      </c>
      <c r="K378" s="149"/>
      <c r="L378" s="30"/>
      <c r="M378" s="150" t="s">
        <v>1</v>
      </c>
      <c r="N378" s="151" t="s">
        <v>42</v>
      </c>
      <c r="O378" s="55"/>
      <c r="P378" s="152">
        <f t="shared" si="111"/>
        <v>0</v>
      </c>
      <c r="Q378" s="152">
        <v>0.0001</v>
      </c>
      <c r="R378" s="152">
        <f t="shared" si="112"/>
        <v>0.012398900000000001</v>
      </c>
      <c r="S378" s="152">
        <v>0</v>
      </c>
      <c r="T378" s="153">
        <f t="shared" si="113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54" t="s">
        <v>223</v>
      </c>
      <c r="AT378" s="154" t="s">
        <v>159</v>
      </c>
      <c r="AU378" s="154" t="s">
        <v>164</v>
      </c>
      <c r="AY378" s="14" t="s">
        <v>157</v>
      </c>
      <c r="BE378" s="155">
        <f t="shared" si="114"/>
        <v>0</v>
      </c>
      <c r="BF378" s="155">
        <f t="shared" si="115"/>
        <v>0</v>
      </c>
      <c r="BG378" s="155">
        <f t="shared" si="116"/>
        <v>0</v>
      </c>
      <c r="BH378" s="155">
        <f t="shared" si="117"/>
        <v>0</v>
      </c>
      <c r="BI378" s="155">
        <f t="shared" si="118"/>
        <v>0</v>
      </c>
      <c r="BJ378" s="14" t="s">
        <v>164</v>
      </c>
      <c r="BK378" s="155">
        <f t="shared" si="119"/>
        <v>0</v>
      </c>
      <c r="BL378" s="14" t="s">
        <v>223</v>
      </c>
      <c r="BM378" s="154" t="s">
        <v>1327</v>
      </c>
    </row>
    <row r="379" spans="1:65" s="2" customFormat="1" ht="21.75" customHeight="1">
      <c r="A379" s="29"/>
      <c r="B379" s="141"/>
      <c r="C379" s="142" t="s">
        <v>1328</v>
      </c>
      <c r="D379" s="142" t="s">
        <v>159</v>
      </c>
      <c r="E379" s="143" t="s">
        <v>1329</v>
      </c>
      <c r="F379" s="144" t="s">
        <v>1330</v>
      </c>
      <c r="G379" s="145" t="s">
        <v>162</v>
      </c>
      <c r="H379" s="146">
        <v>303.8</v>
      </c>
      <c r="I379" s="147"/>
      <c r="J379" s="148">
        <f t="shared" si="110"/>
        <v>0</v>
      </c>
      <c r="K379" s="149"/>
      <c r="L379" s="30"/>
      <c r="M379" s="150" t="s">
        <v>1</v>
      </c>
      <c r="N379" s="151" t="s">
        <v>42</v>
      </c>
      <c r="O379" s="55"/>
      <c r="P379" s="152">
        <f t="shared" si="111"/>
        <v>0</v>
      </c>
      <c r="Q379" s="152">
        <v>0.0122</v>
      </c>
      <c r="R379" s="152">
        <f t="shared" si="112"/>
        <v>3.7063600000000005</v>
      </c>
      <c r="S379" s="152">
        <v>0</v>
      </c>
      <c r="T379" s="153">
        <f t="shared" si="113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54" t="s">
        <v>223</v>
      </c>
      <c r="AT379" s="154" t="s">
        <v>159</v>
      </c>
      <c r="AU379" s="154" t="s">
        <v>164</v>
      </c>
      <c r="AY379" s="14" t="s">
        <v>157</v>
      </c>
      <c r="BE379" s="155">
        <f t="shared" si="114"/>
        <v>0</v>
      </c>
      <c r="BF379" s="155">
        <f t="shared" si="115"/>
        <v>0</v>
      </c>
      <c r="BG379" s="155">
        <f t="shared" si="116"/>
        <v>0</v>
      </c>
      <c r="BH379" s="155">
        <f t="shared" si="117"/>
        <v>0</v>
      </c>
      <c r="BI379" s="155">
        <f t="shared" si="118"/>
        <v>0</v>
      </c>
      <c r="BJ379" s="14" t="s">
        <v>164</v>
      </c>
      <c r="BK379" s="155">
        <f t="shared" si="119"/>
        <v>0</v>
      </c>
      <c r="BL379" s="14" t="s">
        <v>223</v>
      </c>
      <c r="BM379" s="154" t="s">
        <v>1331</v>
      </c>
    </row>
    <row r="380" spans="1:65" s="2" customFormat="1" ht="21.75" customHeight="1">
      <c r="A380" s="29"/>
      <c r="B380" s="141"/>
      <c r="C380" s="142" t="s">
        <v>1332</v>
      </c>
      <c r="D380" s="142" t="s">
        <v>159</v>
      </c>
      <c r="E380" s="143" t="s">
        <v>1333</v>
      </c>
      <c r="F380" s="144" t="s">
        <v>1334</v>
      </c>
      <c r="G380" s="145" t="s">
        <v>162</v>
      </c>
      <c r="H380" s="146">
        <v>42.77</v>
      </c>
      <c r="I380" s="147"/>
      <c r="J380" s="148">
        <f t="shared" si="110"/>
        <v>0</v>
      </c>
      <c r="K380" s="149"/>
      <c r="L380" s="30"/>
      <c r="M380" s="150" t="s">
        <v>1</v>
      </c>
      <c r="N380" s="151" t="s">
        <v>42</v>
      </c>
      <c r="O380" s="55"/>
      <c r="P380" s="152">
        <f t="shared" si="111"/>
        <v>0</v>
      </c>
      <c r="Q380" s="152">
        <v>0.01259</v>
      </c>
      <c r="R380" s="152">
        <f t="shared" si="112"/>
        <v>0.5384743000000001</v>
      </c>
      <c r="S380" s="152">
        <v>0</v>
      </c>
      <c r="T380" s="153">
        <f t="shared" si="113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54" t="s">
        <v>223</v>
      </c>
      <c r="AT380" s="154" t="s">
        <v>159</v>
      </c>
      <c r="AU380" s="154" t="s">
        <v>164</v>
      </c>
      <c r="AY380" s="14" t="s">
        <v>157</v>
      </c>
      <c r="BE380" s="155">
        <f t="shared" si="114"/>
        <v>0</v>
      </c>
      <c r="BF380" s="155">
        <f t="shared" si="115"/>
        <v>0</v>
      </c>
      <c r="BG380" s="155">
        <f t="shared" si="116"/>
        <v>0</v>
      </c>
      <c r="BH380" s="155">
        <f t="shared" si="117"/>
        <v>0</v>
      </c>
      <c r="BI380" s="155">
        <f t="shared" si="118"/>
        <v>0</v>
      </c>
      <c r="BJ380" s="14" t="s">
        <v>164</v>
      </c>
      <c r="BK380" s="155">
        <f t="shared" si="119"/>
        <v>0</v>
      </c>
      <c r="BL380" s="14" t="s">
        <v>223</v>
      </c>
      <c r="BM380" s="154" t="s">
        <v>1335</v>
      </c>
    </row>
    <row r="381" spans="1:65" s="2" customFormat="1" ht="16.5" customHeight="1">
      <c r="A381" s="29"/>
      <c r="B381" s="141"/>
      <c r="C381" s="142" t="s">
        <v>1336</v>
      </c>
      <c r="D381" s="142" t="s">
        <v>159</v>
      </c>
      <c r="E381" s="143" t="s">
        <v>1337</v>
      </c>
      <c r="F381" s="144" t="s">
        <v>1338</v>
      </c>
      <c r="G381" s="145" t="s">
        <v>162</v>
      </c>
      <c r="H381" s="146">
        <v>346.57</v>
      </c>
      <c r="I381" s="147"/>
      <c r="J381" s="148">
        <f t="shared" si="110"/>
        <v>0</v>
      </c>
      <c r="K381" s="149"/>
      <c r="L381" s="30"/>
      <c r="M381" s="150" t="s">
        <v>1</v>
      </c>
      <c r="N381" s="151" t="s">
        <v>42</v>
      </c>
      <c r="O381" s="55"/>
      <c r="P381" s="152">
        <f t="shared" si="111"/>
        <v>0</v>
      </c>
      <c r="Q381" s="152">
        <v>0.0001</v>
      </c>
      <c r="R381" s="152">
        <f t="shared" si="112"/>
        <v>0.034657</v>
      </c>
      <c r="S381" s="152">
        <v>0</v>
      </c>
      <c r="T381" s="153">
        <f t="shared" si="113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54" t="s">
        <v>223</v>
      </c>
      <c r="AT381" s="154" t="s">
        <v>159</v>
      </c>
      <c r="AU381" s="154" t="s">
        <v>164</v>
      </c>
      <c r="AY381" s="14" t="s">
        <v>157</v>
      </c>
      <c r="BE381" s="155">
        <f t="shared" si="114"/>
        <v>0</v>
      </c>
      <c r="BF381" s="155">
        <f t="shared" si="115"/>
        <v>0</v>
      </c>
      <c r="BG381" s="155">
        <f t="shared" si="116"/>
        <v>0</v>
      </c>
      <c r="BH381" s="155">
        <f t="shared" si="117"/>
        <v>0</v>
      </c>
      <c r="BI381" s="155">
        <f t="shared" si="118"/>
        <v>0</v>
      </c>
      <c r="BJ381" s="14" t="s">
        <v>164</v>
      </c>
      <c r="BK381" s="155">
        <f t="shared" si="119"/>
        <v>0</v>
      </c>
      <c r="BL381" s="14" t="s">
        <v>223</v>
      </c>
      <c r="BM381" s="154" t="s">
        <v>1339</v>
      </c>
    </row>
    <row r="382" spans="1:65" s="2" customFormat="1" ht="16.5" customHeight="1">
      <c r="A382" s="29"/>
      <c r="B382" s="141"/>
      <c r="C382" s="142" t="s">
        <v>1340</v>
      </c>
      <c r="D382" s="142" t="s">
        <v>159</v>
      </c>
      <c r="E382" s="143" t="s">
        <v>1341</v>
      </c>
      <c r="F382" s="144" t="s">
        <v>1342</v>
      </c>
      <c r="G382" s="145" t="s">
        <v>162</v>
      </c>
      <c r="H382" s="146">
        <v>346.57</v>
      </c>
      <c r="I382" s="147"/>
      <c r="J382" s="148">
        <f t="shared" si="110"/>
        <v>0</v>
      </c>
      <c r="K382" s="149"/>
      <c r="L382" s="30"/>
      <c r="M382" s="150" t="s">
        <v>1</v>
      </c>
      <c r="N382" s="151" t="s">
        <v>42</v>
      </c>
      <c r="O382" s="55"/>
      <c r="P382" s="152">
        <f t="shared" si="111"/>
        <v>0</v>
      </c>
      <c r="Q382" s="152">
        <v>0</v>
      </c>
      <c r="R382" s="152">
        <f t="shared" si="112"/>
        <v>0</v>
      </c>
      <c r="S382" s="152">
        <v>0</v>
      </c>
      <c r="T382" s="153">
        <f t="shared" si="113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54" t="s">
        <v>223</v>
      </c>
      <c r="AT382" s="154" t="s">
        <v>159</v>
      </c>
      <c r="AU382" s="154" t="s">
        <v>164</v>
      </c>
      <c r="AY382" s="14" t="s">
        <v>157</v>
      </c>
      <c r="BE382" s="155">
        <f t="shared" si="114"/>
        <v>0</v>
      </c>
      <c r="BF382" s="155">
        <f t="shared" si="115"/>
        <v>0</v>
      </c>
      <c r="BG382" s="155">
        <f t="shared" si="116"/>
        <v>0</v>
      </c>
      <c r="BH382" s="155">
        <f t="shared" si="117"/>
        <v>0</v>
      </c>
      <c r="BI382" s="155">
        <f t="shared" si="118"/>
        <v>0</v>
      </c>
      <c r="BJ382" s="14" t="s">
        <v>164</v>
      </c>
      <c r="BK382" s="155">
        <f t="shared" si="119"/>
        <v>0</v>
      </c>
      <c r="BL382" s="14" t="s">
        <v>223</v>
      </c>
      <c r="BM382" s="154" t="s">
        <v>1343</v>
      </c>
    </row>
    <row r="383" spans="1:65" s="2" customFormat="1" ht="21.75" customHeight="1">
      <c r="A383" s="29"/>
      <c r="B383" s="141"/>
      <c r="C383" s="156" t="s">
        <v>1344</v>
      </c>
      <c r="D383" s="156" t="s">
        <v>176</v>
      </c>
      <c r="E383" s="157" t="s">
        <v>1309</v>
      </c>
      <c r="F383" s="158" t="s">
        <v>1310</v>
      </c>
      <c r="G383" s="159" t="s">
        <v>162</v>
      </c>
      <c r="H383" s="160">
        <v>381.227</v>
      </c>
      <c r="I383" s="161"/>
      <c r="J383" s="162">
        <f t="shared" si="110"/>
        <v>0</v>
      </c>
      <c r="K383" s="163"/>
      <c r="L383" s="164"/>
      <c r="M383" s="165" t="s">
        <v>1</v>
      </c>
      <c r="N383" s="166" t="s">
        <v>42</v>
      </c>
      <c r="O383" s="55"/>
      <c r="P383" s="152">
        <f t="shared" si="111"/>
        <v>0</v>
      </c>
      <c r="Q383" s="152">
        <v>0.00016</v>
      </c>
      <c r="R383" s="152">
        <f t="shared" si="112"/>
        <v>0.06099632</v>
      </c>
      <c r="S383" s="152">
        <v>0</v>
      </c>
      <c r="T383" s="153">
        <f t="shared" si="113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54" t="s">
        <v>286</v>
      </c>
      <c r="AT383" s="154" t="s">
        <v>176</v>
      </c>
      <c r="AU383" s="154" t="s">
        <v>164</v>
      </c>
      <c r="AY383" s="14" t="s">
        <v>157</v>
      </c>
      <c r="BE383" s="155">
        <f t="shared" si="114"/>
        <v>0</v>
      </c>
      <c r="BF383" s="155">
        <f t="shared" si="115"/>
        <v>0</v>
      </c>
      <c r="BG383" s="155">
        <f t="shared" si="116"/>
        <v>0</v>
      </c>
      <c r="BH383" s="155">
        <f t="shared" si="117"/>
        <v>0</v>
      </c>
      <c r="BI383" s="155">
        <f t="shared" si="118"/>
        <v>0</v>
      </c>
      <c r="BJ383" s="14" t="s">
        <v>164</v>
      </c>
      <c r="BK383" s="155">
        <f t="shared" si="119"/>
        <v>0</v>
      </c>
      <c r="BL383" s="14" t="s">
        <v>223</v>
      </c>
      <c r="BM383" s="154" t="s">
        <v>1345</v>
      </c>
    </row>
    <row r="384" spans="1:65" s="2" customFormat="1" ht="21.75" customHeight="1">
      <c r="A384" s="29"/>
      <c r="B384" s="141"/>
      <c r="C384" s="142" t="s">
        <v>1346</v>
      </c>
      <c r="D384" s="142" t="s">
        <v>159</v>
      </c>
      <c r="E384" s="143" t="s">
        <v>1347</v>
      </c>
      <c r="F384" s="144" t="s">
        <v>1348</v>
      </c>
      <c r="G384" s="145" t="s">
        <v>289</v>
      </c>
      <c r="H384" s="146">
        <v>10</v>
      </c>
      <c r="I384" s="147"/>
      <c r="J384" s="148">
        <f t="shared" si="110"/>
        <v>0</v>
      </c>
      <c r="K384" s="149"/>
      <c r="L384" s="30"/>
      <c r="M384" s="150" t="s">
        <v>1</v>
      </c>
      <c r="N384" s="151" t="s">
        <v>42</v>
      </c>
      <c r="O384" s="55"/>
      <c r="P384" s="152">
        <f t="shared" si="111"/>
        <v>0</v>
      </c>
      <c r="Q384" s="152">
        <v>3E-05</v>
      </c>
      <c r="R384" s="152">
        <f t="shared" si="112"/>
        <v>0.00030000000000000003</v>
      </c>
      <c r="S384" s="152">
        <v>0</v>
      </c>
      <c r="T384" s="153">
        <f t="shared" si="113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54" t="s">
        <v>223</v>
      </c>
      <c r="AT384" s="154" t="s">
        <v>159</v>
      </c>
      <c r="AU384" s="154" t="s">
        <v>164</v>
      </c>
      <c r="AY384" s="14" t="s">
        <v>157</v>
      </c>
      <c r="BE384" s="155">
        <f t="shared" si="114"/>
        <v>0</v>
      </c>
      <c r="BF384" s="155">
        <f t="shared" si="115"/>
        <v>0</v>
      </c>
      <c r="BG384" s="155">
        <f t="shared" si="116"/>
        <v>0</v>
      </c>
      <c r="BH384" s="155">
        <f t="shared" si="117"/>
        <v>0</v>
      </c>
      <c r="BI384" s="155">
        <f t="shared" si="118"/>
        <v>0</v>
      </c>
      <c r="BJ384" s="14" t="s">
        <v>164</v>
      </c>
      <c r="BK384" s="155">
        <f t="shared" si="119"/>
        <v>0</v>
      </c>
      <c r="BL384" s="14" t="s">
        <v>223</v>
      </c>
      <c r="BM384" s="154" t="s">
        <v>1349</v>
      </c>
    </row>
    <row r="385" spans="1:65" s="2" customFormat="1" ht="21.75" customHeight="1">
      <c r="A385" s="29"/>
      <c r="B385" s="141"/>
      <c r="C385" s="156" t="s">
        <v>1350</v>
      </c>
      <c r="D385" s="156" t="s">
        <v>176</v>
      </c>
      <c r="E385" s="157" t="s">
        <v>1351</v>
      </c>
      <c r="F385" s="158" t="s">
        <v>1352</v>
      </c>
      <c r="G385" s="159" t="s">
        <v>289</v>
      </c>
      <c r="H385" s="160">
        <v>10</v>
      </c>
      <c r="I385" s="161"/>
      <c r="J385" s="162">
        <f t="shared" si="110"/>
        <v>0</v>
      </c>
      <c r="K385" s="163"/>
      <c r="L385" s="164"/>
      <c r="M385" s="165" t="s">
        <v>1</v>
      </c>
      <c r="N385" s="166" t="s">
        <v>42</v>
      </c>
      <c r="O385" s="55"/>
      <c r="P385" s="152">
        <f t="shared" si="111"/>
        <v>0</v>
      </c>
      <c r="Q385" s="152">
        <v>0.0014</v>
      </c>
      <c r="R385" s="152">
        <f t="shared" si="112"/>
        <v>0.014</v>
      </c>
      <c r="S385" s="152">
        <v>0</v>
      </c>
      <c r="T385" s="153">
        <f t="shared" si="113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54" t="s">
        <v>286</v>
      </c>
      <c r="AT385" s="154" t="s">
        <v>176</v>
      </c>
      <c r="AU385" s="154" t="s">
        <v>164</v>
      </c>
      <c r="AY385" s="14" t="s">
        <v>157</v>
      </c>
      <c r="BE385" s="155">
        <f t="shared" si="114"/>
        <v>0</v>
      </c>
      <c r="BF385" s="155">
        <f t="shared" si="115"/>
        <v>0</v>
      </c>
      <c r="BG385" s="155">
        <f t="shared" si="116"/>
        <v>0</v>
      </c>
      <c r="BH385" s="155">
        <f t="shared" si="117"/>
        <v>0</v>
      </c>
      <c r="BI385" s="155">
        <f t="shared" si="118"/>
        <v>0</v>
      </c>
      <c r="BJ385" s="14" t="s">
        <v>164</v>
      </c>
      <c r="BK385" s="155">
        <f t="shared" si="119"/>
        <v>0</v>
      </c>
      <c r="BL385" s="14" t="s">
        <v>223</v>
      </c>
      <c r="BM385" s="154" t="s">
        <v>1353</v>
      </c>
    </row>
    <row r="386" spans="1:65" s="2" customFormat="1" ht="16.5" customHeight="1">
      <c r="A386" s="29"/>
      <c r="B386" s="141"/>
      <c r="C386" s="142" t="s">
        <v>1354</v>
      </c>
      <c r="D386" s="142" t="s">
        <v>159</v>
      </c>
      <c r="E386" s="143" t="s">
        <v>1355</v>
      </c>
      <c r="F386" s="144" t="s">
        <v>1356</v>
      </c>
      <c r="G386" s="145" t="s">
        <v>289</v>
      </c>
      <c r="H386" s="146">
        <v>4</v>
      </c>
      <c r="I386" s="147"/>
      <c r="J386" s="148">
        <f t="shared" si="110"/>
        <v>0</v>
      </c>
      <c r="K386" s="149"/>
      <c r="L386" s="30"/>
      <c r="M386" s="150" t="s">
        <v>1</v>
      </c>
      <c r="N386" s="151" t="s">
        <v>42</v>
      </c>
      <c r="O386" s="55"/>
      <c r="P386" s="152">
        <f t="shared" si="111"/>
        <v>0</v>
      </c>
      <c r="Q386" s="152">
        <v>1E-05</v>
      </c>
      <c r="R386" s="152">
        <f t="shared" si="112"/>
        <v>4E-05</v>
      </c>
      <c r="S386" s="152">
        <v>0</v>
      </c>
      <c r="T386" s="153">
        <f t="shared" si="113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54" t="s">
        <v>223</v>
      </c>
      <c r="AT386" s="154" t="s">
        <v>159</v>
      </c>
      <c r="AU386" s="154" t="s">
        <v>164</v>
      </c>
      <c r="AY386" s="14" t="s">
        <v>157</v>
      </c>
      <c r="BE386" s="155">
        <f t="shared" si="114"/>
        <v>0</v>
      </c>
      <c r="BF386" s="155">
        <f t="shared" si="115"/>
        <v>0</v>
      </c>
      <c r="BG386" s="155">
        <f t="shared" si="116"/>
        <v>0</v>
      </c>
      <c r="BH386" s="155">
        <f t="shared" si="117"/>
        <v>0</v>
      </c>
      <c r="BI386" s="155">
        <f t="shared" si="118"/>
        <v>0</v>
      </c>
      <c r="BJ386" s="14" t="s">
        <v>164</v>
      </c>
      <c r="BK386" s="155">
        <f t="shared" si="119"/>
        <v>0</v>
      </c>
      <c r="BL386" s="14" t="s">
        <v>223</v>
      </c>
      <c r="BM386" s="154" t="s">
        <v>1357</v>
      </c>
    </row>
    <row r="387" spans="1:65" s="2" customFormat="1" ht="21.75" customHeight="1">
      <c r="A387" s="29"/>
      <c r="B387" s="141"/>
      <c r="C387" s="156" t="s">
        <v>1358</v>
      </c>
      <c r="D387" s="156" t="s">
        <v>176</v>
      </c>
      <c r="E387" s="157" t="s">
        <v>1359</v>
      </c>
      <c r="F387" s="158" t="s">
        <v>1360</v>
      </c>
      <c r="G387" s="159" t="s">
        <v>289</v>
      </c>
      <c r="H387" s="160">
        <v>4</v>
      </c>
      <c r="I387" s="161"/>
      <c r="J387" s="162">
        <f t="shared" si="110"/>
        <v>0</v>
      </c>
      <c r="K387" s="163"/>
      <c r="L387" s="164"/>
      <c r="M387" s="165" t="s">
        <v>1</v>
      </c>
      <c r="N387" s="166" t="s">
        <v>42</v>
      </c>
      <c r="O387" s="55"/>
      <c r="P387" s="152">
        <f t="shared" si="111"/>
        <v>0</v>
      </c>
      <c r="Q387" s="152">
        <v>0.0025</v>
      </c>
      <c r="R387" s="152">
        <f t="shared" si="112"/>
        <v>0.01</v>
      </c>
      <c r="S387" s="152">
        <v>0</v>
      </c>
      <c r="T387" s="153">
        <f t="shared" si="113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54" t="s">
        <v>286</v>
      </c>
      <c r="AT387" s="154" t="s">
        <v>176</v>
      </c>
      <c r="AU387" s="154" t="s">
        <v>164</v>
      </c>
      <c r="AY387" s="14" t="s">
        <v>157</v>
      </c>
      <c r="BE387" s="155">
        <f t="shared" si="114"/>
        <v>0</v>
      </c>
      <c r="BF387" s="155">
        <f t="shared" si="115"/>
        <v>0</v>
      </c>
      <c r="BG387" s="155">
        <f t="shared" si="116"/>
        <v>0</v>
      </c>
      <c r="BH387" s="155">
        <f t="shared" si="117"/>
        <v>0</v>
      </c>
      <c r="BI387" s="155">
        <f t="shared" si="118"/>
        <v>0</v>
      </c>
      <c r="BJ387" s="14" t="s">
        <v>164</v>
      </c>
      <c r="BK387" s="155">
        <f t="shared" si="119"/>
        <v>0</v>
      </c>
      <c r="BL387" s="14" t="s">
        <v>223</v>
      </c>
      <c r="BM387" s="154" t="s">
        <v>1361</v>
      </c>
    </row>
    <row r="388" spans="1:65" s="2" customFormat="1" ht="16.5" customHeight="1">
      <c r="A388" s="29"/>
      <c r="B388" s="141"/>
      <c r="C388" s="142" t="s">
        <v>1362</v>
      </c>
      <c r="D388" s="142" t="s">
        <v>159</v>
      </c>
      <c r="E388" s="143" t="s">
        <v>1363</v>
      </c>
      <c r="F388" s="144" t="s">
        <v>1364</v>
      </c>
      <c r="G388" s="145" t="s">
        <v>289</v>
      </c>
      <c r="H388" s="146">
        <v>8</v>
      </c>
      <c r="I388" s="147"/>
      <c r="J388" s="148">
        <f t="shared" si="110"/>
        <v>0</v>
      </c>
      <c r="K388" s="149"/>
      <c r="L388" s="30"/>
      <c r="M388" s="150" t="s">
        <v>1</v>
      </c>
      <c r="N388" s="151" t="s">
        <v>42</v>
      </c>
      <c r="O388" s="55"/>
      <c r="P388" s="152">
        <f t="shared" si="111"/>
        <v>0</v>
      </c>
      <c r="Q388" s="152">
        <v>1E-05</v>
      </c>
      <c r="R388" s="152">
        <f t="shared" si="112"/>
        <v>8E-05</v>
      </c>
      <c r="S388" s="152">
        <v>0</v>
      </c>
      <c r="T388" s="153">
        <f t="shared" si="113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54" t="s">
        <v>223</v>
      </c>
      <c r="AT388" s="154" t="s">
        <v>159</v>
      </c>
      <c r="AU388" s="154" t="s">
        <v>164</v>
      </c>
      <c r="AY388" s="14" t="s">
        <v>157</v>
      </c>
      <c r="BE388" s="155">
        <f t="shared" si="114"/>
        <v>0</v>
      </c>
      <c r="BF388" s="155">
        <f t="shared" si="115"/>
        <v>0</v>
      </c>
      <c r="BG388" s="155">
        <f t="shared" si="116"/>
        <v>0</v>
      </c>
      <c r="BH388" s="155">
        <f t="shared" si="117"/>
        <v>0</v>
      </c>
      <c r="BI388" s="155">
        <f t="shared" si="118"/>
        <v>0</v>
      </c>
      <c r="BJ388" s="14" t="s">
        <v>164</v>
      </c>
      <c r="BK388" s="155">
        <f t="shared" si="119"/>
        <v>0</v>
      </c>
      <c r="BL388" s="14" t="s">
        <v>223</v>
      </c>
      <c r="BM388" s="154" t="s">
        <v>1365</v>
      </c>
    </row>
    <row r="389" spans="1:65" s="2" customFormat="1" ht="21.75" customHeight="1">
      <c r="A389" s="29"/>
      <c r="B389" s="141"/>
      <c r="C389" s="156" t="s">
        <v>1366</v>
      </c>
      <c r="D389" s="156" t="s">
        <v>176</v>
      </c>
      <c r="E389" s="157" t="s">
        <v>1367</v>
      </c>
      <c r="F389" s="158" t="s">
        <v>1368</v>
      </c>
      <c r="G389" s="159" t="s">
        <v>289</v>
      </c>
      <c r="H389" s="160">
        <v>8</v>
      </c>
      <c r="I389" s="161"/>
      <c r="J389" s="162">
        <f t="shared" si="110"/>
        <v>0</v>
      </c>
      <c r="K389" s="163"/>
      <c r="L389" s="164"/>
      <c r="M389" s="165" t="s">
        <v>1</v>
      </c>
      <c r="N389" s="166" t="s">
        <v>42</v>
      </c>
      <c r="O389" s="55"/>
      <c r="P389" s="152">
        <f t="shared" si="111"/>
        <v>0</v>
      </c>
      <c r="Q389" s="152">
        <v>0.0067</v>
      </c>
      <c r="R389" s="152">
        <f t="shared" si="112"/>
        <v>0.0536</v>
      </c>
      <c r="S389" s="152">
        <v>0</v>
      </c>
      <c r="T389" s="153">
        <f t="shared" si="113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54" t="s">
        <v>286</v>
      </c>
      <c r="AT389" s="154" t="s">
        <v>176</v>
      </c>
      <c r="AU389" s="154" t="s">
        <v>164</v>
      </c>
      <c r="AY389" s="14" t="s">
        <v>157</v>
      </c>
      <c r="BE389" s="155">
        <f t="shared" si="114"/>
        <v>0</v>
      </c>
      <c r="BF389" s="155">
        <f t="shared" si="115"/>
        <v>0</v>
      </c>
      <c r="BG389" s="155">
        <f t="shared" si="116"/>
        <v>0</v>
      </c>
      <c r="BH389" s="155">
        <f t="shared" si="117"/>
        <v>0</v>
      </c>
      <c r="BI389" s="155">
        <f t="shared" si="118"/>
        <v>0</v>
      </c>
      <c r="BJ389" s="14" t="s">
        <v>164</v>
      </c>
      <c r="BK389" s="155">
        <f t="shared" si="119"/>
        <v>0</v>
      </c>
      <c r="BL389" s="14" t="s">
        <v>223</v>
      </c>
      <c r="BM389" s="154" t="s">
        <v>1369</v>
      </c>
    </row>
    <row r="390" spans="2:63" s="12" customFormat="1" ht="22.9" customHeight="1">
      <c r="B390" s="128"/>
      <c r="D390" s="129" t="s">
        <v>75</v>
      </c>
      <c r="E390" s="139" t="s">
        <v>427</v>
      </c>
      <c r="F390" s="139" t="s">
        <v>428</v>
      </c>
      <c r="I390" s="131"/>
      <c r="J390" s="140">
        <f>BK390</f>
        <v>0</v>
      </c>
      <c r="L390" s="128"/>
      <c r="M390" s="133"/>
      <c r="N390" s="134"/>
      <c r="O390" s="134"/>
      <c r="P390" s="135">
        <f>SUM(P391:P407)</f>
        <v>0</v>
      </c>
      <c r="Q390" s="134"/>
      <c r="R390" s="135">
        <f>SUM(R391:R407)</f>
        <v>1.50118795</v>
      </c>
      <c r="S390" s="134"/>
      <c r="T390" s="136">
        <f>SUM(T391:T407)</f>
        <v>0</v>
      </c>
      <c r="AR390" s="129" t="s">
        <v>164</v>
      </c>
      <c r="AT390" s="137" t="s">
        <v>75</v>
      </c>
      <c r="AU390" s="137" t="s">
        <v>84</v>
      </c>
      <c r="AY390" s="129" t="s">
        <v>157</v>
      </c>
      <c r="BK390" s="138">
        <f>SUM(BK391:BK407)</f>
        <v>0</v>
      </c>
    </row>
    <row r="391" spans="1:65" s="2" customFormat="1" ht="21.75" customHeight="1">
      <c r="A391" s="29"/>
      <c r="B391" s="141"/>
      <c r="C391" s="142" t="s">
        <v>1370</v>
      </c>
      <c r="D391" s="142" t="s">
        <v>159</v>
      </c>
      <c r="E391" s="143" t="s">
        <v>1371</v>
      </c>
      <c r="F391" s="144" t="s">
        <v>1372</v>
      </c>
      <c r="G391" s="145" t="s">
        <v>168</v>
      </c>
      <c r="H391" s="146">
        <v>55.435</v>
      </c>
      <c r="I391" s="147"/>
      <c r="J391" s="148">
        <f aca="true" t="shared" si="120" ref="J391:J407">ROUND(I391*H391,2)</f>
        <v>0</v>
      </c>
      <c r="K391" s="149"/>
      <c r="L391" s="30"/>
      <c r="M391" s="150" t="s">
        <v>1</v>
      </c>
      <c r="N391" s="151" t="s">
        <v>42</v>
      </c>
      <c r="O391" s="55"/>
      <c r="P391" s="152">
        <f aca="true" t="shared" si="121" ref="P391:P407">O391*H391</f>
        <v>0</v>
      </c>
      <c r="Q391" s="152">
        <v>0.00182</v>
      </c>
      <c r="R391" s="152">
        <f aca="true" t="shared" si="122" ref="R391:R407">Q391*H391</f>
        <v>0.1008917</v>
      </c>
      <c r="S391" s="152">
        <v>0</v>
      </c>
      <c r="T391" s="153">
        <f aca="true" t="shared" si="123" ref="T391:T407">S391*H391</f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54" t="s">
        <v>223</v>
      </c>
      <c r="AT391" s="154" t="s">
        <v>159</v>
      </c>
      <c r="AU391" s="154" t="s">
        <v>164</v>
      </c>
      <c r="AY391" s="14" t="s">
        <v>157</v>
      </c>
      <c r="BE391" s="155">
        <f aca="true" t="shared" si="124" ref="BE391:BE407">IF(N391="základní",J391,0)</f>
        <v>0</v>
      </c>
      <c r="BF391" s="155">
        <f aca="true" t="shared" si="125" ref="BF391:BF407">IF(N391="snížená",J391,0)</f>
        <v>0</v>
      </c>
      <c r="BG391" s="155">
        <f aca="true" t="shared" si="126" ref="BG391:BG407">IF(N391="zákl. přenesená",J391,0)</f>
        <v>0</v>
      </c>
      <c r="BH391" s="155">
        <f aca="true" t="shared" si="127" ref="BH391:BH407">IF(N391="sníž. přenesená",J391,0)</f>
        <v>0</v>
      </c>
      <c r="BI391" s="155">
        <f aca="true" t="shared" si="128" ref="BI391:BI407">IF(N391="nulová",J391,0)</f>
        <v>0</v>
      </c>
      <c r="BJ391" s="14" t="s">
        <v>164</v>
      </c>
      <c r="BK391" s="155">
        <f aca="true" t="shared" si="129" ref="BK391:BK407">ROUND(I391*H391,2)</f>
        <v>0</v>
      </c>
      <c r="BL391" s="14" t="s">
        <v>223</v>
      </c>
      <c r="BM391" s="154" t="s">
        <v>1373</v>
      </c>
    </row>
    <row r="392" spans="1:65" s="2" customFormat="1" ht="21.75" customHeight="1">
      <c r="A392" s="29"/>
      <c r="B392" s="141"/>
      <c r="C392" s="142" t="s">
        <v>1374</v>
      </c>
      <c r="D392" s="142" t="s">
        <v>159</v>
      </c>
      <c r="E392" s="143" t="s">
        <v>1375</v>
      </c>
      <c r="F392" s="144" t="s">
        <v>1376</v>
      </c>
      <c r="G392" s="145" t="s">
        <v>168</v>
      </c>
      <c r="H392" s="146">
        <v>55.435</v>
      </c>
      <c r="I392" s="147"/>
      <c r="J392" s="148">
        <f t="shared" si="120"/>
        <v>0</v>
      </c>
      <c r="K392" s="149"/>
      <c r="L392" s="30"/>
      <c r="M392" s="150" t="s">
        <v>1</v>
      </c>
      <c r="N392" s="151" t="s">
        <v>42</v>
      </c>
      <c r="O392" s="55"/>
      <c r="P392" s="152">
        <f t="shared" si="121"/>
        <v>0</v>
      </c>
      <c r="Q392" s="152">
        <v>0.00294</v>
      </c>
      <c r="R392" s="152">
        <f t="shared" si="122"/>
        <v>0.1629789</v>
      </c>
      <c r="S392" s="152">
        <v>0</v>
      </c>
      <c r="T392" s="153">
        <f t="shared" si="123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54" t="s">
        <v>223</v>
      </c>
      <c r="AT392" s="154" t="s">
        <v>159</v>
      </c>
      <c r="AU392" s="154" t="s">
        <v>164</v>
      </c>
      <c r="AY392" s="14" t="s">
        <v>157</v>
      </c>
      <c r="BE392" s="155">
        <f t="shared" si="124"/>
        <v>0</v>
      </c>
      <c r="BF392" s="155">
        <f t="shared" si="125"/>
        <v>0</v>
      </c>
      <c r="BG392" s="155">
        <f t="shared" si="126"/>
        <v>0</v>
      </c>
      <c r="BH392" s="155">
        <f t="shared" si="127"/>
        <v>0</v>
      </c>
      <c r="BI392" s="155">
        <f t="shared" si="128"/>
        <v>0</v>
      </c>
      <c r="BJ392" s="14" t="s">
        <v>164</v>
      </c>
      <c r="BK392" s="155">
        <f t="shared" si="129"/>
        <v>0</v>
      </c>
      <c r="BL392" s="14" t="s">
        <v>223</v>
      </c>
      <c r="BM392" s="154" t="s">
        <v>1377</v>
      </c>
    </row>
    <row r="393" spans="1:65" s="2" customFormat="1" ht="33" customHeight="1">
      <c r="A393" s="29"/>
      <c r="B393" s="141"/>
      <c r="C393" s="142" t="s">
        <v>1378</v>
      </c>
      <c r="D393" s="142" t="s">
        <v>159</v>
      </c>
      <c r="E393" s="143" t="s">
        <v>1379</v>
      </c>
      <c r="F393" s="144" t="s">
        <v>1380</v>
      </c>
      <c r="G393" s="145" t="s">
        <v>162</v>
      </c>
      <c r="H393" s="146">
        <v>77.61</v>
      </c>
      <c r="I393" s="147"/>
      <c r="J393" s="148">
        <f t="shared" si="120"/>
        <v>0</v>
      </c>
      <c r="K393" s="149"/>
      <c r="L393" s="30"/>
      <c r="M393" s="150" t="s">
        <v>1</v>
      </c>
      <c r="N393" s="151" t="s">
        <v>42</v>
      </c>
      <c r="O393" s="55"/>
      <c r="P393" s="152">
        <f t="shared" si="121"/>
        <v>0</v>
      </c>
      <c r="Q393" s="152">
        <v>0.00661</v>
      </c>
      <c r="R393" s="152">
        <f t="shared" si="122"/>
        <v>0.5130021</v>
      </c>
      <c r="S393" s="152">
        <v>0</v>
      </c>
      <c r="T393" s="153">
        <f t="shared" si="123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54" t="s">
        <v>223</v>
      </c>
      <c r="AT393" s="154" t="s">
        <v>159</v>
      </c>
      <c r="AU393" s="154" t="s">
        <v>164</v>
      </c>
      <c r="AY393" s="14" t="s">
        <v>157</v>
      </c>
      <c r="BE393" s="155">
        <f t="shared" si="124"/>
        <v>0</v>
      </c>
      <c r="BF393" s="155">
        <f t="shared" si="125"/>
        <v>0</v>
      </c>
      <c r="BG393" s="155">
        <f t="shared" si="126"/>
        <v>0</v>
      </c>
      <c r="BH393" s="155">
        <f t="shared" si="127"/>
        <v>0</v>
      </c>
      <c r="BI393" s="155">
        <f t="shared" si="128"/>
        <v>0</v>
      </c>
      <c r="BJ393" s="14" t="s">
        <v>164</v>
      </c>
      <c r="BK393" s="155">
        <f t="shared" si="129"/>
        <v>0</v>
      </c>
      <c r="BL393" s="14" t="s">
        <v>223</v>
      </c>
      <c r="BM393" s="154" t="s">
        <v>1381</v>
      </c>
    </row>
    <row r="394" spans="1:65" s="2" customFormat="1" ht="21.75" customHeight="1">
      <c r="A394" s="29"/>
      <c r="B394" s="141"/>
      <c r="C394" s="142" t="s">
        <v>1382</v>
      </c>
      <c r="D394" s="142" t="s">
        <v>159</v>
      </c>
      <c r="E394" s="143" t="s">
        <v>1383</v>
      </c>
      <c r="F394" s="144" t="s">
        <v>1384</v>
      </c>
      <c r="G394" s="145" t="s">
        <v>168</v>
      </c>
      <c r="H394" s="146">
        <v>16.4</v>
      </c>
      <c r="I394" s="147"/>
      <c r="J394" s="148">
        <f t="shared" si="120"/>
        <v>0</v>
      </c>
      <c r="K394" s="149"/>
      <c r="L394" s="30"/>
      <c r="M394" s="150" t="s">
        <v>1</v>
      </c>
      <c r="N394" s="151" t="s">
        <v>42</v>
      </c>
      <c r="O394" s="55"/>
      <c r="P394" s="152">
        <f t="shared" si="121"/>
        <v>0</v>
      </c>
      <c r="Q394" s="152">
        <v>0.00434</v>
      </c>
      <c r="R394" s="152">
        <f t="shared" si="122"/>
        <v>0.07117599999999999</v>
      </c>
      <c r="S394" s="152">
        <v>0</v>
      </c>
      <c r="T394" s="153">
        <f t="shared" si="123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54" t="s">
        <v>223</v>
      </c>
      <c r="AT394" s="154" t="s">
        <v>159</v>
      </c>
      <c r="AU394" s="154" t="s">
        <v>164</v>
      </c>
      <c r="AY394" s="14" t="s">
        <v>157</v>
      </c>
      <c r="BE394" s="155">
        <f t="shared" si="124"/>
        <v>0</v>
      </c>
      <c r="BF394" s="155">
        <f t="shared" si="125"/>
        <v>0</v>
      </c>
      <c r="BG394" s="155">
        <f t="shared" si="126"/>
        <v>0</v>
      </c>
      <c r="BH394" s="155">
        <f t="shared" si="127"/>
        <v>0</v>
      </c>
      <c r="BI394" s="155">
        <f t="shared" si="128"/>
        <v>0</v>
      </c>
      <c r="BJ394" s="14" t="s">
        <v>164</v>
      </c>
      <c r="BK394" s="155">
        <f t="shared" si="129"/>
        <v>0</v>
      </c>
      <c r="BL394" s="14" t="s">
        <v>223</v>
      </c>
      <c r="BM394" s="154" t="s">
        <v>1385</v>
      </c>
    </row>
    <row r="395" spans="1:65" s="2" customFormat="1" ht="21.75" customHeight="1">
      <c r="A395" s="29"/>
      <c r="B395" s="141"/>
      <c r="C395" s="142" t="s">
        <v>1386</v>
      </c>
      <c r="D395" s="142" t="s">
        <v>159</v>
      </c>
      <c r="E395" s="143" t="s">
        <v>1387</v>
      </c>
      <c r="F395" s="144" t="s">
        <v>1388</v>
      </c>
      <c r="G395" s="145" t="s">
        <v>168</v>
      </c>
      <c r="H395" s="146">
        <v>48.5</v>
      </c>
      <c r="I395" s="147"/>
      <c r="J395" s="148">
        <f t="shared" si="120"/>
        <v>0</v>
      </c>
      <c r="K395" s="149"/>
      <c r="L395" s="30"/>
      <c r="M395" s="150" t="s">
        <v>1</v>
      </c>
      <c r="N395" s="151" t="s">
        <v>42</v>
      </c>
      <c r="O395" s="55"/>
      <c r="P395" s="152">
        <f t="shared" si="121"/>
        <v>0</v>
      </c>
      <c r="Q395" s="152">
        <v>0.00347</v>
      </c>
      <c r="R395" s="152">
        <f t="shared" si="122"/>
        <v>0.168295</v>
      </c>
      <c r="S395" s="152">
        <v>0</v>
      </c>
      <c r="T395" s="153">
        <f t="shared" si="123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54" t="s">
        <v>223</v>
      </c>
      <c r="AT395" s="154" t="s">
        <v>159</v>
      </c>
      <c r="AU395" s="154" t="s">
        <v>164</v>
      </c>
      <c r="AY395" s="14" t="s">
        <v>157</v>
      </c>
      <c r="BE395" s="155">
        <f t="shared" si="124"/>
        <v>0</v>
      </c>
      <c r="BF395" s="155">
        <f t="shared" si="125"/>
        <v>0</v>
      </c>
      <c r="BG395" s="155">
        <f t="shared" si="126"/>
        <v>0</v>
      </c>
      <c r="BH395" s="155">
        <f t="shared" si="127"/>
        <v>0</v>
      </c>
      <c r="BI395" s="155">
        <f t="shared" si="128"/>
        <v>0</v>
      </c>
      <c r="BJ395" s="14" t="s">
        <v>164</v>
      </c>
      <c r="BK395" s="155">
        <f t="shared" si="129"/>
        <v>0</v>
      </c>
      <c r="BL395" s="14" t="s">
        <v>223</v>
      </c>
      <c r="BM395" s="154" t="s">
        <v>1389</v>
      </c>
    </row>
    <row r="396" spans="1:65" s="2" customFormat="1" ht="21.75" customHeight="1">
      <c r="A396" s="29"/>
      <c r="B396" s="141"/>
      <c r="C396" s="142" t="s">
        <v>1390</v>
      </c>
      <c r="D396" s="142" t="s">
        <v>159</v>
      </c>
      <c r="E396" s="143" t="s">
        <v>1391</v>
      </c>
      <c r="F396" s="144" t="s">
        <v>1392</v>
      </c>
      <c r="G396" s="145" t="s">
        <v>289</v>
      </c>
      <c r="H396" s="146">
        <v>2</v>
      </c>
      <c r="I396" s="147"/>
      <c r="J396" s="148">
        <f t="shared" si="120"/>
        <v>0</v>
      </c>
      <c r="K396" s="149"/>
      <c r="L396" s="30"/>
      <c r="M396" s="150" t="s">
        <v>1</v>
      </c>
      <c r="N396" s="151" t="s">
        <v>42</v>
      </c>
      <c r="O396" s="55"/>
      <c r="P396" s="152">
        <f t="shared" si="121"/>
        <v>0</v>
      </c>
      <c r="Q396" s="152">
        <v>0.00366</v>
      </c>
      <c r="R396" s="152">
        <f t="shared" si="122"/>
        <v>0.00732</v>
      </c>
      <c r="S396" s="152">
        <v>0</v>
      </c>
      <c r="T396" s="153">
        <f t="shared" si="123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54" t="s">
        <v>223</v>
      </c>
      <c r="AT396" s="154" t="s">
        <v>159</v>
      </c>
      <c r="AU396" s="154" t="s">
        <v>164</v>
      </c>
      <c r="AY396" s="14" t="s">
        <v>157</v>
      </c>
      <c r="BE396" s="155">
        <f t="shared" si="124"/>
        <v>0</v>
      </c>
      <c r="BF396" s="155">
        <f t="shared" si="125"/>
        <v>0</v>
      </c>
      <c r="BG396" s="155">
        <f t="shared" si="126"/>
        <v>0</v>
      </c>
      <c r="BH396" s="155">
        <f t="shared" si="127"/>
        <v>0</v>
      </c>
      <c r="BI396" s="155">
        <f t="shared" si="128"/>
        <v>0</v>
      </c>
      <c r="BJ396" s="14" t="s">
        <v>164</v>
      </c>
      <c r="BK396" s="155">
        <f t="shared" si="129"/>
        <v>0</v>
      </c>
      <c r="BL396" s="14" t="s">
        <v>223</v>
      </c>
      <c r="BM396" s="154" t="s">
        <v>1393</v>
      </c>
    </row>
    <row r="397" spans="1:65" s="2" customFormat="1" ht="21.75" customHeight="1">
      <c r="A397" s="29"/>
      <c r="B397" s="141"/>
      <c r="C397" s="142" t="s">
        <v>1394</v>
      </c>
      <c r="D397" s="142" t="s">
        <v>159</v>
      </c>
      <c r="E397" s="143" t="s">
        <v>1395</v>
      </c>
      <c r="F397" s="144" t="s">
        <v>1396</v>
      </c>
      <c r="G397" s="145" t="s">
        <v>168</v>
      </c>
      <c r="H397" s="146">
        <v>1.5</v>
      </c>
      <c r="I397" s="147"/>
      <c r="J397" s="148">
        <f t="shared" si="120"/>
        <v>0</v>
      </c>
      <c r="K397" s="149"/>
      <c r="L397" s="30"/>
      <c r="M397" s="150" t="s">
        <v>1</v>
      </c>
      <c r="N397" s="151" t="s">
        <v>42</v>
      </c>
      <c r="O397" s="55"/>
      <c r="P397" s="152">
        <f t="shared" si="121"/>
        <v>0</v>
      </c>
      <c r="Q397" s="152">
        <v>0.00163</v>
      </c>
      <c r="R397" s="152">
        <f t="shared" si="122"/>
        <v>0.002445</v>
      </c>
      <c r="S397" s="152">
        <v>0</v>
      </c>
      <c r="T397" s="153">
        <f t="shared" si="123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54" t="s">
        <v>223</v>
      </c>
      <c r="AT397" s="154" t="s">
        <v>159</v>
      </c>
      <c r="AU397" s="154" t="s">
        <v>164</v>
      </c>
      <c r="AY397" s="14" t="s">
        <v>157</v>
      </c>
      <c r="BE397" s="155">
        <f t="shared" si="124"/>
        <v>0</v>
      </c>
      <c r="BF397" s="155">
        <f t="shared" si="125"/>
        <v>0</v>
      </c>
      <c r="BG397" s="155">
        <f t="shared" si="126"/>
        <v>0</v>
      </c>
      <c r="BH397" s="155">
        <f t="shared" si="127"/>
        <v>0</v>
      </c>
      <c r="BI397" s="155">
        <f t="shared" si="128"/>
        <v>0</v>
      </c>
      <c r="BJ397" s="14" t="s">
        <v>164</v>
      </c>
      <c r="BK397" s="155">
        <f t="shared" si="129"/>
        <v>0</v>
      </c>
      <c r="BL397" s="14" t="s">
        <v>223</v>
      </c>
      <c r="BM397" s="154" t="s">
        <v>1397</v>
      </c>
    </row>
    <row r="398" spans="1:65" s="2" customFormat="1" ht="21.75" customHeight="1">
      <c r="A398" s="29"/>
      <c r="B398" s="141"/>
      <c r="C398" s="142" t="s">
        <v>1398</v>
      </c>
      <c r="D398" s="142" t="s">
        <v>159</v>
      </c>
      <c r="E398" s="143" t="s">
        <v>1399</v>
      </c>
      <c r="F398" s="144" t="s">
        <v>1400</v>
      </c>
      <c r="G398" s="145" t="s">
        <v>168</v>
      </c>
      <c r="H398" s="146">
        <v>13.6</v>
      </c>
      <c r="I398" s="147"/>
      <c r="J398" s="148">
        <f t="shared" si="120"/>
        <v>0</v>
      </c>
      <c r="K398" s="149"/>
      <c r="L398" s="30"/>
      <c r="M398" s="150" t="s">
        <v>1</v>
      </c>
      <c r="N398" s="151" t="s">
        <v>42</v>
      </c>
      <c r="O398" s="55"/>
      <c r="P398" s="152">
        <f t="shared" si="121"/>
        <v>0</v>
      </c>
      <c r="Q398" s="152">
        <v>0.00216</v>
      </c>
      <c r="R398" s="152">
        <f t="shared" si="122"/>
        <v>0.029376</v>
      </c>
      <c r="S398" s="152">
        <v>0</v>
      </c>
      <c r="T398" s="153">
        <f t="shared" si="123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54" t="s">
        <v>223</v>
      </c>
      <c r="AT398" s="154" t="s">
        <v>159</v>
      </c>
      <c r="AU398" s="154" t="s">
        <v>164</v>
      </c>
      <c r="AY398" s="14" t="s">
        <v>157</v>
      </c>
      <c r="BE398" s="155">
        <f t="shared" si="124"/>
        <v>0</v>
      </c>
      <c r="BF398" s="155">
        <f t="shared" si="125"/>
        <v>0</v>
      </c>
      <c r="BG398" s="155">
        <f t="shared" si="126"/>
        <v>0</v>
      </c>
      <c r="BH398" s="155">
        <f t="shared" si="127"/>
        <v>0</v>
      </c>
      <c r="BI398" s="155">
        <f t="shared" si="128"/>
        <v>0</v>
      </c>
      <c r="BJ398" s="14" t="s">
        <v>164</v>
      </c>
      <c r="BK398" s="155">
        <f t="shared" si="129"/>
        <v>0</v>
      </c>
      <c r="BL398" s="14" t="s">
        <v>223</v>
      </c>
      <c r="BM398" s="154" t="s">
        <v>1401</v>
      </c>
    </row>
    <row r="399" spans="1:65" s="2" customFormat="1" ht="21.75" customHeight="1">
      <c r="A399" s="29"/>
      <c r="B399" s="141"/>
      <c r="C399" s="142" t="s">
        <v>1402</v>
      </c>
      <c r="D399" s="142" t="s">
        <v>159</v>
      </c>
      <c r="E399" s="143" t="s">
        <v>1403</v>
      </c>
      <c r="F399" s="144" t="s">
        <v>1404</v>
      </c>
      <c r="G399" s="145" t="s">
        <v>168</v>
      </c>
      <c r="H399" s="146">
        <v>6.4</v>
      </c>
      <c r="I399" s="147"/>
      <c r="J399" s="148">
        <f t="shared" si="120"/>
        <v>0</v>
      </c>
      <c r="K399" s="149"/>
      <c r="L399" s="30"/>
      <c r="M399" s="150" t="s">
        <v>1</v>
      </c>
      <c r="N399" s="151" t="s">
        <v>42</v>
      </c>
      <c r="O399" s="55"/>
      <c r="P399" s="152">
        <f t="shared" si="121"/>
        <v>0</v>
      </c>
      <c r="Q399" s="152">
        <v>0.00358</v>
      </c>
      <c r="R399" s="152">
        <f t="shared" si="122"/>
        <v>0.022912000000000002</v>
      </c>
      <c r="S399" s="152">
        <v>0</v>
      </c>
      <c r="T399" s="153">
        <f t="shared" si="123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54" t="s">
        <v>223</v>
      </c>
      <c r="AT399" s="154" t="s">
        <v>159</v>
      </c>
      <c r="AU399" s="154" t="s">
        <v>164</v>
      </c>
      <c r="AY399" s="14" t="s">
        <v>157</v>
      </c>
      <c r="BE399" s="155">
        <f t="shared" si="124"/>
        <v>0</v>
      </c>
      <c r="BF399" s="155">
        <f t="shared" si="125"/>
        <v>0</v>
      </c>
      <c r="BG399" s="155">
        <f t="shared" si="126"/>
        <v>0</v>
      </c>
      <c r="BH399" s="155">
        <f t="shared" si="127"/>
        <v>0</v>
      </c>
      <c r="BI399" s="155">
        <f t="shared" si="128"/>
        <v>0</v>
      </c>
      <c r="BJ399" s="14" t="s">
        <v>164</v>
      </c>
      <c r="BK399" s="155">
        <f t="shared" si="129"/>
        <v>0</v>
      </c>
      <c r="BL399" s="14" t="s">
        <v>223</v>
      </c>
      <c r="BM399" s="154" t="s">
        <v>1405</v>
      </c>
    </row>
    <row r="400" spans="1:65" s="2" customFormat="1" ht="21.75" customHeight="1">
      <c r="A400" s="29"/>
      <c r="B400" s="141"/>
      <c r="C400" s="142" t="s">
        <v>1406</v>
      </c>
      <c r="D400" s="142" t="s">
        <v>159</v>
      </c>
      <c r="E400" s="143" t="s">
        <v>1407</v>
      </c>
      <c r="F400" s="144" t="s">
        <v>1408</v>
      </c>
      <c r="G400" s="145" t="s">
        <v>168</v>
      </c>
      <c r="H400" s="146">
        <v>46.75</v>
      </c>
      <c r="I400" s="147"/>
      <c r="J400" s="148">
        <f t="shared" si="120"/>
        <v>0</v>
      </c>
      <c r="K400" s="149"/>
      <c r="L400" s="30"/>
      <c r="M400" s="150" t="s">
        <v>1</v>
      </c>
      <c r="N400" s="151" t="s">
        <v>42</v>
      </c>
      <c r="O400" s="55"/>
      <c r="P400" s="152">
        <f t="shared" si="121"/>
        <v>0</v>
      </c>
      <c r="Q400" s="152">
        <v>0.00205</v>
      </c>
      <c r="R400" s="152">
        <f t="shared" si="122"/>
        <v>0.0958375</v>
      </c>
      <c r="S400" s="152">
        <v>0</v>
      </c>
      <c r="T400" s="153">
        <f t="shared" si="123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54" t="s">
        <v>223</v>
      </c>
      <c r="AT400" s="154" t="s">
        <v>159</v>
      </c>
      <c r="AU400" s="154" t="s">
        <v>164</v>
      </c>
      <c r="AY400" s="14" t="s">
        <v>157</v>
      </c>
      <c r="BE400" s="155">
        <f t="shared" si="124"/>
        <v>0</v>
      </c>
      <c r="BF400" s="155">
        <f t="shared" si="125"/>
        <v>0</v>
      </c>
      <c r="BG400" s="155">
        <f t="shared" si="126"/>
        <v>0</v>
      </c>
      <c r="BH400" s="155">
        <f t="shared" si="127"/>
        <v>0</v>
      </c>
      <c r="BI400" s="155">
        <f t="shared" si="128"/>
        <v>0</v>
      </c>
      <c r="BJ400" s="14" t="s">
        <v>164</v>
      </c>
      <c r="BK400" s="155">
        <f t="shared" si="129"/>
        <v>0</v>
      </c>
      <c r="BL400" s="14" t="s">
        <v>223</v>
      </c>
      <c r="BM400" s="154" t="s">
        <v>1409</v>
      </c>
    </row>
    <row r="401" spans="1:65" s="2" customFormat="1" ht="33" customHeight="1">
      <c r="A401" s="29"/>
      <c r="B401" s="141"/>
      <c r="C401" s="142" t="s">
        <v>1410</v>
      </c>
      <c r="D401" s="142" t="s">
        <v>159</v>
      </c>
      <c r="E401" s="143" t="s">
        <v>1411</v>
      </c>
      <c r="F401" s="144" t="s">
        <v>1412</v>
      </c>
      <c r="G401" s="145" t="s">
        <v>162</v>
      </c>
      <c r="H401" s="146">
        <v>6.2</v>
      </c>
      <c r="I401" s="147"/>
      <c r="J401" s="148">
        <f t="shared" si="120"/>
        <v>0</v>
      </c>
      <c r="K401" s="149"/>
      <c r="L401" s="30"/>
      <c r="M401" s="150" t="s">
        <v>1</v>
      </c>
      <c r="N401" s="151" t="s">
        <v>42</v>
      </c>
      <c r="O401" s="55"/>
      <c r="P401" s="152">
        <f t="shared" si="121"/>
        <v>0</v>
      </c>
      <c r="Q401" s="152">
        <v>0.01079</v>
      </c>
      <c r="R401" s="152">
        <f t="shared" si="122"/>
        <v>0.066898</v>
      </c>
      <c r="S401" s="152">
        <v>0</v>
      </c>
      <c r="T401" s="153">
        <f t="shared" si="123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54" t="s">
        <v>223</v>
      </c>
      <c r="AT401" s="154" t="s">
        <v>159</v>
      </c>
      <c r="AU401" s="154" t="s">
        <v>164</v>
      </c>
      <c r="AY401" s="14" t="s">
        <v>157</v>
      </c>
      <c r="BE401" s="155">
        <f t="shared" si="124"/>
        <v>0</v>
      </c>
      <c r="BF401" s="155">
        <f t="shared" si="125"/>
        <v>0</v>
      </c>
      <c r="BG401" s="155">
        <f t="shared" si="126"/>
        <v>0</v>
      </c>
      <c r="BH401" s="155">
        <f t="shared" si="127"/>
        <v>0</v>
      </c>
      <c r="BI401" s="155">
        <f t="shared" si="128"/>
        <v>0</v>
      </c>
      <c r="BJ401" s="14" t="s">
        <v>164</v>
      </c>
      <c r="BK401" s="155">
        <f t="shared" si="129"/>
        <v>0</v>
      </c>
      <c r="BL401" s="14" t="s">
        <v>223</v>
      </c>
      <c r="BM401" s="154" t="s">
        <v>1413</v>
      </c>
    </row>
    <row r="402" spans="1:65" s="2" customFormat="1" ht="33" customHeight="1">
      <c r="A402" s="29"/>
      <c r="B402" s="141"/>
      <c r="C402" s="142" t="s">
        <v>1414</v>
      </c>
      <c r="D402" s="142" t="s">
        <v>159</v>
      </c>
      <c r="E402" s="143" t="s">
        <v>1415</v>
      </c>
      <c r="F402" s="144" t="s">
        <v>1416</v>
      </c>
      <c r="G402" s="145" t="s">
        <v>289</v>
      </c>
      <c r="H402" s="146">
        <v>2</v>
      </c>
      <c r="I402" s="147"/>
      <c r="J402" s="148">
        <f t="shared" si="120"/>
        <v>0</v>
      </c>
      <c r="K402" s="149"/>
      <c r="L402" s="30"/>
      <c r="M402" s="150" t="s">
        <v>1</v>
      </c>
      <c r="N402" s="151" t="s">
        <v>42</v>
      </c>
      <c r="O402" s="55"/>
      <c r="P402" s="152">
        <f t="shared" si="121"/>
        <v>0</v>
      </c>
      <c r="Q402" s="152">
        <v>0.00299</v>
      </c>
      <c r="R402" s="152">
        <f t="shared" si="122"/>
        <v>0.00598</v>
      </c>
      <c r="S402" s="152">
        <v>0</v>
      </c>
      <c r="T402" s="153">
        <f t="shared" si="123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54" t="s">
        <v>223</v>
      </c>
      <c r="AT402" s="154" t="s">
        <v>159</v>
      </c>
      <c r="AU402" s="154" t="s">
        <v>164</v>
      </c>
      <c r="AY402" s="14" t="s">
        <v>157</v>
      </c>
      <c r="BE402" s="155">
        <f t="shared" si="124"/>
        <v>0</v>
      </c>
      <c r="BF402" s="155">
        <f t="shared" si="125"/>
        <v>0</v>
      </c>
      <c r="BG402" s="155">
        <f t="shared" si="126"/>
        <v>0</v>
      </c>
      <c r="BH402" s="155">
        <f t="shared" si="127"/>
        <v>0</v>
      </c>
      <c r="BI402" s="155">
        <f t="shared" si="128"/>
        <v>0</v>
      </c>
      <c r="BJ402" s="14" t="s">
        <v>164</v>
      </c>
      <c r="BK402" s="155">
        <f t="shared" si="129"/>
        <v>0</v>
      </c>
      <c r="BL402" s="14" t="s">
        <v>223</v>
      </c>
      <c r="BM402" s="154" t="s">
        <v>1417</v>
      </c>
    </row>
    <row r="403" spans="1:65" s="2" customFormat="1" ht="21.75" customHeight="1">
      <c r="A403" s="29"/>
      <c r="B403" s="141"/>
      <c r="C403" s="142" t="s">
        <v>1418</v>
      </c>
      <c r="D403" s="142" t="s">
        <v>159</v>
      </c>
      <c r="E403" s="143" t="s">
        <v>1419</v>
      </c>
      <c r="F403" s="144" t="s">
        <v>1420</v>
      </c>
      <c r="G403" s="145" t="s">
        <v>168</v>
      </c>
      <c r="H403" s="146">
        <v>58.075</v>
      </c>
      <c r="I403" s="147"/>
      <c r="J403" s="148">
        <f t="shared" si="120"/>
        <v>0</v>
      </c>
      <c r="K403" s="149"/>
      <c r="L403" s="30"/>
      <c r="M403" s="150" t="s">
        <v>1</v>
      </c>
      <c r="N403" s="151" t="s">
        <v>42</v>
      </c>
      <c r="O403" s="55"/>
      <c r="P403" s="152">
        <f t="shared" si="121"/>
        <v>0</v>
      </c>
      <c r="Q403" s="152">
        <v>0.00169</v>
      </c>
      <c r="R403" s="152">
        <f t="shared" si="122"/>
        <v>0.09814675</v>
      </c>
      <c r="S403" s="152">
        <v>0</v>
      </c>
      <c r="T403" s="153">
        <f t="shared" si="123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54" t="s">
        <v>223</v>
      </c>
      <c r="AT403" s="154" t="s">
        <v>159</v>
      </c>
      <c r="AU403" s="154" t="s">
        <v>164</v>
      </c>
      <c r="AY403" s="14" t="s">
        <v>157</v>
      </c>
      <c r="BE403" s="155">
        <f t="shared" si="124"/>
        <v>0</v>
      </c>
      <c r="BF403" s="155">
        <f t="shared" si="125"/>
        <v>0</v>
      </c>
      <c r="BG403" s="155">
        <f t="shared" si="126"/>
        <v>0</v>
      </c>
      <c r="BH403" s="155">
        <f t="shared" si="127"/>
        <v>0</v>
      </c>
      <c r="BI403" s="155">
        <f t="shared" si="128"/>
        <v>0</v>
      </c>
      <c r="BJ403" s="14" t="s">
        <v>164</v>
      </c>
      <c r="BK403" s="155">
        <f t="shared" si="129"/>
        <v>0</v>
      </c>
      <c r="BL403" s="14" t="s">
        <v>223</v>
      </c>
      <c r="BM403" s="154" t="s">
        <v>1421</v>
      </c>
    </row>
    <row r="404" spans="1:65" s="2" customFormat="1" ht="21.75" customHeight="1">
      <c r="A404" s="29"/>
      <c r="B404" s="141"/>
      <c r="C404" s="142" t="s">
        <v>1422</v>
      </c>
      <c r="D404" s="142" t="s">
        <v>159</v>
      </c>
      <c r="E404" s="143" t="s">
        <v>1423</v>
      </c>
      <c r="F404" s="144" t="s">
        <v>1424</v>
      </c>
      <c r="G404" s="145" t="s">
        <v>289</v>
      </c>
      <c r="H404" s="146">
        <v>13</v>
      </c>
      <c r="I404" s="147"/>
      <c r="J404" s="148">
        <f t="shared" si="120"/>
        <v>0</v>
      </c>
      <c r="K404" s="149"/>
      <c r="L404" s="30"/>
      <c r="M404" s="150" t="s">
        <v>1</v>
      </c>
      <c r="N404" s="151" t="s">
        <v>42</v>
      </c>
      <c r="O404" s="55"/>
      <c r="P404" s="152">
        <f t="shared" si="121"/>
        <v>0</v>
      </c>
      <c r="Q404" s="152">
        <v>0.00036</v>
      </c>
      <c r="R404" s="152">
        <f t="shared" si="122"/>
        <v>0.00468</v>
      </c>
      <c r="S404" s="152">
        <v>0</v>
      </c>
      <c r="T404" s="153">
        <f t="shared" si="123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54" t="s">
        <v>223</v>
      </c>
      <c r="AT404" s="154" t="s">
        <v>159</v>
      </c>
      <c r="AU404" s="154" t="s">
        <v>164</v>
      </c>
      <c r="AY404" s="14" t="s">
        <v>157</v>
      </c>
      <c r="BE404" s="155">
        <f t="shared" si="124"/>
        <v>0</v>
      </c>
      <c r="BF404" s="155">
        <f t="shared" si="125"/>
        <v>0</v>
      </c>
      <c r="BG404" s="155">
        <f t="shared" si="126"/>
        <v>0</v>
      </c>
      <c r="BH404" s="155">
        <f t="shared" si="127"/>
        <v>0</v>
      </c>
      <c r="BI404" s="155">
        <f t="shared" si="128"/>
        <v>0</v>
      </c>
      <c r="BJ404" s="14" t="s">
        <v>164</v>
      </c>
      <c r="BK404" s="155">
        <f t="shared" si="129"/>
        <v>0</v>
      </c>
      <c r="BL404" s="14" t="s">
        <v>223</v>
      </c>
      <c r="BM404" s="154" t="s">
        <v>1425</v>
      </c>
    </row>
    <row r="405" spans="1:65" s="2" customFormat="1" ht="21.75" customHeight="1">
      <c r="A405" s="29"/>
      <c r="B405" s="141"/>
      <c r="C405" s="142" t="s">
        <v>1426</v>
      </c>
      <c r="D405" s="142" t="s">
        <v>159</v>
      </c>
      <c r="E405" s="143" t="s">
        <v>1427</v>
      </c>
      <c r="F405" s="144" t="s">
        <v>1428</v>
      </c>
      <c r="G405" s="145" t="s">
        <v>168</v>
      </c>
      <c r="H405" s="146">
        <v>69.7</v>
      </c>
      <c r="I405" s="147"/>
      <c r="J405" s="148">
        <f t="shared" si="120"/>
        <v>0</v>
      </c>
      <c r="K405" s="149"/>
      <c r="L405" s="30"/>
      <c r="M405" s="150" t="s">
        <v>1</v>
      </c>
      <c r="N405" s="151" t="s">
        <v>42</v>
      </c>
      <c r="O405" s="55"/>
      <c r="P405" s="152">
        <f t="shared" si="121"/>
        <v>0</v>
      </c>
      <c r="Q405" s="152">
        <v>0.00217</v>
      </c>
      <c r="R405" s="152">
        <f t="shared" si="122"/>
        <v>0.15124900000000002</v>
      </c>
      <c r="S405" s="152">
        <v>0</v>
      </c>
      <c r="T405" s="153">
        <f t="shared" si="123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54" t="s">
        <v>223</v>
      </c>
      <c r="AT405" s="154" t="s">
        <v>159</v>
      </c>
      <c r="AU405" s="154" t="s">
        <v>164</v>
      </c>
      <c r="AY405" s="14" t="s">
        <v>157</v>
      </c>
      <c r="BE405" s="155">
        <f t="shared" si="124"/>
        <v>0</v>
      </c>
      <c r="BF405" s="155">
        <f t="shared" si="125"/>
        <v>0</v>
      </c>
      <c r="BG405" s="155">
        <f t="shared" si="126"/>
        <v>0</v>
      </c>
      <c r="BH405" s="155">
        <f t="shared" si="127"/>
        <v>0</v>
      </c>
      <c r="BI405" s="155">
        <f t="shared" si="128"/>
        <v>0</v>
      </c>
      <c r="BJ405" s="14" t="s">
        <v>164</v>
      </c>
      <c r="BK405" s="155">
        <f t="shared" si="129"/>
        <v>0</v>
      </c>
      <c r="BL405" s="14" t="s">
        <v>223</v>
      </c>
      <c r="BM405" s="154" t="s">
        <v>1429</v>
      </c>
    </row>
    <row r="406" spans="1:65" s="2" customFormat="1" ht="21.75" customHeight="1">
      <c r="A406" s="29"/>
      <c r="B406" s="141"/>
      <c r="C406" s="142" t="s">
        <v>1430</v>
      </c>
      <c r="D406" s="142" t="s">
        <v>159</v>
      </c>
      <c r="E406" s="143" t="s">
        <v>1431</v>
      </c>
      <c r="F406" s="144" t="s">
        <v>1432</v>
      </c>
      <c r="G406" s="145" t="s">
        <v>174</v>
      </c>
      <c r="H406" s="146">
        <v>1.501</v>
      </c>
      <c r="I406" s="147"/>
      <c r="J406" s="148">
        <f t="shared" si="120"/>
        <v>0</v>
      </c>
      <c r="K406" s="149"/>
      <c r="L406" s="30"/>
      <c r="M406" s="150" t="s">
        <v>1</v>
      </c>
      <c r="N406" s="151" t="s">
        <v>42</v>
      </c>
      <c r="O406" s="55"/>
      <c r="P406" s="152">
        <f t="shared" si="121"/>
        <v>0</v>
      </c>
      <c r="Q406" s="152">
        <v>0</v>
      </c>
      <c r="R406" s="152">
        <f t="shared" si="122"/>
        <v>0</v>
      </c>
      <c r="S406" s="152">
        <v>0</v>
      </c>
      <c r="T406" s="153">
        <f t="shared" si="123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54" t="s">
        <v>223</v>
      </c>
      <c r="AT406" s="154" t="s">
        <v>159</v>
      </c>
      <c r="AU406" s="154" t="s">
        <v>164</v>
      </c>
      <c r="AY406" s="14" t="s">
        <v>157</v>
      </c>
      <c r="BE406" s="155">
        <f t="shared" si="124"/>
        <v>0</v>
      </c>
      <c r="BF406" s="155">
        <f t="shared" si="125"/>
        <v>0</v>
      </c>
      <c r="BG406" s="155">
        <f t="shared" si="126"/>
        <v>0</v>
      </c>
      <c r="BH406" s="155">
        <f t="shared" si="127"/>
        <v>0</v>
      </c>
      <c r="BI406" s="155">
        <f t="shared" si="128"/>
        <v>0</v>
      </c>
      <c r="BJ406" s="14" t="s">
        <v>164</v>
      </c>
      <c r="BK406" s="155">
        <f t="shared" si="129"/>
        <v>0</v>
      </c>
      <c r="BL406" s="14" t="s">
        <v>223</v>
      </c>
      <c r="BM406" s="154" t="s">
        <v>1433</v>
      </c>
    </row>
    <row r="407" spans="1:65" s="2" customFormat="1" ht="21.75" customHeight="1">
      <c r="A407" s="29"/>
      <c r="B407" s="141"/>
      <c r="C407" s="142" t="s">
        <v>1434</v>
      </c>
      <c r="D407" s="142" t="s">
        <v>159</v>
      </c>
      <c r="E407" s="143" t="s">
        <v>1435</v>
      </c>
      <c r="F407" s="144" t="s">
        <v>1436</v>
      </c>
      <c r="G407" s="145" t="s">
        <v>174</v>
      </c>
      <c r="H407" s="146">
        <v>1.501</v>
      </c>
      <c r="I407" s="147"/>
      <c r="J407" s="148">
        <f t="shared" si="120"/>
        <v>0</v>
      </c>
      <c r="K407" s="149"/>
      <c r="L407" s="30"/>
      <c r="M407" s="150" t="s">
        <v>1</v>
      </c>
      <c r="N407" s="151" t="s">
        <v>42</v>
      </c>
      <c r="O407" s="55"/>
      <c r="P407" s="152">
        <f t="shared" si="121"/>
        <v>0</v>
      </c>
      <c r="Q407" s="152">
        <v>0</v>
      </c>
      <c r="R407" s="152">
        <f t="shared" si="122"/>
        <v>0</v>
      </c>
      <c r="S407" s="152">
        <v>0</v>
      </c>
      <c r="T407" s="153">
        <f t="shared" si="123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54" t="s">
        <v>223</v>
      </c>
      <c r="AT407" s="154" t="s">
        <v>159</v>
      </c>
      <c r="AU407" s="154" t="s">
        <v>164</v>
      </c>
      <c r="AY407" s="14" t="s">
        <v>157</v>
      </c>
      <c r="BE407" s="155">
        <f t="shared" si="124"/>
        <v>0</v>
      </c>
      <c r="BF407" s="155">
        <f t="shared" si="125"/>
        <v>0</v>
      </c>
      <c r="BG407" s="155">
        <f t="shared" si="126"/>
        <v>0</v>
      </c>
      <c r="BH407" s="155">
        <f t="shared" si="127"/>
        <v>0</v>
      </c>
      <c r="BI407" s="155">
        <f t="shared" si="128"/>
        <v>0</v>
      </c>
      <c r="BJ407" s="14" t="s">
        <v>164</v>
      </c>
      <c r="BK407" s="155">
        <f t="shared" si="129"/>
        <v>0</v>
      </c>
      <c r="BL407" s="14" t="s">
        <v>223</v>
      </c>
      <c r="BM407" s="154" t="s">
        <v>1437</v>
      </c>
    </row>
    <row r="408" spans="2:63" s="12" customFormat="1" ht="22.9" customHeight="1">
      <c r="B408" s="128"/>
      <c r="D408" s="129" t="s">
        <v>75</v>
      </c>
      <c r="E408" s="139" t="s">
        <v>469</v>
      </c>
      <c r="F408" s="139" t="s">
        <v>470</v>
      </c>
      <c r="I408" s="131"/>
      <c r="J408" s="140">
        <f>BK408</f>
        <v>0</v>
      </c>
      <c r="L408" s="128"/>
      <c r="M408" s="133"/>
      <c r="N408" s="134"/>
      <c r="O408" s="134"/>
      <c r="P408" s="135">
        <f>SUM(P409:P426)</f>
        <v>0</v>
      </c>
      <c r="Q408" s="134"/>
      <c r="R408" s="135">
        <f>SUM(R409:R426)</f>
        <v>6.27439774</v>
      </c>
      <c r="S408" s="134"/>
      <c r="T408" s="136">
        <f>SUM(T409:T426)</f>
        <v>0</v>
      </c>
      <c r="AR408" s="129" t="s">
        <v>164</v>
      </c>
      <c r="AT408" s="137" t="s">
        <v>75</v>
      </c>
      <c r="AU408" s="137" t="s">
        <v>84</v>
      </c>
      <c r="AY408" s="129" t="s">
        <v>157</v>
      </c>
      <c r="BK408" s="138">
        <f>SUM(BK409:BK426)</f>
        <v>0</v>
      </c>
    </row>
    <row r="409" spans="1:65" s="2" customFormat="1" ht="21.75" customHeight="1">
      <c r="A409" s="29"/>
      <c r="B409" s="141"/>
      <c r="C409" s="142" t="s">
        <v>1438</v>
      </c>
      <c r="D409" s="142" t="s">
        <v>159</v>
      </c>
      <c r="E409" s="143" t="s">
        <v>1439</v>
      </c>
      <c r="F409" s="144" t="s">
        <v>1440</v>
      </c>
      <c r="G409" s="145" t="s">
        <v>162</v>
      </c>
      <c r="H409" s="146">
        <v>448.66</v>
      </c>
      <c r="I409" s="147"/>
      <c r="J409" s="148">
        <f aca="true" t="shared" si="130" ref="J409:J426">ROUND(I409*H409,2)</f>
        <v>0</v>
      </c>
      <c r="K409" s="149"/>
      <c r="L409" s="30"/>
      <c r="M409" s="150" t="s">
        <v>1</v>
      </c>
      <c r="N409" s="151" t="s">
        <v>42</v>
      </c>
      <c r="O409" s="55"/>
      <c r="P409" s="152">
        <f aca="true" t="shared" si="131" ref="P409:P426">O409*H409</f>
        <v>0</v>
      </c>
      <c r="Q409" s="152">
        <v>0</v>
      </c>
      <c r="R409" s="152">
        <f aca="true" t="shared" si="132" ref="R409:R426">Q409*H409</f>
        <v>0</v>
      </c>
      <c r="S409" s="152">
        <v>0</v>
      </c>
      <c r="T409" s="153">
        <f aca="true" t="shared" si="133" ref="T409:T426">S409*H409</f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54" t="s">
        <v>223</v>
      </c>
      <c r="AT409" s="154" t="s">
        <v>159</v>
      </c>
      <c r="AU409" s="154" t="s">
        <v>164</v>
      </c>
      <c r="AY409" s="14" t="s">
        <v>157</v>
      </c>
      <c r="BE409" s="155">
        <f aca="true" t="shared" si="134" ref="BE409:BE426">IF(N409="základní",J409,0)</f>
        <v>0</v>
      </c>
      <c r="BF409" s="155">
        <f aca="true" t="shared" si="135" ref="BF409:BF426">IF(N409="snížená",J409,0)</f>
        <v>0</v>
      </c>
      <c r="BG409" s="155">
        <f aca="true" t="shared" si="136" ref="BG409:BG426">IF(N409="zákl. přenesená",J409,0)</f>
        <v>0</v>
      </c>
      <c r="BH409" s="155">
        <f aca="true" t="shared" si="137" ref="BH409:BH426">IF(N409="sníž. přenesená",J409,0)</f>
        <v>0</v>
      </c>
      <c r="BI409" s="155">
        <f aca="true" t="shared" si="138" ref="BI409:BI426">IF(N409="nulová",J409,0)</f>
        <v>0</v>
      </c>
      <c r="BJ409" s="14" t="s">
        <v>164</v>
      </c>
      <c r="BK409" s="155">
        <f aca="true" t="shared" si="139" ref="BK409:BK426">ROUND(I409*H409,2)</f>
        <v>0</v>
      </c>
      <c r="BL409" s="14" t="s">
        <v>223</v>
      </c>
      <c r="BM409" s="154" t="s">
        <v>1441</v>
      </c>
    </row>
    <row r="410" spans="1:65" s="2" customFormat="1" ht="21.75" customHeight="1">
      <c r="A410" s="29"/>
      <c r="B410" s="141"/>
      <c r="C410" s="156" t="s">
        <v>1442</v>
      </c>
      <c r="D410" s="156" t="s">
        <v>176</v>
      </c>
      <c r="E410" s="157" t="s">
        <v>1443</v>
      </c>
      <c r="F410" s="158" t="s">
        <v>1444</v>
      </c>
      <c r="G410" s="159" t="s">
        <v>289</v>
      </c>
      <c r="H410" s="160">
        <v>1885.66</v>
      </c>
      <c r="I410" s="161"/>
      <c r="J410" s="162">
        <f t="shared" si="130"/>
        <v>0</v>
      </c>
      <c r="K410" s="163"/>
      <c r="L410" s="164"/>
      <c r="M410" s="165" t="s">
        <v>1</v>
      </c>
      <c r="N410" s="166" t="s">
        <v>42</v>
      </c>
      <c r="O410" s="55"/>
      <c r="P410" s="152">
        <f t="shared" si="131"/>
        <v>0</v>
      </c>
      <c r="Q410" s="152">
        <v>0.0029</v>
      </c>
      <c r="R410" s="152">
        <f t="shared" si="132"/>
        <v>5.468414</v>
      </c>
      <c r="S410" s="152">
        <v>0</v>
      </c>
      <c r="T410" s="153">
        <f t="shared" si="133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54" t="s">
        <v>286</v>
      </c>
      <c r="AT410" s="154" t="s">
        <v>176</v>
      </c>
      <c r="AU410" s="154" t="s">
        <v>164</v>
      </c>
      <c r="AY410" s="14" t="s">
        <v>157</v>
      </c>
      <c r="BE410" s="155">
        <f t="shared" si="134"/>
        <v>0</v>
      </c>
      <c r="BF410" s="155">
        <f t="shared" si="135"/>
        <v>0</v>
      </c>
      <c r="BG410" s="155">
        <f t="shared" si="136"/>
        <v>0</v>
      </c>
      <c r="BH410" s="155">
        <f t="shared" si="137"/>
        <v>0</v>
      </c>
      <c r="BI410" s="155">
        <f t="shared" si="138"/>
        <v>0</v>
      </c>
      <c r="BJ410" s="14" t="s">
        <v>164</v>
      </c>
      <c r="BK410" s="155">
        <f t="shared" si="139"/>
        <v>0</v>
      </c>
      <c r="BL410" s="14" t="s">
        <v>223</v>
      </c>
      <c r="BM410" s="154" t="s">
        <v>1445</v>
      </c>
    </row>
    <row r="411" spans="1:65" s="2" customFormat="1" ht="21.75" customHeight="1">
      <c r="A411" s="29"/>
      <c r="B411" s="141"/>
      <c r="C411" s="142" t="s">
        <v>1446</v>
      </c>
      <c r="D411" s="142" t="s">
        <v>159</v>
      </c>
      <c r="E411" s="143" t="s">
        <v>1447</v>
      </c>
      <c r="F411" s="144" t="s">
        <v>1448</v>
      </c>
      <c r="G411" s="145" t="s">
        <v>168</v>
      </c>
      <c r="H411" s="146">
        <v>29.83</v>
      </c>
      <c r="I411" s="147"/>
      <c r="J411" s="148">
        <f t="shared" si="130"/>
        <v>0</v>
      </c>
      <c r="K411" s="149"/>
      <c r="L411" s="30"/>
      <c r="M411" s="150" t="s">
        <v>1</v>
      </c>
      <c r="N411" s="151" t="s">
        <v>42</v>
      </c>
      <c r="O411" s="55"/>
      <c r="P411" s="152">
        <f t="shared" si="131"/>
        <v>0</v>
      </c>
      <c r="Q411" s="152">
        <v>0.00125</v>
      </c>
      <c r="R411" s="152">
        <f t="shared" si="132"/>
        <v>0.0372875</v>
      </c>
      <c r="S411" s="152">
        <v>0</v>
      </c>
      <c r="T411" s="153">
        <f t="shared" si="133"/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54" t="s">
        <v>223</v>
      </c>
      <c r="AT411" s="154" t="s">
        <v>159</v>
      </c>
      <c r="AU411" s="154" t="s">
        <v>164</v>
      </c>
      <c r="AY411" s="14" t="s">
        <v>157</v>
      </c>
      <c r="BE411" s="155">
        <f t="shared" si="134"/>
        <v>0</v>
      </c>
      <c r="BF411" s="155">
        <f t="shared" si="135"/>
        <v>0</v>
      </c>
      <c r="BG411" s="155">
        <f t="shared" si="136"/>
        <v>0</v>
      </c>
      <c r="BH411" s="155">
        <f t="shared" si="137"/>
        <v>0</v>
      </c>
      <c r="BI411" s="155">
        <f t="shared" si="138"/>
        <v>0</v>
      </c>
      <c r="BJ411" s="14" t="s">
        <v>164</v>
      </c>
      <c r="BK411" s="155">
        <f t="shared" si="139"/>
        <v>0</v>
      </c>
      <c r="BL411" s="14" t="s">
        <v>223</v>
      </c>
      <c r="BM411" s="154" t="s">
        <v>1449</v>
      </c>
    </row>
    <row r="412" spans="1:65" s="2" customFormat="1" ht="16.5" customHeight="1">
      <c r="A412" s="29"/>
      <c r="B412" s="141"/>
      <c r="C412" s="156" t="s">
        <v>1450</v>
      </c>
      <c r="D412" s="156" t="s">
        <v>176</v>
      </c>
      <c r="E412" s="157" t="s">
        <v>1451</v>
      </c>
      <c r="F412" s="158" t="s">
        <v>1452</v>
      </c>
      <c r="G412" s="159" t="s">
        <v>289</v>
      </c>
      <c r="H412" s="160">
        <v>55</v>
      </c>
      <c r="I412" s="161"/>
      <c r="J412" s="162">
        <f t="shared" si="130"/>
        <v>0</v>
      </c>
      <c r="K412" s="163"/>
      <c r="L412" s="164"/>
      <c r="M412" s="165" t="s">
        <v>1</v>
      </c>
      <c r="N412" s="166" t="s">
        <v>42</v>
      </c>
      <c r="O412" s="55"/>
      <c r="P412" s="152">
        <f t="shared" si="131"/>
        <v>0</v>
      </c>
      <c r="Q412" s="152">
        <v>0.0032</v>
      </c>
      <c r="R412" s="152">
        <f t="shared" si="132"/>
        <v>0.17600000000000002</v>
      </c>
      <c r="S412" s="152">
        <v>0</v>
      </c>
      <c r="T412" s="153">
        <f t="shared" si="133"/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54" t="s">
        <v>286</v>
      </c>
      <c r="AT412" s="154" t="s">
        <v>176</v>
      </c>
      <c r="AU412" s="154" t="s">
        <v>164</v>
      </c>
      <c r="AY412" s="14" t="s">
        <v>157</v>
      </c>
      <c r="BE412" s="155">
        <f t="shared" si="134"/>
        <v>0</v>
      </c>
      <c r="BF412" s="155">
        <f t="shared" si="135"/>
        <v>0</v>
      </c>
      <c r="BG412" s="155">
        <f t="shared" si="136"/>
        <v>0</v>
      </c>
      <c r="BH412" s="155">
        <f t="shared" si="137"/>
        <v>0</v>
      </c>
      <c r="BI412" s="155">
        <f t="shared" si="138"/>
        <v>0</v>
      </c>
      <c r="BJ412" s="14" t="s">
        <v>164</v>
      </c>
      <c r="BK412" s="155">
        <f t="shared" si="139"/>
        <v>0</v>
      </c>
      <c r="BL412" s="14" t="s">
        <v>223</v>
      </c>
      <c r="BM412" s="154" t="s">
        <v>1453</v>
      </c>
    </row>
    <row r="413" spans="1:65" s="2" customFormat="1" ht="33" customHeight="1">
      <c r="A413" s="29"/>
      <c r="B413" s="141"/>
      <c r="C413" s="142" t="s">
        <v>1454</v>
      </c>
      <c r="D413" s="142" t="s">
        <v>159</v>
      </c>
      <c r="E413" s="143" t="s">
        <v>1455</v>
      </c>
      <c r="F413" s="144" t="s">
        <v>1456</v>
      </c>
      <c r="G413" s="145" t="s">
        <v>162</v>
      </c>
      <c r="H413" s="146">
        <v>288</v>
      </c>
      <c r="I413" s="147"/>
      <c r="J413" s="148">
        <f t="shared" si="130"/>
        <v>0</v>
      </c>
      <c r="K413" s="149"/>
      <c r="L413" s="30"/>
      <c r="M413" s="150" t="s">
        <v>1</v>
      </c>
      <c r="N413" s="151" t="s">
        <v>42</v>
      </c>
      <c r="O413" s="55"/>
      <c r="P413" s="152">
        <f t="shared" si="131"/>
        <v>0</v>
      </c>
      <c r="Q413" s="152">
        <v>4E-05</v>
      </c>
      <c r="R413" s="152">
        <f t="shared" si="132"/>
        <v>0.01152</v>
      </c>
      <c r="S413" s="152">
        <v>0</v>
      </c>
      <c r="T413" s="153">
        <f t="shared" si="133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54" t="s">
        <v>223</v>
      </c>
      <c r="AT413" s="154" t="s">
        <v>159</v>
      </c>
      <c r="AU413" s="154" t="s">
        <v>164</v>
      </c>
      <c r="AY413" s="14" t="s">
        <v>157</v>
      </c>
      <c r="BE413" s="155">
        <f t="shared" si="134"/>
        <v>0</v>
      </c>
      <c r="BF413" s="155">
        <f t="shared" si="135"/>
        <v>0</v>
      </c>
      <c r="BG413" s="155">
        <f t="shared" si="136"/>
        <v>0</v>
      </c>
      <c r="BH413" s="155">
        <f t="shared" si="137"/>
        <v>0</v>
      </c>
      <c r="BI413" s="155">
        <f t="shared" si="138"/>
        <v>0</v>
      </c>
      <c r="BJ413" s="14" t="s">
        <v>164</v>
      </c>
      <c r="BK413" s="155">
        <f t="shared" si="139"/>
        <v>0</v>
      </c>
      <c r="BL413" s="14" t="s">
        <v>223</v>
      </c>
      <c r="BM413" s="154" t="s">
        <v>1457</v>
      </c>
    </row>
    <row r="414" spans="1:65" s="2" customFormat="1" ht="21.75" customHeight="1">
      <c r="A414" s="29"/>
      <c r="B414" s="141"/>
      <c r="C414" s="142" t="s">
        <v>1458</v>
      </c>
      <c r="D414" s="142" t="s">
        <v>159</v>
      </c>
      <c r="E414" s="143" t="s">
        <v>1459</v>
      </c>
      <c r="F414" s="144" t="s">
        <v>1460</v>
      </c>
      <c r="G414" s="145" t="s">
        <v>289</v>
      </c>
      <c r="H414" s="146">
        <v>14</v>
      </c>
      <c r="I414" s="147"/>
      <c r="J414" s="148">
        <f t="shared" si="130"/>
        <v>0</v>
      </c>
      <c r="K414" s="149"/>
      <c r="L414" s="30"/>
      <c r="M414" s="150" t="s">
        <v>1</v>
      </c>
      <c r="N414" s="151" t="s">
        <v>42</v>
      </c>
      <c r="O414" s="55"/>
      <c r="P414" s="152">
        <f t="shared" si="131"/>
        <v>0</v>
      </c>
      <c r="Q414" s="152">
        <v>0</v>
      </c>
      <c r="R414" s="152">
        <f t="shared" si="132"/>
        <v>0</v>
      </c>
      <c r="S414" s="152">
        <v>0</v>
      </c>
      <c r="T414" s="153">
        <f t="shared" si="133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54" t="s">
        <v>223</v>
      </c>
      <c r="AT414" s="154" t="s">
        <v>159</v>
      </c>
      <c r="AU414" s="154" t="s">
        <v>164</v>
      </c>
      <c r="AY414" s="14" t="s">
        <v>157</v>
      </c>
      <c r="BE414" s="155">
        <f t="shared" si="134"/>
        <v>0</v>
      </c>
      <c r="BF414" s="155">
        <f t="shared" si="135"/>
        <v>0</v>
      </c>
      <c r="BG414" s="155">
        <f t="shared" si="136"/>
        <v>0</v>
      </c>
      <c r="BH414" s="155">
        <f t="shared" si="137"/>
        <v>0</v>
      </c>
      <c r="BI414" s="155">
        <f t="shared" si="138"/>
        <v>0</v>
      </c>
      <c r="BJ414" s="14" t="s">
        <v>164</v>
      </c>
      <c r="BK414" s="155">
        <f t="shared" si="139"/>
        <v>0</v>
      </c>
      <c r="BL414" s="14" t="s">
        <v>223</v>
      </c>
      <c r="BM414" s="154" t="s">
        <v>1461</v>
      </c>
    </row>
    <row r="415" spans="1:65" s="2" customFormat="1" ht="16.5" customHeight="1">
      <c r="A415" s="29"/>
      <c r="B415" s="141"/>
      <c r="C415" s="156" t="s">
        <v>1462</v>
      </c>
      <c r="D415" s="156" t="s">
        <v>176</v>
      </c>
      <c r="E415" s="157" t="s">
        <v>1463</v>
      </c>
      <c r="F415" s="158" t="s">
        <v>1464</v>
      </c>
      <c r="G415" s="159" t="s">
        <v>289</v>
      </c>
      <c r="H415" s="160">
        <v>14</v>
      </c>
      <c r="I415" s="161"/>
      <c r="J415" s="162">
        <f t="shared" si="130"/>
        <v>0</v>
      </c>
      <c r="K415" s="163"/>
      <c r="L415" s="164"/>
      <c r="M415" s="165" t="s">
        <v>1</v>
      </c>
      <c r="N415" s="166" t="s">
        <v>42</v>
      </c>
      <c r="O415" s="55"/>
      <c r="P415" s="152">
        <f t="shared" si="131"/>
        <v>0</v>
      </c>
      <c r="Q415" s="152">
        <v>0.00222</v>
      </c>
      <c r="R415" s="152">
        <f t="shared" si="132"/>
        <v>0.031080000000000003</v>
      </c>
      <c r="S415" s="152">
        <v>0</v>
      </c>
      <c r="T415" s="153">
        <f t="shared" si="133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54" t="s">
        <v>286</v>
      </c>
      <c r="AT415" s="154" t="s">
        <v>176</v>
      </c>
      <c r="AU415" s="154" t="s">
        <v>164</v>
      </c>
      <c r="AY415" s="14" t="s">
        <v>157</v>
      </c>
      <c r="BE415" s="155">
        <f t="shared" si="134"/>
        <v>0</v>
      </c>
      <c r="BF415" s="155">
        <f t="shared" si="135"/>
        <v>0</v>
      </c>
      <c r="BG415" s="155">
        <f t="shared" si="136"/>
        <v>0</v>
      </c>
      <c r="BH415" s="155">
        <f t="shared" si="137"/>
        <v>0</v>
      </c>
      <c r="BI415" s="155">
        <f t="shared" si="138"/>
        <v>0</v>
      </c>
      <c r="BJ415" s="14" t="s">
        <v>164</v>
      </c>
      <c r="BK415" s="155">
        <f t="shared" si="139"/>
        <v>0</v>
      </c>
      <c r="BL415" s="14" t="s">
        <v>223</v>
      </c>
      <c r="BM415" s="154" t="s">
        <v>1465</v>
      </c>
    </row>
    <row r="416" spans="1:65" s="2" customFormat="1" ht="21.75" customHeight="1">
      <c r="A416" s="29"/>
      <c r="B416" s="141"/>
      <c r="C416" s="142" t="s">
        <v>1466</v>
      </c>
      <c r="D416" s="142" t="s">
        <v>159</v>
      </c>
      <c r="E416" s="143" t="s">
        <v>1467</v>
      </c>
      <c r="F416" s="144" t="s">
        <v>1468</v>
      </c>
      <c r="G416" s="145" t="s">
        <v>289</v>
      </c>
      <c r="H416" s="146">
        <v>2</v>
      </c>
      <c r="I416" s="147"/>
      <c r="J416" s="148">
        <f t="shared" si="130"/>
        <v>0</v>
      </c>
      <c r="K416" s="149"/>
      <c r="L416" s="30"/>
      <c r="M416" s="150" t="s">
        <v>1</v>
      </c>
      <c r="N416" s="151" t="s">
        <v>42</v>
      </c>
      <c r="O416" s="55"/>
      <c r="P416" s="152">
        <f t="shared" si="131"/>
        <v>0</v>
      </c>
      <c r="Q416" s="152">
        <v>0</v>
      </c>
      <c r="R416" s="152">
        <f t="shared" si="132"/>
        <v>0</v>
      </c>
      <c r="S416" s="152">
        <v>0</v>
      </c>
      <c r="T416" s="153">
        <f t="shared" si="133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54" t="s">
        <v>223</v>
      </c>
      <c r="AT416" s="154" t="s">
        <v>159</v>
      </c>
      <c r="AU416" s="154" t="s">
        <v>164</v>
      </c>
      <c r="AY416" s="14" t="s">
        <v>157</v>
      </c>
      <c r="BE416" s="155">
        <f t="shared" si="134"/>
        <v>0</v>
      </c>
      <c r="BF416" s="155">
        <f t="shared" si="135"/>
        <v>0</v>
      </c>
      <c r="BG416" s="155">
        <f t="shared" si="136"/>
        <v>0</v>
      </c>
      <c r="BH416" s="155">
        <f t="shared" si="137"/>
        <v>0</v>
      </c>
      <c r="BI416" s="155">
        <f t="shared" si="138"/>
        <v>0</v>
      </c>
      <c r="BJ416" s="14" t="s">
        <v>164</v>
      </c>
      <c r="BK416" s="155">
        <f t="shared" si="139"/>
        <v>0</v>
      </c>
      <c r="BL416" s="14" t="s">
        <v>223</v>
      </c>
      <c r="BM416" s="154" t="s">
        <v>1469</v>
      </c>
    </row>
    <row r="417" spans="1:65" s="2" customFormat="1" ht="16.5" customHeight="1">
      <c r="A417" s="29"/>
      <c r="B417" s="141"/>
      <c r="C417" s="156" t="s">
        <v>1470</v>
      </c>
      <c r="D417" s="156" t="s">
        <v>176</v>
      </c>
      <c r="E417" s="157" t="s">
        <v>1471</v>
      </c>
      <c r="F417" s="158" t="s">
        <v>1472</v>
      </c>
      <c r="G417" s="159" t="s">
        <v>289</v>
      </c>
      <c r="H417" s="160">
        <v>2</v>
      </c>
      <c r="I417" s="161"/>
      <c r="J417" s="162">
        <f t="shared" si="130"/>
        <v>0</v>
      </c>
      <c r="K417" s="163"/>
      <c r="L417" s="164"/>
      <c r="M417" s="165" t="s">
        <v>1</v>
      </c>
      <c r="N417" s="166" t="s">
        <v>42</v>
      </c>
      <c r="O417" s="55"/>
      <c r="P417" s="152">
        <f t="shared" si="131"/>
        <v>0</v>
      </c>
      <c r="Q417" s="152">
        <v>0.0165</v>
      </c>
      <c r="R417" s="152">
        <f t="shared" si="132"/>
        <v>0.033</v>
      </c>
      <c r="S417" s="152">
        <v>0</v>
      </c>
      <c r="T417" s="153">
        <f t="shared" si="133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54" t="s">
        <v>286</v>
      </c>
      <c r="AT417" s="154" t="s">
        <v>176</v>
      </c>
      <c r="AU417" s="154" t="s">
        <v>164</v>
      </c>
      <c r="AY417" s="14" t="s">
        <v>157</v>
      </c>
      <c r="BE417" s="155">
        <f t="shared" si="134"/>
        <v>0</v>
      </c>
      <c r="BF417" s="155">
        <f t="shared" si="135"/>
        <v>0</v>
      </c>
      <c r="BG417" s="155">
        <f t="shared" si="136"/>
        <v>0</v>
      </c>
      <c r="BH417" s="155">
        <f t="shared" si="137"/>
        <v>0</v>
      </c>
      <c r="BI417" s="155">
        <f t="shared" si="138"/>
        <v>0</v>
      </c>
      <c r="BJ417" s="14" t="s">
        <v>164</v>
      </c>
      <c r="BK417" s="155">
        <f t="shared" si="139"/>
        <v>0</v>
      </c>
      <c r="BL417" s="14" t="s">
        <v>223</v>
      </c>
      <c r="BM417" s="154" t="s">
        <v>1473</v>
      </c>
    </row>
    <row r="418" spans="1:65" s="2" customFormat="1" ht="21.75" customHeight="1">
      <c r="A418" s="29"/>
      <c r="B418" s="141"/>
      <c r="C418" s="142" t="s">
        <v>1474</v>
      </c>
      <c r="D418" s="142" t="s">
        <v>159</v>
      </c>
      <c r="E418" s="143" t="s">
        <v>1475</v>
      </c>
      <c r="F418" s="144" t="s">
        <v>1476</v>
      </c>
      <c r="G418" s="145" t="s">
        <v>289</v>
      </c>
      <c r="H418" s="146">
        <v>1</v>
      </c>
      <c r="I418" s="147"/>
      <c r="J418" s="148">
        <f t="shared" si="130"/>
        <v>0</v>
      </c>
      <c r="K418" s="149"/>
      <c r="L418" s="30"/>
      <c r="M418" s="150" t="s">
        <v>1</v>
      </c>
      <c r="N418" s="151" t="s">
        <v>42</v>
      </c>
      <c r="O418" s="55"/>
      <c r="P418" s="152">
        <f t="shared" si="131"/>
        <v>0</v>
      </c>
      <c r="Q418" s="152">
        <v>0</v>
      </c>
      <c r="R418" s="152">
        <f t="shared" si="132"/>
        <v>0</v>
      </c>
      <c r="S418" s="152">
        <v>0</v>
      </c>
      <c r="T418" s="153">
        <f t="shared" si="133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54" t="s">
        <v>223</v>
      </c>
      <c r="AT418" s="154" t="s">
        <v>159</v>
      </c>
      <c r="AU418" s="154" t="s">
        <v>164</v>
      </c>
      <c r="AY418" s="14" t="s">
        <v>157</v>
      </c>
      <c r="BE418" s="155">
        <f t="shared" si="134"/>
        <v>0</v>
      </c>
      <c r="BF418" s="155">
        <f t="shared" si="135"/>
        <v>0</v>
      </c>
      <c r="BG418" s="155">
        <f t="shared" si="136"/>
        <v>0</v>
      </c>
      <c r="BH418" s="155">
        <f t="shared" si="137"/>
        <v>0</v>
      </c>
      <c r="BI418" s="155">
        <f t="shared" si="138"/>
        <v>0</v>
      </c>
      <c r="BJ418" s="14" t="s">
        <v>164</v>
      </c>
      <c r="BK418" s="155">
        <f t="shared" si="139"/>
        <v>0</v>
      </c>
      <c r="BL418" s="14" t="s">
        <v>223</v>
      </c>
      <c r="BM418" s="154" t="s">
        <v>1477</v>
      </c>
    </row>
    <row r="419" spans="1:65" s="2" customFormat="1" ht="21.75" customHeight="1">
      <c r="A419" s="29"/>
      <c r="B419" s="141"/>
      <c r="C419" s="156" t="s">
        <v>1478</v>
      </c>
      <c r="D419" s="156" t="s">
        <v>176</v>
      </c>
      <c r="E419" s="157" t="s">
        <v>1479</v>
      </c>
      <c r="F419" s="158" t="s">
        <v>1480</v>
      </c>
      <c r="G419" s="159" t="s">
        <v>1481</v>
      </c>
      <c r="H419" s="160">
        <v>1</v>
      </c>
      <c r="I419" s="161"/>
      <c r="J419" s="162">
        <f t="shared" si="130"/>
        <v>0</v>
      </c>
      <c r="K419" s="163"/>
      <c r="L419" s="164"/>
      <c r="M419" s="165" t="s">
        <v>1</v>
      </c>
      <c r="N419" s="166" t="s">
        <v>42</v>
      </c>
      <c r="O419" s="55"/>
      <c r="P419" s="152">
        <f t="shared" si="131"/>
        <v>0</v>
      </c>
      <c r="Q419" s="152">
        <v>0.0076</v>
      </c>
      <c r="R419" s="152">
        <f t="shared" si="132"/>
        <v>0.0076</v>
      </c>
      <c r="S419" s="152">
        <v>0</v>
      </c>
      <c r="T419" s="153">
        <f t="shared" si="133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54" t="s">
        <v>286</v>
      </c>
      <c r="AT419" s="154" t="s">
        <v>176</v>
      </c>
      <c r="AU419" s="154" t="s">
        <v>164</v>
      </c>
      <c r="AY419" s="14" t="s">
        <v>157</v>
      </c>
      <c r="BE419" s="155">
        <f t="shared" si="134"/>
        <v>0</v>
      </c>
      <c r="BF419" s="155">
        <f t="shared" si="135"/>
        <v>0</v>
      </c>
      <c r="BG419" s="155">
        <f t="shared" si="136"/>
        <v>0</v>
      </c>
      <c r="BH419" s="155">
        <f t="shared" si="137"/>
        <v>0</v>
      </c>
      <c r="BI419" s="155">
        <f t="shared" si="138"/>
        <v>0</v>
      </c>
      <c r="BJ419" s="14" t="s">
        <v>164</v>
      </c>
      <c r="BK419" s="155">
        <f t="shared" si="139"/>
        <v>0</v>
      </c>
      <c r="BL419" s="14" t="s">
        <v>223</v>
      </c>
      <c r="BM419" s="154" t="s">
        <v>1482</v>
      </c>
    </row>
    <row r="420" spans="1:65" s="2" customFormat="1" ht="33" customHeight="1">
      <c r="A420" s="29"/>
      <c r="B420" s="141"/>
      <c r="C420" s="142" t="s">
        <v>1483</v>
      </c>
      <c r="D420" s="142" t="s">
        <v>159</v>
      </c>
      <c r="E420" s="143" t="s">
        <v>1484</v>
      </c>
      <c r="F420" s="144" t="s">
        <v>1485</v>
      </c>
      <c r="G420" s="145" t="s">
        <v>162</v>
      </c>
      <c r="H420" s="146">
        <v>373.26</v>
      </c>
      <c r="I420" s="147"/>
      <c r="J420" s="148">
        <f t="shared" si="130"/>
        <v>0</v>
      </c>
      <c r="K420" s="149"/>
      <c r="L420" s="30"/>
      <c r="M420" s="150" t="s">
        <v>1</v>
      </c>
      <c r="N420" s="151" t="s">
        <v>42</v>
      </c>
      <c r="O420" s="55"/>
      <c r="P420" s="152">
        <f t="shared" si="131"/>
        <v>0</v>
      </c>
      <c r="Q420" s="152">
        <v>0</v>
      </c>
      <c r="R420" s="152">
        <f t="shared" si="132"/>
        <v>0</v>
      </c>
      <c r="S420" s="152">
        <v>0</v>
      </c>
      <c r="T420" s="153">
        <f t="shared" si="133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54" t="s">
        <v>223</v>
      </c>
      <c r="AT420" s="154" t="s">
        <v>159</v>
      </c>
      <c r="AU420" s="154" t="s">
        <v>164</v>
      </c>
      <c r="AY420" s="14" t="s">
        <v>157</v>
      </c>
      <c r="BE420" s="155">
        <f t="shared" si="134"/>
        <v>0</v>
      </c>
      <c r="BF420" s="155">
        <f t="shared" si="135"/>
        <v>0</v>
      </c>
      <c r="BG420" s="155">
        <f t="shared" si="136"/>
        <v>0</v>
      </c>
      <c r="BH420" s="155">
        <f t="shared" si="137"/>
        <v>0</v>
      </c>
      <c r="BI420" s="155">
        <f t="shared" si="138"/>
        <v>0</v>
      </c>
      <c r="BJ420" s="14" t="s">
        <v>164</v>
      </c>
      <c r="BK420" s="155">
        <f t="shared" si="139"/>
        <v>0</v>
      </c>
      <c r="BL420" s="14" t="s">
        <v>223</v>
      </c>
      <c r="BM420" s="154" t="s">
        <v>1486</v>
      </c>
    </row>
    <row r="421" spans="1:65" s="2" customFormat="1" ht="33" customHeight="1">
      <c r="A421" s="29"/>
      <c r="B421" s="141"/>
      <c r="C421" s="156" t="s">
        <v>1487</v>
      </c>
      <c r="D421" s="156" t="s">
        <v>176</v>
      </c>
      <c r="E421" s="157" t="s">
        <v>1488</v>
      </c>
      <c r="F421" s="158" t="s">
        <v>1489</v>
      </c>
      <c r="G421" s="159" t="s">
        <v>162</v>
      </c>
      <c r="H421" s="160">
        <v>410.586</v>
      </c>
      <c r="I421" s="161"/>
      <c r="J421" s="162">
        <f t="shared" si="130"/>
        <v>0</v>
      </c>
      <c r="K421" s="163"/>
      <c r="L421" s="164"/>
      <c r="M421" s="165" t="s">
        <v>1</v>
      </c>
      <c r="N421" s="166" t="s">
        <v>42</v>
      </c>
      <c r="O421" s="55"/>
      <c r="P421" s="152">
        <f t="shared" si="131"/>
        <v>0</v>
      </c>
      <c r="Q421" s="152">
        <v>0.00014</v>
      </c>
      <c r="R421" s="152">
        <f t="shared" si="132"/>
        <v>0.05748204</v>
      </c>
      <c r="S421" s="152">
        <v>0</v>
      </c>
      <c r="T421" s="153">
        <f t="shared" si="133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54" t="s">
        <v>286</v>
      </c>
      <c r="AT421" s="154" t="s">
        <v>176</v>
      </c>
      <c r="AU421" s="154" t="s">
        <v>164</v>
      </c>
      <c r="AY421" s="14" t="s">
        <v>157</v>
      </c>
      <c r="BE421" s="155">
        <f t="shared" si="134"/>
        <v>0</v>
      </c>
      <c r="BF421" s="155">
        <f t="shared" si="135"/>
        <v>0</v>
      </c>
      <c r="BG421" s="155">
        <f t="shared" si="136"/>
        <v>0</v>
      </c>
      <c r="BH421" s="155">
        <f t="shared" si="137"/>
        <v>0</v>
      </c>
      <c r="BI421" s="155">
        <f t="shared" si="138"/>
        <v>0</v>
      </c>
      <c r="BJ421" s="14" t="s">
        <v>164</v>
      </c>
      <c r="BK421" s="155">
        <f t="shared" si="139"/>
        <v>0</v>
      </c>
      <c r="BL421" s="14" t="s">
        <v>223</v>
      </c>
      <c r="BM421" s="154" t="s">
        <v>1490</v>
      </c>
    </row>
    <row r="422" spans="1:65" s="2" customFormat="1" ht="44.25" customHeight="1">
      <c r="A422" s="29"/>
      <c r="B422" s="141"/>
      <c r="C422" s="156" t="s">
        <v>1491</v>
      </c>
      <c r="D422" s="156" t="s">
        <v>176</v>
      </c>
      <c r="E422" s="157" t="s">
        <v>1492</v>
      </c>
      <c r="F422" s="158" t="s">
        <v>1493</v>
      </c>
      <c r="G422" s="159" t="s">
        <v>162</v>
      </c>
      <c r="H422" s="160">
        <v>82.94</v>
      </c>
      <c r="I422" s="161"/>
      <c r="J422" s="162">
        <f t="shared" si="130"/>
        <v>0</v>
      </c>
      <c r="K422" s="163"/>
      <c r="L422" s="164"/>
      <c r="M422" s="165" t="s">
        <v>1</v>
      </c>
      <c r="N422" s="166" t="s">
        <v>42</v>
      </c>
      <c r="O422" s="55"/>
      <c r="P422" s="152">
        <f t="shared" si="131"/>
        <v>0</v>
      </c>
      <c r="Q422" s="152">
        <v>0.0054</v>
      </c>
      <c r="R422" s="152">
        <f t="shared" si="132"/>
        <v>0.447876</v>
      </c>
      <c r="S422" s="152">
        <v>0</v>
      </c>
      <c r="T422" s="153">
        <f t="shared" si="133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54" t="s">
        <v>286</v>
      </c>
      <c r="AT422" s="154" t="s">
        <v>176</v>
      </c>
      <c r="AU422" s="154" t="s">
        <v>164</v>
      </c>
      <c r="AY422" s="14" t="s">
        <v>157</v>
      </c>
      <c r="BE422" s="155">
        <f t="shared" si="134"/>
        <v>0</v>
      </c>
      <c r="BF422" s="155">
        <f t="shared" si="135"/>
        <v>0</v>
      </c>
      <c r="BG422" s="155">
        <f t="shared" si="136"/>
        <v>0</v>
      </c>
      <c r="BH422" s="155">
        <f t="shared" si="137"/>
        <v>0</v>
      </c>
      <c r="BI422" s="155">
        <f t="shared" si="138"/>
        <v>0</v>
      </c>
      <c r="BJ422" s="14" t="s">
        <v>164</v>
      </c>
      <c r="BK422" s="155">
        <f t="shared" si="139"/>
        <v>0</v>
      </c>
      <c r="BL422" s="14" t="s">
        <v>223</v>
      </c>
      <c r="BM422" s="154" t="s">
        <v>1494</v>
      </c>
    </row>
    <row r="423" spans="1:65" s="2" customFormat="1" ht="16.5" customHeight="1">
      <c r="A423" s="29"/>
      <c r="B423" s="141"/>
      <c r="C423" s="142" t="s">
        <v>1495</v>
      </c>
      <c r="D423" s="142" t="s">
        <v>159</v>
      </c>
      <c r="E423" s="143" t="s">
        <v>1496</v>
      </c>
      <c r="F423" s="144" t="s">
        <v>1497</v>
      </c>
      <c r="G423" s="145" t="s">
        <v>168</v>
      </c>
      <c r="H423" s="146">
        <v>376.2</v>
      </c>
      <c r="I423" s="147"/>
      <c r="J423" s="148">
        <f t="shared" si="130"/>
        <v>0</v>
      </c>
      <c r="K423" s="149"/>
      <c r="L423" s="30"/>
      <c r="M423" s="150" t="s">
        <v>1</v>
      </c>
      <c r="N423" s="151" t="s">
        <v>42</v>
      </c>
      <c r="O423" s="55"/>
      <c r="P423" s="152">
        <f t="shared" si="131"/>
        <v>0</v>
      </c>
      <c r="Q423" s="152">
        <v>0</v>
      </c>
      <c r="R423" s="152">
        <f t="shared" si="132"/>
        <v>0</v>
      </c>
      <c r="S423" s="152">
        <v>0</v>
      </c>
      <c r="T423" s="153">
        <f t="shared" si="133"/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54" t="s">
        <v>223</v>
      </c>
      <c r="AT423" s="154" t="s">
        <v>159</v>
      </c>
      <c r="AU423" s="154" t="s">
        <v>164</v>
      </c>
      <c r="AY423" s="14" t="s">
        <v>157</v>
      </c>
      <c r="BE423" s="155">
        <f t="shared" si="134"/>
        <v>0</v>
      </c>
      <c r="BF423" s="155">
        <f t="shared" si="135"/>
        <v>0</v>
      </c>
      <c r="BG423" s="155">
        <f t="shared" si="136"/>
        <v>0</v>
      </c>
      <c r="BH423" s="155">
        <f t="shared" si="137"/>
        <v>0</v>
      </c>
      <c r="BI423" s="155">
        <f t="shared" si="138"/>
        <v>0</v>
      </c>
      <c r="BJ423" s="14" t="s">
        <v>164</v>
      </c>
      <c r="BK423" s="155">
        <f t="shared" si="139"/>
        <v>0</v>
      </c>
      <c r="BL423" s="14" t="s">
        <v>223</v>
      </c>
      <c r="BM423" s="154" t="s">
        <v>1498</v>
      </c>
    </row>
    <row r="424" spans="1:65" s="2" customFormat="1" ht="21.75" customHeight="1">
      <c r="A424" s="29"/>
      <c r="B424" s="141"/>
      <c r="C424" s="156" t="s">
        <v>1499</v>
      </c>
      <c r="D424" s="156" t="s">
        <v>176</v>
      </c>
      <c r="E424" s="157" t="s">
        <v>1500</v>
      </c>
      <c r="F424" s="158" t="s">
        <v>1501</v>
      </c>
      <c r="G424" s="159" t="s">
        <v>168</v>
      </c>
      <c r="H424" s="160">
        <v>413.82</v>
      </c>
      <c r="I424" s="161"/>
      <c r="J424" s="162">
        <f t="shared" si="130"/>
        <v>0</v>
      </c>
      <c r="K424" s="163"/>
      <c r="L424" s="164"/>
      <c r="M424" s="165" t="s">
        <v>1</v>
      </c>
      <c r="N424" s="166" t="s">
        <v>42</v>
      </c>
      <c r="O424" s="55"/>
      <c r="P424" s="152">
        <f t="shared" si="131"/>
        <v>0</v>
      </c>
      <c r="Q424" s="152">
        <v>1E-05</v>
      </c>
      <c r="R424" s="152">
        <f t="shared" si="132"/>
        <v>0.0041382</v>
      </c>
      <c r="S424" s="152">
        <v>0</v>
      </c>
      <c r="T424" s="153">
        <f t="shared" si="133"/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54" t="s">
        <v>286</v>
      </c>
      <c r="AT424" s="154" t="s">
        <v>176</v>
      </c>
      <c r="AU424" s="154" t="s">
        <v>164</v>
      </c>
      <c r="AY424" s="14" t="s">
        <v>157</v>
      </c>
      <c r="BE424" s="155">
        <f t="shared" si="134"/>
        <v>0</v>
      </c>
      <c r="BF424" s="155">
        <f t="shared" si="135"/>
        <v>0</v>
      </c>
      <c r="BG424" s="155">
        <f t="shared" si="136"/>
        <v>0</v>
      </c>
      <c r="BH424" s="155">
        <f t="shared" si="137"/>
        <v>0</v>
      </c>
      <c r="BI424" s="155">
        <f t="shared" si="138"/>
        <v>0</v>
      </c>
      <c r="BJ424" s="14" t="s">
        <v>164</v>
      </c>
      <c r="BK424" s="155">
        <f t="shared" si="139"/>
        <v>0</v>
      </c>
      <c r="BL424" s="14" t="s">
        <v>223</v>
      </c>
      <c r="BM424" s="154" t="s">
        <v>1502</v>
      </c>
    </row>
    <row r="425" spans="1:65" s="2" customFormat="1" ht="21.75" customHeight="1">
      <c r="A425" s="29"/>
      <c r="B425" s="141"/>
      <c r="C425" s="142" t="s">
        <v>1503</v>
      </c>
      <c r="D425" s="142" t="s">
        <v>159</v>
      </c>
      <c r="E425" s="143" t="s">
        <v>1504</v>
      </c>
      <c r="F425" s="144" t="s">
        <v>1505</v>
      </c>
      <c r="G425" s="145" t="s">
        <v>174</v>
      </c>
      <c r="H425" s="146">
        <v>6.274</v>
      </c>
      <c r="I425" s="147"/>
      <c r="J425" s="148">
        <f t="shared" si="130"/>
        <v>0</v>
      </c>
      <c r="K425" s="149"/>
      <c r="L425" s="30"/>
      <c r="M425" s="150" t="s">
        <v>1</v>
      </c>
      <c r="N425" s="151" t="s">
        <v>42</v>
      </c>
      <c r="O425" s="55"/>
      <c r="P425" s="152">
        <f t="shared" si="131"/>
        <v>0</v>
      </c>
      <c r="Q425" s="152">
        <v>0</v>
      </c>
      <c r="R425" s="152">
        <f t="shared" si="132"/>
        <v>0</v>
      </c>
      <c r="S425" s="152">
        <v>0</v>
      </c>
      <c r="T425" s="153">
        <f t="shared" si="133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54" t="s">
        <v>223</v>
      </c>
      <c r="AT425" s="154" t="s">
        <v>159</v>
      </c>
      <c r="AU425" s="154" t="s">
        <v>164</v>
      </c>
      <c r="AY425" s="14" t="s">
        <v>157</v>
      </c>
      <c r="BE425" s="155">
        <f t="shared" si="134"/>
        <v>0</v>
      </c>
      <c r="BF425" s="155">
        <f t="shared" si="135"/>
        <v>0</v>
      </c>
      <c r="BG425" s="155">
        <f t="shared" si="136"/>
        <v>0</v>
      </c>
      <c r="BH425" s="155">
        <f t="shared" si="137"/>
        <v>0</v>
      </c>
      <c r="BI425" s="155">
        <f t="shared" si="138"/>
        <v>0</v>
      </c>
      <c r="BJ425" s="14" t="s">
        <v>164</v>
      </c>
      <c r="BK425" s="155">
        <f t="shared" si="139"/>
        <v>0</v>
      </c>
      <c r="BL425" s="14" t="s">
        <v>223</v>
      </c>
      <c r="BM425" s="154" t="s">
        <v>1506</v>
      </c>
    </row>
    <row r="426" spans="1:65" s="2" customFormat="1" ht="21.75" customHeight="1">
      <c r="A426" s="29"/>
      <c r="B426" s="141"/>
      <c r="C426" s="142" t="s">
        <v>1507</v>
      </c>
      <c r="D426" s="142" t="s">
        <v>159</v>
      </c>
      <c r="E426" s="143" t="s">
        <v>1508</v>
      </c>
      <c r="F426" s="144" t="s">
        <v>1509</v>
      </c>
      <c r="G426" s="145" t="s">
        <v>174</v>
      </c>
      <c r="H426" s="146">
        <v>6.274</v>
      </c>
      <c r="I426" s="147"/>
      <c r="J426" s="148">
        <f t="shared" si="130"/>
        <v>0</v>
      </c>
      <c r="K426" s="149"/>
      <c r="L426" s="30"/>
      <c r="M426" s="150" t="s">
        <v>1</v>
      </c>
      <c r="N426" s="151" t="s">
        <v>42</v>
      </c>
      <c r="O426" s="55"/>
      <c r="P426" s="152">
        <f t="shared" si="131"/>
        <v>0</v>
      </c>
      <c r="Q426" s="152">
        <v>0</v>
      </c>
      <c r="R426" s="152">
        <f t="shared" si="132"/>
        <v>0</v>
      </c>
      <c r="S426" s="152">
        <v>0</v>
      </c>
      <c r="T426" s="153">
        <f t="shared" si="133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54" t="s">
        <v>223</v>
      </c>
      <c r="AT426" s="154" t="s">
        <v>159</v>
      </c>
      <c r="AU426" s="154" t="s">
        <v>164</v>
      </c>
      <c r="AY426" s="14" t="s">
        <v>157</v>
      </c>
      <c r="BE426" s="155">
        <f t="shared" si="134"/>
        <v>0</v>
      </c>
      <c r="BF426" s="155">
        <f t="shared" si="135"/>
        <v>0</v>
      </c>
      <c r="BG426" s="155">
        <f t="shared" si="136"/>
        <v>0</v>
      </c>
      <c r="BH426" s="155">
        <f t="shared" si="137"/>
        <v>0</v>
      </c>
      <c r="BI426" s="155">
        <f t="shared" si="138"/>
        <v>0</v>
      </c>
      <c r="BJ426" s="14" t="s">
        <v>164</v>
      </c>
      <c r="BK426" s="155">
        <f t="shared" si="139"/>
        <v>0</v>
      </c>
      <c r="BL426" s="14" t="s">
        <v>223</v>
      </c>
      <c r="BM426" s="154" t="s">
        <v>1510</v>
      </c>
    </row>
    <row r="427" spans="2:63" s="12" customFormat="1" ht="22.9" customHeight="1">
      <c r="B427" s="128"/>
      <c r="D427" s="129" t="s">
        <v>75</v>
      </c>
      <c r="E427" s="139" t="s">
        <v>483</v>
      </c>
      <c r="F427" s="139" t="s">
        <v>484</v>
      </c>
      <c r="I427" s="131"/>
      <c r="J427" s="140">
        <f>BK427</f>
        <v>0</v>
      </c>
      <c r="L427" s="128"/>
      <c r="M427" s="133"/>
      <c r="N427" s="134"/>
      <c r="O427" s="134"/>
      <c r="P427" s="135">
        <f>SUM(P428:P464)</f>
        <v>0</v>
      </c>
      <c r="Q427" s="134"/>
      <c r="R427" s="135">
        <f>SUM(R428:R464)</f>
        <v>0.14862</v>
      </c>
      <c r="S427" s="134"/>
      <c r="T427" s="136">
        <f>SUM(T428:T464)</f>
        <v>0</v>
      </c>
      <c r="AR427" s="129" t="s">
        <v>164</v>
      </c>
      <c r="AT427" s="137" t="s">
        <v>75</v>
      </c>
      <c r="AU427" s="137" t="s">
        <v>84</v>
      </c>
      <c r="AY427" s="129" t="s">
        <v>157</v>
      </c>
      <c r="BK427" s="138">
        <f>SUM(BK428:BK464)</f>
        <v>0</v>
      </c>
    </row>
    <row r="428" spans="1:65" s="2" customFormat="1" ht="16.5" customHeight="1">
      <c r="A428" s="29"/>
      <c r="B428" s="141"/>
      <c r="C428" s="142" t="s">
        <v>1511</v>
      </c>
      <c r="D428" s="142" t="s">
        <v>159</v>
      </c>
      <c r="E428" s="143" t="s">
        <v>1512</v>
      </c>
      <c r="F428" s="144" t="s">
        <v>1513</v>
      </c>
      <c r="G428" s="145" t="s">
        <v>289</v>
      </c>
      <c r="H428" s="146">
        <v>1</v>
      </c>
      <c r="I428" s="147"/>
      <c r="J428" s="148">
        <f aca="true" t="shared" si="140" ref="J428:J464">ROUND(I428*H428,2)</f>
        <v>0</v>
      </c>
      <c r="K428" s="149"/>
      <c r="L428" s="30"/>
      <c r="M428" s="150" t="s">
        <v>1</v>
      </c>
      <c r="N428" s="151" t="s">
        <v>42</v>
      </c>
      <c r="O428" s="55"/>
      <c r="P428" s="152">
        <f aca="true" t="shared" si="141" ref="P428:P464">O428*H428</f>
        <v>0</v>
      </c>
      <c r="Q428" s="152">
        <v>0.00044</v>
      </c>
      <c r="R428" s="152">
        <f aca="true" t="shared" si="142" ref="R428:R464">Q428*H428</f>
        <v>0.00044</v>
      </c>
      <c r="S428" s="152">
        <v>0</v>
      </c>
      <c r="T428" s="153">
        <f aca="true" t="shared" si="143" ref="T428:T464">S428*H428</f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54" t="s">
        <v>223</v>
      </c>
      <c r="AT428" s="154" t="s">
        <v>159</v>
      </c>
      <c r="AU428" s="154" t="s">
        <v>164</v>
      </c>
      <c r="AY428" s="14" t="s">
        <v>157</v>
      </c>
      <c r="BE428" s="155">
        <f aca="true" t="shared" si="144" ref="BE428:BE464">IF(N428="základní",J428,0)</f>
        <v>0</v>
      </c>
      <c r="BF428" s="155">
        <f aca="true" t="shared" si="145" ref="BF428:BF464">IF(N428="snížená",J428,0)</f>
        <v>0</v>
      </c>
      <c r="BG428" s="155">
        <f aca="true" t="shared" si="146" ref="BG428:BG464">IF(N428="zákl. přenesená",J428,0)</f>
        <v>0</v>
      </c>
      <c r="BH428" s="155">
        <f aca="true" t="shared" si="147" ref="BH428:BH464">IF(N428="sníž. přenesená",J428,0)</f>
        <v>0</v>
      </c>
      <c r="BI428" s="155">
        <f aca="true" t="shared" si="148" ref="BI428:BI464">IF(N428="nulová",J428,0)</f>
        <v>0</v>
      </c>
      <c r="BJ428" s="14" t="s">
        <v>164</v>
      </c>
      <c r="BK428" s="155">
        <f aca="true" t="shared" si="149" ref="BK428:BK464">ROUND(I428*H428,2)</f>
        <v>0</v>
      </c>
      <c r="BL428" s="14" t="s">
        <v>223</v>
      </c>
      <c r="BM428" s="154" t="s">
        <v>1514</v>
      </c>
    </row>
    <row r="429" spans="1:65" s="2" customFormat="1" ht="33" customHeight="1">
      <c r="A429" s="29"/>
      <c r="B429" s="141"/>
      <c r="C429" s="156" t="s">
        <v>1515</v>
      </c>
      <c r="D429" s="156" t="s">
        <v>176</v>
      </c>
      <c r="E429" s="157" t="s">
        <v>1516</v>
      </c>
      <c r="F429" s="158" t="s">
        <v>1517</v>
      </c>
      <c r="G429" s="159" t="s">
        <v>289</v>
      </c>
      <c r="H429" s="160">
        <v>1</v>
      </c>
      <c r="I429" s="161"/>
      <c r="J429" s="162">
        <f t="shared" si="140"/>
        <v>0</v>
      </c>
      <c r="K429" s="163"/>
      <c r="L429" s="164"/>
      <c r="M429" s="165" t="s">
        <v>1</v>
      </c>
      <c r="N429" s="166" t="s">
        <v>42</v>
      </c>
      <c r="O429" s="55"/>
      <c r="P429" s="152">
        <f t="shared" si="141"/>
        <v>0</v>
      </c>
      <c r="Q429" s="152">
        <v>0.047</v>
      </c>
      <c r="R429" s="152">
        <f t="shared" si="142"/>
        <v>0.047</v>
      </c>
      <c r="S429" s="152">
        <v>0</v>
      </c>
      <c r="T429" s="153">
        <f t="shared" si="143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54" t="s">
        <v>286</v>
      </c>
      <c r="AT429" s="154" t="s">
        <v>176</v>
      </c>
      <c r="AU429" s="154" t="s">
        <v>164</v>
      </c>
      <c r="AY429" s="14" t="s">
        <v>157</v>
      </c>
      <c r="BE429" s="155">
        <f t="shared" si="144"/>
        <v>0</v>
      </c>
      <c r="BF429" s="155">
        <f t="shared" si="145"/>
        <v>0</v>
      </c>
      <c r="BG429" s="155">
        <f t="shared" si="146"/>
        <v>0</v>
      </c>
      <c r="BH429" s="155">
        <f t="shared" si="147"/>
        <v>0</v>
      </c>
      <c r="BI429" s="155">
        <f t="shared" si="148"/>
        <v>0</v>
      </c>
      <c r="BJ429" s="14" t="s">
        <v>164</v>
      </c>
      <c r="BK429" s="155">
        <f t="shared" si="149"/>
        <v>0</v>
      </c>
      <c r="BL429" s="14" t="s">
        <v>223</v>
      </c>
      <c r="BM429" s="154" t="s">
        <v>1518</v>
      </c>
    </row>
    <row r="430" spans="1:65" s="2" customFormat="1" ht="21.75" customHeight="1">
      <c r="A430" s="29"/>
      <c r="B430" s="141"/>
      <c r="C430" s="142" t="s">
        <v>1519</v>
      </c>
      <c r="D430" s="142" t="s">
        <v>159</v>
      </c>
      <c r="E430" s="143" t="s">
        <v>1520</v>
      </c>
      <c r="F430" s="144" t="s">
        <v>1521</v>
      </c>
      <c r="G430" s="145" t="s">
        <v>289</v>
      </c>
      <c r="H430" s="146">
        <v>4</v>
      </c>
      <c r="I430" s="147"/>
      <c r="J430" s="148">
        <f t="shared" si="140"/>
        <v>0</v>
      </c>
      <c r="K430" s="149"/>
      <c r="L430" s="30"/>
      <c r="M430" s="150" t="s">
        <v>1</v>
      </c>
      <c r="N430" s="151" t="s">
        <v>42</v>
      </c>
      <c r="O430" s="55"/>
      <c r="P430" s="152">
        <f t="shared" si="141"/>
        <v>0</v>
      </c>
      <c r="Q430" s="152">
        <v>0</v>
      </c>
      <c r="R430" s="152">
        <f t="shared" si="142"/>
        <v>0</v>
      </c>
      <c r="S430" s="152">
        <v>0</v>
      </c>
      <c r="T430" s="153">
        <f t="shared" si="143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54" t="s">
        <v>223</v>
      </c>
      <c r="AT430" s="154" t="s">
        <v>159</v>
      </c>
      <c r="AU430" s="154" t="s">
        <v>164</v>
      </c>
      <c r="AY430" s="14" t="s">
        <v>157</v>
      </c>
      <c r="BE430" s="155">
        <f t="shared" si="144"/>
        <v>0</v>
      </c>
      <c r="BF430" s="155">
        <f t="shared" si="145"/>
        <v>0</v>
      </c>
      <c r="BG430" s="155">
        <f t="shared" si="146"/>
        <v>0</v>
      </c>
      <c r="BH430" s="155">
        <f t="shared" si="147"/>
        <v>0</v>
      </c>
      <c r="BI430" s="155">
        <f t="shared" si="148"/>
        <v>0</v>
      </c>
      <c r="BJ430" s="14" t="s">
        <v>164</v>
      </c>
      <c r="BK430" s="155">
        <f t="shared" si="149"/>
        <v>0</v>
      </c>
      <c r="BL430" s="14" t="s">
        <v>223</v>
      </c>
      <c r="BM430" s="154" t="s">
        <v>1522</v>
      </c>
    </row>
    <row r="431" spans="1:65" s="2" customFormat="1" ht="21.75" customHeight="1">
      <c r="A431" s="29"/>
      <c r="B431" s="141"/>
      <c r="C431" s="156" t="s">
        <v>1523</v>
      </c>
      <c r="D431" s="156" t="s">
        <v>176</v>
      </c>
      <c r="E431" s="157" t="s">
        <v>1524</v>
      </c>
      <c r="F431" s="158" t="s">
        <v>1525</v>
      </c>
      <c r="G431" s="159" t="s">
        <v>168</v>
      </c>
      <c r="H431" s="160">
        <v>4</v>
      </c>
      <c r="I431" s="161"/>
      <c r="J431" s="162">
        <f t="shared" si="140"/>
        <v>0</v>
      </c>
      <c r="K431" s="163"/>
      <c r="L431" s="164"/>
      <c r="M431" s="165" t="s">
        <v>1</v>
      </c>
      <c r="N431" s="166" t="s">
        <v>42</v>
      </c>
      <c r="O431" s="55"/>
      <c r="P431" s="152">
        <f t="shared" si="141"/>
        <v>0</v>
      </c>
      <c r="Q431" s="152">
        <v>0.005</v>
      </c>
      <c r="R431" s="152">
        <f t="shared" si="142"/>
        <v>0.02</v>
      </c>
      <c r="S431" s="152">
        <v>0</v>
      </c>
      <c r="T431" s="153">
        <f t="shared" si="143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54" t="s">
        <v>286</v>
      </c>
      <c r="AT431" s="154" t="s">
        <v>176</v>
      </c>
      <c r="AU431" s="154" t="s">
        <v>164</v>
      </c>
      <c r="AY431" s="14" t="s">
        <v>157</v>
      </c>
      <c r="BE431" s="155">
        <f t="shared" si="144"/>
        <v>0</v>
      </c>
      <c r="BF431" s="155">
        <f t="shared" si="145"/>
        <v>0</v>
      </c>
      <c r="BG431" s="155">
        <f t="shared" si="146"/>
        <v>0</v>
      </c>
      <c r="BH431" s="155">
        <f t="shared" si="147"/>
        <v>0</v>
      </c>
      <c r="BI431" s="155">
        <f t="shared" si="148"/>
        <v>0</v>
      </c>
      <c r="BJ431" s="14" t="s">
        <v>164</v>
      </c>
      <c r="BK431" s="155">
        <f t="shared" si="149"/>
        <v>0</v>
      </c>
      <c r="BL431" s="14" t="s">
        <v>223</v>
      </c>
      <c r="BM431" s="154" t="s">
        <v>1526</v>
      </c>
    </row>
    <row r="432" spans="1:65" s="2" customFormat="1" ht="21.75" customHeight="1">
      <c r="A432" s="29"/>
      <c r="B432" s="141"/>
      <c r="C432" s="156" t="s">
        <v>1527</v>
      </c>
      <c r="D432" s="156" t="s">
        <v>176</v>
      </c>
      <c r="E432" s="157" t="s">
        <v>1528</v>
      </c>
      <c r="F432" s="158" t="s">
        <v>1529</v>
      </c>
      <c r="G432" s="159" t="s">
        <v>289</v>
      </c>
      <c r="H432" s="160">
        <v>4</v>
      </c>
      <c r="I432" s="161"/>
      <c r="J432" s="162">
        <f t="shared" si="140"/>
        <v>0</v>
      </c>
      <c r="K432" s="163"/>
      <c r="L432" s="164"/>
      <c r="M432" s="165" t="s">
        <v>1</v>
      </c>
      <c r="N432" s="166" t="s">
        <v>42</v>
      </c>
      <c r="O432" s="55"/>
      <c r="P432" s="152">
        <f t="shared" si="141"/>
        <v>0</v>
      </c>
      <c r="Q432" s="152">
        <v>6E-05</v>
      </c>
      <c r="R432" s="152">
        <f t="shared" si="142"/>
        <v>0.00024</v>
      </c>
      <c r="S432" s="152">
        <v>0</v>
      </c>
      <c r="T432" s="153">
        <f t="shared" si="143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54" t="s">
        <v>286</v>
      </c>
      <c r="AT432" s="154" t="s">
        <v>176</v>
      </c>
      <c r="AU432" s="154" t="s">
        <v>164</v>
      </c>
      <c r="AY432" s="14" t="s">
        <v>157</v>
      </c>
      <c r="BE432" s="155">
        <f t="shared" si="144"/>
        <v>0</v>
      </c>
      <c r="BF432" s="155">
        <f t="shared" si="145"/>
        <v>0</v>
      </c>
      <c r="BG432" s="155">
        <f t="shared" si="146"/>
        <v>0</v>
      </c>
      <c r="BH432" s="155">
        <f t="shared" si="147"/>
        <v>0</v>
      </c>
      <c r="BI432" s="155">
        <f t="shared" si="148"/>
        <v>0</v>
      </c>
      <c r="BJ432" s="14" t="s">
        <v>164</v>
      </c>
      <c r="BK432" s="155">
        <f t="shared" si="149"/>
        <v>0</v>
      </c>
      <c r="BL432" s="14" t="s">
        <v>223</v>
      </c>
      <c r="BM432" s="154" t="s">
        <v>1530</v>
      </c>
    </row>
    <row r="433" spans="1:65" s="2" customFormat="1" ht="21.75" customHeight="1">
      <c r="A433" s="29"/>
      <c r="B433" s="141"/>
      <c r="C433" s="142" t="s">
        <v>1531</v>
      </c>
      <c r="D433" s="142" t="s">
        <v>159</v>
      </c>
      <c r="E433" s="143" t="s">
        <v>1532</v>
      </c>
      <c r="F433" s="144" t="s">
        <v>1533</v>
      </c>
      <c r="G433" s="145" t="s">
        <v>289</v>
      </c>
      <c r="H433" s="146">
        <v>12</v>
      </c>
      <c r="I433" s="147"/>
      <c r="J433" s="148">
        <f t="shared" si="140"/>
        <v>0</v>
      </c>
      <c r="K433" s="149"/>
      <c r="L433" s="30"/>
      <c r="M433" s="150" t="s">
        <v>1</v>
      </c>
      <c r="N433" s="151" t="s">
        <v>42</v>
      </c>
      <c r="O433" s="55"/>
      <c r="P433" s="152">
        <f t="shared" si="141"/>
        <v>0</v>
      </c>
      <c r="Q433" s="152">
        <v>0</v>
      </c>
      <c r="R433" s="152">
        <f t="shared" si="142"/>
        <v>0</v>
      </c>
      <c r="S433" s="152">
        <v>0</v>
      </c>
      <c r="T433" s="153">
        <f t="shared" si="143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54" t="s">
        <v>223</v>
      </c>
      <c r="AT433" s="154" t="s">
        <v>159</v>
      </c>
      <c r="AU433" s="154" t="s">
        <v>164</v>
      </c>
      <c r="AY433" s="14" t="s">
        <v>157</v>
      </c>
      <c r="BE433" s="155">
        <f t="shared" si="144"/>
        <v>0</v>
      </c>
      <c r="BF433" s="155">
        <f t="shared" si="145"/>
        <v>0</v>
      </c>
      <c r="BG433" s="155">
        <f t="shared" si="146"/>
        <v>0</v>
      </c>
      <c r="BH433" s="155">
        <f t="shared" si="147"/>
        <v>0</v>
      </c>
      <c r="BI433" s="155">
        <f t="shared" si="148"/>
        <v>0</v>
      </c>
      <c r="BJ433" s="14" t="s">
        <v>164</v>
      </c>
      <c r="BK433" s="155">
        <f t="shared" si="149"/>
        <v>0</v>
      </c>
      <c r="BL433" s="14" t="s">
        <v>223</v>
      </c>
      <c r="BM433" s="154" t="s">
        <v>1534</v>
      </c>
    </row>
    <row r="434" spans="1:65" s="2" customFormat="1" ht="21.75" customHeight="1">
      <c r="A434" s="29"/>
      <c r="B434" s="141"/>
      <c r="C434" s="156" t="s">
        <v>1535</v>
      </c>
      <c r="D434" s="156" t="s">
        <v>176</v>
      </c>
      <c r="E434" s="157" t="s">
        <v>1524</v>
      </c>
      <c r="F434" s="158" t="s">
        <v>1525</v>
      </c>
      <c r="G434" s="159" t="s">
        <v>168</v>
      </c>
      <c r="H434" s="160">
        <v>15.9</v>
      </c>
      <c r="I434" s="161"/>
      <c r="J434" s="162">
        <f t="shared" si="140"/>
        <v>0</v>
      </c>
      <c r="K434" s="163"/>
      <c r="L434" s="164"/>
      <c r="M434" s="165" t="s">
        <v>1</v>
      </c>
      <c r="N434" s="166" t="s">
        <v>42</v>
      </c>
      <c r="O434" s="55"/>
      <c r="P434" s="152">
        <f t="shared" si="141"/>
        <v>0</v>
      </c>
      <c r="Q434" s="152">
        <v>0.005</v>
      </c>
      <c r="R434" s="152">
        <f t="shared" si="142"/>
        <v>0.0795</v>
      </c>
      <c r="S434" s="152">
        <v>0</v>
      </c>
      <c r="T434" s="153">
        <f t="shared" si="143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54" t="s">
        <v>286</v>
      </c>
      <c r="AT434" s="154" t="s">
        <v>176</v>
      </c>
      <c r="AU434" s="154" t="s">
        <v>164</v>
      </c>
      <c r="AY434" s="14" t="s">
        <v>157</v>
      </c>
      <c r="BE434" s="155">
        <f t="shared" si="144"/>
        <v>0</v>
      </c>
      <c r="BF434" s="155">
        <f t="shared" si="145"/>
        <v>0</v>
      </c>
      <c r="BG434" s="155">
        <f t="shared" si="146"/>
        <v>0</v>
      </c>
      <c r="BH434" s="155">
        <f t="shared" si="147"/>
        <v>0</v>
      </c>
      <c r="BI434" s="155">
        <f t="shared" si="148"/>
        <v>0</v>
      </c>
      <c r="BJ434" s="14" t="s">
        <v>164</v>
      </c>
      <c r="BK434" s="155">
        <f t="shared" si="149"/>
        <v>0</v>
      </c>
      <c r="BL434" s="14" t="s">
        <v>223</v>
      </c>
      <c r="BM434" s="154" t="s">
        <v>1536</v>
      </c>
    </row>
    <row r="435" spans="1:65" s="2" customFormat="1" ht="21.75" customHeight="1">
      <c r="A435" s="29"/>
      <c r="B435" s="141"/>
      <c r="C435" s="156" t="s">
        <v>1537</v>
      </c>
      <c r="D435" s="156" t="s">
        <v>176</v>
      </c>
      <c r="E435" s="157" t="s">
        <v>1528</v>
      </c>
      <c r="F435" s="158" t="s">
        <v>1529</v>
      </c>
      <c r="G435" s="159" t="s">
        <v>289</v>
      </c>
      <c r="H435" s="160">
        <v>24</v>
      </c>
      <c r="I435" s="161"/>
      <c r="J435" s="162">
        <f t="shared" si="140"/>
        <v>0</v>
      </c>
      <c r="K435" s="163"/>
      <c r="L435" s="164"/>
      <c r="M435" s="165" t="s">
        <v>1</v>
      </c>
      <c r="N435" s="166" t="s">
        <v>42</v>
      </c>
      <c r="O435" s="55"/>
      <c r="P435" s="152">
        <f t="shared" si="141"/>
        <v>0</v>
      </c>
      <c r="Q435" s="152">
        <v>6E-05</v>
      </c>
      <c r="R435" s="152">
        <f t="shared" si="142"/>
        <v>0.00144</v>
      </c>
      <c r="S435" s="152">
        <v>0</v>
      </c>
      <c r="T435" s="153">
        <f t="shared" si="143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54" t="s">
        <v>286</v>
      </c>
      <c r="AT435" s="154" t="s">
        <v>176</v>
      </c>
      <c r="AU435" s="154" t="s">
        <v>164</v>
      </c>
      <c r="AY435" s="14" t="s">
        <v>157</v>
      </c>
      <c r="BE435" s="155">
        <f t="shared" si="144"/>
        <v>0</v>
      </c>
      <c r="BF435" s="155">
        <f t="shared" si="145"/>
        <v>0</v>
      </c>
      <c r="BG435" s="155">
        <f t="shared" si="146"/>
        <v>0</v>
      </c>
      <c r="BH435" s="155">
        <f t="shared" si="147"/>
        <v>0</v>
      </c>
      <c r="BI435" s="155">
        <f t="shared" si="148"/>
        <v>0</v>
      </c>
      <c r="BJ435" s="14" t="s">
        <v>164</v>
      </c>
      <c r="BK435" s="155">
        <f t="shared" si="149"/>
        <v>0</v>
      </c>
      <c r="BL435" s="14" t="s">
        <v>223</v>
      </c>
      <c r="BM435" s="154" t="s">
        <v>1538</v>
      </c>
    </row>
    <row r="436" spans="1:65" s="2" customFormat="1" ht="16.5" customHeight="1">
      <c r="A436" s="29"/>
      <c r="B436" s="141"/>
      <c r="C436" s="142" t="s">
        <v>1539</v>
      </c>
      <c r="D436" s="142" t="s">
        <v>159</v>
      </c>
      <c r="E436" s="143" t="s">
        <v>1540</v>
      </c>
      <c r="F436" s="144" t="s">
        <v>1541</v>
      </c>
      <c r="G436" s="145" t="s">
        <v>306</v>
      </c>
      <c r="H436" s="146">
        <v>3</v>
      </c>
      <c r="I436" s="147"/>
      <c r="J436" s="148">
        <f t="shared" si="140"/>
        <v>0</v>
      </c>
      <c r="K436" s="149"/>
      <c r="L436" s="30"/>
      <c r="M436" s="150" t="s">
        <v>1</v>
      </c>
      <c r="N436" s="151" t="s">
        <v>42</v>
      </c>
      <c r="O436" s="55"/>
      <c r="P436" s="152">
        <f t="shared" si="141"/>
        <v>0</v>
      </c>
      <c r="Q436" s="152">
        <v>0</v>
      </c>
      <c r="R436" s="152">
        <f t="shared" si="142"/>
        <v>0</v>
      </c>
      <c r="S436" s="152">
        <v>0</v>
      </c>
      <c r="T436" s="153">
        <f t="shared" si="143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54" t="s">
        <v>163</v>
      </c>
      <c r="AT436" s="154" t="s">
        <v>159</v>
      </c>
      <c r="AU436" s="154" t="s">
        <v>164</v>
      </c>
      <c r="AY436" s="14" t="s">
        <v>157</v>
      </c>
      <c r="BE436" s="155">
        <f t="shared" si="144"/>
        <v>0</v>
      </c>
      <c r="BF436" s="155">
        <f t="shared" si="145"/>
        <v>0</v>
      </c>
      <c r="BG436" s="155">
        <f t="shared" si="146"/>
        <v>0</v>
      </c>
      <c r="BH436" s="155">
        <f t="shared" si="147"/>
        <v>0</v>
      </c>
      <c r="BI436" s="155">
        <f t="shared" si="148"/>
        <v>0</v>
      </c>
      <c r="BJ436" s="14" t="s">
        <v>164</v>
      </c>
      <c r="BK436" s="155">
        <f t="shared" si="149"/>
        <v>0</v>
      </c>
      <c r="BL436" s="14" t="s">
        <v>163</v>
      </c>
      <c r="BM436" s="154" t="s">
        <v>1542</v>
      </c>
    </row>
    <row r="437" spans="1:65" s="2" customFormat="1" ht="16.5" customHeight="1">
      <c r="A437" s="29"/>
      <c r="B437" s="141"/>
      <c r="C437" s="142" t="s">
        <v>1543</v>
      </c>
      <c r="D437" s="142" t="s">
        <v>159</v>
      </c>
      <c r="E437" s="143" t="s">
        <v>1544</v>
      </c>
      <c r="F437" s="144" t="s">
        <v>1545</v>
      </c>
      <c r="G437" s="145" t="s">
        <v>306</v>
      </c>
      <c r="H437" s="146">
        <v>8</v>
      </c>
      <c r="I437" s="147"/>
      <c r="J437" s="148">
        <f t="shared" si="140"/>
        <v>0</v>
      </c>
      <c r="K437" s="149"/>
      <c r="L437" s="30"/>
      <c r="M437" s="150" t="s">
        <v>1</v>
      </c>
      <c r="N437" s="151" t="s">
        <v>42</v>
      </c>
      <c r="O437" s="55"/>
      <c r="P437" s="152">
        <f t="shared" si="141"/>
        <v>0</v>
      </c>
      <c r="Q437" s="152">
        <v>0</v>
      </c>
      <c r="R437" s="152">
        <f t="shared" si="142"/>
        <v>0</v>
      </c>
      <c r="S437" s="152">
        <v>0</v>
      </c>
      <c r="T437" s="153">
        <f t="shared" si="143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54" t="s">
        <v>163</v>
      </c>
      <c r="AT437" s="154" t="s">
        <v>159</v>
      </c>
      <c r="AU437" s="154" t="s">
        <v>164</v>
      </c>
      <c r="AY437" s="14" t="s">
        <v>157</v>
      </c>
      <c r="BE437" s="155">
        <f t="shared" si="144"/>
        <v>0</v>
      </c>
      <c r="BF437" s="155">
        <f t="shared" si="145"/>
        <v>0</v>
      </c>
      <c r="BG437" s="155">
        <f t="shared" si="146"/>
        <v>0</v>
      </c>
      <c r="BH437" s="155">
        <f t="shared" si="147"/>
        <v>0</v>
      </c>
      <c r="BI437" s="155">
        <f t="shared" si="148"/>
        <v>0</v>
      </c>
      <c r="BJ437" s="14" t="s">
        <v>164</v>
      </c>
      <c r="BK437" s="155">
        <f t="shared" si="149"/>
        <v>0</v>
      </c>
      <c r="BL437" s="14" t="s">
        <v>163</v>
      </c>
      <c r="BM437" s="154" t="s">
        <v>1546</v>
      </c>
    </row>
    <row r="438" spans="1:65" s="2" customFormat="1" ht="16.5" customHeight="1">
      <c r="A438" s="29"/>
      <c r="B438" s="141"/>
      <c r="C438" s="142" t="s">
        <v>1547</v>
      </c>
      <c r="D438" s="142" t="s">
        <v>159</v>
      </c>
      <c r="E438" s="143" t="s">
        <v>1548</v>
      </c>
      <c r="F438" s="144" t="s">
        <v>1549</v>
      </c>
      <c r="G438" s="145" t="s">
        <v>306</v>
      </c>
      <c r="H438" s="146">
        <v>2</v>
      </c>
      <c r="I438" s="147"/>
      <c r="J438" s="148">
        <f t="shared" si="140"/>
        <v>0</v>
      </c>
      <c r="K438" s="149"/>
      <c r="L438" s="30"/>
      <c r="M438" s="150" t="s">
        <v>1</v>
      </c>
      <c r="N438" s="151" t="s">
        <v>42</v>
      </c>
      <c r="O438" s="55"/>
      <c r="P438" s="152">
        <f t="shared" si="141"/>
        <v>0</v>
      </c>
      <c r="Q438" s="152">
        <v>0</v>
      </c>
      <c r="R438" s="152">
        <f t="shared" si="142"/>
        <v>0</v>
      </c>
      <c r="S438" s="152">
        <v>0</v>
      </c>
      <c r="T438" s="153">
        <f t="shared" si="143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54" t="s">
        <v>163</v>
      </c>
      <c r="AT438" s="154" t="s">
        <v>159</v>
      </c>
      <c r="AU438" s="154" t="s">
        <v>164</v>
      </c>
      <c r="AY438" s="14" t="s">
        <v>157</v>
      </c>
      <c r="BE438" s="155">
        <f t="shared" si="144"/>
        <v>0</v>
      </c>
      <c r="BF438" s="155">
        <f t="shared" si="145"/>
        <v>0</v>
      </c>
      <c r="BG438" s="155">
        <f t="shared" si="146"/>
        <v>0</v>
      </c>
      <c r="BH438" s="155">
        <f t="shared" si="147"/>
        <v>0</v>
      </c>
      <c r="BI438" s="155">
        <f t="shared" si="148"/>
        <v>0</v>
      </c>
      <c r="BJ438" s="14" t="s">
        <v>164</v>
      </c>
      <c r="BK438" s="155">
        <f t="shared" si="149"/>
        <v>0</v>
      </c>
      <c r="BL438" s="14" t="s">
        <v>163</v>
      </c>
      <c r="BM438" s="154" t="s">
        <v>1550</v>
      </c>
    </row>
    <row r="439" spans="1:65" s="2" customFormat="1" ht="16.5" customHeight="1">
      <c r="A439" s="29"/>
      <c r="B439" s="141"/>
      <c r="C439" s="142" t="s">
        <v>1551</v>
      </c>
      <c r="D439" s="142" t="s">
        <v>159</v>
      </c>
      <c r="E439" s="143" t="s">
        <v>1552</v>
      </c>
      <c r="F439" s="144" t="s">
        <v>1553</v>
      </c>
      <c r="G439" s="145" t="s">
        <v>306</v>
      </c>
      <c r="H439" s="146">
        <v>2</v>
      </c>
      <c r="I439" s="147"/>
      <c r="J439" s="148">
        <f t="shared" si="140"/>
        <v>0</v>
      </c>
      <c r="K439" s="149"/>
      <c r="L439" s="30"/>
      <c r="M439" s="150" t="s">
        <v>1</v>
      </c>
      <c r="N439" s="151" t="s">
        <v>42</v>
      </c>
      <c r="O439" s="55"/>
      <c r="P439" s="152">
        <f t="shared" si="141"/>
        <v>0</v>
      </c>
      <c r="Q439" s="152">
        <v>0</v>
      </c>
      <c r="R439" s="152">
        <f t="shared" si="142"/>
        <v>0</v>
      </c>
      <c r="S439" s="152">
        <v>0</v>
      </c>
      <c r="T439" s="153">
        <f t="shared" si="143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54" t="s">
        <v>163</v>
      </c>
      <c r="AT439" s="154" t="s">
        <v>159</v>
      </c>
      <c r="AU439" s="154" t="s">
        <v>164</v>
      </c>
      <c r="AY439" s="14" t="s">
        <v>157</v>
      </c>
      <c r="BE439" s="155">
        <f t="shared" si="144"/>
        <v>0</v>
      </c>
      <c r="BF439" s="155">
        <f t="shared" si="145"/>
        <v>0</v>
      </c>
      <c r="BG439" s="155">
        <f t="shared" si="146"/>
        <v>0</v>
      </c>
      <c r="BH439" s="155">
        <f t="shared" si="147"/>
        <v>0</v>
      </c>
      <c r="BI439" s="155">
        <f t="shared" si="148"/>
        <v>0</v>
      </c>
      <c r="BJ439" s="14" t="s">
        <v>164</v>
      </c>
      <c r="BK439" s="155">
        <f t="shared" si="149"/>
        <v>0</v>
      </c>
      <c r="BL439" s="14" t="s">
        <v>163</v>
      </c>
      <c r="BM439" s="154" t="s">
        <v>1554</v>
      </c>
    </row>
    <row r="440" spans="1:65" s="2" customFormat="1" ht="16.5" customHeight="1">
      <c r="A440" s="29"/>
      <c r="B440" s="141"/>
      <c r="C440" s="142" t="s">
        <v>1555</v>
      </c>
      <c r="D440" s="142" t="s">
        <v>159</v>
      </c>
      <c r="E440" s="143" t="s">
        <v>1556</v>
      </c>
      <c r="F440" s="144" t="s">
        <v>1557</v>
      </c>
      <c r="G440" s="145" t="s">
        <v>306</v>
      </c>
      <c r="H440" s="146">
        <v>2</v>
      </c>
      <c r="I440" s="147"/>
      <c r="J440" s="148">
        <f t="shared" si="140"/>
        <v>0</v>
      </c>
      <c r="K440" s="149"/>
      <c r="L440" s="30"/>
      <c r="M440" s="150" t="s">
        <v>1</v>
      </c>
      <c r="N440" s="151" t="s">
        <v>42</v>
      </c>
      <c r="O440" s="55"/>
      <c r="P440" s="152">
        <f t="shared" si="141"/>
        <v>0</v>
      </c>
      <c r="Q440" s="152">
        <v>0</v>
      </c>
      <c r="R440" s="152">
        <f t="shared" si="142"/>
        <v>0</v>
      </c>
      <c r="S440" s="152">
        <v>0</v>
      </c>
      <c r="T440" s="153">
        <f t="shared" si="143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54" t="s">
        <v>163</v>
      </c>
      <c r="AT440" s="154" t="s">
        <v>159</v>
      </c>
      <c r="AU440" s="154" t="s">
        <v>164</v>
      </c>
      <c r="AY440" s="14" t="s">
        <v>157</v>
      </c>
      <c r="BE440" s="155">
        <f t="shared" si="144"/>
        <v>0</v>
      </c>
      <c r="BF440" s="155">
        <f t="shared" si="145"/>
        <v>0</v>
      </c>
      <c r="BG440" s="155">
        <f t="shared" si="146"/>
        <v>0</v>
      </c>
      <c r="BH440" s="155">
        <f t="shared" si="147"/>
        <v>0</v>
      </c>
      <c r="BI440" s="155">
        <f t="shared" si="148"/>
        <v>0</v>
      </c>
      <c r="BJ440" s="14" t="s">
        <v>164</v>
      </c>
      <c r="BK440" s="155">
        <f t="shared" si="149"/>
        <v>0</v>
      </c>
      <c r="BL440" s="14" t="s">
        <v>163</v>
      </c>
      <c r="BM440" s="154" t="s">
        <v>1558</v>
      </c>
    </row>
    <row r="441" spans="1:65" s="2" customFormat="1" ht="16.5" customHeight="1">
      <c r="A441" s="29"/>
      <c r="B441" s="141"/>
      <c r="C441" s="142" t="s">
        <v>1559</v>
      </c>
      <c r="D441" s="142" t="s">
        <v>159</v>
      </c>
      <c r="E441" s="143" t="s">
        <v>1560</v>
      </c>
      <c r="F441" s="144" t="s">
        <v>1561</v>
      </c>
      <c r="G441" s="145" t="s">
        <v>306</v>
      </c>
      <c r="H441" s="146">
        <v>6</v>
      </c>
      <c r="I441" s="147"/>
      <c r="J441" s="148">
        <f t="shared" si="140"/>
        <v>0</v>
      </c>
      <c r="K441" s="149"/>
      <c r="L441" s="30"/>
      <c r="M441" s="150" t="s">
        <v>1</v>
      </c>
      <c r="N441" s="151" t="s">
        <v>42</v>
      </c>
      <c r="O441" s="55"/>
      <c r="P441" s="152">
        <f t="shared" si="141"/>
        <v>0</v>
      </c>
      <c r="Q441" s="152">
        <v>0</v>
      </c>
      <c r="R441" s="152">
        <f t="shared" si="142"/>
        <v>0</v>
      </c>
      <c r="S441" s="152">
        <v>0</v>
      </c>
      <c r="T441" s="153">
        <f t="shared" si="143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54" t="s">
        <v>163</v>
      </c>
      <c r="AT441" s="154" t="s">
        <v>159</v>
      </c>
      <c r="AU441" s="154" t="s">
        <v>164</v>
      </c>
      <c r="AY441" s="14" t="s">
        <v>157</v>
      </c>
      <c r="BE441" s="155">
        <f t="shared" si="144"/>
        <v>0</v>
      </c>
      <c r="BF441" s="155">
        <f t="shared" si="145"/>
        <v>0</v>
      </c>
      <c r="BG441" s="155">
        <f t="shared" si="146"/>
        <v>0</v>
      </c>
      <c r="BH441" s="155">
        <f t="shared" si="147"/>
        <v>0</v>
      </c>
      <c r="BI441" s="155">
        <f t="shared" si="148"/>
        <v>0</v>
      </c>
      <c r="BJ441" s="14" t="s">
        <v>164</v>
      </c>
      <c r="BK441" s="155">
        <f t="shared" si="149"/>
        <v>0</v>
      </c>
      <c r="BL441" s="14" t="s">
        <v>163</v>
      </c>
      <c r="BM441" s="154" t="s">
        <v>1562</v>
      </c>
    </row>
    <row r="442" spans="1:65" s="2" customFormat="1" ht="16.5" customHeight="1">
      <c r="A442" s="29"/>
      <c r="B442" s="141"/>
      <c r="C442" s="142" t="s">
        <v>1563</v>
      </c>
      <c r="D442" s="142" t="s">
        <v>159</v>
      </c>
      <c r="E442" s="143" t="s">
        <v>1564</v>
      </c>
      <c r="F442" s="144" t="s">
        <v>1565</v>
      </c>
      <c r="G442" s="145" t="s">
        <v>306</v>
      </c>
      <c r="H442" s="146">
        <v>1</v>
      </c>
      <c r="I442" s="147"/>
      <c r="J442" s="148">
        <f t="shared" si="140"/>
        <v>0</v>
      </c>
      <c r="K442" s="149"/>
      <c r="L442" s="30"/>
      <c r="M442" s="150" t="s">
        <v>1</v>
      </c>
      <c r="N442" s="151" t="s">
        <v>42</v>
      </c>
      <c r="O442" s="55"/>
      <c r="P442" s="152">
        <f t="shared" si="141"/>
        <v>0</v>
      </c>
      <c r="Q442" s="152">
        <v>0</v>
      </c>
      <c r="R442" s="152">
        <f t="shared" si="142"/>
        <v>0</v>
      </c>
      <c r="S442" s="152">
        <v>0</v>
      </c>
      <c r="T442" s="153">
        <f t="shared" si="143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54" t="s">
        <v>163</v>
      </c>
      <c r="AT442" s="154" t="s">
        <v>159</v>
      </c>
      <c r="AU442" s="154" t="s">
        <v>164</v>
      </c>
      <c r="AY442" s="14" t="s">
        <v>157</v>
      </c>
      <c r="BE442" s="155">
        <f t="shared" si="144"/>
        <v>0</v>
      </c>
      <c r="BF442" s="155">
        <f t="shared" si="145"/>
        <v>0</v>
      </c>
      <c r="BG442" s="155">
        <f t="shared" si="146"/>
        <v>0</v>
      </c>
      <c r="BH442" s="155">
        <f t="shared" si="147"/>
        <v>0</v>
      </c>
      <c r="BI442" s="155">
        <f t="shared" si="148"/>
        <v>0</v>
      </c>
      <c r="BJ442" s="14" t="s">
        <v>164</v>
      </c>
      <c r="BK442" s="155">
        <f t="shared" si="149"/>
        <v>0</v>
      </c>
      <c r="BL442" s="14" t="s">
        <v>163</v>
      </c>
      <c r="BM442" s="154" t="s">
        <v>1566</v>
      </c>
    </row>
    <row r="443" spans="1:65" s="2" customFormat="1" ht="21.75" customHeight="1">
      <c r="A443" s="29"/>
      <c r="B443" s="141"/>
      <c r="C443" s="142" t="s">
        <v>1567</v>
      </c>
      <c r="D443" s="142" t="s">
        <v>159</v>
      </c>
      <c r="E443" s="143" t="s">
        <v>1568</v>
      </c>
      <c r="F443" s="144" t="s">
        <v>1569</v>
      </c>
      <c r="G443" s="145" t="s">
        <v>306</v>
      </c>
      <c r="H443" s="146">
        <v>1</v>
      </c>
      <c r="I443" s="147"/>
      <c r="J443" s="148">
        <f t="shared" si="140"/>
        <v>0</v>
      </c>
      <c r="K443" s="149"/>
      <c r="L443" s="30"/>
      <c r="M443" s="150" t="s">
        <v>1</v>
      </c>
      <c r="N443" s="151" t="s">
        <v>42</v>
      </c>
      <c r="O443" s="55"/>
      <c r="P443" s="152">
        <f t="shared" si="141"/>
        <v>0</v>
      </c>
      <c r="Q443" s="152">
        <v>0</v>
      </c>
      <c r="R443" s="152">
        <f t="shared" si="142"/>
        <v>0</v>
      </c>
      <c r="S443" s="152">
        <v>0</v>
      </c>
      <c r="T443" s="153">
        <f t="shared" si="143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54" t="s">
        <v>163</v>
      </c>
      <c r="AT443" s="154" t="s">
        <v>159</v>
      </c>
      <c r="AU443" s="154" t="s">
        <v>164</v>
      </c>
      <c r="AY443" s="14" t="s">
        <v>157</v>
      </c>
      <c r="BE443" s="155">
        <f t="shared" si="144"/>
        <v>0</v>
      </c>
      <c r="BF443" s="155">
        <f t="shared" si="145"/>
        <v>0</v>
      </c>
      <c r="BG443" s="155">
        <f t="shared" si="146"/>
        <v>0</v>
      </c>
      <c r="BH443" s="155">
        <f t="shared" si="147"/>
        <v>0</v>
      </c>
      <c r="BI443" s="155">
        <f t="shared" si="148"/>
        <v>0</v>
      </c>
      <c r="BJ443" s="14" t="s">
        <v>164</v>
      </c>
      <c r="BK443" s="155">
        <f t="shared" si="149"/>
        <v>0</v>
      </c>
      <c r="BL443" s="14" t="s">
        <v>163</v>
      </c>
      <c r="BM443" s="154" t="s">
        <v>1570</v>
      </c>
    </row>
    <row r="444" spans="1:65" s="2" customFormat="1" ht="16.5" customHeight="1">
      <c r="A444" s="29"/>
      <c r="B444" s="141"/>
      <c r="C444" s="142" t="s">
        <v>1571</v>
      </c>
      <c r="D444" s="142" t="s">
        <v>159</v>
      </c>
      <c r="E444" s="143" t="s">
        <v>1572</v>
      </c>
      <c r="F444" s="144" t="s">
        <v>1573</v>
      </c>
      <c r="G444" s="145" t="s">
        <v>306</v>
      </c>
      <c r="H444" s="146">
        <v>1</v>
      </c>
      <c r="I444" s="147"/>
      <c r="J444" s="148">
        <f t="shared" si="140"/>
        <v>0</v>
      </c>
      <c r="K444" s="149"/>
      <c r="L444" s="30"/>
      <c r="M444" s="150" t="s">
        <v>1</v>
      </c>
      <c r="N444" s="151" t="s">
        <v>42</v>
      </c>
      <c r="O444" s="55"/>
      <c r="P444" s="152">
        <f t="shared" si="141"/>
        <v>0</v>
      </c>
      <c r="Q444" s="152">
        <v>0</v>
      </c>
      <c r="R444" s="152">
        <f t="shared" si="142"/>
        <v>0</v>
      </c>
      <c r="S444" s="152">
        <v>0</v>
      </c>
      <c r="T444" s="153">
        <f t="shared" si="143"/>
        <v>0</v>
      </c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R444" s="154" t="s">
        <v>163</v>
      </c>
      <c r="AT444" s="154" t="s">
        <v>159</v>
      </c>
      <c r="AU444" s="154" t="s">
        <v>164</v>
      </c>
      <c r="AY444" s="14" t="s">
        <v>157</v>
      </c>
      <c r="BE444" s="155">
        <f t="shared" si="144"/>
        <v>0</v>
      </c>
      <c r="BF444" s="155">
        <f t="shared" si="145"/>
        <v>0</v>
      </c>
      <c r="BG444" s="155">
        <f t="shared" si="146"/>
        <v>0</v>
      </c>
      <c r="BH444" s="155">
        <f t="shared" si="147"/>
        <v>0</v>
      </c>
      <c r="BI444" s="155">
        <f t="shared" si="148"/>
        <v>0</v>
      </c>
      <c r="BJ444" s="14" t="s">
        <v>164</v>
      </c>
      <c r="BK444" s="155">
        <f t="shared" si="149"/>
        <v>0</v>
      </c>
      <c r="BL444" s="14" t="s">
        <v>163</v>
      </c>
      <c r="BM444" s="154" t="s">
        <v>1574</v>
      </c>
    </row>
    <row r="445" spans="1:65" s="2" customFormat="1" ht="16.5" customHeight="1">
      <c r="A445" s="29"/>
      <c r="B445" s="141"/>
      <c r="C445" s="142" t="s">
        <v>1575</v>
      </c>
      <c r="D445" s="142" t="s">
        <v>159</v>
      </c>
      <c r="E445" s="143" t="s">
        <v>1576</v>
      </c>
      <c r="F445" s="144" t="s">
        <v>1577</v>
      </c>
      <c r="G445" s="145" t="s">
        <v>306</v>
      </c>
      <c r="H445" s="146">
        <v>2</v>
      </c>
      <c r="I445" s="147"/>
      <c r="J445" s="148">
        <f t="shared" si="140"/>
        <v>0</v>
      </c>
      <c r="K445" s="149"/>
      <c r="L445" s="30"/>
      <c r="M445" s="150" t="s">
        <v>1</v>
      </c>
      <c r="N445" s="151" t="s">
        <v>42</v>
      </c>
      <c r="O445" s="55"/>
      <c r="P445" s="152">
        <f t="shared" si="141"/>
        <v>0</v>
      </c>
      <c r="Q445" s="152">
        <v>0</v>
      </c>
      <c r="R445" s="152">
        <f t="shared" si="142"/>
        <v>0</v>
      </c>
      <c r="S445" s="152">
        <v>0</v>
      </c>
      <c r="T445" s="153">
        <f t="shared" si="143"/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54" t="s">
        <v>163</v>
      </c>
      <c r="AT445" s="154" t="s">
        <v>159</v>
      </c>
      <c r="AU445" s="154" t="s">
        <v>164</v>
      </c>
      <c r="AY445" s="14" t="s">
        <v>157</v>
      </c>
      <c r="BE445" s="155">
        <f t="shared" si="144"/>
        <v>0</v>
      </c>
      <c r="BF445" s="155">
        <f t="shared" si="145"/>
        <v>0</v>
      </c>
      <c r="BG445" s="155">
        <f t="shared" si="146"/>
        <v>0</v>
      </c>
      <c r="BH445" s="155">
        <f t="shared" si="147"/>
        <v>0</v>
      </c>
      <c r="BI445" s="155">
        <f t="shared" si="148"/>
        <v>0</v>
      </c>
      <c r="BJ445" s="14" t="s">
        <v>164</v>
      </c>
      <c r="BK445" s="155">
        <f t="shared" si="149"/>
        <v>0</v>
      </c>
      <c r="BL445" s="14" t="s">
        <v>163</v>
      </c>
      <c r="BM445" s="154" t="s">
        <v>1578</v>
      </c>
    </row>
    <row r="446" spans="1:65" s="2" customFormat="1" ht="16.5" customHeight="1">
      <c r="A446" s="29"/>
      <c r="B446" s="141"/>
      <c r="C446" s="142" t="s">
        <v>1579</v>
      </c>
      <c r="D446" s="142" t="s">
        <v>159</v>
      </c>
      <c r="E446" s="143" t="s">
        <v>1580</v>
      </c>
      <c r="F446" s="144" t="s">
        <v>1581</v>
      </c>
      <c r="G446" s="145" t="s">
        <v>306</v>
      </c>
      <c r="H446" s="146">
        <v>4</v>
      </c>
      <c r="I446" s="147"/>
      <c r="J446" s="148">
        <f t="shared" si="140"/>
        <v>0</v>
      </c>
      <c r="K446" s="149"/>
      <c r="L446" s="30"/>
      <c r="M446" s="150" t="s">
        <v>1</v>
      </c>
      <c r="N446" s="151" t="s">
        <v>42</v>
      </c>
      <c r="O446" s="55"/>
      <c r="P446" s="152">
        <f t="shared" si="141"/>
        <v>0</v>
      </c>
      <c r="Q446" s="152">
        <v>0</v>
      </c>
      <c r="R446" s="152">
        <f t="shared" si="142"/>
        <v>0</v>
      </c>
      <c r="S446" s="152">
        <v>0</v>
      </c>
      <c r="T446" s="153">
        <f t="shared" si="143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54" t="s">
        <v>163</v>
      </c>
      <c r="AT446" s="154" t="s">
        <v>159</v>
      </c>
      <c r="AU446" s="154" t="s">
        <v>164</v>
      </c>
      <c r="AY446" s="14" t="s">
        <v>157</v>
      </c>
      <c r="BE446" s="155">
        <f t="shared" si="144"/>
        <v>0</v>
      </c>
      <c r="BF446" s="155">
        <f t="shared" si="145"/>
        <v>0</v>
      </c>
      <c r="BG446" s="155">
        <f t="shared" si="146"/>
        <v>0</v>
      </c>
      <c r="BH446" s="155">
        <f t="shared" si="147"/>
        <v>0</v>
      </c>
      <c r="BI446" s="155">
        <f t="shared" si="148"/>
        <v>0</v>
      </c>
      <c r="BJ446" s="14" t="s">
        <v>164</v>
      </c>
      <c r="BK446" s="155">
        <f t="shared" si="149"/>
        <v>0</v>
      </c>
      <c r="BL446" s="14" t="s">
        <v>163</v>
      </c>
      <c r="BM446" s="154" t="s">
        <v>1582</v>
      </c>
    </row>
    <row r="447" spans="1:65" s="2" customFormat="1" ht="16.5" customHeight="1">
      <c r="A447" s="29"/>
      <c r="B447" s="141"/>
      <c r="C447" s="142" t="s">
        <v>1583</v>
      </c>
      <c r="D447" s="142" t="s">
        <v>159</v>
      </c>
      <c r="E447" s="143" t="s">
        <v>1584</v>
      </c>
      <c r="F447" s="144" t="s">
        <v>1585</v>
      </c>
      <c r="G447" s="145" t="s">
        <v>306</v>
      </c>
      <c r="H447" s="146">
        <v>1</v>
      </c>
      <c r="I447" s="147"/>
      <c r="J447" s="148">
        <f t="shared" si="140"/>
        <v>0</v>
      </c>
      <c r="K447" s="149"/>
      <c r="L447" s="30"/>
      <c r="M447" s="150" t="s">
        <v>1</v>
      </c>
      <c r="N447" s="151" t="s">
        <v>42</v>
      </c>
      <c r="O447" s="55"/>
      <c r="P447" s="152">
        <f t="shared" si="141"/>
        <v>0</v>
      </c>
      <c r="Q447" s="152">
        <v>0</v>
      </c>
      <c r="R447" s="152">
        <f t="shared" si="142"/>
        <v>0</v>
      </c>
      <c r="S447" s="152">
        <v>0</v>
      </c>
      <c r="T447" s="153">
        <f t="shared" si="143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54" t="s">
        <v>163</v>
      </c>
      <c r="AT447" s="154" t="s">
        <v>159</v>
      </c>
      <c r="AU447" s="154" t="s">
        <v>164</v>
      </c>
      <c r="AY447" s="14" t="s">
        <v>157</v>
      </c>
      <c r="BE447" s="155">
        <f t="shared" si="144"/>
        <v>0</v>
      </c>
      <c r="BF447" s="155">
        <f t="shared" si="145"/>
        <v>0</v>
      </c>
      <c r="BG447" s="155">
        <f t="shared" si="146"/>
        <v>0</v>
      </c>
      <c r="BH447" s="155">
        <f t="shared" si="147"/>
        <v>0</v>
      </c>
      <c r="BI447" s="155">
        <f t="shared" si="148"/>
        <v>0</v>
      </c>
      <c r="BJ447" s="14" t="s">
        <v>164</v>
      </c>
      <c r="BK447" s="155">
        <f t="shared" si="149"/>
        <v>0</v>
      </c>
      <c r="BL447" s="14" t="s">
        <v>163</v>
      </c>
      <c r="BM447" s="154" t="s">
        <v>1586</v>
      </c>
    </row>
    <row r="448" spans="1:65" s="2" customFormat="1" ht="16.5" customHeight="1">
      <c r="A448" s="29"/>
      <c r="B448" s="141"/>
      <c r="C448" s="142" t="s">
        <v>1587</v>
      </c>
      <c r="D448" s="142" t="s">
        <v>159</v>
      </c>
      <c r="E448" s="143" t="s">
        <v>1588</v>
      </c>
      <c r="F448" s="144" t="s">
        <v>1589</v>
      </c>
      <c r="G448" s="145" t="s">
        <v>306</v>
      </c>
      <c r="H448" s="146">
        <v>2</v>
      </c>
      <c r="I448" s="147"/>
      <c r="J448" s="148">
        <f t="shared" si="140"/>
        <v>0</v>
      </c>
      <c r="K448" s="149"/>
      <c r="L448" s="30"/>
      <c r="M448" s="150" t="s">
        <v>1</v>
      </c>
      <c r="N448" s="151" t="s">
        <v>42</v>
      </c>
      <c r="O448" s="55"/>
      <c r="P448" s="152">
        <f t="shared" si="141"/>
        <v>0</v>
      </c>
      <c r="Q448" s="152">
        <v>0</v>
      </c>
      <c r="R448" s="152">
        <f t="shared" si="142"/>
        <v>0</v>
      </c>
      <c r="S448" s="152">
        <v>0</v>
      </c>
      <c r="T448" s="153">
        <f t="shared" si="143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54" t="s">
        <v>163</v>
      </c>
      <c r="AT448" s="154" t="s">
        <v>159</v>
      </c>
      <c r="AU448" s="154" t="s">
        <v>164</v>
      </c>
      <c r="AY448" s="14" t="s">
        <v>157</v>
      </c>
      <c r="BE448" s="155">
        <f t="shared" si="144"/>
        <v>0</v>
      </c>
      <c r="BF448" s="155">
        <f t="shared" si="145"/>
        <v>0</v>
      </c>
      <c r="BG448" s="155">
        <f t="shared" si="146"/>
        <v>0</v>
      </c>
      <c r="BH448" s="155">
        <f t="shared" si="147"/>
        <v>0</v>
      </c>
      <c r="BI448" s="155">
        <f t="shared" si="148"/>
        <v>0</v>
      </c>
      <c r="BJ448" s="14" t="s">
        <v>164</v>
      </c>
      <c r="BK448" s="155">
        <f t="shared" si="149"/>
        <v>0</v>
      </c>
      <c r="BL448" s="14" t="s">
        <v>163</v>
      </c>
      <c r="BM448" s="154" t="s">
        <v>1590</v>
      </c>
    </row>
    <row r="449" spans="1:65" s="2" customFormat="1" ht="16.5" customHeight="1">
      <c r="A449" s="29"/>
      <c r="B449" s="141"/>
      <c r="C449" s="142" t="s">
        <v>1591</v>
      </c>
      <c r="D449" s="142" t="s">
        <v>159</v>
      </c>
      <c r="E449" s="143" t="s">
        <v>1592</v>
      </c>
      <c r="F449" s="144" t="s">
        <v>1593</v>
      </c>
      <c r="G449" s="145" t="s">
        <v>306</v>
      </c>
      <c r="H449" s="146">
        <v>5</v>
      </c>
      <c r="I449" s="147"/>
      <c r="J449" s="148">
        <f t="shared" si="140"/>
        <v>0</v>
      </c>
      <c r="K449" s="149"/>
      <c r="L449" s="30"/>
      <c r="M449" s="150" t="s">
        <v>1</v>
      </c>
      <c r="N449" s="151" t="s">
        <v>42</v>
      </c>
      <c r="O449" s="55"/>
      <c r="P449" s="152">
        <f t="shared" si="141"/>
        <v>0</v>
      </c>
      <c r="Q449" s="152">
        <v>0</v>
      </c>
      <c r="R449" s="152">
        <f t="shared" si="142"/>
        <v>0</v>
      </c>
      <c r="S449" s="152">
        <v>0</v>
      </c>
      <c r="T449" s="153">
        <f t="shared" si="143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54" t="s">
        <v>163</v>
      </c>
      <c r="AT449" s="154" t="s">
        <v>159</v>
      </c>
      <c r="AU449" s="154" t="s">
        <v>164</v>
      </c>
      <c r="AY449" s="14" t="s">
        <v>157</v>
      </c>
      <c r="BE449" s="155">
        <f t="shared" si="144"/>
        <v>0</v>
      </c>
      <c r="BF449" s="155">
        <f t="shared" si="145"/>
        <v>0</v>
      </c>
      <c r="BG449" s="155">
        <f t="shared" si="146"/>
        <v>0</v>
      </c>
      <c r="BH449" s="155">
        <f t="shared" si="147"/>
        <v>0</v>
      </c>
      <c r="BI449" s="155">
        <f t="shared" si="148"/>
        <v>0</v>
      </c>
      <c r="BJ449" s="14" t="s">
        <v>164</v>
      </c>
      <c r="BK449" s="155">
        <f t="shared" si="149"/>
        <v>0</v>
      </c>
      <c r="BL449" s="14" t="s">
        <v>163</v>
      </c>
      <c r="BM449" s="154" t="s">
        <v>1594</v>
      </c>
    </row>
    <row r="450" spans="1:65" s="2" customFormat="1" ht="16.5" customHeight="1">
      <c r="A450" s="29"/>
      <c r="B450" s="141"/>
      <c r="C450" s="142" t="s">
        <v>1595</v>
      </c>
      <c r="D450" s="142" t="s">
        <v>159</v>
      </c>
      <c r="E450" s="143" t="s">
        <v>1596</v>
      </c>
      <c r="F450" s="144" t="s">
        <v>1597</v>
      </c>
      <c r="G450" s="145" t="s">
        <v>306</v>
      </c>
      <c r="H450" s="146">
        <v>1</v>
      </c>
      <c r="I450" s="147"/>
      <c r="J450" s="148">
        <f t="shared" si="140"/>
        <v>0</v>
      </c>
      <c r="K450" s="149"/>
      <c r="L450" s="30"/>
      <c r="M450" s="150" t="s">
        <v>1</v>
      </c>
      <c r="N450" s="151" t="s">
        <v>42</v>
      </c>
      <c r="O450" s="55"/>
      <c r="P450" s="152">
        <f t="shared" si="141"/>
        <v>0</v>
      </c>
      <c r="Q450" s="152">
        <v>0</v>
      </c>
      <c r="R450" s="152">
        <f t="shared" si="142"/>
        <v>0</v>
      </c>
      <c r="S450" s="152">
        <v>0</v>
      </c>
      <c r="T450" s="153">
        <f t="shared" si="143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54" t="s">
        <v>163</v>
      </c>
      <c r="AT450" s="154" t="s">
        <v>159</v>
      </c>
      <c r="AU450" s="154" t="s">
        <v>164</v>
      </c>
      <c r="AY450" s="14" t="s">
        <v>157</v>
      </c>
      <c r="BE450" s="155">
        <f t="shared" si="144"/>
        <v>0</v>
      </c>
      <c r="BF450" s="155">
        <f t="shared" si="145"/>
        <v>0</v>
      </c>
      <c r="BG450" s="155">
        <f t="shared" si="146"/>
        <v>0</v>
      </c>
      <c r="BH450" s="155">
        <f t="shared" si="147"/>
        <v>0</v>
      </c>
      <c r="BI450" s="155">
        <f t="shared" si="148"/>
        <v>0</v>
      </c>
      <c r="BJ450" s="14" t="s">
        <v>164</v>
      </c>
      <c r="BK450" s="155">
        <f t="shared" si="149"/>
        <v>0</v>
      </c>
      <c r="BL450" s="14" t="s">
        <v>163</v>
      </c>
      <c r="BM450" s="154" t="s">
        <v>1598</v>
      </c>
    </row>
    <row r="451" spans="1:65" s="2" customFormat="1" ht="16.5" customHeight="1">
      <c r="A451" s="29"/>
      <c r="B451" s="141"/>
      <c r="C451" s="142" t="s">
        <v>1599</v>
      </c>
      <c r="D451" s="142" t="s">
        <v>159</v>
      </c>
      <c r="E451" s="143" t="s">
        <v>1600</v>
      </c>
      <c r="F451" s="144" t="s">
        <v>1601</v>
      </c>
      <c r="G451" s="145" t="s">
        <v>306</v>
      </c>
      <c r="H451" s="146">
        <v>3</v>
      </c>
      <c r="I451" s="147"/>
      <c r="J451" s="148">
        <f t="shared" si="140"/>
        <v>0</v>
      </c>
      <c r="K451" s="149"/>
      <c r="L451" s="30"/>
      <c r="M451" s="150" t="s">
        <v>1</v>
      </c>
      <c r="N451" s="151" t="s">
        <v>42</v>
      </c>
      <c r="O451" s="55"/>
      <c r="P451" s="152">
        <f t="shared" si="141"/>
        <v>0</v>
      </c>
      <c r="Q451" s="152">
        <v>0</v>
      </c>
      <c r="R451" s="152">
        <f t="shared" si="142"/>
        <v>0</v>
      </c>
      <c r="S451" s="152">
        <v>0</v>
      </c>
      <c r="T451" s="153">
        <f t="shared" si="143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54" t="s">
        <v>163</v>
      </c>
      <c r="AT451" s="154" t="s">
        <v>159</v>
      </c>
      <c r="AU451" s="154" t="s">
        <v>164</v>
      </c>
      <c r="AY451" s="14" t="s">
        <v>157</v>
      </c>
      <c r="BE451" s="155">
        <f t="shared" si="144"/>
        <v>0</v>
      </c>
      <c r="BF451" s="155">
        <f t="shared" si="145"/>
        <v>0</v>
      </c>
      <c r="BG451" s="155">
        <f t="shared" si="146"/>
        <v>0</v>
      </c>
      <c r="BH451" s="155">
        <f t="shared" si="147"/>
        <v>0</v>
      </c>
      <c r="BI451" s="155">
        <f t="shared" si="148"/>
        <v>0</v>
      </c>
      <c r="BJ451" s="14" t="s">
        <v>164</v>
      </c>
      <c r="BK451" s="155">
        <f t="shared" si="149"/>
        <v>0</v>
      </c>
      <c r="BL451" s="14" t="s">
        <v>163</v>
      </c>
      <c r="BM451" s="154" t="s">
        <v>1602</v>
      </c>
    </row>
    <row r="452" spans="1:65" s="2" customFormat="1" ht="16.5" customHeight="1">
      <c r="A452" s="29"/>
      <c r="B452" s="141"/>
      <c r="C452" s="142" t="s">
        <v>1603</v>
      </c>
      <c r="D452" s="142" t="s">
        <v>159</v>
      </c>
      <c r="E452" s="143" t="s">
        <v>1604</v>
      </c>
      <c r="F452" s="144" t="s">
        <v>1605</v>
      </c>
      <c r="G452" s="145" t="s">
        <v>306</v>
      </c>
      <c r="H452" s="146">
        <v>1</v>
      </c>
      <c r="I452" s="147"/>
      <c r="J452" s="148">
        <f t="shared" si="140"/>
        <v>0</v>
      </c>
      <c r="K452" s="149"/>
      <c r="L452" s="30"/>
      <c r="M452" s="150" t="s">
        <v>1</v>
      </c>
      <c r="N452" s="151" t="s">
        <v>42</v>
      </c>
      <c r="O452" s="55"/>
      <c r="P452" s="152">
        <f t="shared" si="141"/>
        <v>0</v>
      </c>
      <c r="Q452" s="152">
        <v>0</v>
      </c>
      <c r="R452" s="152">
        <f t="shared" si="142"/>
        <v>0</v>
      </c>
      <c r="S452" s="152">
        <v>0</v>
      </c>
      <c r="T452" s="153">
        <f t="shared" si="143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54" t="s">
        <v>163</v>
      </c>
      <c r="AT452" s="154" t="s">
        <v>159</v>
      </c>
      <c r="AU452" s="154" t="s">
        <v>164</v>
      </c>
      <c r="AY452" s="14" t="s">
        <v>157</v>
      </c>
      <c r="BE452" s="155">
        <f t="shared" si="144"/>
        <v>0</v>
      </c>
      <c r="BF452" s="155">
        <f t="shared" si="145"/>
        <v>0</v>
      </c>
      <c r="BG452" s="155">
        <f t="shared" si="146"/>
        <v>0</v>
      </c>
      <c r="BH452" s="155">
        <f t="shared" si="147"/>
        <v>0</v>
      </c>
      <c r="BI452" s="155">
        <f t="shared" si="148"/>
        <v>0</v>
      </c>
      <c r="BJ452" s="14" t="s">
        <v>164</v>
      </c>
      <c r="BK452" s="155">
        <f t="shared" si="149"/>
        <v>0</v>
      </c>
      <c r="BL452" s="14" t="s">
        <v>163</v>
      </c>
      <c r="BM452" s="154" t="s">
        <v>1606</v>
      </c>
    </row>
    <row r="453" spans="1:65" s="2" customFormat="1" ht="16.5" customHeight="1">
      <c r="A453" s="29"/>
      <c r="B453" s="141"/>
      <c r="C453" s="142" t="s">
        <v>1607</v>
      </c>
      <c r="D453" s="142" t="s">
        <v>159</v>
      </c>
      <c r="E453" s="143" t="s">
        <v>1608</v>
      </c>
      <c r="F453" s="144" t="s">
        <v>1609</v>
      </c>
      <c r="G453" s="145" t="s">
        <v>306</v>
      </c>
      <c r="H453" s="146">
        <v>2</v>
      </c>
      <c r="I453" s="147"/>
      <c r="J453" s="148">
        <f t="shared" si="140"/>
        <v>0</v>
      </c>
      <c r="K453" s="149"/>
      <c r="L453" s="30"/>
      <c r="M453" s="150" t="s">
        <v>1</v>
      </c>
      <c r="N453" s="151" t="s">
        <v>42</v>
      </c>
      <c r="O453" s="55"/>
      <c r="P453" s="152">
        <f t="shared" si="141"/>
        <v>0</v>
      </c>
      <c r="Q453" s="152">
        <v>0</v>
      </c>
      <c r="R453" s="152">
        <f t="shared" si="142"/>
        <v>0</v>
      </c>
      <c r="S453" s="152">
        <v>0</v>
      </c>
      <c r="T453" s="153">
        <f t="shared" si="143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54" t="s">
        <v>163</v>
      </c>
      <c r="AT453" s="154" t="s">
        <v>159</v>
      </c>
      <c r="AU453" s="154" t="s">
        <v>164</v>
      </c>
      <c r="AY453" s="14" t="s">
        <v>157</v>
      </c>
      <c r="BE453" s="155">
        <f t="shared" si="144"/>
        <v>0</v>
      </c>
      <c r="BF453" s="155">
        <f t="shared" si="145"/>
        <v>0</v>
      </c>
      <c r="BG453" s="155">
        <f t="shared" si="146"/>
        <v>0</v>
      </c>
      <c r="BH453" s="155">
        <f t="shared" si="147"/>
        <v>0</v>
      </c>
      <c r="BI453" s="155">
        <f t="shared" si="148"/>
        <v>0</v>
      </c>
      <c r="BJ453" s="14" t="s">
        <v>164</v>
      </c>
      <c r="BK453" s="155">
        <f t="shared" si="149"/>
        <v>0</v>
      </c>
      <c r="BL453" s="14" t="s">
        <v>163</v>
      </c>
      <c r="BM453" s="154" t="s">
        <v>1610</v>
      </c>
    </row>
    <row r="454" spans="1:65" s="2" customFormat="1" ht="16.5" customHeight="1">
      <c r="A454" s="29"/>
      <c r="B454" s="141"/>
      <c r="C454" s="142" t="s">
        <v>1611</v>
      </c>
      <c r="D454" s="142" t="s">
        <v>159</v>
      </c>
      <c r="E454" s="143" t="s">
        <v>1612</v>
      </c>
      <c r="F454" s="144" t="s">
        <v>1613</v>
      </c>
      <c r="G454" s="145" t="s">
        <v>162</v>
      </c>
      <c r="H454" s="146">
        <v>54.586</v>
      </c>
      <c r="I454" s="147"/>
      <c r="J454" s="148">
        <f t="shared" si="140"/>
        <v>0</v>
      </c>
      <c r="K454" s="149"/>
      <c r="L454" s="30"/>
      <c r="M454" s="150" t="s">
        <v>1</v>
      </c>
      <c r="N454" s="151" t="s">
        <v>42</v>
      </c>
      <c r="O454" s="55"/>
      <c r="P454" s="152">
        <f t="shared" si="141"/>
        <v>0</v>
      </c>
      <c r="Q454" s="152">
        <v>0</v>
      </c>
      <c r="R454" s="152">
        <f t="shared" si="142"/>
        <v>0</v>
      </c>
      <c r="S454" s="152">
        <v>0</v>
      </c>
      <c r="T454" s="153">
        <f t="shared" si="143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54" t="s">
        <v>163</v>
      </c>
      <c r="AT454" s="154" t="s">
        <v>159</v>
      </c>
      <c r="AU454" s="154" t="s">
        <v>164</v>
      </c>
      <c r="AY454" s="14" t="s">
        <v>157</v>
      </c>
      <c r="BE454" s="155">
        <f t="shared" si="144"/>
        <v>0</v>
      </c>
      <c r="BF454" s="155">
        <f t="shared" si="145"/>
        <v>0</v>
      </c>
      <c r="BG454" s="155">
        <f t="shared" si="146"/>
        <v>0</v>
      </c>
      <c r="BH454" s="155">
        <f t="shared" si="147"/>
        <v>0</v>
      </c>
      <c r="BI454" s="155">
        <f t="shared" si="148"/>
        <v>0</v>
      </c>
      <c r="BJ454" s="14" t="s">
        <v>164</v>
      </c>
      <c r="BK454" s="155">
        <f t="shared" si="149"/>
        <v>0</v>
      </c>
      <c r="BL454" s="14" t="s">
        <v>163</v>
      </c>
      <c r="BM454" s="154" t="s">
        <v>1614</v>
      </c>
    </row>
    <row r="455" spans="1:65" s="2" customFormat="1" ht="16.5" customHeight="1">
      <c r="A455" s="29"/>
      <c r="B455" s="141"/>
      <c r="C455" s="142" t="s">
        <v>1615</v>
      </c>
      <c r="D455" s="142" t="s">
        <v>159</v>
      </c>
      <c r="E455" s="143" t="s">
        <v>1616</v>
      </c>
      <c r="F455" s="144" t="s">
        <v>1617</v>
      </c>
      <c r="G455" s="145" t="s">
        <v>162</v>
      </c>
      <c r="H455" s="146">
        <v>27.329</v>
      </c>
      <c r="I455" s="147"/>
      <c r="J455" s="148">
        <f t="shared" si="140"/>
        <v>0</v>
      </c>
      <c r="K455" s="149"/>
      <c r="L455" s="30"/>
      <c r="M455" s="150" t="s">
        <v>1</v>
      </c>
      <c r="N455" s="151" t="s">
        <v>42</v>
      </c>
      <c r="O455" s="55"/>
      <c r="P455" s="152">
        <f t="shared" si="141"/>
        <v>0</v>
      </c>
      <c r="Q455" s="152">
        <v>0</v>
      </c>
      <c r="R455" s="152">
        <f t="shared" si="142"/>
        <v>0</v>
      </c>
      <c r="S455" s="152">
        <v>0</v>
      </c>
      <c r="T455" s="153">
        <f t="shared" si="143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54" t="s">
        <v>163</v>
      </c>
      <c r="AT455" s="154" t="s">
        <v>159</v>
      </c>
      <c r="AU455" s="154" t="s">
        <v>164</v>
      </c>
      <c r="AY455" s="14" t="s">
        <v>157</v>
      </c>
      <c r="BE455" s="155">
        <f t="shared" si="144"/>
        <v>0</v>
      </c>
      <c r="BF455" s="155">
        <f t="shared" si="145"/>
        <v>0</v>
      </c>
      <c r="BG455" s="155">
        <f t="shared" si="146"/>
        <v>0</v>
      </c>
      <c r="BH455" s="155">
        <f t="shared" si="147"/>
        <v>0</v>
      </c>
      <c r="BI455" s="155">
        <f t="shared" si="148"/>
        <v>0</v>
      </c>
      <c r="BJ455" s="14" t="s">
        <v>164</v>
      </c>
      <c r="BK455" s="155">
        <f t="shared" si="149"/>
        <v>0</v>
      </c>
      <c r="BL455" s="14" t="s">
        <v>163</v>
      </c>
      <c r="BM455" s="154" t="s">
        <v>1618</v>
      </c>
    </row>
    <row r="456" spans="1:65" s="2" customFormat="1" ht="16.5" customHeight="1">
      <c r="A456" s="29"/>
      <c r="B456" s="141"/>
      <c r="C456" s="142" t="s">
        <v>1619</v>
      </c>
      <c r="D456" s="142" t="s">
        <v>159</v>
      </c>
      <c r="E456" s="143" t="s">
        <v>1620</v>
      </c>
      <c r="F456" s="144" t="s">
        <v>1541</v>
      </c>
      <c r="G456" s="145" t="s">
        <v>306</v>
      </c>
      <c r="H456" s="146">
        <v>1</v>
      </c>
      <c r="I456" s="147"/>
      <c r="J456" s="148">
        <f t="shared" si="140"/>
        <v>0</v>
      </c>
      <c r="K456" s="149"/>
      <c r="L456" s="30"/>
      <c r="M456" s="150" t="s">
        <v>1</v>
      </c>
      <c r="N456" s="151" t="s">
        <v>42</v>
      </c>
      <c r="O456" s="55"/>
      <c r="P456" s="152">
        <f t="shared" si="141"/>
        <v>0</v>
      </c>
      <c r="Q456" s="152">
        <v>0</v>
      </c>
      <c r="R456" s="152">
        <f t="shared" si="142"/>
        <v>0</v>
      </c>
      <c r="S456" s="152">
        <v>0</v>
      </c>
      <c r="T456" s="153">
        <f t="shared" si="143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54" t="s">
        <v>163</v>
      </c>
      <c r="AT456" s="154" t="s">
        <v>159</v>
      </c>
      <c r="AU456" s="154" t="s">
        <v>164</v>
      </c>
      <c r="AY456" s="14" t="s">
        <v>157</v>
      </c>
      <c r="BE456" s="155">
        <f t="shared" si="144"/>
        <v>0</v>
      </c>
      <c r="BF456" s="155">
        <f t="shared" si="145"/>
        <v>0</v>
      </c>
      <c r="BG456" s="155">
        <f t="shared" si="146"/>
        <v>0</v>
      </c>
      <c r="BH456" s="155">
        <f t="shared" si="147"/>
        <v>0</v>
      </c>
      <c r="BI456" s="155">
        <f t="shared" si="148"/>
        <v>0</v>
      </c>
      <c r="BJ456" s="14" t="s">
        <v>164</v>
      </c>
      <c r="BK456" s="155">
        <f t="shared" si="149"/>
        <v>0</v>
      </c>
      <c r="BL456" s="14" t="s">
        <v>163</v>
      </c>
      <c r="BM456" s="154" t="s">
        <v>1621</v>
      </c>
    </row>
    <row r="457" spans="1:65" s="2" customFormat="1" ht="16.5" customHeight="1">
      <c r="A457" s="29"/>
      <c r="B457" s="141"/>
      <c r="C457" s="142" t="s">
        <v>1622</v>
      </c>
      <c r="D457" s="142" t="s">
        <v>159</v>
      </c>
      <c r="E457" s="143" t="s">
        <v>1623</v>
      </c>
      <c r="F457" s="144" t="s">
        <v>1624</v>
      </c>
      <c r="G457" s="145" t="s">
        <v>306</v>
      </c>
      <c r="H457" s="146">
        <v>1</v>
      </c>
      <c r="I457" s="147"/>
      <c r="J457" s="148">
        <f t="shared" si="140"/>
        <v>0</v>
      </c>
      <c r="K457" s="149"/>
      <c r="L457" s="30"/>
      <c r="M457" s="150" t="s">
        <v>1</v>
      </c>
      <c r="N457" s="151" t="s">
        <v>42</v>
      </c>
      <c r="O457" s="55"/>
      <c r="P457" s="152">
        <f t="shared" si="141"/>
        <v>0</v>
      </c>
      <c r="Q457" s="152">
        <v>0</v>
      </c>
      <c r="R457" s="152">
        <f t="shared" si="142"/>
        <v>0</v>
      </c>
      <c r="S457" s="152">
        <v>0</v>
      </c>
      <c r="T457" s="153">
        <f t="shared" si="143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54" t="s">
        <v>163</v>
      </c>
      <c r="AT457" s="154" t="s">
        <v>159</v>
      </c>
      <c r="AU457" s="154" t="s">
        <v>164</v>
      </c>
      <c r="AY457" s="14" t="s">
        <v>157</v>
      </c>
      <c r="BE457" s="155">
        <f t="shared" si="144"/>
        <v>0</v>
      </c>
      <c r="BF457" s="155">
        <f t="shared" si="145"/>
        <v>0</v>
      </c>
      <c r="BG457" s="155">
        <f t="shared" si="146"/>
        <v>0</v>
      </c>
      <c r="BH457" s="155">
        <f t="shared" si="147"/>
        <v>0</v>
      </c>
      <c r="BI457" s="155">
        <f t="shared" si="148"/>
        <v>0</v>
      </c>
      <c r="BJ457" s="14" t="s">
        <v>164</v>
      </c>
      <c r="BK457" s="155">
        <f t="shared" si="149"/>
        <v>0</v>
      </c>
      <c r="BL457" s="14" t="s">
        <v>163</v>
      </c>
      <c r="BM457" s="154" t="s">
        <v>1625</v>
      </c>
    </row>
    <row r="458" spans="1:65" s="2" customFormat="1" ht="16.5" customHeight="1">
      <c r="A458" s="29"/>
      <c r="B458" s="141"/>
      <c r="C458" s="142" t="s">
        <v>1626</v>
      </c>
      <c r="D458" s="142" t="s">
        <v>159</v>
      </c>
      <c r="E458" s="143" t="s">
        <v>1627</v>
      </c>
      <c r="F458" s="144" t="s">
        <v>1628</v>
      </c>
      <c r="G458" s="145" t="s">
        <v>306</v>
      </c>
      <c r="H458" s="146">
        <v>1</v>
      </c>
      <c r="I458" s="147"/>
      <c r="J458" s="148">
        <f t="shared" si="140"/>
        <v>0</v>
      </c>
      <c r="K458" s="149"/>
      <c r="L458" s="30"/>
      <c r="M458" s="150" t="s">
        <v>1</v>
      </c>
      <c r="N458" s="151" t="s">
        <v>42</v>
      </c>
      <c r="O458" s="55"/>
      <c r="P458" s="152">
        <f t="shared" si="141"/>
        <v>0</v>
      </c>
      <c r="Q458" s="152">
        <v>0</v>
      </c>
      <c r="R458" s="152">
        <f t="shared" si="142"/>
        <v>0</v>
      </c>
      <c r="S458" s="152">
        <v>0</v>
      </c>
      <c r="T458" s="153">
        <f t="shared" si="143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54" t="s">
        <v>163</v>
      </c>
      <c r="AT458" s="154" t="s">
        <v>159</v>
      </c>
      <c r="AU458" s="154" t="s">
        <v>164</v>
      </c>
      <c r="AY458" s="14" t="s">
        <v>157</v>
      </c>
      <c r="BE458" s="155">
        <f t="shared" si="144"/>
        <v>0</v>
      </c>
      <c r="BF458" s="155">
        <f t="shared" si="145"/>
        <v>0</v>
      </c>
      <c r="BG458" s="155">
        <f t="shared" si="146"/>
        <v>0</v>
      </c>
      <c r="BH458" s="155">
        <f t="shared" si="147"/>
        <v>0</v>
      </c>
      <c r="BI458" s="155">
        <f t="shared" si="148"/>
        <v>0</v>
      </c>
      <c r="BJ458" s="14" t="s">
        <v>164</v>
      </c>
      <c r="BK458" s="155">
        <f t="shared" si="149"/>
        <v>0</v>
      </c>
      <c r="BL458" s="14" t="s">
        <v>163</v>
      </c>
      <c r="BM458" s="154" t="s">
        <v>1629</v>
      </c>
    </row>
    <row r="459" spans="1:65" s="2" customFormat="1" ht="16.5" customHeight="1">
      <c r="A459" s="29"/>
      <c r="B459" s="141"/>
      <c r="C459" s="142" t="s">
        <v>1630</v>
      </c>
      <c r="D459" s="142" t="s">
        <v>159</v>
      </c>
      <c r="E459" s="143" t="s">
        <v>1631</v>
      </c>
      <c r="F459" s="144" t="s">
        <v>1632</v>
      </c>
      <c r="G459" s="145" t="s">
        <v>306</v>
      </c>
      <c r="H459" s="146">
        <v>6</v>
      </c>
      <c r="I459" s="147"/>
      <c r="J459" s="148">
        <f t="shared" si="140"/>
        <v>0</v>
      </c>
      <c r="K459" s="149"/>
      <c r="L459" s="30"/>
      <c r="M459" s="150" t="s">
        <v>1</v>
      </c>
      <c r="N459" s="151" t="s">
        <v>42</v>
      </c>
      <c r="O459" s="55"/>
      <c r="P459" s="152">
        <f t="shared" si="141"/>
        <v>0</v>
      </c>
      <c r="Q459" s="152">
        <v>0</v>
      </c>
      <c r="R459" s="152">
        <f t="shared" si="142"/>
        <v>0</v>
      </c>
      <c r="S459" s="152">
        <v>0</v>
      </c>
      <c r="T459" s="153">
        <f t="shared" si="143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54" t="s">
        <v>163</v>
      </c>
      <c r="AT459" s="154" t="s">
        <v>159</v>
      </c>
      <c r="AU459" s="154" t="s">
        <v>164</v>
      </c>
      <c r="AY459" s="14" t="s">
        <v>157</v>
      </c>
      <c r="BE459" s="155">
        <f t="shared" si="144"/>
        <v>0</v>
      </c>
      <c r="BF459" s="155">
        <f t="shared" si="145"/>
        <v>0</v>
      </c>
      <c r="BG459" s="155">
        <f t="shared" si="146"/>
        <v>0</v>
      </c>
      <c r="BH459" s="155">
        <f t="shared" si="147"/>
        <v>0</v>
      </c>
      <c r="BI459" s="155">
        <f t="shared" si="148"/>
        <v>0</v>
      </c>
      <c r="BJ459" s="14" t="s">
        <v>164</v>
      </c>
      <c r="BK459" s="155">
        <f t="shared" si="149"/>
        <v>0</v>
      </c>
      <c r="BL459" s="14" t="s">
        <v>163</v>
      </c>
      <c r="BM459" s="154" t="s">
        <v>1633</v>
      </c>
    </row>
    <row r="460" spans="1:65" s="2" customFormat="1" ht="16.5" customHeight="1">
      <c r="A460" s="29"/>
      <c r="B460" s="141"/>
      <c r="C460" s="142" t="s">
        <v>1634</v>
      </c>
      <c r="D460" s="142" t="s">
        <v>159</v>
      </c>
      <c r="E460" s="143" t="s">
        <v>1635</v>
      </c>
      <c r="F460" s="144" t="s">
        <v>1632</v>
      </c>
      <c r="G460" s="145" t="s">
        <v>306</v>
      </c>
      <c r="H460" s="146">
        <v>5</v>
      </c>
      <c r="I460" s="147"/>
      <c r="J460" s="148">
        <f t="shared" si="140"/>
        <v>0</v>
      </c>
      <c r="K460" s="149"/>
      <c r="L460" s="30"/>
      <c r="M460" s="150" t="s">
        <v>1</v>
      </c>
      <c r="N460" s="151" t="s">
        <v>42</v>
      </c>
      <c r="O460" s="55"/>
      <c r="P460" s="152">
        <f t="shared" si="141"/>
        <v>0</v>
      </c>
      <c r="Q460" s="152">
        <v>0</v>
      </c>
      <c r="R460" s="152">
        <f t="shared" si="142"/>
        <v>0</v>
      </c>
      <c r="S460" s="152">
        <v>0</v>
      </c>
      <c r="T460" s="153">
        <f t="shared" si="143"/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54" t="s">
        <v>163</v>
      </c>
      <c r="AT460" s="154" t="s">
        <v>159</v>
      </c>
      <c r="AU460" s="154" t="s">
        <v>164</v>
      </c>
      <c r="AY460" s="14" t="s">
        <v>157</v>
      </c>
      <c r="BE460" s="155">
        <f t="shared" si="144"/>
        <v>0</v>
      </c>
      <c r="BF460" s="155">
        <f t="shared" si="145"/>
        <v>0</v>
      </c>
      <c r="BG460" s="155">
        <f t="shared" si="146"/>
        <v>0</v>
      </c>
      <c r="BH460" s="155">
        <f t="shared" si="147"/>
        <v>0</v>
      </c>
      <c r="BI460" s="155">
        <f t="shared" si="148"/>
        <v>0</v>
      </c>
      <c r="BJ460" s="14" t="s">
        <v>164</v>
      </c>
      <c r="BK460" s="155">
        <f t="shared" si="149"/>
        <v>0</v>
      </c>
      <c r="BL460" s="14" t="s">
        <v>163</v>
      </c>
      <c r="BM460" s="154" t="s">
        <v>1636</v>
      </c>
    </row>
    <row r="461" spans="1:65" s="2" customFormat="1" ht="16.5" customHeight="1">
      <c r="A461" s="29"/>
      <c r="B461" s="141"/>
      <c r="C461" s="142" t="s">
        <v>1637</v>
      </c>
      <c r="D461" s="142" t="s">
        <v>159</v>
      </c>
      <c r="E461" s="143" t="s">
        <v>1638</v>
      </c>
      <c r="F461" s="144" t="s">
        <v>1632</v>
      </c>
      <c r="G461" s="145" t="s">
        <v>306</v>
      </c>
      <c r="H461" s="146">
        <v>4</v>
      </c>
      <c r="I461" s="147"/>
      <c r="J461" s="148">
        <f t="shared" si="140"/>
        <v>0</v>
      </c>
      <c r="K461" s="149"/>
      <c r="L461" s="30"/>
      <c r="M461" s="150" t="s">
        <v>1</v>
      </c>
      <c r="N461" s="151" t="s">
        <v>42</v>
      </c>
      <c r="O461" s="55"/>
      <c r="P461" s="152">
        <f t="shared" si="141"/>
        <v>0</v>
      </c>
      <c r="Q461" s="152">
        <v>0</v>
      </c>
      <c r="R461" s="152">
        <f t="shared" si="142"/>
        <v>0</v>
      </c>
      <c r="S461" s="152">
        <v>0</v>
      </c>
      <c r="T461" s="153">
        <f t="shared" si="143"/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54" t="s">
        <v>163</v>
      </c>
      <c r="AT461" s="154" t="s">
        <v>159</v>
      </c>
      <c r="AU461" s="154" t="s">
        <v>164</v>
      </c>
      <c r="AY461" s="14" t="s">
        <v>157</v>
      </c>
      <c r="BE461" s="155">
        <f t="shared" si="144"/>
        <v>0</v>
      </c>
      <c r="BF461" s="155">
        <f t="shared" si="145"/>
        <v>0</v>
      </c>
      <c r="BG461" s="155">
        <f t="shared" si="146"/>
        <v>0</v>
      </c>
      <c r="BH461" s="155">
        <f t="shared" si="147"/>
        <v>0</v>
      </c>
      <c r="BI461" s="155">
        <f t="shared" si="148"/>
        <v>0</v>
      </c>
      <c r="BJ461" s="14" t="s">
        <v>164</v>
      </c>
      <c r="BK461" s="155">
        <f t="shared" si="149"/>
        <v>0</v>
      </c>
      <c r="BL461" s="14" t="s">
        <v>163</v>
      </c>
      <c r="BM461" s="154" t="s">
        <v>1639</v>
      </c>
    </row>
    <row r="462" spans="1:65" s="2" customFormat="1" ht="21.75" customHeight="1">
      <c r="A462" s="29"/>
      <c r="B462" s="141"/>
      <c r="C462" s="142" t="s">
        <v>1640</v>
      </c>
      <c r="D462" s="142" t="s">
        <v>159</v>
      </c>
      <c r="E462" s="143" t="s">
        <v>1641</v>
      </c>
      <c r="F462" s="144" t="s">
        <v>1642</v>
      </c>
      <c r="G462" s="145" t="s">
        <v>306</v>
      </c>
      <c r="H462" s="146">
        <v>3</v>
      </c>
      <c r="I462" s="147"/>
      <c r="J462" s="148">
        <f t="shared" si="140"/>
        <v>0</v>
      </c>
      <c r="K462" s="149"/>
      <c r="L462" s="30"/>
      <c r="M462" s="150" t="s">
        <v>1</v>
      </c>
      <c r="N462" s="151" t="s">
        <v>42</v>
      </c>
      <c r="O462" s="55"/>
      <c r="P462" s="152">
        <f t="shared" si="141"/>
        <v>0</v>
      </c>
      <c r="Q462" s="152">
        <v>0</v>
      </c>
      <c r="R462" s="152">
        <f t="shared" si="142"/>
        <v>0</v>
      </c>
      <c r="S462" s="152">
        <v>0</v>
      </c>
      <c r="T462" s="153">
        <f t="shared" si="143"/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54" t="s">
        <v>163</v>
      </c>
      <c r="AT462" s="154" t="s">
        <v>159</v>
      </c>
      <c r="AU462" s="154" t="s">
        <v>164</v>
      </c>
      <c r="AY462" s="14" t="s">
        <v>157</v>
      </c>
      <c r="BE462" s="155">
        <f t="shared" si="144"/>
        <v>0</v>
      </c>
      <c r="BF462" s="155">
        <f t="shared" si="145"/>
        <v>0</v>
      </c>
      <c r="BG462" s="155">
        <f t="shared" si="146"/>
        <v>0</v>
      </c>
      <c r="BH462" s="155">
        <f t="shared" si="147"/>
        <v>0</v>
      </c>
      <c r="BI462" s="155">
        <f t="shared" si="148"/>
        <v>0</v>
      </c>
      <c r="BJ462" s="14" t="s">
        <v>164</v>
      </c>
      <c r="BK462" s="155">
        <f t="shared" si="149"/>
        <v>0</v>
      </c>
      <c r="BL462" s="14" t="s">
        <v>163</v>
      </c>
      <c r="BM462" s="154" t="s">
        <v>1643</v>
      </c>
    </row>
    <row r="463" spans="1:65" s="2" customFormat="1" ht="21.75" customHeight="1">
      <c r="A463" s="29"/>
      <c r="B463" s="141"/>
      <c r="C463" s="142" t="s">
        <v>1644</v>
      </c>
      <c r="D463" s="142" t="s">
        <v>159</v>
      </c>
      <c r="E463" s="143" t="s">
        <v>1645</v>
      </c>
      <c r="F463" s="144" t="s">
        <v>1646</v>
      </c>
      <c r="G463" s="145" t="s">
        <v>174</v>
      </c>
      <c r="H463" s="146">
        <v>0.149</v>
      </c>
      <c r="I463" s="147"/>
      <c r="J463" s="148">
        <f t="shared" si="140"/>
        <v>0</v>
      </c>
      <c r="K463" s="149"/>
      <c r="L463" s="30"/>
      <c r="M463" s="150" t="s">
        <v>1</v>
      </c>
      <c r="N463" s="151" t="s">
        <v>42</v>
      </c>
      <c r="O463" s="55"/>
      <c r="P463" s="152">
        <f t="shared" si="141"/>
        <v>0</v>
      </c>
      <c r="Q463" s="152">
        <v>0</v>
      </c>
      <c r="R463" s="152">
        <f t="shared" si="142"/>
        <v>0</v>
      </c>
      <c r="S463" s="152">
        <v>0</v>
      </c>
      <c r="T463" s="153">
        <f t="shared" si="143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54" t="s">
        <v>223</v>
      </c>
      <c r="AT463" s="154" t="s">
        <v>159</v>
      </c>
      <c r="AU463" s="154" t="s">
        <v>164</v>
      </c>
      <c r="AY463" s="14" t="s">
        <v>157</v>
      </c>
      <c r="BE463" s="155">
        <f t="shared" si="144"/>
        <v>0</v>
      </c>
      <c r="BF463" s="155">
        <f t="shared" si="145"/>
        <v>0</v>
      </c>
      <c r="BG463" s="155">
        <f t="shared" si="146"/>
        <v>0</v>
      </c>
      <c r="BH463" s="155">
        <f t="shared" si="147"/>
        <v>0</v>
      </c>
      <c r="BI463" s="155">
        <f t="shared" si="148"/>
        <v>0</v>
      </c>
      <c r="BJ463" s="14" t="s">
        <v>164</v>
      </c>
      <c r="BK463" s="155">
        <f t="shared" si="149"/>
        <v>0</v>
      </c>
      <c r="BL463" s="14" t="s">
        <v>223</v>
      </c>
      <c r="BM463" s="154" t="s">
        <v>1647</v>
      </c>
    </row>
    <row r="464" spans="1:65" s="2" customFormat="1" ht="21.75" customHeight="1">
      <c r="A464" s="29"/>
      <c r="B464" s="141"/>
      <c r="C464" s="142" t="s">
        <v>1648</v>
      </c>
      <c r="D464" s="142" t="s">
        <v>159</v>
      </c>
      <c r="E464" s="143" t="s">
        <v>1649</v>
      </c>
      <c r="F464" s="144" t="s">
        <v>1650</v>
      </c>
      <c r="G464" s="145" t="s">
        <v>174</v>
      </c>
      <c r="H464" s="146">
        <v>0.149</v>
      </c>
      <c r="I464" s="147"/>
      <c r="J464" s="148">
        <f t="shared" si="140"/>
        <v>0</v>
      </c>
      <c r="K464" s="149"/>
      <c r="L464" s="30"/>
      <c r="M464" s="150" t="s">
        <v>1</v>
      </c>
      <c r="N464" s="151" t="s">
        <v>42</v>
      </c>
      <c r="O464" s="55"/>
      <c r="P464" s="152">
        <f t="shared" si="141"/>
        <v>0</v>
      </c>
      <c r="Q464" s="152">
        <v>0</v>
      </c>
      <c r="R464" s="152">
        <f t="shared" si="142"/>
        <v>0</v>
      </c>
      <c r="S464" s="152">
        <v>0</v>
      </c>
      <c r="T464" s="153">
        <f t="shared" si="143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54" t="s">
        <v>223</v>
      </c>
      <c r="AT464" s="154" t="s">
        <v>159</v>
      </c>
      <c r="AU464" s="154" t="s">
        <v>164</v>
      </c>
      <c r="AY464" s="14" t="s">
        <v>157</v>
      </c>
      <c r="BE464" s="155">
        <f t="shared" si="144"/>
        <v>0</v>
      </c>
      <c r="BF464" s="155">
        <f t="shared" si="145"/>
        <v>0</v>
      </c>
      <c r="BG464" s="155">
        <f t="shared" si="146"/>
        <v>0</v>
      </c>
      <c r="BH464" s="155">
        <f t="shared" si="147"/>
        <v>0</v>
      </c>
      <c r="BI464" s="155">
        <f t="shared" si="148"/>
        <v>0</v>
      </c>
      <c r="BJ464" s="14" t="s">
        <v>164</v>
      </c>
      <c r="BK464" s="155">
        <f t="shared" si="149"/>
        <v>0</v>
      </c>
      <c r="BL464" s="14" t="s">
        <v>223</v>
      </c>
      <c r="BM464" s="154" t="s">
        <v>1651</v>
      </c>
    </row>
    <row r="465" spans="2:63" s="12" customFormat="1" ht="22.9" customHeight="1">
      <c r="B465" s="128"/>
      <c r="D465" s="129" t="s">
        <v>75</v>
      </c>
      <c r="E465" s="139" t="s">
        <v>497</v>
      </c>
      <c r="F465" s="139" t="s">
        <v>498</v>
      </c>
      <c r="I465" s="131"/>
      <c r="J465" s="140">
        <f>BK465</f>
        <v>0</v>
      </c>
      <c r="L465" s="128"/>
      <c r="M465" s="133"/>
      <c r="N465" s="134"/>
      <c r="O465" s="134"/>
      <c r="P465" s="135">
        <f>SUM(P466:P471)</f>
        <v>0</v>
      </c>
      <c r="Q465" s="134"/>
      <c r="R465" s="135">
        <f>SUM(R466:R471)</f>
        <v>0</v>
      </c>
      <c r="S465" s="134"/>
      <c r="T465" s="136">
        <f>SUM(T466:T471)</f>
        <v>0</v>
      </c>
      <c r="AR465" s="129" t="s">
        <v>164</v>
      </c>
      <c r="AT465" s="137" t="s">
        <v>75</v>
      </c>
      <c r="AU465" s="137" t="s">
        <v>84</v>
      </c>
      <c r="AY465" s="129" t="s">
        <v>157</v>
      </c>
      <c r="BK465" s="138">
        <f>SUM(BK466:BK471)</f>
        <v>0</v>
      </c>
    </row>
    <row r="466" spans="1:65" s="2" customFormat="1" ht="16.5" customHeight="1">
      <c r="A466" s="29"/>
      <c r="B466" s="141"/>
      <c r="C466" s="142" t="s">
        <v>1652</v>
      </c>
      <c r="D466" s="142" t="s">
        <v>159</v>
      </c>
      <c r="E466" s="143" t="s">
        <v>1653</v>
      </c>
      <c r="F466" s="144" t="s">
        <v>1654</v>
      </c>
      <c r="G466" s="145" t="s">
        <v>168</v>
      </c>
      <c r="H466" s="146">
        <v>22.8</v>
      </c>
      <c r="I466" s="147"/>
      <c r="J466" s="148">
        <f aca="true" t="shared" si="150" ref="J466:J471">ROUND(I466*H466,2)</f>
        <v>0</v>
      </c>
      <c r="K466" s="149"/>
      <c r="L466" s="30"/>
      <c r="M466" s="150" t="s">
        <v>1</v>
      </c>
      <c r="N466" s="151" t="s">
        <v>42</v>
      </c>
      <c r="O466" s="55"/>
      <c r="P466" s="152">
        <f aca="true" t="shared" si="151" ref="P466:P471">O466*H466</f>
        <v>0</v>
      </c>
      <c r="Q466" s="152">
        <v>0</v>
      </c>
      <c r="R466" s="152">
        <f aca="true" t="shared" si="152" ref="R466:R471">Q466*H466</f>
        <v>0</v>
      </c>
      <c r="S466" s="152">
        <v>0</v>
      </c>
      <c r="T466" s="153">
        <f aca="true" t="shared" si="153" ref="T466:T471">S466*H466</f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54" t="s">
        <v>223</v>
      </c>
      <c r="AT466" s="154" t="s">
        <v>159</v>
      </c>
      <c r="AU466" s="154" t="s">
        <v>164</v>
      </c>
      <c r="AY466" s="14" t="s">
        <v>157</v>
      </c>
      <c r="BE466" s="155">
        <f aca="true" t="shared" si="154" ref="BE466:BE471">IF(N466="základní",J466,0)</f>
        <v>0</v>
      </c>
      <c r="BF466" s="155">
        <f aca="true" t="shared" si="155" ref="BF466:BF471">IF(N466="snížená",J466,0)</f>
        <v>0</v>
      </c>
      <c r="BG466" s="155">
        <f aca="true" t="shared" si="156" ref="BG466:BG471">IF(N466="zákl. přenesená",J466,0)</f>
        <v>0</v>
      </c>
      <c r="BH466" s="155">
        <f aca="true" t="shared" si="157" ref="BH466:BH471">IF(N466="sníž. přenesená",J466,0)</f>
        <v>0</v>
      </c>
      <c r="BI466" s="155">
        <f aca="true" t="shared" si="158" ref="BI466:BI471">IF(N466="nulová",J466,0)</f>
        <v>0</v>
      </c>
      <c r="BJ466" s="14" t="s">
        <v>164</v>
      </c>
      <c r="BK466" s="155">
        <f aca="true" t="shared" si="159" ref="BK466:BK471">ROUND(I466*H466,2)</f>
        <v>0</v>
      </c>
      <c r="BL466" s="14" t="s">
        <v>223</v>
      </c>
      <c r="BM466" s="154" t="s">
        <v>1655</v>
      </c>
    </row>
    <row r="467" spans="1:65" s="2" customFormat="1" ht="21.75" customHeight="1">
      <c r="A467" s="29"/>
      <c r="B467" s="141"/>
      <c r="C467" s="142" t="s">
        <v>1656</v>
      </c>
      <c r="D467" s="142" t="s">
        <v>159</v>
      </c>
      <c r="E467" s="143" t="s">
        <v>1657</v>
      </c>
      <c r="F467" s="144" t="s">
        <v>1658</v>
      </c>
      <c r="G467" s="145" t="s">
        <v>168</v>
      </c>
      <c r="H467" s="146">
        <v>55.1</v>
      </c>
      <c r="I467" s="147"/>
      <c r="J467" s="148">
        <f t="shared" si="150"/>
        <v>0</v>
      </c>
      <c r="K467" s="149"/>
      <c r="L467" s="30"/>
      <c r="M467" s="150" t="s">
        <v>1</v>
      </c>
      <c r="N467" s="151" t="s">
        <v>42</v>
      </c>
      <c r="O467" s="55"/>
      <c r="P467" s="152">
        <f t="shared" si="151"/>
        <v>0</v>
      </c>
      <c r="Q467" s="152">
        <v>0</v>
      </c>
      <c r="R467" s="152">
        <f t="shared" si="152"/>
        <v>0</v>
      </c>
      <c r="S467" s="152">
        <v>0</v>
      </c>
      <c r="T467" s="153">
        <f t="shared" si="153"/>
        <v>0</v>
      </c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R467" s="154" t="s">
        <v>223</v>
      </c>
      <c r="AT467" s="154" t="s">
        <v>159</v>
      </c>
      <c r="AU467" s="154" t="s">
        <v>164</v>
      </c>
      <c r="AY467" s="14" t="s">
        <v>157</v>
      </c>
      <c r="BE467" s="155">
        <f t="shared" si="154"/>
        <v>0</v>
      </c>
      <c r="BF467" s="155">
        <f t="shared" si="155"/>
        <v>0</v>
      </c>
      <c r="BG467" s="155">
        <f t="shared" si="156"/>
        <v>0</v>
      </c>
      <c r="BH467" s="155">
        <f t="shared" si="157"/>
        <v>0</v>
      </c>
      <c r="BI467" s="155">
        <f t="shared" si="158"/>
        <v>0</v>
      </c>
      <c r="BJ467" s="14" t="s">
        <v>164</v>
      </c>
      <c r="BK467" s="155">
        <f t="shared" si="159"/>
        <v>0</v>
      </c>
      <c r="BL467" s="14" t="s">
        <v>223</v>
      </c>
      <c r="BM467" s="154" t="s">
        <v>1659</v>
      </c>
    </row>
    <row r="468" spans="1:65" s="2" customFormat="1" ht="21.75" customHeight="1">
      <c r="A468" s="29"/>
      <c r="B468" s="141"/>
      <c r="C468" s="142" t="s">
        <v>1660</v>
      </c>
      <c r="D468" s="142" t="s">
        <v>159</v>
      </c>
      <c r="E468" s="143" t="s">
        <v>1661</v>
      </c>
      <c r="F468" s="144" t="s">
        <v>1662</v>
      </c>
      <c r="G468" s="145" t="s">
        <v>168</v>
      </c>
      <c r="H468" s="146">
        <v>36.15</v>
      </c>
      <c r="I468" s="147"/>
      <c r="J468" s="148">
        <f t="shared" si="150"/>
        <v>0</v>
      </c>
      <c r="K468" s="149"/>
      <c r="L468" s="30"/>
      <c r="M468" s="150" t="s">
        <v>1</v>
      </c>
      <c r="N468" s="151" t="s">
        <v>42</v>
      </c>
      <c r="O468" s="55"/>
      <c r="P468" s="152">
        <f t="shared" si="151"/>
        <v>0</v>
      </c>
      <c r="Q468" s="152">
        <v>0</v>
      </c>
      <c r="R468" s="152">
        <f t="shared" si="152"/>
        <v>0</v>
      </c>
      <c r="S468" s="152">
        <v>0</v>
      </c>
      <c r="T468" s="153">
        <f t="shared" si="153"/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54" t="s">
        <v>223</v>
      </c>
      <c r="AT468" s="154" t="s">
        <v>159</v>
      </c>
      <c r="AU468" s="154" t="s">
        <v>164</v>
      </c>
      <c r="AY468" s="14" t="s">
        <v>157</v>
      </c>
      <c r="BE468" s="155">
        <f t="shared" si="154"/>
        <v>0</v>
      </c>
      <c r="BF468" s="155">
        <f t="shared" si="155"/>
        <v>0</v>
      </c>
      <c r="BG468" s="155">
        <f t="shared" si="156"/>
        <v>0</v>
      </c>
      <c r="BH468" s="155">
        <f t="shared" si="157"/>
        <v>0</v>
      </c>
      <c r="BI468" s="155">
        <f t="shared" si="158"/>
        <v>0</v>
      </c>
      <c r="BJ468" s="14" t="s">
        <v>164</v>
      </c>
      <c r="BK468" s="155">
        <f t="shared" si="159"/>
        <v>0</v>
      </c>
      <c r="BL468" s="14" t="s">
        <v>223</v>
      </c>
      <c r="BM468" s="154" t="s">
        <v>1663</v>
      </c>
    </row>
    <row r="469" spans="1:65" s="2" customFormat="1" ht="16.5" customHeight="1">
      <c r="A469" s="29"/>
      <c r="B469" s="141"/>
      <c r="C469" s="142" t="s">
        <v>1664</v>
      </c>
      <c r="D469" s="142" t="s">
        <v>159</v>
      </c>
      <c r="E469" s="143" t="s">
        <v>1665</v>
      </c>
      <c r="F469" s="144" t="s">
        <v>1666</v>
      </c>
      <c r="G469" s="145" t="s">
        <v>306</v>
      </c>
      <c r="H469" s="146">
        <v>1</v>
      </c>
      <c r="I469" s="147"/>
      <c r="J469" s="148">
        <f t="shared" si="150"/>
        <v>0</v>
      </c>
      <c r="K469" s="149"/>
      <c r="L469" s="30"/>
      <c r="M469" s="150" t="s">
        <v>1</v>
      </c>
      <c r="N469" s="151" t="s">
        <v>42</v>
      </c>
      <c r="O469" s="55"/>
      <c r="P469" s="152">
        <f t="shared" si="151"/>
        <v>0</v>
      </c>
      <c r="Q469" s="152">
        <v>0</v>
      </c>
      <c r="R469" s="152">
        <f t="shared" si="152"/>
        <v>0</v>
      </c>
      <c r="S469" s="152">
        <v>0</v>
      </c>
      <c r="T469" s="153">
        <f t="shared" si="153"/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54" t="s">
        <v>223</v>
      </c>
      <c r="AT469" s="154" t="s">
        <v>159</v>
      </c>
      <c r="AU469" s="154" t="s">
        <v>164</v>
      </c>
      <c r="AY469" s="14" t="s">
        <v>157</v>
      </c>
      <c r="BE469" s="155">
        <f t="shared" si="154"/>
        <v>0</v>
      </c>
      <c r="BF469" s="155">
        <f t="shared" si="155"/>
        <v>0</v>
      </c>
      <c r="BG469" s="155">
        <f t="shared" si="156"/>
        <v>0</v>
      </c>
      <c r="BH469" s="155">
        <f t="shared" si="157"/>
        <v>0</v>
      </c>
      <c r="BI469" s="155">
        <f t="shared" si="158"/>
        <v>0</v>
      </c>
      <c r="BJ469" s="14" t="s">
        <v>164</v>
      </c>
      <c r="BK469" s="155">
        <f t="shared" si="159"/>
        <v>0</v>
      </c>
      <c r="BL469" s="14" t="s">
        <v>223</v>
      </c>
      <c r="BM469" s="154" t="s">
        <v>1667</v>
      </c>
    </row>
    <row r="470" spans="1:65" s="2" customFormat="1" ht="21.75" customHeight="1">
      <c r="A470" s="29"/>
      <c r="B470" s="141"/>
      <c r="C470" s="142" t="s">
        <v>1668</v>
      </c>
      <c r="D470" s="142" t="s">
        <v>159</v>
      </c>
      <c r="E470" s="143" t="s">
        <v>1669</v>
      </c>
      <c r="F470" s="144" t="s">
        <v>1670</v>
      </c>
      <c r="G470" s="145" t="s">
        <v>174</v>
      </c>
      <c r="H470" s="146">
        <v>10.497</v>
      </c>
      <c r="I470" s="147"/>
      <c r="J470" s="148">
        <f t="shared" si="150"/>
        <v>0</v>
      </c>
      <c r="K470" s="149"/>
      <c r="L470" s="30"/>
      <c r="M470" s="150" t="s">
        <v>1</v>
      </c>
      <c r="N470" s="151" t="s">
        <v>42</v>
      </c>
      <c r="O470" s="55"/>
      <c r="P470" s="152">
        <f t="shared" si="151"/>
        <v>0</v>
      </c>
      <c r="Q470" s="152">
        <v>0</v>
      </c>
      <c r="R470" s="152">
        <f t="shared" si="152"/>
        <v>0</v>
      </c>
      <c r="S470" s="152">
        <v>0</v>
      </c>
      <c r="T470" s="153">
        <f t="shared" si="153"/>
        <v>0</v>
      </c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R470" s="154" t="s">
        <v>223</v>
      </c>
      <c r="AT470" s="154" t="s">
        <v>159</v>
      </c>
      <c r="AU470" s="154" t="s">
        <v>164</v>
      </c>
      <c r="AY470" s="14" t="s">
        <v>157</v>
      </c>
      <c r="BE470" s="155">
        <f t="shared" si="154"/>
        <v>0</v>
      </c>
      <c r="BF470" s="155">
        <f t="shared" si="155"/>
        <v>0</v>
      </c>
      <c r="BG470" s="155">
        <f t="shared" si="156"/>
        <v>0</v>
      </c>
      <c r="BH470" s="155">
        <f t="shared" si="157"/>
        <v>0</v>
      </c>
      <c r="BI470" s="155">
        <f t="shared" si="158"/>
        <v>0</v>
      </c>
      <c r="BJ470" s="14" t="s">
        <v>164</v>
      </c>
      <c r="BK470" s="155">
        <f t="shared" si="159"/>
        <v>0</v>
      </c>
      <c r="BL470" s="14" t="s">
        <v>223</v>
      </c>
      <c r="BM470" s="154" t="s">
        <v>1671</v>
      </c>
    </row>
    <row r="471" spans="1:65" s="2" customFormat="1" ht="21.75" customHeight="1">
      <c r="A471" s="29"/>
      <c r="B471" s="141"/>
      <c r="C471" s="142" t="s">
        <v>1672</v>
      </c>
      <c r="D471" s="142" t="s">
        <v>159</v>
      </c>
      <c r="E471" s="143" t="s">
        <v>1673</v>
      </c>
      <c r="F471" s="144" t="s">
        <v>1674</v>
      </c>
      <c r="G471" s="145" t="s">
        <v>306</v>
      </c>
      <c r="H471" s="146">
        <v>1</v>
      </c>
      <c r="I471" s="147"/>
      <c r="J471" s="148">
        <f t="shared" si="150"/>
        <v>0</v>
      </c>
      <c r="K471" s="149"/>
      <c r="L471" s="30"/>
      <c r="M471" s="150" t="s">
        <v>1</v>
      </c>
      <c r="N471" s="151" t="s">
        <v>42</v>
      </c>
      <c r="O471" s="55"/>
      <c r="P471" s="152">
        <f t="shared" si="151"/>
        <v>0</v>
      </c>
      <c r="Q471" s="152">
        <v>0</v>
      </c>
      <c r="R471" s="152">
        <f t="shared" si="152"/>
        <v>0</v>
      </c>
      <c r="S471" s="152">
        <v>0</v>
      </c>
      <c r="T471" s="153">
        <f t="shared" si="153"/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54" t="s">
        <v>223</v>
      </c>
      <c r="AT471" s="154" t="s">
        <v>159</v>
      </c>
      <c r="AU471" s="154" t="s">
        <v>164</v>
      </c>
      <c r="AY471" s="14" t="s">
        <v>157</v>
      </c>
      <c r="BE471" s="155">
        <f t="shared" si="154"/>
        <v>0</v>
      </c>
      <c r="BF471" s="155">
        <f t="shared" si="155"/>
        <v>0</v>
      </c>
      <c r="BG471" s="155">
        <f t="shared" si="156"/>
        <v>0</v>
      </c>
      <c r="BH471" s="155">
        <f t="shared" si="157"/>
        <v>0</v>
      </c>
      <c r="BI471" s="155">
        <f t="shared" si="158"/>
        <v>0</v>
      </c>
      <c r="BJ471" s="14" t="s">
        <v>164</v>
      </c>
      <c r="BK471" s="155">
        <f t="shared" si="159"/>
        <v>0</v>
      </c>
      <c r="BL471" s="14" t="s">
        <v>223</v>
      </c>
      <c r="BM471" s="154" t="s">
        <v>1675</v>
      </c>
    </row>
    <row r="472" spans="2:63" s="12" customFormat="1" ht="22.9" customHeight="1">
      <c r="B472" s="128"/>
      <c r="D472" s="129" t="s">
        <v>75</v>
      </c>
      <c r="E472" s="139" t="s">
        <v>1676</v>
      </c>
      <c r="F472" s="139" t="s">
        <v>1677</v>
      </c>
      <c r="I472" s="131"/>
      <c r="J472" s="140">
        <f>BK472</f>
        <v>0</v>
      </c>
      <c r="L472" s="128"/>
      <c r="M472" s="133"/>
      <c r="N472" s="134"/>
      <c r="O472" s="134"/>
      <c r="P472" s="135">
        <f>SUM(P473:P490)</f>
        <v>0</v>
      </c>
      <c r="Q472" s="134"/>
      <c r="R472" s="135">
        <f>SUM(R473:R490)</f>
        <v>6.548922039999999</v>
      </c>
      <c r="S472" s="134"/>
      <c r="T472" s="136">
        <f>SUM(T473:T490)</f>
        <v>0</v>
      </c>
      <c r="AR472" s="129" t="s">
        <v>164</v>
      </c>
      <c r="AT472" s="137" t="s">
        <v>75</v>
      </c>
      <c r="AU472" s="137" t="s">
        <v>84</v>
      </c>
      <c r="AY472" s="129" t="s">
        <v>157</v>
      </c>
      <c r="BK472" s="138">
        <f>SUM(BK473:BK490)</f>
        <v>0</v>
      </c>
    </row>
    <row r="473" spans="1:65" s="2" customFormat="1" ht="16.5" customHeight="1">
      <c r="A473" s="29"/>
      <c r="B473" s="141"/>
      <c r="C473" s="142" t="s">
        <v>1678</v>
      </c>
      <c r="D473" s="142" t="s">
        <v>159</v>
      </c>
      <c r="E473" s="143" t="s">
        <v>1679</v>
      </c>
      <c r="F473" s="144" t="s">
        <v>1680</v>
      </c>
      <c r="G473" s="145" t="s">
        <v>162</v>
      </c>
      <c r="H473" s="146">
        <v>178.78</v>
      </c>
      <c r="I473" s="147"/>
      <c r="J473" s="148">
        <f aca="true" t="shared" si="160" ref="J473:J490">ROUND(I473*H473,2)</f>
        <v>0</v>
      </c>
      <c r="K473" s="149"/>
      <c r="L473" s="30"/>
      <c r="M473" s="150" t="s">
        <v>1</v>
      </c>
      <c r="N473" s="151" t="s">
        <v>42</v>
      </c>
      <c r="O473" s="55"/>
      <c r="P473" s="152">
        <f aca="true" t="shared" si="161" ref="P473:P490">O473*H473</f>
        <v>0</v>
      </c>
      <c r="Q473" s="152">
        <v>0</v>
      </c>
      <c r="R473" s="152">
        <f aca="true" t="shared" si="162" ref="R473:R490">Q473*H473</f>
        <v>0</v>
      </c>
      <c r="S473" s="152">
        <v>0</v>
      </c>
      <c r="T473" s="153">
        <f aca="true" t="shared" si="163" ref="T473:T490"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54" t="s">
        <v>223</v>
      </c>
      <c r="AT473" s="154" t="s">
        <v>159</v>
      </c>
      <c r="AU473" s="154" t="s">
        <v>164</v>
      </c>
      <c r="AY473" s="14" t="s">
        <v>157</v>
      </c>
      <c r="BE473" s="155">
        <f aca="true" t="shared" si="164" ref="BE473:BE490">IF(N473="základní",J473,0)</f>
        <v>0</v>
      </c>
      <c r="BF473" s="155">
        <f aca="true" t="shared" si="165" ref="BF473:BF490">IF(N473="snížená",J473,0)</f>
        <v>0</v>
      </c>
      <c r="BG473" s="155">
        <f aca="true" t="shared" si="166" ref="BG473:BG490">IF(N473="zákl. přenesená",J473,0)</f>
        <v>0</v>
      </c>
      <c r="BH473" s="155">
        <f aca="true" t="shared" si="167" ref="BH473:BH490">IF(N473="sníž. přenesená",J473,0)</f>
        <v>0</v>
      </c>
      <c r="BI473" s="155">
        <f aca="true" t="shared" si="168" ref="BI473:BI490">IF(N473="nulová",J473,0)</f>
        <v>0</v>
      </c>
      <c r="BJ473" s="14" t="s">
        <v>164</v>
      </c>
      <c r="BK473" s="155">
        <f aca="true" t="shared" si="169" ref="BK473:BK490">ROUND(I473*H473,2)</f>
        <v>0</v>
      </c>
      <c r="BL473" s="14" t="s">
        <v>223</v>
      </c>
      <c r="BM473" s="154" t="s">
        <v>1681</v>
      </c>
    </row>
    <row r="474" spans="1:65" s="2" customFormat="1" ht="16.5" customHeight="1">
      <c r="A474" s="29"/>
      <c r="B474" s="141"/>
      <c r="C474" s="142" t="s">
        <v>1682</v>
      </c>
      <c r="D474" s="142" t="s">
        <v>159</v>
      </c>
      <c r="E474" s="143" t="s">
        <v>1683</v>
      </c>
      <c r="F474" s="144" t="s">
        <v>1684</v>
      </c>
      <c r="G474" s="145" t="s">
        <v>162</v>
      </c>
      <c r="H474" s="146">
        <v>178.78</v>
      </c>
      <c r="I474" s="147"/>
      <c r="J474" s="148">
        <f t="shared" si="160"/>
        <v>0</v>
      </c>
      <c r="K474" s="149"/>
      <c r="L474" s="30"/>
      <c r="M474" s="150" t="s">
        <v>1</v>
      </c>
      <c r="N474" s="151" t="s">
        <v>42</v>
      </c>
      <c r="O474" s="55"/>
      <c r="P474" s="152">
        <f t="shared" si="161"/>
        <v>0</v>
      </c>
      <c r="Q474" s="152">
        <v>0.0003</v>
      </c>
      <c r="R474" s="152">
        <f t="shared" si="162"/>
        <v>0.053633999999999994</v>
      </c>
      <c r="S474" s="152">
        <v>0</v>
      </c>
      <c r="T474" s="153">
        <f t="shared" si="163"/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54" t="s">
        <v>223</v>
      </c>
      <c r="AT474" s="154" t="s">
        <v>159</v>
      </c>
      <c r="AU474" s="154" t="s">
        <v>164</v>
      </c>
      <c r="AY474" s="14" t="s">
        <v>157</v>
      </c>
      <c r="BE474" s="155">
        <f t="shared" si="164"/>
        <v>0</v>
      </c>
      <c r="BF474" s="155">
        <f t="shared" si="165"/>
        <v>0</v>
      </c>
      <c r="BG474" s="155">
        <f t="shared" si="166"/>
        <v>0</v>
      </c>
      <c r="BH474" s="155">
        <f t="shared" si="167"/>
        <v>0</v>
      </c>
      <c r="BI474" s="155">
        <f t="shared" si="168"/>
        <v>0</v>
      </c>
      <c r="BJ474" s="14" t="s">
        <v>164</v>
      </c>
      <c r="BK474" s="155">
        <f t="shared" si="169"/>
        <v>0</v>
      </c>
      <c r="BL474" s="14" t="s">
        <v>223</v>
      </c>
      <c r="BM474" s="154" t="s">
        <v>1685</v>
      </c>
    </row>
    <row r="475" spans="1:65" s="2" customFormat="1" ht="21.75" customHeight="1">
      <c r="A475" s="29"/>
      <c r="B475" s="141"/>
      <c r="C475" s="142" t="s">
        <v>1686</v>
      </c>
      <c r="D475" s="142" t="s">
        <v>159</v>
      </c>
      <c r="E475" s="143" t="s">
        <v>1687</v>
      </c>
      <c r="F475" s="144" t="s">
        <v>1688</v>
      </c>
      <c r="G475" s="145" t="s">
        <v>162</v>
      </c>
      <c r="H475" s="146">
        <v>178.78</v>
      </c>
      <c r="I475" s="147"/>
      <c r="J475" s="148">
        <f t="shared" si="160"/>
        <v>0</v>
      </c>
      <c r="K475" s="149"/>
      <c r="L475" s="30"/>
      <c r="M475" s="150" t="s">
        <v>1</v>
      </c>
      <c r="N475" s="151" t="s">
        <v>42</v>
      </c>
      <c r="O475" s="55"/>
      <c r="P475" s="152">
        <f t="shared" si="161"/>
        <v>0</v>
      </c>
      <c r="Q475" s="152">
        <v>0.00455</v>
      </c>
      <c r="R475" s="152">
        <f t="shared" si="162"/>
        <v>0.8134490000000001</v>
      </c>
      <c r="S475" s="152">
        <v>0</v>
      </c>
      <c r="T475" s="153">
        <f t="shared" si="163"/>
        <v>0</v>
      </c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R475" s="154" t="s">
        <v>223</v>
      </c>
      <c r="AT475" s="154" t="s">
        <v>159</v>
      </c>
      <c r="AU475" s="154" t="s">
        <v>164</v>
      </c>
      <c r="AY475" s="14" t="s">
        <v>157</v>
      </c>
      <c r="BE475" s="155">
        <f t="shared" si="164"/>
        <v>0</v>
      </c>
      <c r="BF475" s="155">
        <f t="shared" si="165"/>
        <v>0</v>
      </c>
      <c r="BG475" s="155">
        <f t="shared" si="166"/>
        <v>0</v>
      </c>
      <c r="BH475" s="155">
        <f t="shared" si="167"/>
        <v>0</v>
      </c>
      <c r="BI475" s="155">
        <f t="shared" si="168"/>
        <v>0</v>
      </c>
      <c r="BJ475" s="14" t="s">
        <v>164</v>
      </c>
      <c r="BK475" s="155">
        <f t="shared" si="169"/>
        <v>0</v>
      </c>
      <c r="BL475" s="14" t="s">
        <v>223</v>
      </c>
      <c r="BM475" s="154" t="s">
        <v>1689</v>
      </c>
    </row>
    <row r="476" spans="1:65" s="2" customFormat="1" ht="21.75" customHeight="1">
      <c r="A476" s="29"/>
      <c r="B476" s="141"/>
      <c r="C476" s="142" t="s">
        <v>1690</v>
      </c>
      <c r="D476" s="142" t="s">
        <v>159</v>
      </c>
      <c r="E476" s="143" t="s">
        <v>1691</v>
      </c>
      <c r="F476" s="144" t="s">
        <v>1692</v>
      </c>
      <c r="G476" s="145" t="s">
        <v>168</v>
      </c>
      <c r="H476" s="146">
        <v>20</v>
      </c>
      <c r="I476" s="147"/>
      <c r="J476" s="148">
        <f t="shared" si="160"/>
        <v>0</v>
      </c>
      <c r="K476" s="149"/>
      <c r="L476" s="30"/>
      <c r="M476" s="150" t="s">
        <v>1</v>
      </c>
      <c r="N476" s="151" t="s">
        <v>42</v>
      </c>
      <c r="O476" s="55"/>
      <c r="P476" s="152">
        <f t="shared" si="161"/>
        <v>0</v>
      </c>
      <c r="Q476" s="152">
        <v>0.0002</v>
      </c>
      <c r="R476" s="152">
        <f t="shared" si="162"/>
        <v>0.004</v>
      </c>
      <c r="S476" s="152">
        <v>0</v>
      </c>
      <c r="T476" s="153">
        <f t="shared" si="163"/>
        <v>0</v>
      </c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R476" s="154" t="s">
        <v>223</v>
      </c>
      <c r="AT476" s="154" t="s">
        <v>159</v>
      </c>
      <c r="AU476" s="154" t="s">
        <v>164</v>
      </c>
      <c r="AY476" s="14" t="s">
        <v>157</v>
      </c>
      <c r="BE476" s="155">
        <f t="shared" si="164"/>
        <v>0</v>
      </c>
      <c r="BF476" s="155">
        <f t="shared" si="165"/>
        <v>0</v>
      </c>
      <c r="BG476" s="155">
        <f t="shared" si="166"/>
        <v>0</v>
      </c>
      <c r="BH476" s="155">
        <f t="shared" si="167"/>
        <v>0</v>
      </c>
      <c r="BI476" s="155">
        <f t="shared" si="168"/>
        <v>0</v>
      </c>
      <c r="BJ476" s="14" t="s">
        <v>164</v>
      </c>
      <c r="BK476" s="155">
        <f t="shared" si="169"/>
        <v>0</v>
      </c>
      <c r="BL476" s="14" t="s">
        <v>223</v>
      </c>
      <c r="BM476" s="154" t="s">
        <v>1693</v>
      </c>
    </row>
    <row r="477" spans="1:65" s="2" customFormat="1" ht="21.75" customHeight="1">
      <c r="A477" s="29"/>
      <c r="B477" s="141"/>
      <c r="C477" s="156" t="s">
        <v>1694</v>
      </c>
      <c r="D477" s="156" t="s">
        <v>176</v>
      </c>
      <c r="E477" s="157" t="s">
        <v>1695</v>
      </c>
      <c r="F477" s="158" t="s">
        <v>1696</v>
      </c>
      <c r="G477" s="159" t="s">
        <v>168</v>
      </c>
      <c r="H477" s="160">
        <v>22</v>
      </c>
      <c r="I477" s="161"/>
      <c r="J477" s="162">
        <f t="shared" si="160"/>
        <v>0</v>
      </c>
      <c r="K477" s="163"/>
      <c r="L477" s="164"/>
      <c r="M477" s="165" t="s">
        <v>1</v>
      </c>
      <c r="N477" s="166" t="s">
        <v>42</v>
      </c>
      <c r="O477" s="55"/>
      <c r="P477" s="152">
        <f t="shared" si="161"/>
        <v>0</v>
      </c>
      <c r="Q477" s="152">
        <v>0.00021</v>
      </c>
      <c r="R477" s="152">
        <f t="shared" si="162"/>
        <v>0.00462</v>
      </c>
      <c r="S477" s="152">
        <v>0</v>
      </c>
      <c r="T477" s="153">
        <f t="shared" si="163"/>
        <v>0</v>
      </c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R477" s="154" t="s">
        <v>286</v>
      </c>
      <c r="AT477" s="154" t="s">
        <v>176</v>
      </c>
      <c r="AU477" s="154" t="s">
        <v>164</v>
      </c>
      <c r="AY477" s="14" t="s">
        <v>157</v>
      </c>
      <c r="BE477" s="155">
        <f t="shared" si="164"/>
        <v>0</v>
      </c>
      <c r="BF477" s="155">
        <f t="shared" si="165"/>
        <v>0</v>
      </c>
      <c r="BG477" s="155">
        <f t="shared" si="166"/>
        <v>0</v>
      </c>
      <c r="BH477" s="155">
        <f t="shared" si="167"/>
        <v>0</v>
      </c>
      <c r="BI477" s="155">
        <f t="shared" si="168"/>
        <v>0</v>
      </c>
      <c r="BJ477" s="14" t="s">
        <v>164</v>
      </c>
      <c r="BK477" s="155">
        <f t="shared" si="169"/>
        <v>0</v>
      </c>
      <c r="BL477" s="14" t="s">
        <v>223</v>
      </c>
      <c r="BM477" s="154" t="s">
        <v>1697</v>
      </c>
    </row>
    <row r="478" spans="1:65" s="2" customFormat="1" ht="21.75" customHeight="1">
      <c r="A478" s="29"/>
      <c r="B478" s="141"/>
      <c r="C478" s="142" t="s">
        <v>1698</v>
      </c>
      <c r="D478" s="142" t="s">
        <v>159</v>
      </c>
      <c r="E478" s="143" t="s">
        <v>1699</v>
      </c>
      <c r="F478" s="144" t="s">
        <v>1700</v>
      </c>
      <c r="G478" s="145" t="s">
        <v>168</v>
      </c>
      <c r="H478" s="146">
        <v>60</v>
      </c>
      <c r="I478" s="147"/>
      <c r="J478" s="148">
        <f t="shared" si="160"/>
        <v>0</v>
      </c>
      <c r="K478" s="149"/>
      <c r="L478" s="30"/>
      <c r="M478" s="150" t="s">
        <v>1</v>
      </c>
      <c r="N478" s="151" t="s">
        <v>42</v>
      </c>
      <c r="O478" s="55"/>
      <c r="P478" s="152">
        <f t="shared" si="161"/>
        <v>0</v>
      </c>
      <c r="Q478" s="152">
        <v>0.00153</v>
      </c>
      <c r="R478" s="152">
        <f t="shared" si="162"/>
        <v>0.09179999999999999</v>
      </c>
      <c r="S478" s="152">
        <v>0</v>
      </c>
      <c r="T478" s="153">
        <f t="shared" si="163"/>
        <v>0</v>
      </c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R478" s="154" t="s">
        <v>223</v>
      </c>
      <c r="AT478" s="154" t="s">
        <v>159</v>
      </c>
      <c r="AU478" s="154" t="s">
        <v>164</v>
      </c>
      <c r="AY478" s="14" t="s">
        <v>157</v>
      </c>
      <c r="BE478" s="155">
        <f t="shared" si="164"/>
        <v>0</v>
      </c>
      <c r="BF478" s="155">
        <f t="shared" si="165"/>
        <v>0</v>
      </c>
      <c r="BG478" s="155">
        <f t="shared" si="166"/>
        <v>0</v>
      </c>
      <c r="BH478" s="155">
        <f t="shared" si="167"/>
        <v>0</v>
      </c>
      <c r="BI478" s="155">
        <f t="shared" si="168"/>
        <v>0</v>
      </c>
      <c r="BJ478" s="14" t="s">
        <v>164</v>
      </c>
      <c r="BK478" s="155">
        <f t="shared" si="169"/>
        <v>0</v>
      </c>
      <c r="BL478" s="14" t="s">
        <v>223</v>
      </c>
      <c r="BM478" s="154" t="s">
        <v>1701</v>
      </c>
    </row>
    <row r="479" spans="1:65" s="2" customFormat="1" ht="21.75" customHeight="1">
      <c r="A479" s="29"/>
      <c r="B479" s="141"/>
      <c r="C479" s="142" t="s">
        <v>1702</v>
      </c>
      <c r="D479" s="142" t="s">
        <v>159</v>
      </c>
      <c r="E479" s="143" t="s">
        <v>1703</v>
      </c>
      <c r="F479" s="144" t="s">
        <v>1704</v>
      </c>
      <c r="G479" s="145" t="s">
        <v>168</v>
      </c>
      <c r="H479" s="146">
        <v>67.2</v>
      </c>
      <c r="I479" s="147"/>
      <c r="J479" s="148">
        <f t="shared" si="160"/>
        <v>0</v>
      </c>
      <c r="K479" s="149"/>
      <c r="L479" s="30"/>
      <c r="M479" s="150" t="s">
        <v>1</v>
      </c>
      <c r="N479" s="151" t="s">
        <v>42</v>
      </c>
      <c r="O479" s="55"/>
      <c r="P479" s="152">
        <f t="shared" si="161"/>
        <v>0</v>
      </c>
      <c r="Q479" s="152">
        <v>0.00102</v>
      </c>
      <c r="R479" s="152">
        <f t="shared" si="162"/>
        <v>0.06854400000000001</v>
      </c>
      <c r="S479" s="152">
        <v>0</v>
      </c>
      <c r="T479" s="153">
        <f t="shared" si="163"/>
        <v>0</v>
      </c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R479" s="154" t="s">
        <v>223</v>
      </c>
      <c r="AT479" s="154" t="s">
        <v>159</v>
      </c>
      <c r="AU479" s="154" t="s">
        <v>164</v>
      </c>
      <c r="AY479" s="14" t="s">
        <v>157</v>
      </c>
      <c r="BE479" s="155">
        <f t="shared" si="164"/>
        <v>0</v>
      </c>
      <c r="BF479" s="155">
        <f t="shared" si="165"/>
        <v>0</v>
      </c>
      <c r="BG479" s="155">
        <f t="shared" si="166"/>
        <v>0</v>
      </c>
      <c r="BH479" s="155">
        <f t="shared" si="167"/>
        <v>0</v>
      </c>
      <c r="BI479" s="155">
        <f t="shared" si="168"/>
        <v>0</v>
      </c>
      <c r="BJ479" s="14" t="s">
        <v>164</v>
      </c>
      <c r="BK479" s="155">
        <f t="shared" si="169"/>
        <v>0</v>
      </c>
      <c r="BL479" s="14" t="s">
        <v>223</v>
      </c>
      <c r="BM479" s="154" t="s">
        <v>1705</v>
      </c>
    </row>
    <row r="480" spans="1:65" s="2" customFormat="1" ht="21.75" customHeight="1">
      <c r="A480" s="29"/>
      <c r="B480" s="141"/>
      <c r="C480" s="156" t="s">
        <v>1706</v>
      </c>
      <c r="D480" s="156" t="s">
        <v>176</v>
      </c>
      <c r="E480" s="157" t="s">
        <v>1707</v>
      </c>
      <c r="F480" s="158" t="s">
        <v>1708</v>
      </c>
      <c r="G480" s="159" t="s">
        <v>162</v>
      </c>
      <c r="H480" s="160">
        <v>29.534</v>
      </c>
      <c r="I480" s="161"/>
      <c r="J480" s="162">
        <f t="shared" si="160"/>
        <v>0</v>
      </c>
      <c r="K480" s="163"/>
      <c r="L480" s="164"/>
      <c r="M480" s="165" t="s">
        <v>1</v>
      </c>
      <c r="N480" s="166" t="s">
        <v>42</v>
      </c>
      <c r="O480" s="55"/>
      <c r="P480" s="152">
        <f t="shared" si="161"/>
        <v>0</v>
      </c>
      <c r="Q480" s="152">
        <v>0.018</v>
      </c>
      <c r="R480" s="152">
        <f t="shared" si="162"/>
        <v>0.531612</v>
      </c>
      <c r="S480" s="152">
        <v>0</v>
      </c>
      <c r="T480" s="153">
        <f t="shared" si="163"/>
        <v>0</v>
      </c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R480" s="154" t="s">
        <v>286</v>
      </c>
      <c r="AT480" s="154" t="s">
        <v>176</v>
      </c>
      <c r="AU480" s="154" t="s">
        <v>164</v>
      </c>
      <c r="AY480" s="14" t="s">
        <v>157</v>
      </c>
      <c r="BE480" s="155">
        <f t="shared" si="164"/>
        <v>0</v>
      </c>
      <c r="BF480" s="155">
        <f t="shared" si="165"/>
        <v>0</v>
      </c>
      <c r="BG480" s="155">
        <f t="shared" si="166"/>
        <v>0</v>
      </c>
      <c r="BH480" s="155">
        <f t="shared" si="167"/>
        <v>0</v>
      </c>
      <c r="BI480" s="155">
        <f t="shared" si="168"/>
        <v>0</v>
      </c>
      <c r="BJ480" s="14" t="s">
        <v>164</v>
      </c>
      <c r="BK480" s="155">
        <f t="shared" si="169"/>
        <v>0</v>
      </c>
      <c r="BL480" s="14" t="s">
        <v>223</v>
      </c>
      <c r="BM480" s="154" t="s">
        <v>1709</v>
      </c>
    </row>
    <row r="481" spans="1:65" s="2" customFormat="1" ht="21.75" customHeight="1">
      <c r="A481" s="29"/>
      <c r="B481" s="141"/>
      <c r="C481" s="142" t="s">
        <v>1710</v>
      </c>
      <c r="D481" s="142" t="s">
        <v>159</v>
      </c>
      <c r="E481" s="143" t="s">
        <v>1711</v>
      </c>
      <c r="F481" s="144" t="s">
        <v>1712</v>
      </c>
      <c r="G481" s="145" t="s">
        <v>168</v>
      </c>
      <c r="H481" s="146">
        <v>22</v>
      </c>
      <c r="I481" s="147"/>
      <c r="J481" s="148">
        <f t="shared" si="160"/>
        <v>0</v>
      </c>
      <c r="K481" s="149"/>
      <c r="L481" s="30"/>
      <c r="M481" s="150" t="s">
        <v>1</v>
      </c>
      <c r="N481" s="151" t="s">
        <v>42</v>
      </c>
      <c r="O481" s="55"/>
      <c r="P481" s="152">
        <f t="shared" si="161"/>
        <v>0</v>
      </c>
      <c r="Q481" s="152">
        <v>0.00043</v>
      </c>
      <c r="R481" s="152">
        <f t="shared" si="162"/>
        <v>0.00946</v>
      </c>
      <c r="S481" s="152">
        <v>0</v>
      </c>
      <c r="T481" s="153">
        <f t="shared" si="163"/>
        <v>0</v>
      </c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R481" s="154" t="s">
        <v>223</v>
      </c>
      <c r="AT481" s="154" t="s">
        <v>159</v>
      </c>
      <c r="AU481" s="154" t="s">
        <v>164</v>
      </c>
      <c r="AY481" s="14" t="s">
        <v>157</v>
      </c>
      <c r="BE481" s="155">
        <f t="shared" si="164"/>
        <v>0</v>
      </c>
      <c r="BF481" s="155">
        <f t="shared" si="165"/>
        <v>0</v>
      </c>
      <c r="BG481" s="155">
        <f t="shared" si="166"/>
        <v>0</v>
      </c>
      <c r="BH481" s="155">
        <f t="shared" si="167"/>
        <v>0</v>
      </c>
      <c r="BI481" s="155">
        <f t="shared" si="168"/>
        <v>0</v>
      </c>
      <c r="BJ481" s="14" t="s">
        <v>164</v>
      </c>
      <c r="BK481" s="155">
        <f t="shared" si="169"/>
        <v>0</v>
      </c>
      <c r="BL481" s="14" t="s">
        <v>223</v>
      </c>
      <c r="BM481" s="154" t="s">
        <v>1713</v>
      </c>
    </row>
    <row r="482" spans="1:65" s="2" customFormat="1" ht="21.75" customHeight="1">
      <c r="A482" s="29"/>
      <c r="B482" s="141"/>
      <c r="C482" s="156" t="s">
        <v>1714</v>
      </c>
      <c r="D482" s="156" t="s">
        <v>176</v>
      </c>
      <c r="E482" s="157" t="s">
        <v>1715</v>
      </c>
      <c r="F482" s="158" t="s">
        <v>1716</v>
      </c>
      <c r="G482" s="159" t="s">
        <v>289</v>
      </c>
      <c r="H482" s="160">
        <v>73.334</v>
      </c>
      <c r="I482" s="161"/>
      <c r="J482" s="162">
        <f t="shared" si="160"/>
        <v>0</v>
      </c>
      <c r="K482" s="163"/>
      <c r="L482" s="164"/>
      <c r="M482" s="165" t="s">
        <v>1</v>
      </c>
      <c r="N482" s="166" t="s">
        <v>42</v>
      </c>
      <c r="O482" s="55"/>
      <c r="P482" s="152">
        <f t="shared" si="161"/>
        <v>0</v>
      </c>
      <c r="Q482" s="152">
        <v>0.00047</v>
      </c>
      <c r="R482" s="152">
        <f t="shared" si="162"/>
        <v>0.03446698</v>
      </c>
      <c r="S482" s="152">
        <v>0</v>
      </c>
      <c r="T482" s="153">
        <f t="shared" si="163"/>
        <v>0</v>
      </c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R482" s="154" t="s">
        <v>286</v>
      </c>
      <c r="AT482" s="154" t="s">
        <v>176</v>
      </c>
      <c r="AU482" s="154" t="s">
        <v>164</v>
      </c>
      <c r="AY482" s="14" t="s">
        <v>157</v>
      </c>
      <c r="BE482" s="155">
        <f t="shared" si="164"/>
        <v>0</v>
      </c>
      <c r="BF482" s="155">
        <f t="shared" si="165"/>
        <v>0</v>
      </c>
      <c r="BG482" s="155">
        <f t="shared" si="166"/>
        <v>0</v>
      </c>
      <c r="BH482" s="155">
        <f t="shared" si="167"/>
        <v>0</v>
      </c>
      <c r="BI482" s="155">
        <f t="shared" si="168"/>
        <v>0</v>
      </c>
      <c r="BJ482" s="14" t="s">
        <v>164</v>
      </c>
      <c r="BK482" s="155">
        <f t="shared" si="169"/>
        <v>0</v>
      </c>
      <c r="BL482" s="14" t="s">
        <v>223</v>
      </c>
      <c r="BM482" s="154" t="s">
        <v>1717</v>
      </c>
    </row>
    <row r="483" spans="1:65" s="2" customFormat="1" ht="21.75" customHeight="1">
      <c r="A483" s="29"/>
      <c r="B483" s="141"/>
      <c r="C483" s="142" t="s">
        <v>1718</v>
      </c>
      <c r="D483" s="142" t="s">
        <v>159</v>
      </c>
      <c r="E483" s="143" t="s">
        <v>1719</v>
      </c>
      <c r="F483" s="144" t="s">
        <v>1720</v>
      </c>
      <c r="G483" s="145" t="s">
        <v>168</v>
      </c>
      <c r="H483" s="146">
        <v>90.282</v>
      </c>
      <c r="I483" s="147"/>
      <c r="J483" s="148">
        <f t="shared" si="160"/>
        <v>0</v>
      </c>
      <c r="K483" s="149"/>
      <c r="L483" s="30"/>
      <c r="M483" s="150" t="s">
        <v>1</v>
      </c>
      <c r="N483" s="151" t="s">
        <v>42</v>
      </c>
      <c r="O483" s="55"/>
      <c r="P483" s="152">
        <f t="shared" si="161"/>
        <v>0</v>
      </c>
      <c r="Q483" s="152">
        <v>0.00043</v>
      </c>
      <c r="R483" s="152">
        <f t="shared" si="162"/>
        <v>0.038821259999999996</v>
      </c>
      <c r="S483" s="152">
        <v>0</v>
      </c>
      <c r="T483" s="153">
        <f t="shared" si="163"/>
        <v>0</v>
      </c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R483" s="154" t="s">
        <v>223</v>
      </c>
      <c r="AT483" s="154" t="s">
        <v>159</v>
      </c>
      <c r="AU483" s="154" t="s">
        <v>164</v>
      </c>
      <c r="AY483" s="14" t="s">
        <v>157</v>
      </c>
      <c r="BE483" s="155">
        <f t="shared" si="164"/>
        <v>0</v>
      </c>
      <c r="BF483" s="155">
        <f t="shared" si="165"/>
        <v>0</v>
      </c>
      <c r="BG483" s="155">
        <f t="shared" si="166"/>
        <v>0</v>
      </c>
      <c r="BH483" s="155">
        <f t="shared" si="167"/>
        <v>0</v>
      </c>
      <c r="BI483" s="155">
        <f t="shared" si="168"/>
        <v>0</v>
      </c>
      <c r="BJ483" s="14" t="s">
        <v>164</v>
      </c>
      <c r="BK483" s="155">
        <f t="shared" si="169"/>
        <v>0</v>
      </c>
      <c r="BL483" s="14" t="s">
        <v>223</v>
      </c>
      <c r="BM483" s="154" t="s">
        <v>1721</v>
      </c>
    </row>
    <row r="484" spans="1:65" s="2" customFormat="1" ht="21.75" customHeight="1">
      <c r="A484" s="29"/>
      <c r="B484" s="141"/>
      <c r="C484" s="156" t="s">
        <v>1722</v>
      </c>
      <c r="D484" s="156" t="s">
        <v>176</v>
      </c>
      <c r="E484" s="157" t="s">
        <v>1715</v>
      </c>
      <c r="F484" s="158" t="s">
        <v>1716</v>
      </c>
      <c r="G484" s="159" t="s">
        <v>289</v>
      </c>
      <c r="H484" s="160">
        <v>300.94</v>
      </c>
      <c r="I484" s="161"/>
      <c r="J484" s="162">
        <f t="shared" si="160"/>
        <v>0</v>
      </c>
      <c r="K484" s="163"/>
      <c r="L484" s="164"/>
      <c r="M484" s="165" t="s">
        <v>1</v>
      </c>
      <c r="N484" s="166" t="s">
        <v>42</v>
      </c>
      <c r="O484" s="55"/>
      <c r="P484" s="152">
        <f t="shared" si="161"/>
        <v>0</v>
      </c>
      <c r="Q484" s="152">
        <v>0.00047</v>
      </c>
      <c r="R484" s="152">
        <f t="shared" si="162"/>
        <v>0.1414418</v>
      </c>
      <c r="S484" s="152">
        <v>0</v>
      </c>
      <c r="T484" s="153">
        <f t="shared" si="163"/>
        <v>0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R484" s="154" t="s">
        <v>286</v>
      </c>
      <c r="AT484" s="154" t="s">
        <v>176</v>
      </c>
      <c r="AU484" s="154" t="s">
        <v>164</v>
      </c>
      <c r="AY484" s="14" t="s">
        <v>157</v>
      </c>
      <c r="BE484" s="155">
        <f t="shared" si="164"/>
        <v>0</v>
      </c>
      <c r="BF484" s="155">
        <f t="shared" si="165"/>
        <v>0</v>
      </c>
      <c r="BG484" s="155">
        <f t="shared" si="166"/>
        <v>0</v>
      </c>
      <c r="BH484" s="155">
        <f t="shared" si="167"/>
        <v>0</v>
      </c>
      <c r="BI484" s="155">
        <f t="shared" si="168"/>
        <v>0</v>
      </c>
      <c r="BJ484" s="14" t="s">
        <v>164</v>
      </c>
      <c r="BK484" s="155">
        <f t="shared" si="169"/>
        <v>0</v>
      </c>
      <c r="BL484" s="14" t="s">
        <v>223</v>
      </c>
      <c r="BM484" s="154" t="s">
        <v>1723</v>
      </c>
    </row>
    <row r="485" spans="1:65" s="2" customFormat="1" ht="21.75" customHeight="1">
      <c r="A485" s="29"/>
      <c r="B485" s="141"/>
      <c r="C485" s="142" t="s">
        <v>1724</v>
      </c>
      <c r="D485" s="142" t="s">
        <v>159</v>
      </c>
      <c r="E485" s="143" t="s">
        <v>1725</v>
      </c>
      <c r="F485" s="144" t="s">
        <v>1726</v>
      </c>
      <c r="G485" s="145" t="s">
        <v>162</v>
      </c>
      <c r="H485" s="146">
        <v>178.78</v>
      </c>
      <c r="I485" s="147"/>
      <c r="J485" s="148">
        <f t="shared" si="160"/>
        <v>0</v>
      </c>
      <c r="K485" s="149"/>
      <c r="L485" s="30"/>
      <c r="M485" s="150" t="s">
        <v>1</v>
      </c>
      <c r="N485" s="151" t="s">
        <v>42</v>
      </c>
      <c r="O485" s="55"/>
      <c r="P485" s="152">
        <f t="shared" si="161"/>
        <v>0</v>
      </c>
      <c r="Q485" s="152">
        <v>0.0063</v>
      </c>
      <c r="R485" s="152">
        <f t="shared" si="162"/>
        <v>1.126314</v>
      </c>
      <c r="S485" s="152">
        <v>0</v>
      </c>
      <c r="T485" s="153">
        <f t="shared" si="163"/>
        <v>0</v>
      </c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R485" s="154" t="s">
        <v>223</v>
      </c>
      <c r="AT485" s="154" t="s">
        <v>159</v>
      </c>
      <c r="AU485" s="154" t="s">
        <v>164</v>
      </c>
      <c r="AY485" s="14" t="s">
        <v>157</v>
      </c>
      <c r="BE485" s="155">
        <f t="shared" si="164"/>
        <v>0</v>
      </c>
      <c r="BF485" s="155">
        <f t="shared" si="165"/>
        <v>0</v>
      </c>
      <c r="BG485" s="155">
        <f t="shared" si="166"/>
        <v>0</v>
      </c>
      <c r="BH485" s="155">
        <f t="shared" si="167"/>
        <v>0</v>
      </c>
      <c r="BI485" s="155">
        <f t="shared" si="168"/>
        <v>0</v>
      </c>
      <c r="BJ485" s="14" t="s">
        <v>164</v>
      </c>
      <c r="BK485" s="155">
        <f t="shared" si="169"/>
        <v>0</v>
      </c>
      <c r="BL485" s="14" t="s">
        <v>223</v>
      </c>
      <c r="BM485" s="154" t="s">
        <v>1727</v>
      </c>
    </row>
    <row r="486" spans="1:65" s="2" customFormat="1" ht="21.75" customHeight="1">
      <c r="A486" s="29"/>
      <c r="B486" s="141"/>
      <c r="C486" s="156" t="s">
        <v>1728</v>
      </c>
      <c r="D486" s="156" t="s">
        <v>176</v>
      </c>
      <c r="E486" s="157" t="s">
        <v>1707</v>
      </c>
      <c r="F486" s="158" t="s">
        <v>1708</v>
      </c>
      <c r="G486" s="159" t="s">
        <v>162</v>
      </c>
      <c r="H486" s="160">
        <v>196.658</v>
      </c>
      <c r="I486" s="161"/>
      <c r="J486" s="162">
        <f t="shared" si="160"/>
        <v>0</v>
      </c>
      <c r="K486" s="163"/>
      <c r="L486" s="164"/>
      <c r="M486" s="165" t="s">
        <v>1</v>
      </c>
      <c r="N486" s="166" t="s">
        <v>42</v>
      </c>
      <c r="O486" s="55"/>
      <c r="P486" s="152">
        <f t="shared" si="161"/>
        <v>0</v>
      </c>
      <c r="Q486" s="152">
        <v>0.018</v>
      </c>
      <c r="R486" s="152">
        <f t="shared" si="162"/>
        <v>3.5398439999999995</v>
      </c>
      <c r="S486" s="152">
        <v>0</v>
      </c>
      <c r="T486" s="153">
        <f t="shared" si="163"/>
        <v>0</v>
      </c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R486" s="154" t="s">
        <v>286</v>
      </c>
      <c r="AT486" s="154" t="s">
        <v>176</v>
      </c>
      <c r="AU486" s="154" t="s">
        <v>164</v>
      </c>
      <c r="AY486" s="14" t="s">
        <v>157</v>
      </c>
      <c r="BE486" s="155">
        <f t="shared" si="164"/>
        <v>0</v>
      </c>
      <c r="BF486" s="155">
        <f t="shared" si="165"/>
        <v>0</v>
      </c>
      <c r="BG486" s="155">
        <f t="shared" si="166"/>
        <v>0</v>
      </c>
      <c r="BH486" s="155">
        <f t="shared" si="167"/>
        <v>0</v>
      </c>
      <c r="BI486" s="155">
        <f t="shared" si="168"/>
        <v>0</v>
      </c>
      <c r="BJ486" s="14" t="s">
        <v>164</v>
      </c>
      <c r="BK486" s="155">
        <f t="shared" si="169"/>
        <v>0</v>
      </c>
      <c r="BL486" s="14" t="s">
        <v>223</v>
      </c>
      <c r="BM486" s="154" t="s">
        <v>1729</v>
      </c>
    </row>
    <row r="487" spans="1:65" s="2" customFormat="1" ht="33" customHeight="1">
      <c r="A487" s="29"/>
      <c r="B487" s="141"/>
      <c r="C487" s="142" t="s">
        <v>1730</v>
      </c>
      <c r="D487" s="142" t="s">
        <v>159</v>
      </c>
      <c r="E487" s="143" t="s">
        <v>1731</v>
      </c>
      <c r="F487" s="144" t="s">
        <v>1732</v>
      </c>
      <c r="G487" s="145" t="s">
        <v>162</v>
      </c>
      <c r="H487" s="146">
        <v>178.78</v>
      </c>
      <c r="I487" s="147"/>
      <c r="J487" s="148">
        <f t="shared" si="160"/>
        <v>0</v>
      </c>
      <c r="K487" s="149"/>
      <c r="L487" s="30"/>
      <c r="M487" s="150" t="s">
        <v>1</v>
      </c>
      <c r="N487" s="151" t="s">
        <v>42</v>
      </c>
      <c r="O487" s="55"/>
      <c r="P487" s="152">
        <f t="shared" si="161"/>
        <v>0</v>
      </c>
      <c r="Q487" s="152">
        <v>0</v>
      </c>
      <c r="R487" s="152">
        <f t="shared" si="162"/>
        <v>0</v>
      </c>
      <c r="S487" s="152">
        <v>0</v>
      </c>
      <c r="T487" s="153">
        <f t="shared" si="163"/>
        <v>0</v>
      </c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R487" s="154" t="s">
        <v>223</v>
      </c>
      <c r="AT487" s="154" t="s">
        <v>159</v>
      </c>
      <c r="AU487" s="154" t="s">
        <v>164</v>
      </c>
      <c r="AY487" s="14" t="s">
        <v>157</v>
      </c>
      <c r="BE487" s="155">
        <f t="shared" si="164"/>
        <v>0</v>
      </c>
      <c r="BF487" s="155">
        <f t="shared" si="165"/>
        <v>0</v>
      </c>
      <c r="BG487" s="155">
        <f t="shared" si="166"/>
        <v>0</v>
      </c>
      <c r="BH487" s="155">
        <f t="shared" si="167"/>
        <v>0</v>
      </c>
      <c r="BI487" s="155">
        <f t="shared" si="168"/>
        <v>0</v>
      </c>
      <c r="BJ487" s="14" t="s">
        <v>164</v>
      </c>
      <c r="BK487" s="155">
        <f t="shared" si="169"/>
        <v>0</v>
      </c>
      <c r="BL487" s="14" t="s">
        <v>223</v>
      </c>
      <c r="BM487" s="154" t="s">
        <v>1733</v>
      </c>
    </row>
    <row r="488" spans="1:65" s="2" customFormat="1" ht="21.75" customHeight="1">
      <c r="A488" s="29"/>
      <c r="B488" s="141"/>
      <c r="C488" s="142" t="s">
        <v>1734</v>
      </c>
      <c r="D488" s="142" t="s">
        <v>159</v>
      </c>
      <c r="E488" s="143" t="s">
        <v>1735</v>
      </c>
      <c r="F488" s="144" t="s">
        <v>1736</v>
      </c>
      <c r="G488" s="145" t="s">
        <v>162</v>
      </c>
      <c r="H488" s="146">
        <v>60.61</v>
      </c>
      <c r="I488" s="147"/>
      <c r="J488" s="148">
        <f t="shared" si="160"/>
        <v>0</v>
      </c>
      <c r="K488" s="149"/>
      <c r="L488" s="30"/>
      <c r="M488" s="150" t="s">
        <v>1</v>
      </c>
      <c r="N488" s="151" t="s">
        <v>42</v>
      </c>
      <c r="O488" s="55"/>
      <c r="P488" s="152">
        <f t="shared" si="161"/>
        <v>0</v>
      </c>
      <c r="Q488" s="152">
        <v>0.0015</v>
      </c>
      <c r="R488" s="152">
        <f t="shared" si="162"/>
        <v>0.090915</v>
      </c>
      <c r="S488" s="152">
        <v>0</v>
      </c>
      <c r="T488" s="153">
        <f t="shared" si="163"/>
        <v>0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R488" s="154" t="s">
        <v>223</v>
      </c>
      <c r="AT488" s="154" t="s">
        <v>159</v>
      </c>
      <c r="AU488" s="154" t="s">
        <v>164</v>
      </c>
      <c r="AY488" s="14" t="s">
        <v>157</v>
      </c>
      <c r="BE488" s="155">
        <f t="shared" si="164"/>
        <v>0</v>
      </c>
      <c r="BF488" s="155">
        <f t="shared" si="165"/>
        <v>0</v>
      </c>
      <c r="BG488" s="155">
        <f t="shared" si="166"/>
        <v>0</v>
      </c>
      <c r="BH488" s="155">
        <f t="shared" si="167"/>
        <v>0</v>
      </c>
      <c r="BI488" s="155">
        <f t="shared" si="168"/>
        <v>0</v>
      </c>
      <c r="BJ488" s="14" t="s">
        <v>164</v>
      </c>
      <c r="BK488" s="155">
        <f t="shared" si="169"/>
        <v>0</v>
      </c>
      <c r="BL488" s="14" t="s">
        <v>223</v>
      </c>
      <c r="BM488" s="154" t="s">
        <v>1737</v>
      </c>
    </row>
    <row r="489" spans="1:65" s="2" customFormat="1" ht="21.75" customHeight="1">
      <c r="A489" s="29"/>
      <c r="B489" s="141"/>
      <c r="C489" s="142" t="s">
        <v>1738</v>
      </c>
      <c r="D489" s="142" t="s">
        <v>159</v>
      </c>
      <c r="E489" s="143" t="s">
        <v>1739</v>
      </c>
      <c r="F489" s="144" t="s">
        <v>1740</v>
      </c>
      <c r="G489" s="145" t="s">
        <v>174</v>
      </c>
      <c r="H489" s="146">
        <v>6.549</v>
      </c>
      <c r="I489" s="147"/>
      <c r="J489" s="148">
        <f t="shared" si="160"/>
        <v>0</v>
      </c>
      <c r="K489" s="149"/>
      <c r="L489" s="30"/>
      <c r="M489" s="150" t="s">
        <v>1</v>
      </c>
      <c r="N489" s="151" t="s">
        <v>42</v>
      </c>
      <c r="O489" s="55"/>
      <c r="P489" s="152">
        <f t="shared" si="161"/>
        <v>0</v>
      </c>
      <c r="Q489" s="152">
        <v>0</v>
      </c>
      <c r="R489" s="152">
        <f t="shared" si="162"/>
        <v>0</v>
      </c>
      <c r="S489" s="152">
        <v>0</v>
      </c>
      <c r="T489" s="153">
        <f t="shared" si="163"/>
        <v>0</v>
      </c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R489" s="154" t="s">
        <v>223</v>
      </c>
      <c r="AT489" s="154" t="s">
        <v>159</v>
      </c>
      <c r="AU489" s="154" t="s">
        <v>164</v>
      </c>
      <c r="AY489" s="14" t="s">
        <v>157</v>
      </c>
      <c r="BE489" s="155">
        <f t="shared" si="164"/>
        <v>0</v>
      </c>
      <c r="BF489" s="155">
        <f t="shared" si="165"/>
        <v>0</v>
      </c>
      <c r="BG489" s="155">
        <f t="shared" si="166"/>
        <v>0</v>
      </c>
      <c r="BH489" s="155">
        <f t="shared" si="167"/>
        <v>0</v>
      </c>
      <c r="BI489" s="155">
        <f t="shared" si="168"/>
        <v>0</v>
      </c>
      <c r="BJ489" s="14" t="s">
        <v>164</v>
      </c>
      <c r="BK489" s="155">
        <f t="shared" si="169"/>
        <v>0</v>
      </c>
      <c r="BL489" s="14" t="s">
        <v>223</v>
      </c>
      <c r="BM489" s="154" t="s">
        <v>1741</v>
      </c>
    </row>
    <row r="490" spans="1:65" s="2" customFormat="1" ht="21.75" customHeight="1">
      <c r="A490" s="29"/>
      <c r="B490" s="141"/>
      <c r="C490" s="142" t="s">
        <v>1742</v>
      </c>
      <c r="D490" s="142" t="s">
        <v>159</v>
      </c>
      <c r="E490" s="143" t="s">
        <v>1743</v>
      </c>
      <c r="F490" s="144" t="s">
        <v>1744</v>
      </c>
      <c r="G490" s="145" t="s">
        <v>174</v>
      </c>
      <c r="H490" s="146">
        <v>6.549</v>
      </c>
      <c r="I490" s="147"/>
      <c r="J490" s="148">
        <f t="shared" si="160"/>
        <v>0</v>
      </c>
      <c r="K490" s="149"/>
      <c r="L490" s="30"/>
      <c r="M490" s="150" t="s">
        <v>1</v>
      </c>
      <c r="N490" s="151" t="s">
        <v>42</v>
      </c>
      <c r="O490" s="55"/>
      <c r="P490" s="152">
        <f t="shared" si="161"/>
        <v>0</v>
      </c>
      <c r="Q490" s="152">
        <v>0</v>
      </c>
      <c r="R490" s="152">
        <f t="shared" si="162"/>
        <v>0</v>
      </c>
      <c r="S490" s="152">
        <v>0</v>
      </c>
      <c r="T490" s="153">
        <f t="shared" si="163"/>
        <v>0</v>
      </c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R490" s="154" t="s">
        <v>223</v>
      </c>
      <c r="AT490" s="154" t="s">
        <v>159</v>
      </c>
      <c r="AU490" s="154" t="s">
        <v>164</v>
      </c>
      <c r="AY490" s="14" t="s">
        <v>157</v>
      </c>
      <c r="BE490" s="155">
        <f t="shared" si="164"/>
        <v>0</v>
      </c>
      <c r="BF490" s="155">
        <f t="shared" si="165"/>
        <v>0</v>
      </c>
      <c r="BG490" s="155">
        <f t="shared" si="166"/>
        <v>0</v>
      </c>
      <c r="BH490" s="155">
        <f t="shared" si="167"/>
        <v>0</v>
      </c>
      <c r="BI490" s="155">
        <f t="shared" si="168"/>
        <v>0</v>
      </c>
      <c r="BJ490" s="14" t="s">
        <v>164</v>
      </c>
      <c r="BK490" s="155">
        <f t="shared" si="169"/>
        <v>0</v>
      </c>
      <c r="BL490" s="14" t="s">
        <v>223</v>
      </c>
      <c r="BM490" s="154" t="s">
        <v>1745</v>
      </c>
    </row>
    <row r="491" spans="2:63" s="12" customFormat="1" ht="22.9" customHeight="1">
      <c r="B491" s="128"/>
      <c r="D491" s="129" t="s">
        <v>75</v>
      </c>
      <c r="E491" s="139" t="s">
        <v>508</v>
      </c>
      <c r="F491" s="139" t="s">
        <v>509</v>
      </c>
      <c r="I491" s="131"/>
      <c r="J491" s="140">
        <f>BK491</f>
        <v>0</v>
      </c>
      <c r="L491" s="128"/>
      <c r="M491" s="133"/>
      <c r="N491" s="134"/>
      <c r="O491" s="134"/>
      <c r="P491" s="135">
        <f>SUM(P492:P500)</f>
        <v>0</v>
      </c>
      <c r="Q491" s="134"/>
      <c r="R491" s="135">
        <f>SUM(R492:R500)</f>
        <v>1.6816846</v>
      </c>
      <c r="S491" s="134"/>
      <c r="T491" s="136">
        <f>SUM(T492:T500)</f>
        <v>0</v>
      </c>
      <c r="AR491" s="129" t="s">
        <v>164</v>
      </c>
      <c r="AT491" s="137" t="s">
        <v>75</v>
      </c>
      <c r="AU491" s="137" t="s">
        <v>84</v>
      </c>
      <c r="AY491" s="129" t="s">
        <v>157</v>
      </c>
      <c r="BK491" s="138">
        <f>SUM(BK492:BK500)</f>
        <v>0</v>
      </c>
    </row>
    <row r="492" spans="1:65" s="2" customFormat="1" ht="21.75" customHeight="1">
      <c r="A492" s="29"/>
      <c r="B492" s="141"/>
      <c r="C492" s="142" t="s">
        <v>1746</v>
      </c>
      <c r="D492" s="142" t="s">
        <v>159</v>
      </c>
      <c r="E492" s="143" t="s">
        <v>1747</v>
      </c>
      <c r="F492" s="144" t="s">
        <v>1748</v>
      </c>
      <c r="G492" s="145" t="s">
        <v>162</v>
      </c>
      <c r="H492" s="146">
        <v>386.21</v>
      </c>
      <c r="I492" s="147"/>
      <c r="J492" s="148">
        <f aca="true" t="shared" si="170" ref="J492:J500">ROUND(I492*H492,2)</f>
        <v>0</v>
      </c>
      <c r="K492" s="149"/>
      <c r="L492" s="30"/>
      <c r="M492" s="150" t="s">
        <v>1</v>
      </c>
      <c r="N492" s="151" t="s">
        <v>42</v>
      </c>
      <c r="O492" s="55"/>
      <c r="P492" s="152">
        <f aca="true" t="shared" si="171" ref="P492:P500">O492*H492</f>
        <v>0</v>
      </c>
      <c r="Q492" s="152">
        <v>0</v>
      </c>
      <c r="R492" s="152">
        <f aca="true" t="shared" si="172" ref="R492:R500">Q492*H492</f>
        <v>0</v>
      </c>
      <c r="S492" s="152">
        <v>0</v>
      </c>
      <c r="T492" s="153">
        <f aca="true" t="shared" si="173" ref="T492:T500">S492*H492</f>
        <v>0</v>
      </c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R492" s="154" t="s">
        <v>223</v>
      </c>
      <c r="AT492" s="154" t="s">
        <v>159</v>
      </c>
      <c r="AU492" s="154" t="s">
        <v>164</v>
      </c>
      <c r="AY492" s="14" t="s">
        <v>157</v>
      </c>
      <c r="BE492" s="155">
        <f aca="true" t="shared" si="174" ref="BE492:BE500">IF(N492="základní",J492,0)</f>
        <v>0</v>
      </c>
      <c r="BF492" s="155">
        <f aca="true" t="shared" si="175" ref="BF492:BF500">IF(N492="snížená",J492,0)</f>
        <v>0</v>
      </c>
      <c r="BG492" s="155">
        <f aca="true" t="shared" si="176" ref="BG492:BG500">IF(N492="zákl. přenesená",J492,0)</f>
        <v>0</v>
      </c>
      <c r="BH492" s="155">
        <f aca="true" t="shared" si="177" ref="BH492:BH500">IF(N492="sníž. přenesená",J492,0)</f>
        <v>0</v>
      </c>
      <c r="BI492" s="155">
        <f aca="true" t="shared" si="178" ref="BI492:BI500">IF(N492="nulová",J492,0)</f>
        <v>0</v>
      </c>
      <c r="BJ492" s="14" t="s">
        <v>164</v>
      </c>
      <c r="BK492" s="155">
        <f aca="true" t="shared" si="179" ref="BK492:BK500">ROUND(I492*H492,2)</f>
        <v>0</v>
      </c>
      <c r="BL492" s="14" t="s">
        <v>223</v>
      </c>
      <c r="BM492" s="154" t="s">
        <v>1749</v>
      </c>
    </row>
    <row r="493" spans="1:65" s="2" customFormat="1" ht="16.5" customHeight="1">
      <c r="A493" s="29"/>
      <c r="B493" s="141"/>
      <c r="C493" s="142" t="s">
        <v>1750</v>
      </c>
      <c r="D493" s="142" t="s">
        <v>159</v>
      </c>
      <c r="E493" s="143" t="s">
        <v>1751</v>
      </c>
      <c r="F493" s="144" t="s">
        <v>1752</v>
      </c>
      <c r="G493" s="145" t="s">
        <v>162</v>
      </c>
      <c r="H493" s="146">
        <v>386.21</v>
      </c>
      <c r="I493" s="147"/>
      <c r="J493" s="148">
        <f t="shared" si="170"/>
        <v>0</v>
      </c>
      <c r="K493" s="149"/>
      <c r="L493" s="30"/>
      <c r="M493" s="150" t="s">
        <v>1</v>
      </c>
      <c r="N493" s="151" t="s">
        <v>42</v>
      </c>
      <c r="O493" s="55"/>
      <c r="P493" s="152">
        <f t="shared" si="171"/>
        <v>0</v>
      </c>
      <c r="Q493" s="152">
        <v>0</v>
      </c>
      <c r="R493" s="152">
        <f t="shared" si="172"/>
        <v>0</v>
      </c>
      <c r="S493" s="152">
        <v>0</v>
      </c>
      <c r="T493" s="153">
        <f t="shared" si="173"/>
        <v>0</v>
      </c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R493" s="154" t="s">
        <v>223</v>
      </c>
      <c r="AT493" s="154" t="s">
        <v>159</v>
      </c>
      <c r="AU493" s="154" t="s">
        <v>164</v>
      </c>
      <c r="AY493" s="14" t="s">
        <v>157</v>
      </c>
      <c r="BE493" s="155">
        <f t="shared" si="174"/>
        <v>0</v>
      </c>
      <c r="BF493" s="155">
        <f t="shared" si="175"/>
        <v>0</v>
      </c>
      <c r="BG493" s="155">
        <f t="shared" si="176"/>
        <v>0</v>
      </c>
      <c r="BH493" s="155">
        <f t="shared" si="177"/>
        <v>0</v>
      </c>
      <c r="BI493" s="155">
        <f t="shared" si="178"/>
        <v>0</v>
      </c>
      <c r="BJ493" s="14" t="s">
        <v>164</v>
      </c>
      <c r="BK493" s="155">
        <f t="shared" si="179"/>
        <v>0</v>
      </c>
      <c r="BL493" s="14" t="s">
        <v>223</v>
      </c>
      <c r="BM493" s="154" t="s">
        <v>1753</v>
      </c>
    </row>
    <row r="494" spans="1:65" s="2" customFormat="1" ht="21.75" customHeight="1">
      <c r="A494" s="29"/>
      <c r="B494" s="141"/>
      <c r="C494" s="142" t="s">
        <v>1754</v>
      </c>
      <c r="D494" s="142" t="s">
        <v>159</v>
      </c>
      <c r="E494" s="143" t="s">
        <v>1755</v>
      </c>
      <c r="F494" s="144" t="s">
        <v>1756</v>
      </c>
      <c r="G494" s="145" t="s">
        <v>162</v>
      </c>
      <c r="H494" s="146">
        <v>386.21</v>
      </c>
      <c r="I494" s="147"/>
      <c r="J494" s="148">
        <f t="shared" si="170"/>
        <v>0</v>
      </c>
      <c r="K494" s="149"/>
      <c r="L494" s="30"/>
      <c r="M494" s="150" t="s">
        <v>1</v>
      </c>
      <c r="N494" s="151" t="s">
        <v>42</v>
      </c>
      <c r="O494" s="55"/>
      <c r="P494" s="152">
        <f t="shared" si="171"/>
        <v>0</v>
      </c>
      <c r="Q494" s="152">
        <v>0.0004</v>
      </c>
      <c r="R494" s="152">
        <f t="shared" si="172"/>
        <v>0.154484</v>
      </c>
      <c r="S494" s="152">
        <v>0</v>
      </c>
      <c r="T494" s="153">
        <f t="shared" si="173"/>
        <v>0</v>
      </c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R494" s="154" t="s">
        <v>223</v>
      </c>
      <c r="AT494" s="154" t="s">
        <v>159</v>
      </c>
      <c r="AU494" s="154" t="s">
        <v>164</v>
      </c>
      <c r="AY494" s="14" t="s">
        <v>157</v>
      </c>
      <c r="BE494" s="155">
        <f t="shared" si="174"/>
        <v>0</v>
      </c>
      <c r="BF494" s="155">
        <f t="shared" si="175"/>
        <v>0</v>
      </c>
      <c r="BG494" s="155">
        <f t="shared" si="176"/>
        <v>0</v>
      </c>
      <c r="BH494" s="155">
        <f t="shared" si="177"/>
        <v>0</v>
      </c>
      <c r="BI494" s="155">
        <f t="shared" si="178"/>
        <v>0</v>
      </c>
      <c r="BJ494" s="14" t="s">
        <v>164</v>
      </c>
      <c r="BK494" s="155">
        <f t="shared" si="179"/>
        <v>0</v>
      </c>
      <c r="BL494" s="14" t="s">
        <v>223</v>
      </c>
      <c r="BM494" s="154" t="s">
        <v>1757</v>
      </c>
    </row>
    <row r="495" spans="1:65" s="2" customFormat="1" ht="21.75" customHeight="1">
      <c r="A495" s="29"/>
      <c r="B495" s="141"/>
      <c r="C495" s="156" t="s">
        <v>1758</v>
      </c>
      <c r="D495" s="156" t="s">
        <v>176</v>
      </c>
      <c r="E495" s="157" t="s">
        <v>1759</v>
      </c>
      <c r="F495" s="158" t="s">
        <v>1760</v>
      </c>
      <c r="G495" s="159" t="s">
        <v>162</v>
      </c>
      <c r="H495" s="160">
        <v>424.831</v>
      </c>
      <c r="I495" s="161"/>
      <c r="J495" s="162">
        <f t="shared" si="170"/>
        <v>0</v>
      </c>
      <c r="K495" s="163"/>
      <c r="L495" s="164"/>
      <c r="M495" s="165" t="s">
        <v>1</v>
      </c>
      <c r="N495" s="166" t="s">
        <v>42</v>
      </c>
      <c r="O495" s="55"/>
      <c r="P495" s="152">
        <f t="shared" si="171"/>
        <v>0</v>
      </c>
      <c r="Q495" s="152">
        <v>0.0034</v>
      </c>
      <c r="R495" s="152">
        <f t="shared" si="172"/>
        <v>1.4444254</v>
      </c>
      <c r="S495" s="152">
        <v>0</v>
      </c>
      <c r="T495" s="153">
        <f t="shared" si="173"/>
        <v>0</v>
      </c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R495" s="154" t="s">
        <v>286</v>
      </c>
      <c r="AT495" s="154" t="s">
        <v>176</v>
      </c>
      <c r="AU495" s="154" t="s">
        <v>164</v>
      </c>
      <c r="AY495" s="14" t="s">
        <v>157</v>
      </c>
      <c r="BE495" s="155">
        <f t="shared" si="174"/>
        <v>0</v>
      </c>
      <c r="BF495" s="155">
        <f t="shared" si="175"/>
        <v>0</v>
      </c>
      <c r="BG495" s="155">
        <f t="shared" si="176"/>
        <v>0</v>
      </c>
      <c r="BH495" s="155">
        <f t="shared" si="177"/>
        <v>0</v>
      </c>
      <c r="BI495" s="155">
        <f t="shared" si="178"/>
        <v>0</v>
      </c>
      <c r="BJ495" s="14" t="s">
        <v>164</v>
      </c>
      <c r="BK495" s="155">
        <f t="shared" si="179"/>
        <v>0</v>
      </c>
      <c r="BL495" s="14" t="s">
        <v>223</v>
      </c>
      <c r="BM495" s="154" t="s">
        <v>1761</v>
      </c>
    </row>
    <row r="496" spans="1:65" s="2" customFormat="1" ht="16.5" customHeight="1">
      <c r="A496" s="29"/>
      <c r="B496" s="141"/>
      <c r="C496" s="142" t="s">
        <v>1762</v>
      </c>
      <c r="D496" s="142" t="s">
        <v>159</v>
      </c>
      <c r="E496" s="143" t="s">
        <v>1763</v>
      </c>
      <c r="F496" s="144" t="s">
        <v>1764</v>
      </c>
      <c r="G496" s="145" t="s">
        <v>168</v>
      </c>
      <c r="H496" s="146">
        <v>386.8</v>
      </c>
      <c r="I496" s="147"/>
      <c r="J496" s="148">
        <f t="shared" si="170"/>
        <v>0</v>
      </c>
      <c r="K496" s="149"/>
      <c r="L496" s="30"/>
      <c r="M496" s="150" t="s">
        <v>1</v>
      </c>
      <c r="N496" s="151" t="s">
        <v>42</v>
      </c>
      <c r="O496" s="55"/>
      <c r="P496" s="152">
        <f t="shared" si="171"/>
        <v>0</v>
      </c>
      <c r="Q496" s="152">
        <v>1E-05</v>
      </c>
      <c r="R496" s="152">
        <f t="shared" si="172"/>
        <v>0.0038680000000000003</v>
      </c>
      <c r="S496" s="152">
        <v>0</v>
      </c>
      <c r="T496" s="153">
        <f t="shared" si="173"/>
        <v>0</v>
      </c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R496" s="154" t="s">
        <v>223</v>
      </c>
      <c r="AT496" s="154" t="s">
        <v>159</v>
      </c>
      <c r="AU496" s="154" t="s">
        <v>164</v>
      </c>
      <c r="AY496" s="14" t="s">
        <v>157</v>
      </c>
      <c r="BE496" s="155">
        <f t="shared" si="174"/>
        <v>0</v>
      </c>
      <c r="BF496" s="155">
        <f t="shared" si="175"/>
        <v>0</v>
      </c>
      <c r="BG496" s="155">
        <f t="shared" si="176"/>
        <v>0</v>
      </c>
      <c r="BH496" s="155">
        <f t="shared" si="177"/>
        <v>0</v>
      </c>
      <c r="BI496" s="155">
        <f t="shared" si="178"/>
        <v>0</v>
      </c>
      <c r="BJ496" s="14" t="s">
        <v>164</v>
      </c>
      <c r="BK496" s="155">
        <f t="shared" si="179"/>
        <v>0</v>
      </c>
      <c r="BL496" s="14" t="s">
        <v>223</v>
      </c>
      <c r="BM496" s="154" t="s">
        <v>1765</v>
      </c>
    </row>
    <row r="497" spans="1:65" s="2" customFormat="1" ht="16.5" customHeight="1">
      <c r="A497" s="29"/>
      <c r="B497" s="141"/>
      <c r="C497" s="156" t="s">
        <v>1766</v>
      </c>
      <c r="D497" s="156" t="s">
        <v>176</v>
      </c>
      <c r="E497" s="157" t="s">
        <v>1767</v>
      </c>
      <c r="F497" s="158" t="s">
        <v>1768</v>
      </c>
      <c r="G497" s="159" t="s">
        <v>168</v>
      </c>
      <c r="H497" s="160">
        <v>394.536</v>
      </c>
      <c r="I497" s="161"/>
      <c r="J497" s="162">
        <f t="shared" si="170"/>
        <v>0</v>
      </c>
      <c r="K497" s="163"/>
      <c r="L497" s="164"/>
      <c r="M497" s="165" t="s">
        <v>1</v>
      </c>
      <c r="N497" s="166" t="s">
        <v>42</v>
      </c>
      <c r="O497" s="55"/>
      <c r="P497" s="152">
        <f t="shared" si="171"/>
        <v>0</v>
      </c>
      <c r="Q497" s="152">
        <v>0.0002</v>
      </c>
      <c r="R497" s="152">
        <f t="shared" si="172"/>
        <v>0.07890720000000001</v>
      </c>
      <c r="S497" s="152">
        <v>0</v>
      </c>
      <c r="T497" s="153">
        <f t="shared" si="173"/>
        <v>0</v>
      </c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R497" s="154" t="s">
        <v>286</v>
      </c>
      <c r="AT497" s="154" t="s">
        <v>176</v>
      </c>
      <c r="AU497" s="154" t="s">
        <v>164</v>
      </c>
      <c r="AY497" s="14" t="s">
        <v>157</v>
      </c>
      <c r="BE497" s="155">
        <f t="shared" si="174"/>
        <v>0</v>
      </c>
      <c r="BF497" s="155">
        <f t="shared" si="175"/>
        <v>0</v>
      </c>
      <c r="BG497" s="155">
        <f t="shared" si="176"/>
        <v>0</v>
      </c>
      <c r="BH497" s="155">
        <f t="shared" si="177"/>
        <v>0</v>
      </c>
      <c r="BI497" s="155">
        <f t="shared" si="178"/>
        <v>0</v>
      </c>
      <c r="BJ497" s="14" t="s">
        <v>164</v>
      </c>
      <c r="BK497" s="155">
        <f t="shared" si="179"/>
        <v>0</v>
      </c>
      <c r="BL497" s="14" t="s">
        <v>223</v>
      </c>
      <c r="BM497" s="154" t="s">
        <v>1769</v>
      </c>
    </row>
    <row r="498" spans="1:65" s="2" customFormat="1" ht="21.75" customHeight="1">
      <c r="A498" s="29"/>
      <c r="B498" s="141"/>
      <c r="C498" s="142" t="s">
        <v>1770</v>
      </c>
      <c r="D498" s="142" t="s">
        <v>159</v>
      </c>
      <c r="E498" s="143" t="s">
        <v>1771</v>
      </c>
      <c r="F498" s="144" t="s">
        <v>1772</v>
      </c>
      <c r="G498" s="145" t="s">
        <v>162</v>
      </c>
      <c r="H498" s="146">
        <v>371.73</v>
      </c>
      <c r="I498" s="147"/>
      <c r="J498" s="148">
        <f t="shared" si="170"/>
        <v>0</v>
      </c>
      <c r="K498" s="149"/>
      <c r="L498" s="30"/>
      <c r="M498" s="150" t="s">
        <v>1</v>
      </c>
      <c r="N498" s="151" t="s">
        <v>42</v>
      </c>
      <c r="O498" s="55"/>
      <c r="P498" s="152">
        <f t="shared" si="171"/>
        <v>0</v>
      </c>
      <c r="Q498" s="152">
        <v>0</v>
      </c>
      <c r="R498" s="152">
        <f t="shared" si="172"/>
        <v>0</v>
      </c>
      <c r="S498" s="152">
        <v>0</v>
      </c>
      <c r="T498" s="153">
        <f t="shared" si="173"/>
        <v>0</v>
      </c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R498" s="154" t="s">
        <v>223</v>
      </c>
      <c r="AT498" s="154" t="s">
        <v>159</v>
      </c>
      <c r="AU498" s="154" t="s">
        <v>164</v>
      </c>
      <c r="AY498" s="14" t="s">
        <v>157</v>
      </c>
      <c r="BE498" s="155">
        <f t="shared" si="174"/>
        <v>0</v>
      </c>
      <c r="BF498" s="155">
        <f t="shared" si="175"/>
        <v>0</v>
      </c>
      <c r="BG498" s="155">
        <f t="shared" si="176"/>
        <v>0</v>
      </c>
      <c r="BH498" s="155">
        <f t="shared" si="177"/>
        <v>0</v>
      </c>
      <c r="BI498" s="155">
        <f t="shared" si="178"/>
        <v>0</v>
      </c>
      <c r="BJ498" s="14" t="s">
        <v>164</v>
      </c>
      <c r="BK498" s="155">
        <f t="shared" si="179"/>
        <v>0</v>
      </c>
      <c r="BL498" s="14" t="s">
        <v>223</v>
      </c>
      <c r="BM498" s="154" t="s">
        <v>1773</v>
      </c>
    </row>
    <row r="499" spans="1:65" s="2" customFormat="1" ht="21.75" customHeight="1">
      <c r="A499" s="29"/>
      <c r="B499" s="141"/>
      <c r="C499" s="142" t="s">
        <v>1774</v>
      </c>
      <c r="D499" s="142" t="s">
        <v>159</v>
      </c>
      <c r="E499" s="143" t="s">
        <v>1775</v>
      </c>
      <c r="F499" s="144" t="s">
        <v>1776</v>
      </c>
      <c r="G499" s="145" t="s">
        <v>174</v>
      </c>
      <c r="H499" s="146">
        <v>1.682</v>
      </c>
      <c r="I499" s="147"/>
      <c r="J499" s="148">
        <f t="shared" si="170"/>
        <v>0</v>
      </c>
      <c r="K499" s="149"/>
      <c r="L499" s="30"/>
      <c r="M499" s="150" t="s">
        <v>1</v>
      </c>
      <c r="N499" s="151" t="s">
        <v>42</v>
      </c>
      <c r="O499" s="55"/>
      <c r="P499" s="152">
        <f t="shared" si="171"/>
        <v>0</v>
      </c>
      <c r="Q499" s="152">
        <v>0</v>
      </c>
      <c r="R499" s="152">
        <f t="shared" si="172"/>
        <v>0</v>
      </c>
      <c r="S499" s="152">
        <v>0</v>
      </c>
      <c r="T499" s="153">
        <f t="shared" si="173"/>
        <v>0</v>
      </c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R499" s="154" t="s">
        <v>223</v>
      </c>
      <c r="AT499" s="154" t="s">
        <v>159</v>
      </c>
      <c r="AU499" s="154" t="s">
        <v>164</v>
      </c>
      <c r="AY499" s="14" t="s">
        <v>157</v>
      </c>
      <c r="BE499" s="155">
        <f t="shared" si="174"/>
        <v>0</v>
      </c>
      <c r="BF499" s="155">
        <f t="shared" si="175"/>
        <v>0</v>
      </c>
      <c r="BG499" s="155">
        <f t="shared" si="176"/>
        <v>0</v>
      </c>
      <c r="BH499" s="155">
        <f t="shared" si="177"/>
        <v>0</v>
      </c>
      <c r="BI499" s="155">
        <f t="shared" si="178"/>
        <v>0</v>
      </c>
      <c r="BJ499" s="14" t="s">
        <v>164</v>
      </c>
      <c r="BK499" s="155">
        <f t="shared" si="179"/>
        <v>0</v>
      </c>
      <c r="BL499" s="14" t="s">
        <v>223</v>
      </c>
      <c r="BM499" s="154" t="s">
        <v>1777</v>
      </c>
    </row>
    <row r="500" spans="1:65" s="2" customFormat="1" ht="21.75" customHeight="1">
      <c r="A500" s="29"/>
      <c r="B500" s="141"/>
      <c r="C500" s="142" t="s">
        <v>1778</v>
      </c>
      <c r="D500" s="142" t="s">
        <v>159</v>
      </c>
      <c r="E500" s="143" t="s">
        <v>1779</v>
      </c>
      <c r="F500" s="144" t="s">
        <v>1780</v>
      </c>
      <c r="G500" s="145" t="s">
        <v>174</v>
      </c>
      <c r="H500" s="146">
        <v>1.682</v>
      </c>
      <c r="I500" s="147"/>
      <c r="J500" s="148">
        <f t="shared" si="170"/>
        <v>0</v>
      </c>
      <c r="K500" s="149"/>
      <c r="L500" s="30"/>
      <c r="M500" s="150" t="s">
        <v>1</v>
      </c>
      <c r="N500" s="151" t="s">
        <v>42</v>
      </c>
      <c r="O500" s="55"/>
      <c r="P500" s="152">
        <f t="shared" si="171"/>
        <v>0</v>
      </c>
      <c r="Q500" s="152">
        <v>0</v>
      </c>
      <c r="R500" s="152">
        <f t="shared" si="172"/>
        <v>0</v>
      </c>
      <c r="S500" s="152">
        <v>0</v>
      </c>
      <c r="T500" s="153">
        <f t="shared" si="173"/>
        <v>0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154" t="s">
        <v>223</v>
      </c>
      <c r="AT500" s="154" t="s">
        <v>159</v>
      </c>
      <c r="AU500" s="154" t="s">
        <v>164</v>
      </c>
      <c r="AY500" s="14" t="s">
        <v>157</v>
      </c>
      <c r="BE500" s="155">
        <f t="shared" si="174"/>
        <v>0</v>
      </c>
      <c r="BF500" s="155">
        <f t="shared" si="175"/>
        <v>0</v>
      </c>
      <c r="BG500" s="155">
        <f t="shared" si="176"/>
        <v>0</v>
      </c>
      <c r="BH500" s="155">
        <f t="shared" si="177"/>
        <v>0</v>
      </c>
      <c r="BI500" s="155">
        <f t="shared" si="178"/>
        <v>0</v>
      </c>
      <c r="BJ500" s="14" t="s">
        <v>164</v>
      </c>
      <c r="BK500" s="155">
        <f t="shared" si="179"/>
        <v>0</v>
      </c>
      <c r="BL500" s="14" t="s">
        <v>223</v>
      </c>
      <c r="BM500" s="154" t="s">
        <v>1781</v>
      </c>
    </row>
    <row r="501" spans="2:63" s="12" customFormat="1" ht="22.9" customHeight="1">
      <c r="B501" s="128"/>
      <c r="D501" s="129" t="s">
        <v>75</v>
      </c>
      <c r="E501" s="139" t="s">
        <v>1782</v>
      </c>
      <c r="F501" s="139" t="s">
        <v>1783</v>
      </c>
      <c r="I501" s="131"/>
      <c r="J501" s="140">
        <f>BK501</f>
        <v>0</v>
      </c>
      <c r="L501" s="128"/>
      <c r="M501" s="133"/>
      <c r="N501" s="134"/>
      <c r="O501" s="134"/>
      <c r="P501" s="135">
        <f>SUM(P502:P519)</f>
        <v>0</v>
      </c>
      <c r="Q501" s="134"/>
      <c r="R501" s="135">
        <f>SUM(R502:R519)</f>
        <v>4.96296263</v>
      </c>
      <c r="S501" s="134"/>
      <c r="T501" s="136">
        <f>SUM(T502:T519)</f>
        <v>0</v>
      </c>
      <c r="AR501" s="129" t="s">
        <v>164</v>
      </c>
      <c r="AT501" s="137" t="s">
        <v>75</v>
      </c>
      <c r="AU501" s="137" t="s">
        <v>84</v>
      </c>
      <c r="AY501" s="129" t="s">
        <v>157</v>
      </c>
      <c r="BK501" s="138">
        <f>SUM(BK502:BK519)</f>
        <v>0</v>
      </c>
    </row>
    <row r="502" spans="1:65" s="2" customFormat="1" ht="16.5" customHeight="1">
      <c r="A502" s="29"/>
      <c r="B502" s="141"/>
      <c r="C502" s="142" t="s">
        <v>1784</v>
      </c>
      <c r="D502" s="142" t="s">
        <v>159</v>
      </c>
      <c r="E502" s="143" t="s">
        <v>1785</v>
      </c>
      <c r="F502" s="144" t="s">
        <v>1786</v>
      </c>
      <c r="G502" s="145" t="s">
        <v>162</v>
      </c>
      <c r="H502" s="146">
        <v>232.853</v>
      </c>
      <c r="I502" s="147"/>
      <c r="J502" s="148">
        <f aca="true" t="shared" si="180" ref="J502:J519">ROUND(I502*H502,2)</f>
        <v>0</v>
      </c>
      <c r="K502" s="149"/>
      <c r="L502" s="30"/>
      <c r="M502" s="150" t="s">
        <v>1</v>
      </c>
      <c r="N502" s="151" t="s">
        <v>42</v>
      </c>
      <c r="O502" s="55"/>
      <c r="P502" s="152">
        <f aca="true" t="shared" si="181" ref="P502:P519">O502*H502</f>
        <v>0</v>
      </c>
      <c r="Q502" s="152">
        <v>0</v>
      </c>
      <c r="R502" s="152">
        <f aca="true" t="shared" si="182" ref="R502:R519">Q502*H502</f>
        <v>0</v>
      </c>
      <c r="S502" s="152">
        <v>0</v>
      </c>
      <c r="T502" s="153">
        <f aca="true" t="shared" si="183" ref="T502:T519">S502*H502</f>
        <v>0</v>
      </c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R502" s="154" t="s">
        <v>223</v>
      </c>
      <c r="AT502" s="154" t="s">
        <v>159</v>
      </c>
      <c r="AU502" s="154" t="s">
        <v>164</v>
      </c>
      <c r="AY502" s="14" t="s">
        <v>157</v>
      </c>
      <c r="BE502" s="155">
        <f aca="true" t="shared" si="184" ref="BE502:BE519">IF(N502="základní",J502,0)</f>
        <v>0</v>
      </c>
      <c r="BF502" s="155">
        <f aca="true" t="shared" si="185" ref="BF502:BF519">IF(N502="snížená",J502,0)</f>
        <v>0</v>
      </c>
      <c r="BG502" s="155">
        <f aca="true" t="shared" si="186" ref="BG502:BG519">IF(N502="zákl. přenesená",J502,0)</f>
        <v>0</v>
      </c>
      <c r="BH502" s="155">
        <f aca="true" t="shared" si="187" ref="BH502:BH519">IF(N502="sníž. přenesená",J502,0)</f>
        <v>0</v>
      </c>
      <c r="BI502" s="155">
        <f aca="true" t="shared" si="188" ref="BI502:BI519">IF(N502="nulová",J502,0)</f>
        <v>0</v>
      </c>
      <c r="BJ502" s="14" t="s">
        <v>164</v>
      </c>
      <c r="BK502" s="155">
        <f aca="true" t="shared" si="189" ref="BK502:BK519">ROUND(I502*H502,2)</f>
        <v>0</v>
      </c>
      <c r="BL502" s="14" t="s">
        <v>223</v>
      </c>
      <c r="BM502" s="154" t="s">
        <v>1787</v>
      </c>
    </row>
    <row r="503" spans="1:65" s="2" customFormat="1" ht="16.5" customHeight="1">
      <c r="A503" s="29"/>
      <c r="B503" s="141"/>
      <c r="C503" s="142" t="s">
        <v>1788</v>
      </c>
      <c r="D503" s="142" t="s">
        <v>159</v>
      </c>
      <c r="E503" s="143" t="s">
        <v>1789</v>
      </c>
      <c r="F503" s="144" t="s">
        <v>1790</v>
      </c>
      <c r="G503" s="145" t="s">
        <v>162</v>
      </c>
      <c r="H503" s="146">
        <v>232.853</v>
      </c>
      <c r="I503" s="147"/>
      <c r="J503" s="148">
        <f t="shared" si="180"/>
        <v>0</v>
      </c>
      <c r="K503" s="149"/>
      <c r="L503" s="30"/>
      <c r="M503" s="150" t="s">
        <v>1</v>
      </c>
      <c r="N503" s="151" t="s">
        <v>42</v>
      </c>
      <c r="O503" s="55"/>
      <c r="P503" s="152">
        <f t="shared" si="181"/>
        <v>0</v>
      </c>
      <c r="Q503" s="152">
        <v>0.0003</v>
      </c>
      <c r="R503" s="152">
        <f t="shared" si="182"/>
        <v>0.0698559</v>
      </c>
      <c r="S503" s="152">
        <v>0</v>
      </c>
      <c r="T503" s="153">
        <f t="shared" si="183"/>
        <v>0</v>
      </c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R503" s="154" t="s">
        <v>223</v>
      </c>
      <c r="AT503" s="154" t="s">
        <v>159</v>
      </c>
      <c r="AU503" s="154" t="s">
        <v>164</v>
      </c>
      <c r="AY503" s="14" t="s">
        <v>157</v>
      </c>
      <c r="BE503" s="155">
        <f t="shared" si="184"/>
        <v>0</v>
      </c>
      <c r="BF503" s="155">
        <f t="shared" si="185"/>
        <v>0</v>
      </c>
      <c r="BG503" s="155">
        <f t="shared" si="186"/>
        <v>0</v>
      </c>
      <c r="BH503" s="155">
        <f t="shared" si="187"/>
        <v>0</v>
      </c>
      <c r="BI503" s="155">
        <f t="shared" si="188"/>
        <v>0</v>
      </c>
      <c r="BJ503" s="14" t="s">
        <v>164</v>
      </c>
      <c r="BK503" s="155">
        <f t="shared" si="189"/>
        <v>0</v>
      </c>
      <c r="BL503" s="14" t="s">
        <v>223</v>
      </c>
      <c r="BM503" s="154" t="s">
        <v>1791</v>
      </c>
    </row>
    <row r="504" spans="1:65" s="2" customFormat="1" ht="21.75" customHeight="1">
      <c r="A504" s="29"/>
      <c r="B504" s="141"/>
      <c r="C504" s="142" t="s">
        <v>1792</v>
      </c>
      <c r="D504" s="142" t="s">
        <v>159</v>
      </c>
      <c r="E504" s="143" t="s">
        <v>1793</v>
      </c>
      <c r="F504" s="144" t="s">
        <v>1794</v>
      </c>
      <c r="G504" s="145" t="s">
        <v>162</v>
      </c>
      <c r="H504" s="146">
        <v>61.097</v>
      </c>
      <c r="I504" s="147"/>
      <c r="J504" s="148">
        <f t="shared" si="180"/>
        <v>0</v>
      </c>
      <c r="K504" s="149"/>
      <c r="L504" s="30"/>
      <c r="M504" s="150" t="s">
        <v>1</v>
      </c>
      <c r="N504" s="151" t="s">
        <v>42</v>
      </c>
      <c r="O504" s="55"/>
      <c r="P504" s="152">
        <f t="shared" si="181"/>
        <v>0</v>
      </c>
      <c r="Q504" s="152">
        <v>0.0015</v>
      </c>
      <c r="R504" s="152">
        <f t="shared" si="182"/>
        <v>0.0916455</v>
      </c>
      <c r="S504" s="152">
        <v>0</v>
      </c>
      <c r="T504" s="153">
        <f t="shared" si="183"/>
        <v>0</v>
      </c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R504" s="154" t="s">
        <v>223</v>
      </c>
      <c r="AT504" s="154" t="s">
        <v>159</v>
      </c>
      <c r="AU504" s="154" t="s">
        <v>164</v>
      </c>
      <c r="AY504" s="14" t="s">
        <v>157</v>
      </c>
      <c r="BE504" s="155">
        <f t="shared" si="184"/>
        <v>0</v>
      </c>
      <c r="BF504" s="155">
        <f t="shared" si="185"/>
        <v>0</v>
      </c>
      <c r="BG504" s="155">
        <f t="shared" si="186"/>
        <v>0</v>
      </c>
      <c r="BH504" s="155">
        <f t="shared" si="187"/>
        <v>0</v>
      </c>
      <c r="BI504" s="155">
        <f t="shared" si="188"/>
        <v>0</v>
      </c>
      <c r="BJ504" s="14" t="s">
        <v>164</v>
      </c>
      <c r="BK504" s="155">
        <f t="shared" si="189"/>
        <v>0</v>
      </c>
      <c r="BL504" s="14" t="s">
        <v>223</v>
      </c>
      <c r="BM504" s="154" t="s">
        <v>1795</v>
      </c>
    </row>
    <row r="505" spans="1:65" s="2" customFormat="1" ht="16.5" customHeight="1">
      <c r="A505" s="29"/>
      <c r="B505" s="141"/>
      <c r="C505" s="142" t="s">
        <v>1796</v>
      </c>
      <c r="D505" s="142" t="s">
        <v>159</v>
      </c>
      <c r="E505" s="143" t="s">
        <v>1797</v>
      </c>
      <c r="F505" s="144" t="s">
        <v>1798</v>
      </c>
      <c r="G505" s="145" t="s">
        <v>289</v>
      </c>
      <c r="H505" s="146">
        <v>58</v>
      </c>
      <c r="I505" s="147"/>
      <c r="J505" s="148">
        <f t="shared" si="180"/>
        <v>0</v>
      </c>
      <c r="K505" s="149"/>
      <c r="L505" s="30"/>
      <c r="M505" s="150" t="s">
        <v>1</v>
      </c>
      <c r="N505" s="151" t="s">
        <v>42</v>
      </c>
      <c r="O505" s="55"/>
      <c r="P505" s="152">
        <f t="shared" si="181"/>
        <v>0</v>
      </c>
      <c r="Q505" s="152">
        <v>0.00021</v>
      </c>
      <c r="R505" s="152">
        <f t="shared" si="182"/>
        <v>0.01218</v>
      </c>
      <c r="S505" s="152">
        <v>0</v>
      </c>
      <c r="T505" s="153">
        <f t="shared" si="183"/>
        <v>0</v>
      </c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R505" s="154" t="s">
        <v>223</v>
      </c>
      <c r="AT505" s="154" t="s">
        <v>159</v>
      </c>
      <c r="AU505" s="154" t="s">
        <v>164</v>
      </c>
      <c r="AY505" s="14" t="s">
        <v>157</v>
      </c>
      <c r="BE505" s="155">
        <f t="shared" si="184"/>
        <v>0</v>
      </c>
      <c r="BF505" s="155">
        <f t="shared" si="185"/>
        <v>0</v>
      </c>
      <c r="BG505" s="155">
        <f t="shared" si="186"/>
        <v>0</v>
      </c>
      <c r="BH505" s="155">
        <f t="shared" si="187"/>
        <v>0</v>
      </c>
      <c r="BI505" s="155">
        <f t="shared" si="188"/>
        <v>0</v>
      </c>
      <c r="BJ505" s="14" t="s">
        <v>164</v>
      </c>
      <c r="BK505" s="155">
        <f t="shared" si="189"/>
        <v>0</v>
      </c>
      <c r="BL505" s="14" t="s">
        <v>223</v>
      </c>
      <c r="BM505" s="154" t="s">
        <v>1799</v>
      </c>
    </row>
    <row r="506" spans="1:65" s="2" customFormat="1" ht="16.5" customHeight="1">
      <c r="A506" s="29"/>
      <c r="B506" s="141"/>
      <c r="C506" s="142" t="s">
        <v>1800</v>
      </c>
      <c r="D506" s="142" t="s">
        <v>159</v>
      </c>
      <c r="E506" s="143" t="s">
        <v>1801</v>
      </c>
      <c r="F506" s="144" t="s">
        <v>1802</v>
      </c>
      <c r="G506" s="145" t="s">
        <v>289</v>
      </c>
      <c r="H506" s="146">
        <v>15</v>
      </c>
      <c r="I506" s="147"/>
      <c r="J506" s="148">
        <f t="shared" si="180"/>
        <v>0</v>
      </c>
      <c r="K506" s="149"/>
      <c r="L506" s="30"/>
      <c r="M506" s="150" t="s">
        <v>1</v>
      </c>
      <c r="N506" s="151" t="s">
        <v>42</v>
      </c>
      <c r="O506" s="55"/>
      <c r="P506" s="152">
        <f t="shared" si="181"/>
        <v>0</v>
      </c>
      <c r="Q506" s="152">
        <v>0.0002</v>
      </c>
      <c r="R506" s="152">
        <f t="shared" si="182"/>
        <v>0.003</v>
      </c>
      <c r="S506" s="152">
        <v>0</v>
      </c>
      <c r="T506" s="153">
        <f t="shared" si="183"/>
        <v>0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R506" s="154" t="s">
        <v>223</v>
      </c>
      <c r="AT506" s="154" t="s">
        <v>159</v>
      </c>
      <c r="AU506" s="154" t="s">
        <v>164</v>
      </c>
      <c r="AY506" s="14" t="s">
        <v>157</v>
      </c>
      <c r="BE506" s="155">
        <f t="shared" si="184"/>
        <v>0</v>
      </c>
      <c r="BF506" s="155">
        <f t="shared" si="185"/>
        <v>0</v>
      </c>
      <c r="BG506" s="155">
        <f t="shared" si="186"/>
        <v>0</v>
      </c>
      <c r="BH506" s="155">
        <f t="shared" si="187"/>
        <v>0</v>
      </c>
      <c r="BI506" s="155">
        <f t="shared" si="188"/>
        <v>0</v>
      </c>
      <c r="BJ506" s="14" t="s">
        <v>164</v>
      </c>
      <c r="BK506" s="155">
        <f t="shared" si="189"/>
        <v>0</v>
      </c>
      <c r="BL506" s="14" t="s">
        <v>223</v>
      </c>
      <c r="BM506" s="154" t="s">
        <v>1803</v>
      </c>
    </row>
    <row r="507" spans="1:65" s="2" customFormat="1" ht="21.75" customHeight="1">
      <c r="A507" s="29"/>
      <c r="B507" s="141"/>
      <c r="C507" s="142" t="s">
        <v>1804</v>
      </c>
      <c r="D507" s="142" t="s">
        <v>159</v>
      </c>
      <c r="E507" s="143" t="s">
        <v>1805</v>
      </c>
      <c r="F507" s="144" t="s">
        <v>1806</v>
      </c>
      <c r="G507" s="145" t="s">
        <v>168</v>
      </c>
      <c r="H507" s="146">
        <v>106.599</v>
      </c>
      <c r="I507" s="147"/>
      <c r="J507" s="148">
        <f t="shared" si="180"/>
        <v>0</v>
      </c>
      <c r="K507" s="149"/>
      <c r="L507" s="30"/>
      <c r="M507" s="150" t="s">
        <v>1</v>
      </c>
      <c r="N507" s="151" t="s">
        <v>42</v>
      </c>
      <c r="O507" s="55"/>
      <c r="P507" s="152">
        <f t="shared" si="181"/>
        <v>0</v>
      </c>
      <c r="Q507" s="152">
        <v>0.00032</v>
      </c>
      <c r="R507" s="152">
        <f t="shared" si="182"/>
        <v>0.034111680000000005</v>
      </c>
      <c r="S507" s="152">
        <v>0</v>
      </c>
      <c r="T507" s="153">
        <f t="shared" si="183"/>
        <v>0</v>
      </c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R507" s="154" t="s">
        <v>223</v>
      </c>
      <c r="AT507" s="154" t="s">
        <v>159</v>
      </c>
      <c r="AU507" s="154" t="s">
        <v>164</v>
      </c>
      <c r="AY507" s="14" t="s">
        <v>157</v>
      </c>
      <c r="BE507" s="155">
        <f t="shared" si="184"/>
        <v>0</v>
      </c>
      <c r="BF507" s="155">
        <f t="shared" si="185"/>
        <v>0</v>
      </c>
      <c r="BG507" s="155">
        <f t="shared" si="186"/>
        <v>0</v>
      </c>
      <c r="BH507" s="155">
        <f t="shared" si="187"/>
        <v>0</v>
      </c>
      <c r="BI507" s="155">
        <f t="shared" si="188"/>
        <v>0</v>
      </c>
      <c r="BJ507" s="14" t="s">
        <v>164</v>
      </c>
      <c r="BK507" s="155">
        <f t="shared" si="189"/>
        <v>0</v>
      </c>
      <c r="BL507" s="14" t="s">
        <v>223</v>
      </c>
      <c r="BM507" s="154" t="s">
        <v>1807</v>
      </c>
    </row>
    <row r="508" spans="1:65" s="2" customFormat="1" ht="16.5" customHeight="1">
      <c r="A508" s="29"/>
      <c r="B508" s="141"/>
      <c r="C508" s="142" t="s">
        <v>1808</v>
      </c>
      <c r="D508" s="142" t="s">
        <v>159</v>
      </c>
      <c r="E508" s="143" t="s">
        <v>1809</v>
      </c>
      <c r="F508" s="144" t="s">
        <v>1810</v>
      </c>
      <c r="G508" s="145" t="s">
        <v>162</v>
      </c>
      <c r="H508" s="146">
        <v>54.738</v>
      </c>
      <c r="I508" s="147"/>
      <c r="J508" s="148">
        <f t="shared" si="180"/>
        <v>0</v>
      </c>
      <c r="K508" s="149"/>
      <c r="L508" s="30"/>
      <c r="M508" s="150" t="s">
        <v>1</v>
      </c>
      <c r="N508" s="151" t="s">
        <v>42</v>
      </c>
      <c r="O508" s="55"/>
      <c r="P508" s="152">
        <f t="shared" si="181"/>
        <v>0</v>
      </c>
      <c r="Q508" s="152">
        <v>0.0045</v>
      </c>
      <c r="R508" s="152">
        <f t="shared" si="182"/>
        <v>0.24632099999999998</v>
      </c>
      <c r="S508" s="152">
        <v>0</v>
      </c>
      <c r="T508" s="153">
        <f t="shared" si="183"/>
        <v>0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R508" s="154" t="s">
        <v>223</v>
      </c>
      <c r="AT508" s="154" t="s">
        <v>159</v>
      </c>
      <c r="AU508" s="154" t="s">
        <v>164</v>
      </c>
      <c r="AY508" s="14" t="s">
        <v>157</v>
      </c>
      <c r="BE508" s="155">
        <f t="shared" si="184"/>
        <v>0</v>
      </c>
      <c r="BF508" s="155">
        <f t="shared" si="185"/>
        <v>0</v>
      </c>
      <c r="BG508" s="155">
        <f t="shared" si="186"/>
        <v>0</v>
      </c>
      <c r="BH508" s="155">
        <f t="shared" si="187"/>
        <v>0</v>
      </c>
      <c r="BI508" s="155">
        <f t="shared" si="188"/>
        <v>0</v>
      </c>
      <c r="BJ508" s="14" t="s">
        <v>164</v>
      </c>
      <c r="BK508" s="155">
        <f t="shared" si="189"/>
        <v>0</v>
      </c>
      <c r="BL508" s="14" t="s">
        <v>223</v>
      </c>
      <c r="BM508" s="154" t="s">
        <v>1811</v>
      </c>
    </row>
    <row r="509" spans="1:65" s="2" customFormat="1" ht="21.75" customHeight="1">
      <c r="A509" s="29"/>
      <c r="B509" s="141"/>
      <c r="C509" s="142" t="s">
        <v>1812</v>
      </c>
      <c r="D509" s="142" t="s">
        <v>159</v>
      </c>
      <c r="E509" s="143" t="s">
        <v>1813</v>
      </c>
      <c r="F509" s="144" t="s">
        <v>1814</v>
      </c>
      <c r="G509" s="145" t="s">
        <v>162</v>
      </c>
      <c r="H509" s="146">
        <v>232.853</v>
      </c>
      <c r="I509" s="147"/>
      <c r="J509" s="148">
        <f t="shared" si="180"/>
        <v>0</v>
      </c>
      <c r="K509" s="149"/>
      <c r="L509" s="30"/>
      <c r="M509" s="150" t="s">
        <v>1</v>
      </c>
      <c r="N509" s="151" t="s">
        <v>42</v>
      </c>
      <c r="O509" s="55"/>
      <c r="P509" s="152">
        <f t="shared" si="181"/>
        <v>0</v>
      </c>
      <c r="Q509" s="152">
        <v>0.006</v>
      </c>
      <c r="R509" s="152">
        <f t="shared" si="182"/>
        <v>1.397118</v>
      </c>
      <c r="S509" s="152">
        <v>0</v>
      </c>
      <c r="T509" s="153">
        <f t="shared" si="183"/>
        <v>0</v>
      </c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R509" s="154" t="s">
        <v>223</v>
      </c>
      <c r="AT509" s="154" t="s">
        <v>159</v>
      </c>
      <c r="AU509" s="154" t="s">
        <v>164</v>
      </c>
      <c r="AY509" s="14" t="s">
        <v>157</v>
      </c>
      <c r="BE509" s="155">
        <f t="shared" si="184"/>
        <v>0</v>
      </c>
      <c r="BF509" s="155">
        <f t="shared" si="185"/>
        <v>0</v>
      </c>
      <c r="BG509" s="155">
        <f t="shared" si="186"/>
        <v>0</v>
      </c>
      <c r="BH509" s="155">
        <f t="shared" si="187"/>
        <v>0</v>
      </c>
      <c r="BI509" s="155">
        <f t="shared" si="188"/>
        <v>0</v>
      </c>
      <c r="BJ509" s="14" t="s">
        <v>164</v>
      </c>
      <c r="BK509" s="155">
        <f t="shared" si="189"/>
        <v>0</v>
      </c>
      <c r="BL509" s="14" t="s">
        <v>223</v>
      </c>
      <c r="BM509" s="154" t="s">
        <v>1815</v>
      </c>
    </row>
    <row r="510" spans="1:65" s="2" customFormat="1" ht="16.5" customHeight="1">
      <c r="A510" s="29"/>
      <c r="B510" s="141"/>
      <c r="C510" s="156" t="s">
        <v>1816</v>
      </c>
      <c r="D510" s="156" t="s">
        <v>176</v>
      </c>
      <c r="E510" s="157" t="s">
        <v>1817</v>
      </c>
      <c r="F510" s="158" t="s">
        <v>1818</v>
      </c>
      <c r="G510" s="159" t="s">
        <v>162</v>
      </c>
      <c r="H510" s="160">
        <v>256.138</v>
      </c>
      <c r="I510" s="161"/>
      <c r="J510" s="162">
        <f t="shared" si="180"/>
        <v>0</v>
      </c>
      <c r="K510" s="163"/>
      <c r="L510" s="164"/>
      <c r="M510" s="165" t="s">
        <v>1</v>
      </c>
      <c r="N510" s="166" t="s">
        <v>42</v>
      </c>
      <c r="O510" s="55"/>
      <c r="P510" s="152">
        <f t="shared" si="181"/>
        <v>0</v>
      </c>
      <c r="Q510" s="152">
        <v>0.0118</v>
      </c>
      <c r="R510" s="152">
        <f t="shared" si="182"/>
        <v>3.0224283999999995</v>
      </c>
      <c r="S510" s="152">
        <v>0</v>
      </c>
      <c r="T510" s="153">
        <f t="shared" si="183"/>
        <v>0</v>
      </c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R510" s="154" t="s">
        <v>286</v>
      </c>
      <c r="AT510" s="154" t="s">
        <v>176</v>
      </c>
      <c r="AU510" s="154" t="s">
        <v>164</v>
      </c>
      <c r="AY510" s="14" t="s">
        <v>157</v>
      </c>
      <c r="BE510" s="155">
        <f t="shared" si="184"/>
        <v>0</v>
      </c>
      <c r="BF510" s="155">
        <f t="shared" si="185"/>
        <v>0</v>
      </c>
      <c r="BG510" s="155">
        <f t="shared" si="186"/>
        <v>0</v>
      </c>
      <c r="BH510" s="155">
        <f t="shared" si="187"/>
        <v>0</v>
      </c>
      <c r="BI510" s="155">
        <f t="shared" si="188"/>
        <v>0</v>
      </c>
      <c r="BJ510" s="14" t="s">
        <v>164</v>
      </c>
      <c r="BK510" s="155">
        <f t="shared" si="189"/>
        <v>0</v>
      </c>
      <c r="BL510" s="14" t="s">
        <v>223</v>
      </c>
      <c r="BM510" s="154" t="s">
        <v>1819</v>
      </c>
    </row>
    <row r="511" spans="1:65" s="2" customFormat="1" ht="21.75" customHeight="1">
      <c r="A511" s="29"/>
      <c r="B511" s="141"/>
      <c r="C511" s="142" t="s">
        <v>1820</v>
      </c>
      <c r="D511" s="142" t="s">
        <v>159</v>
      </c>
      <c r="E511" s="143" t="s">
        <v>1821</v>
      </c>
      <c r="F511" s="144" t="s">
        <v>1822</v>
      </c>
      <c r="G511" s="145" t="s">
        <v>162</v>
      </c>
      <c r="H511" s="146">
        <v>28.803</v>
      </c>
      <c r="I511" s="147"/>
      <c r="J511" s="148">
        <f t="shared" si="180"/>
        <v>0</v>
      </c>
      <c r="K511" s="149"/>
      <c r="L511" s="30"/>
      <c r="M511" s="150" t="s">
        <v>1</v>
      </c>
      <c r="N511" s="151" t="s">
        <v>42</v>
      </c>
      <c r="O511" s="55"/>
      <c r="P511" s="152">
        <f t="shared" si="181"/>
        <v>0</v>
      </c>
      <c r="Q511" s="152">
        <v>0</v>
      </c>
      <c r="R511" s="152">
        <f t="shared" si="182"/>
        <v>0</v>
      </c>
      <c r="S511" s="152">
        <v>0</v>
      </c>
      <c r="T511" s="153">
        <f t="shared" si="183"/>
        <v>0</v>
      </c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R511" s="154" t="s">
        <v>223</v>
      </c>
      <c r="AT511" s="154" t="s">
        <v>159</v>
      </c>
      <c r="AU511" s="154" t="s">
        <v>164</v>
      </c>
      <c r="AY511" s="14" t="s">
        <v>157</v>
      </c>
      <c r="BE511" s="155">
        <f t="shared" si="184"/>
        <v>0</v>
      </c>
      <c r="BF511" s="155">
        <f t="shared" si="185"/>
        <v>0</v>
      </c>
      <c r="BG511" s="155">
        <f t="shared" si="186"/>
        <v>0</v>
      </c>
      <c r="BH511" s="155">
        <f t="shared" si="187"/>
        <v>0</v>
      </c>
      <c r="BI511" s="155">
        <f t="shared" si="188"/>
        <v>0</v>
      </c>
      <c r="BJ511" s="14" t="s">
        <v>164</v>
      </c>
      <c r="BK511" s="155">
        <f t="shared" si="189"/>
        <v>0</v>
      </c>
      <c r="BL511" s="14" t="s">
        <v>223</v>
      </c>
      <c r="BM511" s="154" t="s">
        <v>1823</v>
      </c>
    </row>
    <row r="512" spans="1:65" s="2" customFormat="1" ht="21.75" customHeight="1">
      <c r="A512" s="29"/>
      <c r="B512" s="141"/>
      <c r="C512" s="142" t="s">
        <v>1824</v>
      </c>
      <c r="D512" s="142" t="s">
        <v>159</v>
      </c>
      <c r="E512" s="143" t="s">
        <v>1825</v>
      </c>
      <c r="F512" s="144" t="s">
        <v>1826</v>
      </c>
      <c r="G512" s="145" t="s">
        <v>162</v>
      </c>
      <c r="H512" s="146">
        <v>232.853</v>
      </c>
      <c r="I512" s="147"/>
      <c r="J512" s="148">
        <f t="shared" si="180"/>
        <v>0</v>
      </c>
      <c r="K512" s="149"/>
      <c r="L512" s="30"/>
      <c r="M512" s="150" t="s">
        <v>1</v>
      </c>
      <c r="N512" s="151" t="s">
        <v>42</v>
      </c>
      <c r="O512" s="55"/>
      <c r="P512" s="152">
        <f t="shared" si="181"/>
        <v>0</v>
      </c>
      <c r="Q512" s="152">
        <v>0</v>
      </c>
      <c r="R512" s="152">
        <f t="shared" si="182"/>
        <v>0</v>
      </c>
      <c r="S512" s="152">
        <v>0</v>
      </c>
      <c r="T512" s="153">
        <f t="shared" si="183"/>
        <v>0</v>
      </c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R512" s="154" t="s">
        <v>223</v>
      </c>
      <c r="AT512" s="154" t="s">
        <v>159</v>
      </c>
      <c r="AU512" s="154" t="s">
        <v>164</v>
      </c>
      <c r="AY512" s="14" t="s">
        <v>157</v>
      </c>
      <c r="BE512" s="155">
        <f t="shared" si="184"/>
        <v>0</v>
      </c>
      <c r="BF512" s="155">
        <f t="shared" si="185"/>
        <v>0</v>
      </c>
      <c r="BG512" s="155">
        <f t="shared" si="186"/>
        <v>0</v>
      </c>
      <c r="BH512" s="155">
        <f t="shared" si="187"/>
        <v>0</v>
      </c>
      <c r="BI512" s="155">
        <f t="shared" si="188"/>
        <v>0</v>
      </c>
      <c r="BJ512" s="14" t="s">
        <v>164</v>
      </c>
      <c r="BK512" s="155">
        <f t="shared" si="189"/>
        <v>0</v>
      </c>
      <c r="BL512" s="14" t="s">
        <v>223</v>
      </c>
      <c r="BM512" s="154" t="s">
        <v>1827</v>
      </c>
    </row>
    <row r="513" spans="1:65" s="2" customFormat="1" ht="21.75" customHeight="1">
      <c r="A513" s="29"/>
      <c r="B513" s="141"/>
      <c r="C513" s="142" t="s">
        <v>1828</v>
      </c>
      <c r="D513" s="142" t="s">
        <v>159</v>
      </c>
      <c r="E513" s="143" t="s">
        <v>1829</v>
      </c>
      <c r="F513" s="144" t="s">
        <v>1830</v>
      </c>
      <c r="G513" s="145" t="s">
        <v>168</v>
      </c>
      <c r="H513" s="146">
        <v>34.2</v>
      </c>
      <c r="I513" s="147"/>
      <c r="J513" s="148">
        <f t="shared" si="180"/>
        <v>0</v>
      </c>
      <c r="K513" s="149"/>
      <c r="L513" s="30"/>
      <c r="M513" s="150" t="s">
        <v>1</v>
      </c>
      <c r="N513" s="151" t="s">
        <v>42</v>
      </c>
      <c r="O513" s="55"/>
      <c r="P513" s="152">
        <f t="shared" si="181"/>
        <v>0</v>
      </c>
      <c r="Q513" s="152">
        <v>0.00055</v>
      </c>
      <c r="R513" s="152">
        <f t="shared" si="182"/>
        <v>0.018810000000000004</v>
      </c>
      <c r="S513" s="152">
        <v>0</v>
      </c>
      <c r="T513" s="153">
        <f t="shared" si="183"/>
        <v>0</v>
      </c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R513" s="154" t="s">
        <v>223</v>
      </c>
      <c r="AT513" s="154" t="s">
        <v>159</v>
      </c>
      <c r="AU513" s="154" t="s">
        <v>164</v>
      </c>
      <c r="AY513" s="14" t="s">
        <v>157</v>
      </c>
      <c r="BE513" s="155">
        <f t="shared" si="184"/>
        <v>0</v>
      </c>
      <c r="BF513" s="155">
        <f t="shared" si="185"/>
        <v>0</v>
      </c>
      <c r="BG513" s="155">
        <f t="shared" si="186"/>
        <v>0</v>
      </c>
      <c r="BH513" s="155">
        <f t="shared" si="187"/>
        <v>0</v>
      </c>
      <c r="BI513" s="155">
        <f t="shared" si="188"/>
        <v>0</v>
      </c>
      <c r="BJ513" s="14" t="s">
        <v>164</v>
      </c>
      <c r="BK513" s="155">
        <f t="shared" si="189"/>
        <v>0</v>
      </c>
      <c r="BL513" s="14" t="s">
        <v>223</v>
      </c>
      <c r="BM513" s="154" t="s">
        <v>1831</v>
      </c>
    </row>
    <row r="514" spans="1:65" s="2" customFormat="1" ht="21.75" customHeight="1">
      <c r="A514" s="29"/>
      <c r="B514" s="141"/>
      <c r="C514" s="142" t="s">
        <v>1832</v>
      </c>
      <c r="D514" s="142" t="s">
        <v>159</v>
      </c>
      <c r="E514" s="143" t="s">
        <v>1833</v>
      </c>
      <c r="F514" s="144" t="s">
        <v>1834</v>
      </c>
      <c r="G514" s="145" t="s">
        <v>168</v>
      </c>
      <c r="H514" s="146">
        <v>106.599</v>
      </c>
      <c r="I514" s="147"/>
      <c r="J514" s="148">
        <f t="shared" si="180"/>
        <v>0</v>
      </c>
      <c r="K514" s="149"/>
      <c r="L514" s="30"/>
      <c r="M514" s="150" t="s">
        <v>1</v>
      </c>
      <c r="N514" s="151" t="s">
        <v>42</v>
      </c>
      <c r="O514" s="55"/>
      <c r="P514" s="152">
        <f t="shared" si="181"/>
        <v>0</v>
      </c>
      <c r="Q514" s="152">
        <v>0.0005</v>
      </c>
      <c r="R514" s="152">
        <f t="shared" si="182"/>
        <v>0.0532995</v>
      </c>
      <c r="S514" s="152">
        <v>0</v>
      </c>
      <c r="T514" s="153">
        <f t="shared" si="183"/>
        <v>0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R514" s="154" t="s">
        <v>223</v>
      </c>
      <c r="AT514" s="154" t="s">
        <v>159</v>
      </c>
      <c r="AU514" s="154" t="s">
        <v>164</v>
      </c>
      <c r="AY514" s="14" t="s">
        <v>157</v>
      </c>
      <c r="BE514" s="155">
        <f t="shared" si="184"/>
        <v>0</v>
      </c>
      <c r="BF514" s="155">
        <f t="shared" si="185"/>
        <v>0</v>
      </c>
      <c r="BG514" s="155">
        <f t="shared" si="186"/>
        <v>0</v>
      </c>
      <c r="BH514" s="155">
        <f t="shared" si="187"/>
        <v>0</v>
      </c>
      <c r="BI514" s="155">
        <f t="shared" si="188"/>
        <v>0</v>
      </c>
      <c r="BJ514" s="14" t="s">
        <v>164</v>
      </c>
      <c r="BK514" s="155">
        <f t="shared" si="189"/>
        <v>0</v>
      </c>
      <c r="BL514" s="14" t="s">
        <v>223</v>
      </c>
      <c r="BM514" s="154" t="s">
        <v>1835</v>
      </c>
    </row>
    <row r="515" spans="1:65" s="2" customFormat="1" ht="16.5" customHeight="1">
      <c r="A515" s="29"/>
      <c r="B515" s="141"/>
      <c r="C515" s="142" t="s">
        <v>1836</v>
      </c>
      <c r="D515" s="142" t="s">
        <v>159</v>
      </c>
      <c r="E515" s="143" t="s">
        <v>1837</v>
      </c>
      <c r="F515" s="144" t="s">
        <v>1838</v>
      </c>
      <c r="G515" s="145" t="s">
        <v>168</v>
      </c>
      <c r="H515" s="146">
        <v>85</v>
      </c>
      <c r="I515" s="147"/>
      <c r="J515" s="148">
        <f t="shared" si="180"/>
        <v>0</v>
      </c>
      <c r="K515" s="149"/>
      <c r="L515" s="30"/>
      <c r="M515" s="150" t="s">
        <v>1</v>
      </c>
      <c r="N515" s="151" t="s">
        <v>42</v>
      </c>
      <c r="O515" s="55"/>
      <c r="P515" s="152">
        <f t="shared" si="181"/>
        <v>0</v>
      </c>
      <c r="Q515" s="152">
        <v>3E-05</v>
      </c>
      <c r="R515" s="152">
        <f t="shared" si="182"/>
        <v>0.00255</v>
      </c>
      <c r="S515" s="152">
        <v>0</v>
      </c>
      <c r="T515" s="153">
        <f t="shared" si="183"/>
        <v>0</v>
      </c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R515" s="154" t="s">
        <v>223</v>
      </c>
      <c r="AT515" s="154" t="s">
        <v>159</v>
      </c>
      <c r="AU515" s="154" t="s">
        <v>164</v>
      </c>
      <c r="AY515" s="14" t="s">
        <v>157</v>
      </c>
      <c r="BE515" s="155">
        <f t="shared" si="184"/>
        <v>0</v>
      </c>
      <c r="BF515" s="155">
        <f t="shared" si="185"/>
        <v>0</v>
      </c>
      <c r="BG515" s="155">
        <f t="shared" si="186"/>
        <v>0</v>
      </c>
      <c r="BH515" s="155">
        <f t="shared" si="187"/>
        <v>0</v>
      </c>
      <c r="BI515" s="155">
        <f t="shared" si="188"/>
        <v>0</v>
      </c>
      <c r="BJ515" s="14" t="s">
        <v>164</v>
      </c>
      <c r="BK515" s="155">
        <f t="shared" si="189"/>
        <v>0</v>
      </c>
      <c r="BL515" s="14" t="s">
        <v>223</v>
      </c>
      <c r="BM515" s="154" t="s">
        <v>1839</v>
      </c>
    </row>
    <row r="516" spans="1:65" s="2" customFormat="1" ht="21.75" customHeight="1">
      <c r="A516" s="29"/>
      <c r="B516" s="141"/>
      <c r="C516" s="142" t="s">
        <v>1840</v>
      </c>
      <c r="D516" s="142" t="s">
        <v>159</v>
      </c>
      <c r="E516" s="143" t="s">
        <v>1841</v>
      </c>
      <c r="F516" s="144" t="s">
        <v>1842</v>
      </c>
      <c r="G516" s="145" t="s">
        <v>162</v>
      </c>
      <c r="H516" s="146">
        <v>232.853</v>
      </c>
      <c r="I516" s="147"/>
      <c r="J516" s="148">
        <f t="shared" si="180"/>
        <v>0</v>
      </c>
      <c r="K516" s="149"/>
      <c r="L516" s="30"/>
      <c r="M516" s="150" t="s">
        <v>1</v>
      </c>
      <c r="N516" s="151" t="s">
        <v>42</v>
      </c>
      <c r="O516" s="55"/>
      <c r="P516" s="152">
        <f t="shared" si="181"/>
        <v>0</v>
      </c>
      <c r="Q516" s="152">
        <v>5E-05</v>
      </c>
      <c r="R516" s="152">
        <f t="shared" si="182"/>
        <v>0.011642650000000001</v>
      </c>
      <c r="S516" s="152">
        <v>0</v>
      </c>
      <c r="T516" s="153">
        <f t="shared" si="183"/>
        <v>0</v>
      </c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R516" s="154" t="s">
        <v>223</v>
      </c>
      <c r="AT516" s="154" t="s">
        <v>159</v>
      </c>
      <c r="AU516" s="154" t="s">
        <v>164</v>
      </c>
      <c r="AY516" s="14" t="s">
        <v>157</v>
      </c>
      <c r="BE516" s="155">
        <f t="shared" si="184"/>
        <v>0</v>
      </c>
      <c r="BF516" s="155">
        <f t="shared" si="185"/>
        <v>0</v>
      </c>
      <c r="BG516" s="155">
        <f t="shared" si="186"/>
        <v>0</v>
      </c>
      <c r="BH516" s="155">
        <f t="shared" si="187"/>
        <v>0</v>
      </c>
      <c r="BI516" s="155">
        <f t="shared" si="188"/>
        <v>0</v>
      </c>
      <c r="BJ516" s="14" t="s">
        <v>164</v>
      </c>
      <c r="BK516" s="155">
        <f t="shared" si="189"/>
        <v>0</v>
      </c>
      <c r="BL516" s="14" t="s">
        <v>223</v>
      </c>
      <c r="BM516" s="154" t="s">
        <v>1843</v>
      </c>
    </row>
    <row r="517" spans="1:65" s="2" customFormat="1" ht="21.75" customHeight="1">
      <c r="A517" s="29"/>
      <c r="B517" s="141"/>
      <c r="C517" s="142" t="s">
        <v>1844</v>
      </c>
      <c r="D517" s="142" t="s">
        <v>159</v>
      </c>
      <c r="E517" s="143" t="s">
        <v>1845</v>
      </c>
      <c r="F517" s="144" t="s">
        <v>1846</v>
      </c>
      <c r="G517" s="145" t="s">
        <v>174</v>
      </c>
      <c r="H517" s="146">
        <v>4.963</v>
      </c>
      <c r="I517" s="147"/>
      <c r="J517" s="148">
        <f t="shared" si="180"/>
        <v>0</v>
      </c>
      <c r="K517" s="149"/>
      <c r="L517" s="30"/>
      <c r="M517" s="150" t="s">
        <v>1</v>
      </c>
      <c r="N517" s="151" t="s">
        <v>42</v>
      </c>
      <c r="O517" s="55"/>
      <c r="P517" s="152">
        <f t="shared" si="181"/>
        <v>0</v>
      </c>
      <c r="Q517" s="152">
        <v>0</v>
      </c>
      <c r="R517" s="152">
        <f t="shared" si="182"/>
        <v>0</v>
      </c>
      <c r="S517" s="152">
        <v>0</v>
      </c>
      <c r="T517" s="153">
        <f t="shared" si="183"/>
        <v>0</v>
      </c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R517" s="154" t="s">
        <v>223</v>
      </c>
      <c r="AT517" s="154" t="s">
        <v>159</v>
      </c>
      <c r="AU517" s="154" t="s">
        <v>164</v>
      </c>
      <c r="AY517" s="14" t="s">
        <v>157</v>
      </c>
      <c r="BE517" s="155">
        <f t="shared" si="184"/>
        <v>0</v>
      </c>
      <c r="BF517" s="155">
        <f t="shared" si="185"/>
        <v>0</v>
      </c>
      <c r="BG517" s="155">
        <f t="shared" si="186"/>
        <v>0</v>
      </c>
      <c r="BH517" s="155">
        <f t="shared" si="187"/>
        <v>0</v>
      </c>
      <c r="BI517" s="155">
        <f t="shared" si="188"/>
        <v>0</v>
      </c>
      <c r="BJ517" s="14" t="s">
        <v>164</v>
      </c>
      <c r="BK517" s="155">
        <f t="shared" si="189"/>
        <v>0</v>
      </c>
      <c r="BL517" s="14" t="s">
        <v>223</v>
      </c>
      <c r="BM517" s="154" t="s">
        <v>1847</v>
      </c>
    </row>
    <row r="518" spans="1:65" s="2" customFormat="1" ht="21.75" customHeight="1">
      <c r="A518" s="29"/>
      <c r="B518" s="141"/>
      <c r="C518" s="142" t="s">
        <v>1848</v>
      </c>
      <c r="D518" s="142" t="s">
        <v>159</v>
      </c>
      <c r="E518" s="143" t="s">
        <v>1845</v>
      </c>
      <c r="F518" s="144" t="s">
        <v>1846</v>
      </c>
      <c r="G518" s="145" t="s">
        <v>174</v>
      </c>
      <c r="H518" s="146">
        <v>4.963</v>
      </c>
      <c r="I518" s="147"/>
      <c r="J518" s="148">
        <f t="shared" si="180"/>
        <v>0</v>
      </c>
      <c r="K518" s="149"/>
      <c r="L518" s="30"/>
      <c r="M518" s="150" t="s">
        <v>1</v>
      </c>
      <c r="N518" s="151" t="s">
        <v>42</v>
      </c>
      <c r="O518" s="55"/>
      <c r="P518" s="152">
        <f t="shared" si="181"/>
        <v>0</v>
      </c>
      <c r="Q518" s="152">
        <v>0</v>
      </c>
      <c r="R518" s="152">
        <f t="shared" si="182"/>
        <v>0</v>
      </c>
      <c r="S518" s="152">
        <v>0</v>
      </c>
      <c r="T518" s="153">
        <f t="shared" si="183"/>
        <v>0</v>
      </c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R518" s="154" t="s">
        <v>223</v>
      </c>
      <c r="AT518" s="154" t="s">
        <v>159</v>
      </c>
      <c r="AU518" s="154" t="s">
        <v>164</v>
      </c>
      <c r="AY518" s="14" t="s">
        <v>157</v>
      </c>
      <c r="BE518" s="155">
        <f t="shared" si="184"/>
        <v>0</v>
      </c>
      <c r="BF518" s="155">
        <f t="shared" si="185"/>
        <v>0</v>
      </c>
      <c r="BG518" s="155">
        <f t="shared" si="186"/>
        <v>0</v>
      </c>
      <c r="BH518" s="155">
        <f t="shared" si="187"/>
        <v>0</v>
      </c>
      <c r="BI518" s="155">
        <f t="shared" si="188"/>
        <v>0</v>
      </c>
      <c r="BJ518" s="14" t="s">
        <v>164</v>
      </c>
      <c r="BK518" s="155">
        <f t="shared" si="189"/>
        <v>0</v>
      </c>
      <c r="BL518" s="14" t="s">
        <v>223</v>
      </c>
      <c r="BM518" s="154" t="s">
        <v>1849</v>
      </c>
    </row>
    <row r="519" spans="1:65" s="2" customFormat="1" ht="21.75" customHeight="1">
      <c r="A519" s="29"/>
      <c r="B519" s="141"/>
      <c r="C519" s="142" t="s">
        <v>1850</v>
      </c>
      <c r="D519" s="142" t="s">
        <v>159</v>
      </c>
      <c r="E519" s="143" t="s">
        <v>1851</v>
      </c>
      <c r="F519" s="144" t="s">
        <v>1852</v>
      </c>
      <c r="G519" s="145" t="s">
        <v>174</v>
      </c>
      <c r="H519" s="146">
        <v>4.963</v>
      </c>
      <c r="I519" s="147"/>
      <c r="J519" s="148">
        <f t="shared" si="180"/>
        <v>0</v>
      </c>
      <c r="K519" s="149"/>
      <c r="L519" s="30"/>
      <c r="M519" s="150" t="s">
        <v>1</v>
      </c>
      <c r="N519" s="151" t="s">
        <v>42</v>
      </c>
      <c r="O519" s="55"/>
      <c r="P519" s="152">
        <f t="shared" si="181"/>
        <v>0</v>
      </c>
      <c r="Q519" s="152">
        <v>0</v>
      </c>
      <c r="R519" s="152">
        <f t="shared" si="182"/>
        <v>0</v>
      </c>
      <c r="S519" s="152">
        <v>0</v>
      </c>
      <c r="T519" s="153">
        <f t="shared" si="183"/>
        <v>0</v>
      </c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R519" s="154" t="s">
        <v>223</v>
      </c>
      <c r="AT519" s="154" t="s">
        <v>159</v>
      </c>
      <c r="AU519" s="154" t="s">
        <v>164</v>
      </c>
      <c r="AY519" s="14" t="s">
        <v>157</v>
      </c>
      <c r="BE519" s="155">
        <f t="shared" si="184"/>
        <v>0</v>
      </c>
      <c r="BF519" s="155">
        <f t="shared" si="185"/>
        <v>0</v>
      </c>
      <c r="BG519" s="155">
        <f t="shared" si="186"/>
        <v>0</v>
      </c>
      <c r="BH519" s="155">
        <f t="shared" si="187"/>
        <v>0</v>
      </c>
      <c r="BI519" s="155">
        <f t="shared" si="188"/>
        <v>0</v>
      </c>
      <c r="BJ519" s="14" t="s">
        <v>164</v>
      </c>
      <c r="BK519" s="155">
        <f t="shared" si="189"/>
        <v>0</v>
      </c>
      <c r="BL519" s="14" t="s">
        <v>223</v>
      </c>
      <c r="BM519" s="154" t="s">
        <v>1853</v>
      </c>
    </row>
    <row r="520" spans="2:63" s="12" customFormat="1" ht="22.9" customHeight="1">
      <c r="B520" s="128"/>
      <c r="D520" s="129" t="s">
        <v>75</v>
      </c>
      <c r="E520" s="139" t="s">
        <v>1854</v>
      </c>
      <c r="F520" s="139" t="s">
        <v>1855</v>
      </c>
      <c r="I520" s="131"/>
      <c r="J520" s="140">
        <f>BK520</f>
        <v>0</v>
      </c>
      <c r="L520" s="128"/>
      <c r="M520" s="133"/>
      <c r="N520" s="134"/>
      <c r="O520" s="134"/>
      <c r="P520" s="135">
        <f>SUM(P521:P532)</f>
        <v>0</v>
      </c>
      <c r="Q520" s="134"/>
      <c r="R520" s="135">
        <f>SUM(R521:R532)</f>
        <v>0.1531426</v>
      </c>
      <c r="S520" s="134"/>
      <c r="T520" s="136">
        <f>SUM(T521:T532)</f>
        <v>0</v>
      </c>
      <c r="AR520" s="129" t="s">
        <v>164</v>
      </c>
      <c r="AT520" s="137" t="s">
        <v>75</v>
      </c>
      <c r="AU520" s="137" t="s">
        <v>84</v>
      </c>
      <c r="AY520" s="129" t="s">
        <v>157</v>
      </c>
      <c r="BK520" s="138">
        <f>SUM(BK521:BK532)</f>
        <v>0</v>
      </c>
    </row>
    <row r="521" spans="1:65" s="2" customFormat="1" ht="21.75" customHeight="1">
      <c r="A521" s="29"/>
      <c r="B521" s="141"/>
      <c r="C521" s="142" t="s">
        <v>1856</v>
      </c>
      <c r="D521" s="142" t="s">
        <v>159</v>
      </c>
      <c r="E521" s="143" t="s">
        <v>1857</v>
      </c>
      <c r="F521" s="144" t="s">
        <v>1858</v>
      </c>
      <c r="G521" s="145" t="s">
        <v>162</v>
      </c>
      <c r="H521" s="146">
        <v>72.18</v>
      </c>
      <c r="I521" s="147"/>
      <c r="J521" s="148">
        <f aca="true" t="shared" si="190" ref="J521:J532">ROUND(I521*H521,2)</f>
        <v>0</v>
      </c>
      <c r="K521" s="149"/>
      <c r="L521" s="30"/>
      <c r="M521" s="150" t="s">
        <v>1</v>
      </c>
      <c r="N521" s="151" t="s">
        <v>42</v>
      </c>
      <c r="O521" s="55"/>
      <c r="P521" s="152">
        <f aca="true" t="shared" si="191" ref="P521:P532">O521*H521</f>
        <v>0</v>
      </c>
      <c r="Q521" s="152">
        <v>0</v>
      </c>
      <c r="R521" s="152">
        <f aca="true" t="shared" si="192" ref="R521:R532">Q521*H521</f>
        <v>0</v>
      </c>
      <c r="S521" s="152">
        <v>0</v>
      </c>
      <c r="T521" s="153">
        <f aca="true" t="shared" si="193" ref="T521:T532">S521*H521</f>
        <v>0</v>
      </c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R521" s="154" t="s">
        <v>223</v>
      </c>
      <c r="AT521" s="154" t="s">
        <v>159</v>
      </c>
      <c r="AU521" s="154" t="s">
        <v>164</v>
      </c>
      <c r="AY521" s="14" t="s">
        <v>157</v>
      </c>
      <c r="BE521" s="155">
        <f aca="true" t="shared" si="194" ref="BE521:BE532">IF(N521="základní",J521,0)</f>
        <v>0</v>
      </c>
      <c r="BF521" s="155">
        <f aca="true" t="shared" si="195" ref="BF521:BF532">IF(N521="snížená",J521,0)</f>
        <v>0</v>
      </c>
      <c r="BG521" s="155">
        <f aca="true" t="shared" si="196" ref="BG521:BG532">IF(N521="zákl. přenesená",J521,0)</f>
        <v>0</v>
      </c>
      <c r="BH521" s="155">
        <f aca="true" t="shared" si="197" ref="BH521:BH532">IF(N521="sníž. přenesená",J521,0)</f>
        <v>0</v>
      </c>
      <c r="BI521" s="155">
        <f aca="true" t="shared" si="198" ref="BI521:BI532">IF(N521="nulová",J521,0)</f>
        <v>0</v>
      </c>
      <c r="BJ521" s="14" t="s">
        <v>164</v>
      </c>
      <c r="BK521" s="155">
        <f aca="true" t="shared" si="199" ref="BK521:BK532">ROUND(I521*H521,2)</f>
        <v>0</v>
      </c>
      <c r="BL521" s="14" t="s">
        <v>223</v>
      </c>
      <c r="BM521" s="154" t="s">
        <v>1859</v>
      </c>
    </row>
    <row r="522" spans="1:65" s="2" customFormat="1" ht="21.75" customHeight="1">
      <c r="A522" s="29"/>
      <c r="B522" s="141"/>
      <c r="C522" s="142" t="s">
        <v>1860</v>
      </c>
      <c r="D522" s="142" t="s">
        <v>159</v>
      </c>
      <c r="E522" s="143" t="s">
        <v>1861</v>
      </c>
      <c r="F522" s="144" t="s">
        <v>1862</v>
      </c>
      <c r="G522" s="145" t="s">
        <v>162</v>
      </c>
      <c r="H522" s="146">
        <v>72.18</v>
      </c>
      <c r="I522" s="147"/>
      <c r="J522" s="148">
        <f t="shared" si="190"/>
        <v>0</v>
      </c>
      <c r="K522" s="149"/>
      <c r="L522" s="30"/>
      <c r="M522" s="150" t="s">
        <v>1</v>
      </c>
      <c r="N522" s="151" t="s">
        <v>42</v>
      </c>
      <c r="O522" s="55"/>
      <c r="P522" s="152">
        <f t="shared" si="191"/>
        <v>0</v>
      </c>
      <c r="Q522" s="152">
        <v>0.00013</v>
      </c>
      <c r="R522" s="152">
        <f t="shared" si="192"/>
        <v>0.0093834</v>
      </c>
      <c r="S522" s="152">
        <v>0</v>
      </c>
      <c r="T522" s="153">
        <f t="shared" si="193"/>
        <v>0</v>
      </c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R522" s="154" t="s">
        <v>223</v>
      </c>
      <c r="AT522" s="154" t="s">
        <v>159</v>
      </c>
      <c r="AU522" s="154" t="s">
        <v>164</v>
      </c>
      <c r="AY522" s="14" t="s">
        <v>157</v>
      </c>
      <c r="BE522" s="155">
        <f t="shared" si="194"/>
        <v>0</v>
      </c>
      <c r="BF522" s="155">
        <f t="shared" si="195"/>
        <v>0</v>
      </c>
      <c r="BG522" s="155">
        <f t="shared" si="196"/>
        <v>0</v>
      </c>
      <c r="BH522" s="155">
        <f t="shared" si="197"/>
        <v>0</v>
      </c>
      <c r="BI522" s="155">
        <f t="shared" si="198"/>
        <v>0</v>
      </c>
      <c r="BJ522" s="14" t="s">
        <v>164</v>
      </c>
      <c r="BK522" s="155">
        <f t="shared" si="199"/>
        <v>0</v>
      </c>
      <c r="BL522" s="14" t="s">
        <v>223</v>
      </c>
      <c r="BM522" s="154" t="s">
        <v>1863</v>
      </c>
    </row>
    <row r="523" spans="1:65" s="2" customFormat="1" ht="21.75" customHeight="1">
      <c r="A523" s="29"/>
      <c r="B523" s="141"/>
      <c r="C523" s="142" t="s">
        <v>1864</v>
      </c>
      <c r="D523" s="142" t="s">
        <v>159</v>
      </c>
      <c r="E523" s="143" t="s">
        <v>1865</v>
      </c>
      <c r="F523" s="144" t="s">
        <v>1866</v>
      </c>
      <c r="G523" s="145" t="s">
        <v>162</v>
      </c>
      <c r="H523" s="146">
        <v>72.18</v>
      </c>
      <c r="I523" s="147"/>
      <c r="J523" s="148">
        <f t="shared" si="190"/>
        <v>0</v>
      </c>
      <c r="K523" s="149"/>
      <c r="L523" s="30"/>
      <c r="M523" s="150" t="s">
        <v>1</v>
      </c>
      <c r="N523" s="151" t="s">
        <v>42</v>
      </c>
      <c r="O523" s="55"/>
      <c r="P523" s="152">
        <f t="shared" si="191"/>
        <v>0</v>
      </c>
      <c r="Q523" s="152">
        <v>0.00012</v>
      </c>
      <c r="R523" s="152">
        <f t="shared" si="192"/>
        <v>0.0086616</v>
      </c>
      <c r="S523" s="152">
        <v>0</v>
      </c>
      <c r="T523" s="153">
        <f t="shared" si="193"/>
        <v>0</v>
      </c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R523" s="154" t="s">
        <v>223</v>
      </c>
      <c r="AT523" s="154" t="s">
        <v>159</v>
      </c>
      <c r="AU523" s="154" t="s">
        <v>164</v>
      </c>
      <c r="AY523" s="14" t="s">
        <v>157</v>
      </c>
      <c r="BE523" s="155">
        <f t="shared" si="194"/>
        <v>0</v>
      </c>
      <c r="BF523" s="155">
        <f t="shared" si="195"/>
        <v>0</v>
      </c>
      <c r="BG523" s="155">
        <f t="shared" si="196"/>
        <v>0</v>
      </c>
      <c r="BH523" s="155">
        <f t="shared" si="197"/>
        <v>0</v>
      </c>
      <c r="BI523" s="155">
        <f t="shared" si="198"/>
        <v>0</v>
      </c>
      <c r="BJ523" s="14" t="s">
        <v>164</v>
      </c>
      <c r="BK523" s="155">
        <f t="shared" si="199"/>
        <v>0</v>
      </c>
      <c r="BL523" s="14" t="s">
        <v>223</v>
      </c>
      <c r="BM523" s="154" t="s">
        <v>1867</v>
      </c>
    </row>
    <row r="524" spans="1:65" s="2" customFormat="1" ht="21.75" customHeight="1">
      <c r="A524" s="29"/>
      <c r="B524" s="141"/>
      <c r="C524" s="142" t="s">
        <v>1868</v>
      </c>
      <c r="D524" s="142" t="s">
        <v>159</v>
      </c>
      <c r="E524" s="143" t="s">
        <v>1869</v>
      </c>
      <c r="F524" s="144" t="s">
        <v>1870</v>
      </c>
      <c r="G524" s="145" t="s">
        <v>162</v>
      </c>
      <c r="H524" s="146">
        <v>100.2</v>
      </c>
      <c r="I524" s="147"/>
      <c r="J524" s="148">
        <f t="shared" si="190"/>
        <v>0</v>
      </c>
      <c r="K524" s="149"/>
      <c r="L524" s="30"/>
      <c r="M524" s="150" t="s">
        <v>1</v>
      </c>
      <c r="N524" s="151" t="s">
        <v>42</v>
      </c>
      <c r="O524" s="55"/>
      <c r="P524" s="152">
        <f t="shared" si="191"/>
        <v>0</v>
      </c>
      <c r="Q524" s="152">
        <v>7E-05</v>
      </c>
      <c r="R524" s="152">
        <f t="shared" si="192"/>
        <v>0.007013999999999999</v>
      </c>
      <c r="S524" s="152">
        <v>0</v>
      </c>
      <c r="T524" s="153">
        <f t="shared" si="193"/>
        <v>0</v>
      </c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R524" s="154" t="s">
        <v>223</v>
      </c>
      <c r="AT524" s="154" t="s">
        <v>159</v>
      </c>
      <c r="AU524" s="154" t="s">
        <v>164</v>
      </c>
      <c r="AY524" s="14" t="s">
        <v>157</v>
      </c>
      <c r="BE524" s="155">
        <f t="shared" si="194"/>
        <v>0</v>
      </c>
      <c r="BF524" s="155">
        <f t="shared" si="195"/>
        <v>0</v>
      </c>
      <c r="BG524" s="155">
        <f t="shared" si="196"/>
        <v>0</v>
      </c>
      <c r="BH524" s="155">
        <f t="shared" si="197"/>
        <v>0</v>
      </c>
      <c r="BI524" s="155">
        <f t="shared" si="198"/>
        <v>0</v>
      </c>
      <c r="BJ524" s="14" t="s">
        <v>164</v>
      </c>
      <c r="BK524" s="155">
        <f t="shared" si="199"/>
        <v>0</v>
      </c>
      <c r="BL524" s="14" t="s">
        <v>223</v>
      </c>
      <c r="BM524" s="154" t="s">
        <v>1871</v>
      </c>
    </row>
    <row r="525" spans="1:65" s="2" customFormat="1" ht="16.5" customHeight="1">
      <c r="A525" s="29"/>
      <c r="B525" s="141"/>
      <c r="C525" s="142" t="s">
        <v>1872</v>
      </c>
      <c r="D525" s="142" t="s">
        <v>159</v>
      </c>
      <c r="E525" s="143" t="s">
        <v>1873</v>
      </c>
      <c r="F525" s="144" t="s">
        <v>1874</v>
      </c>
      <c r="G525" s="145" t="s">
        <v>162</v>
      </c>
      <c r="H525" s="146">
        <v>100.2</v>
      </c>
      <c r="I525" s="147"/>
      <c r="J525" s="148">
        <f t="shared" si="190"/>
        <v>0</v>
      </c>
      <c r="K525" s="149"/>
      <c r="L525" s="30"/>
      <c r="M525" s="150" t="s">
        <v>1</v>
      </c>
      <c r="N525" s="151" t="s">
        <v>42</v>
      </c>
      <c r="O525" s="55"/>
      <c r="P525" s="152">
        <f t="shared" si="191"/>
        <v>0</v>
      </c>
      <c r="Q525" s="152">
        <v>0</v>
      </c>
      <c r="R525" s="152">
        <f t="shared" si="192"/>
        <v>0</v>
      </c>
      <c r="S525" s="152">
        <v>0</v>
      </c>
      <c r="T525" s="153">
        <f t="shared" si="193"/>
        <v>0</v>
      </c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R525" s="154" t="s">
        <v>223</v>
      </c>
      <c r="AT525" s="154" t="s">
        <v>159</v>
      </c>
      <c r="AU525" s="154" t="s">
        <v>164</v>
      </c>
      <c r="AY525" s="14" t="s">
        <v>157</v>
      </c>
      <c r="BE525" s="155">
        <f t="shared" si="194"/>
        <v>0</v>
      </c>
      <c r="BF525" s="155">
        <f t="shared" si="195"/>
        <v>0</v>
      </c>
      <c r="BG525" s="155">
        <f t="shared" si="196"/>
        <v>0</v>
      </c>
      <c r="BH525" s="155">
        <f t="shared" si="197"/>
        <v>0</v>
      </c>
      <c r="BI525" s="155">
        <f t="shared" si="198"/>
        <v>0</v>
      </c>
      <c r="BJ525" s="14" t="s">
        <v>164</v>
      </c>
      <c r="BK525" s="155">
        <f t="shared" si="199"/>
        <v>0</v>
      </c>
      <c r="BL525" s="14" t="s">
        <v>223</v>
      </c>
      <c r="BM525" s="154" t="s">
        <v>1875</v>
      </c>
    </row>
    <row r="526" spans="1:65" s="2" customFormat="1" ht="21.75" customHeight="1">
      <c r="A526" s="29"/>
      <c r="B526" s="141"/>
      <c r="C526" s="142" t="s">
        <v>1876</v>
      </c>
      <c r="D526" s="142" t="s">
        <v>159</v>
      </c>
      <c r="E526" s="143" t="s">
        <v>1877</v>
      </c>
      <c r="F526" s="144" t="s">
        <v>1878</v>
      </c>
      <c r="G526" s="145" t="s">
        <v>162</v>
      </c>
      <c r="H526" s="146">
        <v>100.2</v>
      </c>
      <c r="I526" s="147"/>
      <c r="J526" s="148">
        <f t="shared" si="190"/>
        <v>0</v>
      </c>
      <c r="K526" s="149"/>
      <c r="L526" s="30"/>
      <c r="M526" s="150" t="s">
        <v>1</v>
      </c>
      <c r="N526" s="151" t="s">
        <v>42</v>
      </c>
      <c r="O526" s="55"/>
      <c r="P526" s="152">
        <f t="shared" si="191"/>
        <v>0</v>
      </c>
      <c r="Q526" s="152">
        <v>0.00014</v>
      </c>
      <c r="R526" s="152">
        <f t="shared" si="192"/>
        <v>0.014027999999999999</v>
      </c>
      <c r="S526" s="152">
        <v>0</v>
      </c>
      <c r="T526" s="153">
        <f t="shared" si="193"/>
        <v>0</v>
      </c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R526" s="154" t="s">
        <v>223</v>
      </c>
      <c r="AT526" s="154" t="s">
        <v>159</v>
      </c>
      <c r="AU526" s="154" t="s">
        <v>164</v>
      </c>
      <c r="AY526" s="14" t="s">
        <v>157</v>
      </c>
      <c r="BE526" s="155">
        <f t="shared" si="194"/>
        <v>0</v>
      </c>
      <c r="BF526" s="155">
        <f t="shared" si="195"/>
        <v>0</v>
      </c>
      <c r="BG526" s="155">
        <f t="shared" si="196"/>
        <v>0</v>
      </c>
      <c r="BH526" s="155">
        <f t="shared" si="197"/>
        <v>0</v>
      </c>
      <c r="BI526" s="155">
        <f t="shared" si="198"/>
        <v>0</v>
      </c>
      <c r="BJ526" s="14" t="s">
        <v>164</v>
      </c>
      <c r="BK526" s="155">
        <f t="shared" si="199"/>
        <v>0</v>
      </c>
      <c r="BL526" s="14" t="s">
        <v>223</v>
      </c>
      <c r="BM526" s="154" t="s">
        <v>1879</v>
      </c>
    </row>
    <row r="527" spans="1:65" s="2" customFormat="1" ht="21.75" customHeight="1">
      <c r="A527" s="29"/>
      <c r="B527" s="141"/>
      <c r="C527" s="142" t="s">
        <v>1880</v>
      </c>
      <c r="D527" s="142" t="s">
        <v>159</v>
      </c>
      <c r="E527" s="143" t="s">
        <v>1881</v>
      </c>
      <c r="F527" s="144" t="s">
        <v>1882</v>
      </c>
      <c r="G527" s="145" t="s">
        <v>162</v>
      </c>
      <c r="H527" s="146">
        <v>100.2</v>
      </c>
      <c r="I527" s="147"/>
      <c r="J527" s="148">
        <f t="shared" si="190"/>
        <v>0</v>
      </c>
      <c r="K527" s="149"/>
      <c r="L527" s="30"/>
      <c r="M527" s="150" t="s">
        <v>1</v>
      </c>
      <c r="N527" s="151" t="s">
        <v>42</v>
      </c>
      <c r="O527" s="55"/>
      <c r="P527" s="152">
        <f t="shared" si="191"/>
        <v>0</v>
      </c>
      <c r="Q527" s="152">
        <v>0.00014</v>
      </c>
      <c r="R527" s="152">
        <f t="shared" si="192"/>
        <v>0.014027999999999999</v>
      </c>
      <c r="S527" s="152">
        <v>0</v>
      </c>
      <c r="T527" s="153">
        <f t="shared" si="193"/>
        <v>0</v>
      </c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R527" s="154" t="s">
        <v>223</v>
      </c>
      <c r="AT527" s="154" t="s">
        <v>159</v>
      </c>
      <c r="AU527" s="154" t="s">
        <v>164</v>
      </c>
      <c r="AY527" s="14" t="s">
        <v>157</v>
      </c>
      <c r="BE527" s="155">
        <f t="shared" si="194"/>
        <v>0</v>
      </c>
      <c r="BF527" s="155">
        <f t="shared" si="195"/>
        <v>0</v>
      </c>
      <c r="BG527" s="155">
        <f t="shared" si="196"/>
        <v>0</v>
      </c>
      <c r="BH527" s="155">
        <f t="shared" si="197"/>
        <v>0</v>
      </c>
      <c r="BI527" s="155">
        <f t="shared" si="198"/>
        <v>0</v>
      </c>
      <c r="BJ527" s="14" t="s">
        <v>164</v>
      </c>
      <c r="BK527" s="155">
        <f t="shared" si="199"/>
        <v>0</v>
      </c>
      <c r="BL527" s="14" t="s">
        <v>223</v>
      </c>
      <c r="BM527" s="154" t="s">
        <v>1883</v>
      </c>
    </row>
    <row r="528" spans="1:65" s="2" customFormat="1" ht="16.5" customHeight="1">
      <c r="A528" s="29"/>
      <c r="B528" s="141"/>
      <c r="C528" s="142" t="s">
        <v>1884</v>
      </c>
      <c r="D528" s="142" t="s">
        <v>159</v>
      </c>
      <c r="E528" s="143" t="s">
        <v>1885</v>
      </c>
      <c r="F528" s="144" t="s">
        <v>1886</v>
      </c>
      <c r="G528" s="145" t="s">
        <v>162</v>
      </c>
      <c r="H528" s="146">
        <v>88.52</v>
      </c>
      <c r="I528" s="147"/>
      <c r="J528" s="148">
        <f t="shared" si="190"/>
        <v>0</v>
      </c>
      <c r="K528" s="149"/>
      <c r="L528" s="30"/>
      <c r="M528" s="150" t="s">
        <v>1</v>
      </c>
      <c r="N528" s="151" t="s">
        <v>42</v>
      </c>
      <c r="O528" s="55"/>
      <c r="P528" s="152">
        <f t="shared" si="191"/>
        <v>0</v>
      </c>
      <c r="Q528" s="152">
        <v>0</v>
      </c>
      <c r="R528" s="152">
        <f t="shared" si="192"/>
        <v>0</v>
      </c>
      <c r="S528" s="152">
        <v>0</v>
      </c>
      <c r="T528" s="153">
        <f t="shared" si="193"/>
        <v>0</v>
      </c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R528" s="154" t="s">
        <v>223</v>
      </c>
      <c r="AT528" s="154" t="s">
        <v>159</v>
      </c>
      <c r="AU528" s="154" t="s">
        <v>164</v>
      </c>
      <c r="AY528" s="14" t="s">
        <v>157</v>
      </c>
      <c r="BE528" s="155">
        <f t="shared" si="194"/>
        <v>0</v>
      </c>
      <c r="BF528" s="155">
        <f t="shared" si="195"/>
        <v>0</v>
      </c>
      <c r="BG528" s="155">
        <f t="shared" si="196"/>
        <v>0</v>
      </c>
      <c r="BH528" s="155">
        <f t="shared" si="197"/>
        <v>0</v>
      </c>
      <c r="BI528" s="155">
        <f t="shared" si="198"/>
        <v>0</v>
      </c>
      <c r="BJ528" s="14" t="s">
        <v>164</v>
      </c>
      <c r="BK528" s="155">
        <f t="shared" si="199"/>
        <v>0</v>
      </c>
      <c r="BL528" s="14" t="s">
        <v>223</v>
      </c>
      <c r="BM528" s="154" t="s">
        <v>1887</v>
      </c>
    </row>
    <row r="529" spans="1:65" s="2" customFormat="1" ht="16.5" customHeight="1">
      <c r="A529" s="29"/>
      <c r="B529" s="141"/>
      <c r="C529" s="142" t="s">
        <v>1888</v>
      </c>
      <c r="D529" s="142" t="s">
        <v>159</v>
      </c>
      <c r="E529" s="143" t="s">
        <v>1889</v>
      </c>
      <c r="F529" s="144" t="s">
        <v>1890</v>
      </c>
      <c r="G529" s="145" t="s">
        <v>162</v>
      </c>
      <c r="H529" s="146">
        <v>88.52</v>
      </c>
      <c r="I529" s="147"/>
      <c r="J529" s="148">
        <f t="shared" si="190"/>
        <v>0</v>
      </c>
      <c r="K529" s="149"/>
      <c r="L529" s="30"/>
      <c r="M529" s="150" t="s">
        <v>1</v>
      </c>
      <c r="N529" s="151" t="s">
        <v>42</v>
      </c>
      <c r="O529" s="55"/>
      <c r="P529" s="152">
        <f t="shared" si="191"/>
        <v>0</v>
      </c>
      <c r="Q529" s="152">
        <v>0</v>
      </c>
      <c r="R529" s="152">
        <f t="shared" si="192"/>
        <v>0</v>
      </c>
      <c r="S529" s="152">
        <v>0</v>
      </c>
      <c r="T529" s="153">
        <f t="shared" si="193"/>
        <v>0</v>
      </c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R529" s="154" t="s">
        <v>223</v>
      </c>
      <c r="AT529" s="154" t="s">
        <v>159</v>
      </c>
      <c r="AU529" s="154" t="s">
        <v>164</v>
      </c>
      <c r="AY529" s="14" t="s">
        <v>157</v>
      </c>
      <c r="BE529" s="155">
        <f t="shared" si="194"/>
        <v>0</v>
      </c>
      <c r="BF529" s="155">
        <f t="shared" si="195"/>
        <v>0</v>
      </c>
      <c r="BG529" s="155">
        <f t="shared" si="196"/>
        <v>0</v>
      </c>
      <c r="BH529" s="155">
        <f t="shared" si="197"/>
        <v>0</v>
      </c>
      <c r="BI529" s="155">
        <f t="shared" si="198"/>
        <v>0</v>
      </c>
      <c r="BJ529" s="14" t="s">
        <v>164</v>
      </c>
      <c r="BK529" s="155">
        <f t="shared" si="199"/>
        <v>0</v>
      </c>
      <c r="BL529" s="14" t="s">
        <v>223</v>
      </c>
      <c r="BM529" s="154" t="s">
        <v>1891</v>
      </c>
    </row>
    <row r="530" spans="1:65" s="2" customFormat="1" ht="21.75" customHeight="1">
      <c r="A530" s="29"/>
      <c r="B530" s="141"/>
      <c r="C530" s="142" t="s">
        <v>1892</v>
      </c>
      <c r="D530" s="142" t="s">
        <v>159</v>
      </c>
      <c r="E530" s="143" t="s">
        <v>1893</v>
      </c>
      <c r="F530" s="144" t="s">
        <v>1894</v>
      </c>
      <c r="G530" s="145" t="s">
        <v>162</v>
      </c>
      <c r="H530" s="146">
        <v>88.52</v>
      </c>
      <c r="I530" s="147"/>
      <c r="J530" s="148">
        <f t="shared" si="190"/>
        <v>0</v>
      </c>
      <c r="K530" s="149"/>
      <c r="L530" s="30"/>
      <c r="M530" s="150" t="s">
        <v>1</v>
      </c>
      <c r="N530" s="151" t="s">
        <v>42</v>
      </c>
      <c r="O530" s="55"/>
      <c r="P530" s="152">
        <f t="shared" si="191"/>
        <v>0</v>
      </c>
      <c r="Q530" s="152">
        <v>0</v>
      </c>
      <c r="R530" s="152">
        <f t="shared" si="192"/>
        <v>0</v>
      </c>
      <c r="S530" s="152">
        <v>0</v>
      </c>
      <c r="T530" s="153">
        <f t="shared" si="193"/>
        <v>0</v>
      </c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R530" s="154" t="s">
        <v>223</v>
      </c>
      <c r="AT530" s="154" t="s">
        <v>159</v>
      </c>
      <c r="AU530" s="154" t="s">
        <v>164</v>
      </c>
      <c r="AY530" s="14" t="s">
        <v>157</v>
      </c>
      <c r="BE530" s="155">
        <f t="shared" si="194"/>
        <v>0</v>
      </c>
      <c r="BF530" s="155">
        <f t="shared" si="195"/>
        <v>0</v>
      </c>
      <c r="BG530" s="155">
        <f t="shared" si="196"/>
        <v>0</v>
      </c>
      <c r="BH530" s="155">
        <f t="shared" si="197"/>
        <v>0</v>
      </c>
      <c r="BI530" s="155">
        <f t="shared" si="198"/>
        <v>0</v>
      </c>
      <c r="BJ530" s="14" t="s">
        <v>164</v>
      </c>
      <c r="BK530" s="155">
        <f t="shared" si="199"/>
        <v>0</v>
      </c>
      <c r="BL530" s="14" t="s">
        <v>223</v>
      </c>
      <c r="BM530" s="154" t="s">
        <v>1895</v>
      </c>
    </row>
    <row r="531" spans="1:65" s="2" customFormat="1" ht="21.75" customHeight="1">
      <c r="A531" s="29"/>
      <c r="B531" s="141"/>
      <c r="C531" s="142" t="s">
        <v>1896</v>
      </c>
      <c r="D531" s="142" t="s">
        <v>159</v>
      </c>
      <c r="E531" s="143" t="s">
        <v>1897</v>
      </c>
      <c r="F531" s="144" t="s">
        <v>1898</v>
      </c>
      <c r="G531" s="145" t="s">
        <v>162</v>
      </c>
      <c r="H531" s="146">
        <v>88.52</v>
      </c>
      <c r="I531" s="147"/>
      <c r="J531" s="148">
        <f t="shared" si="190"/>
        <v>0</v>
      </c>
      <c r="K531" s="149"/>
      <c r="L531" s="30"/>
      <c r="M531" s="150" t="s">
        <v>1</v>
      </c>
      <c r="N531" s="151" t="s">
        <v>42</v>
      </c>
      <c r="O531" s="55"/>
      <c r="P531" s="152">
        <f t="shared" si="191"/>
        <v>0</v>
      </c>
      <c r="Q531" s="152">
        <v>0.00015</v>
      </c>
      <c r="R531" s="152">
        <f t="shared" si="192"/>
        <v>0.013277999999999998</v>
      </c>
      <c r="S531" s="152">
        <v>0</v>
      </c>
      <c r="T531" s="153">
        <f t="shared" si="193"/>
        <v>0</v>
      </c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R531" s="154" t="s">
        <v>223</v>
      </c>
      <c r="AT531" s="154" t="s">
        <v>159</v>
      </c>
      <c r="AU531" s="154" t="s">
        <v>164</v>
      </c>
      <c r="AY531" s="14" t="s">
        <v>157</v>
      </c>
      <c r="BE531" s="155">
        <f t="shared" si="194"/>
        <v>0</v>
      </c>
      <c r="BF531" s="155">
        <f t="shared" si="195"/>
        <v>0</v>
      </c>
      <c r="BG531" s="155">
        <f t="shared" si="196"/>
        <v>0</v>
      </c>
      <c r="BH531" s="155">
        <f t="shared" si="197"/>
        <v>0</v>
      </c>
      <c r="BI531" s="155">
        <f t="shared" si="198"/>
        <v>0</v>
      </c>
      <c r="BJ531" s="14" t="s">
        <v>164</v>
      </c>
      <c r="BK531" s="155">
        <f t="shared" si="199"/>
        <v>0</v>
      </c>
      <c r="BL531" s="14" t="s">
        <v>223</v>
      </c>
      <c r="BM531" s="154" t="s">
        <v>1899</v>
      </c>
    </row>
    <row r="532" spans="1:65" s="2" customFormat="1" ht="16.5" customHeight="1">
      <c r="A532" s="29"/>
      <c r="B532" s="141"/>
      <c r="C532" s="142" t="s">
        <v>1900</v>
      </c>
      <c r="D532" s="142" t="s">
        <v>159</v>
      </c>
      <c r="E532" s="143" t="s">
        <v>1901</v>
      </c>
      <c r="F532" s="144" t="s">
        <v>1902</v>
      </c>
      <c r="G532" s="145" t="s">
        <v>162</v>
      </c>
      <c r="H532" s="146">
        <v>88.52</v>
      </c>
      <c r="I532" s="147"/>
      <c r="J532" s="148">
        <f t="shared" si="190"/>
        <v>0</v>
      </c>
      <c r="K532" s="149"/>
      <c r="L532" s="30"/>
      <c r="M532" s="150" t="s">
        <v>1</v>
      </c>
      <c r="N532" s="151" t="s">
        <v>42</v>
      </c>
      <c r="O532" s="55"/>
      <c r="P532" s="152">
        <f t="shared" si="191"/>
        <v>0</v>
      </c>
      <c r="Q532" s="152">
        <v>0.00098</v>
      </c>
      <c r="R532" s="152">
        <f t="shared" si="192"/>
        <v>0.0867496</v>
      </c>
      <c r="S532" s="152">
        <v>0</v>
      </c>
      <c r="T532" s="153">
        <f t="shared" si="193"/>
        <v>0</v>
      </c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R532" s="154" t="s">
        <v>223</v>
      </c>
      <c r="AT532" s="154" t="s">
        <v>159</v>
      </c>
      <c r="AU532" s="154" t="s">
        <v>164</v>
      </c>
      <c r="AY532" s="14" t="s">
        <v>157</v>
      </c>
      <c r="BE532" s="155">
        <f t="shared" si="194"/>
        <v>0</v>
      </c>
      <c r="BF532" s="155">
        <f t="shared" si="195"/>
        <v>0</v>
      </c>
      <c r="BG532" s="155">
        <f t="shared" si="196"/>
        <v>0</v>
      </c>
      <c r="BH532" s="155">
        <f t="shared" si="197"/>
        <v>0</v>
      </c>
      <c r="BI532" s="155">
        <f t="shared" si="198"/>
        <v>0</v>
      </c>
      <c r="BJ532" s="14" t="s">
        <v>164</v>
      </c>
      <c r="BK532" s="155">
        <f t="shared" si="199"/>
        <v>0</v>
      </c>
      <c r="BL532" s="14" t="s">
        <v>223</v>
      </c>
      <c r="BM532" s="154" t="s">
        <v>1903</v>
      </c>
    </row>
    <row r="533" spans="2:63" s="12" customFormat="1" ht="22.9" customHeight="1">
      <c r="B533" s="128"/>
      <c r="D533" s="129" t="s">
        <v>75</v>
      </c>
      <c r="E533" s="139" t="s">
        <v>1904</v>
      </c>
      <c r="F533" s="139" t="s">
        <v>1905</v>
      </c>
      <c r="I533" s="131"/>
      <c r="J533" s="140">
        <f>BK533</f>
        <v>0</v>
      </c>
      <c r="L533" s="128"/>
      <c r="M533" s="133"/>
      <c r="N533" s="134"/>
      <c r="O533" s="134"/>
      <c r="P533" s="135">
        <f>SUM(P534:P536)</f>
        <v>0</v>
      </c>
      <c r="Q533" s="134"/>
      <c r="R533" s="135">
        <f>SUM(R534:R536)</f>
        <v>0.72635344</v>
      </c>
      <c r="S533" s="134"/>
      <c r="T533" s="136">
        <f>SUM(T534:T536)</f>
        <v>0.152409</v>
      </c>
      <c r="AR533" s="129" t="s">
        <v>164</v>
      </c>
      <c r="AT533" s="137" t="s">
        <v>75</v>
      </c>
      <c r="AU533" s="137" t="s">
        <v>84</v>
      </c>
      <c r="AY533" s="129" t="s">
        <v>157</v>
      </c>
      <c r="BK533" s="138">
        <f>SUM(BK534:BK536)</f>
        <v>0</v>
      </c>
    </row>
    <row r="534" spans="1:65" s="2" customFormat="1" ht="21.75" customHeight="1">
      <c r="A534" s="29"/>
      <c r="B534" s="141"/>
      <c r="C534" s="142" t="s">
        <v>1906</v>
      </c>
      <c r="D534" s="142" t="s">
        <v>159</v>
      </c>
      <c r="E534" s="143" t="s">
        <v>1907</v>
      </c>
      <c r="F534" s="144" t="s">
        <v>1908</v>
      </c>
      <c r="G534" s="145" t="s">
        <v>162</v>
      </c>
      <c r="H534" s="146">
        <v>1016.06</v>
      </c>
      <c r="I534" s="147"/>
      <c r="J534" s="148">
        <f>ROUND(I534*H534,2)</f>
        <v>0</v>
      </c>
      <c r="K534" s="149"/>
      <c r="L534" s="30"/>
      <c r="M534" s="150" t="s">
        <v>1</v>
      </c>
      <c r="N534" s="151" t="s">
        <v>42</v>
      </c>
      <c r="O534" s="55"/>
      <c r="P534" s="152">
        <f>O534*H534</f>
        <v>0</v>
      </c>
      <c r="Q534" s="152">
        <v>0</v>
      </c>
      <c r="R534" s="152">
        <f>Q534*H534</f>
        <v>0</v>
      </c>
      <c r="S534" s="152">
        <v>0.00015</v>
      </c>
      <c r="T534" s="153">
        <f>S534*H534</f>
        <v>0.152409</v>
      </c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R534" s="154" t="s">
        <v>223</v>
      </c>
      <c r="AT534" s="154" t="s">
        <v>159</v>
      </c>
      <c r="AU534" s="154" t="s">
        <v>164</v>
      </c>
      <c r="AY534" s="14" t="s">
        <v>157</v>
      </c>
      <c r="BE534" s="155">
        <f>IF(N534="základní",J534,0)</f>
        <v>0</v>
      </c>
      <c r="BF534" s="155">
        <f>IF(N534="snížená",J534,0)</f>
        <v>0</v>
      </c>
      <c r="BG534" s="155">
        <f>IF(N534="zákl. přenesená",J534,0)</f>
        <v>0</v>
      </c>
      <c r="BH534" s="155">
        <f>IF(N534="sníž. přenesená",J534,0)</f>
        <v>0</v>
      </c>
      <c r="BI534" s="155">
        <f>IF(N534="nulová",J534,0)</f>
        <v>0</v>
      </c>
      <c r="BJ534" s="14" t="s">
        <v>164</v>
      </c>
      <c r="BK534" s="155">
        <f>ROUND(I534*H534,2)</f>
        <v>0</v>
      </c>
      <c r="BL534" s="14" t="s">
        <v>223</v>
      </c>
      <c r="BM534" s="154" t="s">
        <v>1909</v>
      </c>
    </row>
    <row r="535" spans="1:65" s="2" customFormat="1" ht="21.75" customHeight="1">
      <c r="A535" s="29"/>
      <c r="B535" s="141"/>
      <c r="C535" s="142" t="s">
        <v>1910</v>
      </c>
      <c r="D535" s="142" t="s">
        <v>159</v>
      </c>
      <c r="E535" s="143" t="s">
        <v>1911</v>
      </c>
      <c r="F535" s="144" t="s">
        <v>1912</v>
      </c>
      <c r="G535" s="145" t="s">
        <v>162</v>
      </c>
      <c r="H535" s="146">
        <v>1016.06</v>
      </c>
      <c r="I535" s="147"/>
      <c r="J535" s="148">
        <f>ROUND(I535*H535,2)</f>
        <v>0</v>
      </c>
      <c r="K535" s="149"/>
      <c r="L535" s="30"/>
      <c r="M535" s="150" t="s">
        <v>1</v>
      </c>
      <c r="N535" s="151" t="s">
        <v>42</v>
      </c>
      <c r="O535" s="55"/>
      <c r="P535" s="152">
        <f>O535*H535</f>
        <v>0</v>
      </c>
      <c r="Q535" s="152">
        <v>0.0002</v>
      </c>
      <c r="R535" s="152">
        <f>Q535*H535</f>
        <v>0.203212</v>
      </c>
      <c r="S535" s="152">
        <v>0</v>
      </c>
      <c r="T535" s="153">
        <f>S535*H535</f>
        <v>0</v>
      </c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R535" s="154" t="s">
        <v>223</v>
      </c>
      <c r="AT535" s="154" t="s">
        <v>159</v>
      </c>
      <c r="AU535" s="154" t="s">
        <v>164</v>
      </c>
      <c r="AY535" s="14" t="s">
        <v>157</v>
      </c>
      <c r="BE535" s="155">
        <f>IF(N535="základní",J535,0)</f>
        <v>0</v>
      </c>
      <c r="BF535" s="155">
        <f>IF(N535="snížená",J535,0)</f>
        <v>0</v>
      </c>
      <c r="BG535" s="155">
        <f>IF(N535="zákl. přenesená",J535,0)</f>
        <v>0</v>
      </c>
      <c r="BH535" s="155">
        <f>IF(N535="sníž. přenesená",J535,0)</f>
        <v>0</v>
      </c>
      <c r="BI535" s="155">
        <f>IF(N535="nulová",J535,0)</f>
        <v>0</v>
      </c>
      <c r="BJ535" s="14" t="s">
        <v>164</v>
      </c>
      <c r="BK535" s="155">
        <f>ROUND(I535*H535,2)</f>
        <v>0</v>
      </c>
      <c r="BL535" s="14" t="s">
        <v>223</v>
      </c>
      <c r="BM535" s="154" t="s">
        <v>1913</v>
      </c>
    </row>
    <row r="536" spans="1:65" s="2" customFormat="1" ht="21.75" customHeight="1">
      <c r="A536" s="29"/>
      <c r="B536" s="141"/>
      <c r="C536" s="142" t="s">
        <v>1914</v>
      </c>
      <c r="D536" s="142" t="s">
        <v>159</v>
      </c>
      <c r="E536" s="143" t="s">
        <v>1915</v>
      </c>
      <c r="F536" s="144" t="s">
        <v>1916</v>
      </c>
      <c r="G536" s="145" t="s">
        <v>162</v>
      </c>
      <c r="H536" s="146">
        <v>1803.936</v>
      </c>
      <c r="I536" s="147"/>
      <c r="J536" s="148">
        <f>ROUND(I536*H536,2)</f>
        <v>0</v>
      </c>
      <c r="K536" s="149"/>
      <c r="L536" s="30"/>
      <c r="M536" s="150" t="s">
        <v>1</v>
      </c>
      <c r="N536" s="151" t="s">
        <v>42</v>
      </c>
      <c r="O536" s="55"/>
      <c r="P536" s="152">
        <f>O536*H536</f>
        <v>0</v>
      </c>
      <c r="Q536" s="152">
        <v>0.00029</v>
      </c>
      <c r="R536" s="152">
        <f>Q536*H536</f>
        <v>0.52314144</v>
      </c>
      <c r="S536" s="152">
        <v>0</v>
      </c>
      <c r="T536" s="153">
        <f>S536*H536</f>
        <v>0</v>
      </c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R536" s="154" t="s">
        <v>223</v>
      </c>
      <c r="AT536" s="154" t="s">
        <v>159</v>
      </c>
      <c r="AU536" s="154" t="s">
        <v>164</v>
      </c>
      <c r="AY536" s="14" t="s">
        <v>157</v>
      </c>
      <c r="BE536" s="155">
        <f>IF(N536="základní",J536,0)</f>
        <v>0</v>
      </c>
      <c r="BF536" s="155">
        <f>IF(N536="snížená",J536,0)</f>
        <v>0</v>
      </c>
      <c r="BG536" s="155">
        <f>IF(N536="zákl. přenesená",J536,0)</f>
        <v>0</v>
      </c>
      <c r="BH536" s="155">
        <f>IF(N536="sníž. přenesená",J536,0)</f>
        <v>0</v>
      </c>
      <c r="BI536" s="155">
        <f>IF(N536="nulová",J536,0)</f>
        <v>0</v>
      </c>
      <c r="BJ536" s="14" t="s">
        <v>164</v>
      </c>
      <c r="BK536" s="155">
        <f>ROUND(I536*H536,2)</f>
        <v>0</v>
      </c>
      <c r="BL536" s="14" t="s">
        <v>223</v>
      </c>
      <c r="BM536" s="154" t="s">
        <v>1917</v>
      </c>
    </row>
    <row r="537" spans="2:63" s="12" customFormat="1" ht="22.9" customHeight="1">
      <c r="B537" s="128"/>
      <c r="D537" s="129" t="s">
        <v>75</v>
      </c>
      <c r="E537" s="139" t="s">
        <v>1918</v>
      </c>
      <c r="F537" s="139" t="s">
        <v>1919</v>
      </c>
      <c r="I537" s="131"/>
      <c r="J537" s="140">
        <f>BK537</f>
        <v>0</v>
      </c>
      <c r="L537" s="128"/>
      <c r="M537" s="133"/>
      <c r="N537" s="134"/>
      <c r="O537" s="134"/>
      <c r="P537" s="135">
        <f>P538</f>
        <v>0</v>
      </c>
      <c r="Q537" s="134"/>
      <c r="R537" s="135">
        <f>R538</f>
        <v>0.176016</v>
      </c>
      <c r="S537" s="134"/>
      <c r="T537" s="136">
        <f>T538</f>
        <v>0</v>
      </c>
      <c r="AR537" s="129" t="s">
        <v>164</v>
      </c>
      <c r="AT537" s="137" t="s">
        <v>75</v>
      </c>
      <c r="AU537" s="137" t="s">
        <v>84</v>
      </c>
      <c r="AY537" s="129" t="s">
        <v>157</v>
      </c>
      <c r="BK537" s="138">
        <f>BK538</f>
        <v>0</v>
      </c>
    </row>
    <row r="538" spans="1:65" s="2" customFormat="1" ht="16.5" customHeight="1">
      <c r="A538" s="29"/>
      <c r="B538" s="141"/>
      <c r="C538" s="142" t="s">
        <v>1920</v>
      </c>
      <c r="D538" s="142" t="s">
        <v>159</v>
      </c>
      <c r="E538" s="143" t="s">
        <v>1921</v>
      </c>
      <c r="F538" s="144" t="s">
        <v>1922</v>
      </c>
      <c r="G538" s="145" t="s">
        <v>162</v>
      </c>
      <c r="H538" s="146">
        <v>91.2</v>
      </c>
      <c r="I538" s="147"/>
      <c r="J538" s="148">
        <f>ROUND(I538*H538,2)</f>
        <v>0</v>
      </c>
      <c r="K538" s="149"/>
      <c r="L538" s="30"/>
      <c r="M538" s="167" t="s">
        <v>1</v>
      </c>
      <c r="N538" s="168" t="s">
        <v>42</v>
      </c>
      <c r="O538" s="169"/>
      <c r="P538" s="170">
        <f>O538*H538</f>
        <v>0</v>
      </c>
      <c r="Q538" s="170">
        <v>0.00193</v>
      </c>
      <c r="R538" s="170">
        <f>Q538*H538</f>
        <v>0.176016</v>
      </c>
      <c r="S538" s="170">
        <v>0</v>
      </c>
      <c r="T538" s="171">
        <f>S538*H538</f>
        <v>0</v>
      </c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R538" s="154" t="s">
        <v>223</v>
      </c>
      <c r="AT538" s="154" t="s">
        <v>159</v>
      </c>
      <c r="AU538" s="154" t="s">
        <v>164</v>
      </c>
      <c r="AY538" s="14" t="s">
        <v>157</v>
      </c>
      <c r="BE538" s="155">
        <f>IF(N538="základní",J538,0)</f>
        <v>0</v>
      </c>
      <c r="BF538" s="155">
        <f>IF(N538="snížená",J538,0)</f>
        <v>0</v>
      </c>
      <c r="BG538" s="155">
        <f>IF(N538="zákl. přenesená",J538,0)</f>
        <v>0</v>
      </c>
      <c r="BH538" s="155">
        <f>IF(N538="sníž. přenesená",J538,0)</f>
        <v>0</v>
      </c>
      <c r="BI538" s="155">
        <f>IF(N538="nulová",J538,0)</f>
        <v>0</v>
      </c>
      <c r="BJ538" s="14" t="s">
        <v>164</v>
      </c>
      <c r="BK538" s="155">
        <f>ROUND(I538*H538,2)</f>
        <v>0</v>
      </c>
      <c r="BL538" s="14" t="s">
        <v>223</v>
      </c>
      <c r="BM538" s="154" t="s">
        <v>1923</v>
      </c>
    </row>
    <row r="539" spans="1:31" s="2" customFormat="1" ht="6.95" customHeight="1">
      <c r="A539" s="29"/>
      <c r="B539" s="44"/>
      <c r="C539" s="45"/>
      <c r="D539" s="45"/>
      <c r="E539" s="45"/>
      <c r="F539" s="45"/>
      <c r="G539" s="45"/>
      <c r="H539" s="45"/>
      <c r="I539" s="45"/>
      <c r="J539" s="45"/>
      <c r="K539" s="45"/>
      <c r="L539" s="30"/>
      <c r="M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</row>
  </sheetData>
  <autoFilter ref="C141:K538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91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116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26.25" customHeight="1">
      <c r="B7" s="17"/>
      <c r="E7" s="215" t="str">
        <f>'Rekapitulace stavby'!K6</f>
        <v>Stavební úpravy, přístavba a nástavba objektu chráněného bydlení - Kaplice č.p. 45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7" t="s">
        <v>1924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2" t="str">
        <f>'Rekapitulace stavby'!AN8</f>
        <v>20. 10. 2020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183"/>
      <c r="G18" s="183"/>
      <c r="H18" s="183"/>
      <c r="I18" s="24" t="s">
        <v>27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25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26</v>
      </c>
      <c r="F21" s="29"/>
      <c r="G21" s="29"/>
      <c r="H21" s="29"/>
      <c r="I21" s="24" t="s">
        <v>27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25</v>
      </c>
      <c r="J23" s="22" t="s">
        <v>33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27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ROUND(J117,2)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40</v>
      </c>
      <c r="E33" s="24" t="s">
        <v>41</v>
      </c>
      <c r="F33" s="96">
        <f>ROUND((SUM(BE117:BE119)),2)</f>
        <v>0</v>
      </c>
      <c r="G33" s="29"/>
      <c r="H33" s="29"/>
      <c r="I33" s="97">
        <v>0.21</v>
      </c>
      <c r="J33" s="96">
        <f>ROUND(((SUM(BE117:BE119))*I33),2)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96">
        <f>ROUND((SUM(BF117:BF119)),2)</f>
        <v>0</v>
      </c>
      <c r="G34" s="29"/>
      <c r="H34" s="29"/>
      <c r="I34" s="97">
        <v>0.15</v>
      </c>
      <c r="J34" s="96">
        <f>ROUND(((SUM(BF117:BF119))*I34),2)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43</v>
      </c>
      <c r="F35" s="96">
        <f>ROUND((SUM(BG117:BG119)),2)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44</v>
      </c>
      <c r="F36" s="96">
        <f>ROUND((SUM(BH117:BH119)),2)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45</v>
      </c>
      <c r="F37" s="96">
        <f>ROUND((SUM(BI117:BI119)),2)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15" t="str">
        <f>E7</f>
        <v>Stavební úpravy, přístavba a nástavba objektu chráněného bydlení - Kaplice č.p. 45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7" t="str">
        <f>E9</f>
        <v>03 - Technologie výtahu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>p.č.st. 184 a 185 v k.ú. Kaplice</v>
      </c>
      <c r="G89" s="29"/>
      <c r="H89" s="29"/>
      <c r="I89" s="24" t="s">
        <v>22</v>
      </c>
      <c r="J89" s="52" t="str">
        <f>IF(J12="","",J12)</f>
        <v>20. 10. 2020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24</v>
      </c>
      <c r="D91" s="29"/>
      <c r="E91" s="29"/>
      <c r="F91" s="22" t="str">
        <f>E15</f>
        <v>Ing. arch. Arnošt Janko</v>
      </c>
      <c r="G91" s="29"/>
      <c r="H91" s="29"/>
      <c r="I91" s="24" t="s">
        <v>30</v>
      </c>
      <c r="J91" s="27" t="str">
        <f>E21</f>
        <v>Ing. arch. Arnošt Janko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HAVO Consult s.r.o.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120</v>
      </c>
      <c r="D94" s="98"/>
      <c r="E94" s="98"/>
      <c r="F94" s="98"/>
      <c r="G94" s="98"/>
      <c r="H94" s="98"/>
      <c r="I94" s="98"/>
      <c r="J94" s="107" t="s">
        <v>121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122</v>
      </c>
      <c r="D96" s="29"/>
      <c r="E96" s="29"/>
      <c r="F96" s="29"/>
      <c r="G96" s="29"/>
      <c r="H96" s="29"/>
      <c r="I96" s="29"/>
      <c r="J96" s="68">
        <f>J117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2:12" s="9" customFormat="1" ht="24.95" customHeight="1">
      <c r="B97" s="109"/>
      <c r="D97" s="110" t="s">
        <v>1925</v>
      </c>
      <c r="E97" s="111"/>
      <c r="F97" s="111"/>
      <c r="G97" s="111"/>
      <c r="H97" s="111"/>
      <c r="I97" s="111"/>
      <c r="J97" s="112">
        <f>J118</f>
        <v>0</v>
      </c>
      <c r="L97" s="109"/>
    </row>
    <row r="98" spans="1:31" s="2" customFormat="1" ht="21.75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31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3" spans="1:31" s="2" customFormat="1" ht="6.95" customHeight="1">
      <c r="A103" s="29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24.95" customHeight="1">
      <c r="A104" s="29"/>
      <c r="B104" s="30"/>
      <c r="C104" s="18" t="s">
        <v>142</v>
      </c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2" customHeight="1">
      <c r="A106" s="29"/>
      <c r="B106" s="30"/>
      <c r="C106" s="24" t="s">
        <v>16</v>
      </c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6.25" customHeight="1">
      <c r="A107" s="29"/>
      <c r="B107" s="30"/>
      <c r="C107" s="29"/>
      <c r="D107" s="29"/>
      <c r="E107" s="215" t="str">
        <f>E7</f>
        <v>Stavební úpravy, přístavba a nástavba objektu chráněného bydlení - Kaplice č.p. 45</v>
      </c>
      <c r="F107" s="216"/>
      <c r="G107" s="216"/>
      <c r="H107" s="216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117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07" t="str">
        <f>E9</f>
        <v>03 - Technologie výtahu</v>
      </c>
      <c r="F109" s="214"/>
      <c r="G109" s="214"/>
      <c r="H109" s="214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20</v>
      </c>
      <c r="D111" s="29"/>
      <c r="E111" s="29"/>
      <c r="F111" s="22" t="str">
        <f>F12</f>
        <v>p.č.st. 184 a 185 v k.ú. Kaplice</v>
      </c>
      <c r="G111" s="29"/>
      <c r="H111" s="29"/>
      <c r="I111" s="24" t="s">
        <v>22</v>
      </c>
      <c r="J111" s="52" t="str">
        <f>IF(J12="","",J12)</f>
        <v>20. 10. 2020</v>
      </c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5.7" customHeight="1">
      <c r="A113" s="29"/>
      <c r="B113" s="30"/>
      <c r="C113" s="24" t="s">
        <v>24</v>
      </c>
      <c r="D113" s="29"/>
      <c r="E113" s="29"/>
      <c r="F113" s="22" t="str">
        <f>E15</f>
        <v>Ing. arch. Arnošt Janko</v>
      </c>
      <c r="G113" s="29"/>
      <c r="H113" s="29"/>
      <c r="I113" s="24" t="s">
        <v>30</v>
      </c>
      <c r="J113" s="27" t="str">
        <f>E21</f>
        <v>Ing. arch. Arnošt Janko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5.2" customHeight="1">
      <c r="A114" s="29"/>
      <c r="B114" s="30"/>
      <c r="C114" s="24" t="s">
        <v>28</v>
      </c>
      <c r="D114" s="29"/>
      <c r="E114" s="29"/>
      <c r="F114" s="22" t="str">
        <f>IF(E18="","",E18)</f>
        <v>Vyplň údaj</v>
      </c>
      <c r="G114" s="29"/>
      <c r="H114" s="29"/>
      <c r="I114" s="24" t="s">
        <v>32</v>
      </c>
      <c r="J114" s="27" t="str">
        <f>E24</f>
        <v>HAVO Consult s.r.o.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0.3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11" customFormat="1" ht="29.25" customHeight="1">
      <c r="A116" s="117"/>
      <c r="B116" s="118"/>
      <c r="C116" s="119" t="s">
        <v>143</v>
      </c>
      <c r="D116" s="120" t="s">
        <v>61</v>
      </c>
      <c r="E116" s="120" t="s">
        <v>57</v>
      </c>
      <c r="F116" s="120" t="s">
        <v>58</v>
      </c>
      <c r="G116" s="120" t="s">
        <v>144</v>
      </c>
      <c r="H116" s="120" t="s">
        <v>145</v>
      </c>
      <c r="I116" s="120" t="s">
        <v>146</v>
      </c>
      <c r="J116" s="121" t="s">
        <v>121</v>
      </c>
      <c r="K116" s="122" t="s">
        <v>147</v>
      </c>
      <c r="L116" s="123"/>
      <c r="M116" s="59" t="s">
        <v>1</v>
      </c>
      <c r="N116" s="60" t="s">
        <v>40</v>
      </c>
      <c r="O116" s="60" t="s">
        <v>148</v>
      </c>
      <c r="P116" s="60" t="s">
        <v>149</v>
      </c>
      <c r="Q116" s="60" t="s">
        <v>150</v>
      </c>
      <c r="R116" s="60" t="s">
        <v>151</v>
      </c>
      <c r="S116" s="60" t="s">
        <v>152</v>
      </c>
      <c r="T116" s="61" t="s">
        <v>153</v>
      </c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</row>
    <row r="117" spans="1:63" s="2" customFormat="1" ht="22.9" customHeight="1">
      <c r="A117" s="29"/>
      <c r="B117" s="30"/>
      <c r="C117" s="66" t="s">
        <v>154</v>
      </c>
      <c r="D117" s="29"/>
      <c r="E117" s="29"/>
      <c r="F117" s="29"/>
      <c r="G117" s="29"/>
      <c r="H117" s="29"/>
      <c r="I117" s="29"/>
      <c r="J117" s="124">
        <f>BK117</f>
        <v>0</v>
      </c>
      <c r="K117" s="29"/>
      <c r="L117" s="30"/>
      <c r="M117" s="62"/>
      <c r="N117" s="53"/>
      <c r="O117" s="63"/>
      <c r="P117" s="125">
        <f>P118</f>
        <v>0</v>
      </c>
      <c r="Q117" s="63"/>
      <c r="R117" s="125">
        <f>R118</f>
        <v>0</v>
      </c>
      <c r="S117" s="63"/>
      <c r="T117" s="126">
        <f>T118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T117" s="14" t="s">
        <v>75</v>
      </c>
      <c r="AU117" s="14" t="s">
        <v>123</v>
      </c>
      <c r="BK117" s="127">
        <f>BK118</f>
        <v>0</v>
      </c>
    </row>
    <row r="118" spans="2:63" s="12" customFormat="1" ht="25.9" customHeight="1">
      <c r="B118" s="128"/>
      <c r="D118" s="129" t="s">
        <v>75</v>
      </c>
      <c r="E118" s="130" t="s">
        <v>1926</v>
      </c>
      <c r="F118" s="130" t="s">
        <v>1927</v>
      </c>
      <c r="I118" s="131"/>
      <c r="J118" s="132">
        <f>BK118</f>
        <v>0</v>
      </c>
      <c r="L118" s="128"/>
      <c r="M118" s="133"/>
      <c r="N118" s="134"/>
      <c r="O118" s="134"/>
      <c r="P118" s="135">
        <f>P119</f>
        <v>0</v>
      </c>
      <c r="Q118" s="134"/>
      <c r="R118" s="135">
        <f>R119</f>
        <v>0</v>
      </c>
      <c r="S118" s="134"/>
      <c r="T118" s="136">
        <f>T119</f>
        <v>0</v>
      </c>
      <c r="AR118" s="129" t="s">
        <v>163</v>
      </c>
      <c r="AT118" s="137" t="s">
        <v>75</v>
      </c>
      <c r="AU118" s="137" t="s">
        <v>76</v>
      </c>
      <c r="AY118" s="129" t="s">
        <v>157</v>
      </c>
      <c r="BK118" s="138">
        <f>BK119</f>
        <v>0</v>
      </c>
    </row>
    <row r="119" spans="1:65" s="2" customFormat="1" ht="16.5" customHeight="1">
      <c r="A119" s="29"/>
      <c r="B119" s="141"/>
      <c r="C119" s="142" t="s">
        <v>84</v>
      </c>
      <c r="D119" s="142" t="s">
        <v>159</v>
      </c>
      <c r="E119" s="143" t="s">
        <v>1928</v>
      </c>
      <c r="F119" s="144" t="s">
        <v>1929</v>
      </c>
      <c r="G119" s="145" t="s">
        <v>306</v>
      </c>
      <c r="H119" s="146">
        <v>1</v>
      </c>
      <c r="I119" s="147"/>
      <c r="J119" s="148">
        <f>ROUND(I119*H119,2)</f>
        <v>0</v>
      </c>
      <c r="K119" s="149"/>
      <c r="L119" s="30"/>
      <c r="M119" s="167" t="s">
        <v>1</v>
      </c>
      <c r="N119" s="168" t="s">
        <v>42</v>
      </c>
      <c r="O119" s="169"/>
      <c r="P119" s="170">
        <f>O119*H119</f>
        <v>0</v>
      </c>
      <c r="Q119" s="170">
        <v>0</v>
      </c>
      <c r="R119" s="170">
        <f>Q119*H119</f>
        <v>0</v>
      </c>
      <c r="S119" s="170">
        <v>0</v>
      </c>
      <c r="T119" s="171">
        <f>S119*H119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54" t="s">
        <v>1930</v>
      </c>
      <c r="AT119" s="154" t="s">
        <v>159</v>
      </c>
      <c r="AU119" s="154" t="s">
        <v>84</v>
      </c>
      <c r="AY119" s="14" t="s">
        <v>157</v>
      </c>
      <c r="BE119" s="155">
        <f>IF(N119="základní",J119,0)</f>
        <v>0</v>
      </c>
      <c r="BF119" s="155">
        <f>IF(N119="snížená",J119,0)</f>
        <v>0</v>
      </c>
      <c r="BG119" s="155">
        <f>IF(N119="zákl. přenesená",J119,0)</f>
        <v>0</v>
      </c>
      <c r="BH119" s="155">
        <f>IF(N119="sníž. přenesená",J119,0)</f>
        <v>0</v>
      </c>
      <c r="BI119" s="155">
        <f>IF(N119="nulová",J119,0)</f>
        <v>0</v>
      </c>
      <c r="BJ119" s="14" t="s">
        <v>164</v>
      </c>
      <c r="BK119" s="155">
        <f>ROUND(I119*H119,2)</f>
        <v>0</v>
      </c>
      <c r="BL119" s="14" t="s">
        <v>1930</v>
      </c>
      <c r="BM119" s="154" t="s">
        <v>1931</v>
      </c>
    </row>
    <row r="120" spans="1:31" s="2" customFormat="1" ht="6.95" customHeight="1">
      <c r="A120" s="29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0"/>
      <c r="M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</sheetData>
  <autoFilter ref="C116:K11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94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116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26.25" customHeight="1">
      <c r="B7" s="17"/>
      <c r="E7" s="215" t="str">
        <f>'Rekapitulace stavby'!K6</f>
        <v>Stavební úpravy, přístavba a nástavba objektu chráněného bydlení - Kaplice č.p. 45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7" t="s">
        <v>1932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2" t="str">
        <f>'Rekapitulace stavby'!AN8</f>
        <v>20. 10. 2020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183"/>
      <c r="G18" s="183"/>
      <c r="H18" s="183"/>
      <c r="I18" s="24" t="s">
        <v>27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25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26</v>
      </c>
      <c r="F21" s="29"/>
      <c r="G21" s="29"/>
      <c r="H21" s="29"/>
      <c r="I21" s="24" t="s">
        <v>27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25</v>
      </c>
      <c r="J23" s="22" t="s">
        <v>33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27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ROUND(J123,2)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40</v>
      </c>
      <c r="E33" s="24" t="s">
        <v>41</v>
      </c>
      <c r="F33" s="96">
        <f>ROUND((SUM(BE123:BE216)),2)</f>
        <v>0</v>
      </c>
      <c r="G33" s="29"/>
      <c r="H33" s="29"/>
      <c r="I33" s="97">
        <v>0.21</v>
      </c>
      <c r="J33" s="96">
        <f>ROUND(((SUM(BE123:BE216))*I33),2)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96">
        <f>ROUND((SUM(BF123:BF216)),2)</f>
        <v>0</v>
      </c>
      <c r="G34" s="29"/>
      <c r="H34" s="29"/>
      <c r="I34" s="97">
        <v>0.15</v>
      </c>
      <c r="J34" s="96">
        <f>ROUND(((SUM(BF123:BF216))*I34),2)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43</v>
      </c>
      <c r="F35" s="96">
        <f>ROUND((SUM(BG123:BG216)),2)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44</v>
      </c>
      <c r="F36" s="96">
        <f>ROUND((SUM(BH123:BH216)),2)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45</v>
      </c>
      <c r="F37" s="96">
        <f>ROUND((SUM(BI123:BI216)),2)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15" t="str">
        <f>E7</f>
        <v>Stavební úpravy, přístavba a nástavba objektu chráněného bydlení - Kaplice č.p. 45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7" t="str">
        <f>E9</f>
        <v>04 - Zdravotechnické instalace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>p.č.st. 184 a 185 v k.ú. Kaplice</v>
      </c>
      <c r="G89" s="29"/>
      <c r="H89" s="29"/>
      <c r="I89" s="24" t="s">
        <v>22</v>
      </c>
      <c r="J89" s="52" t="str">
        <f>IF(J12="","",J12)</f>
        <v>20. 10. 2020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24</v>
      </c>
      <c r="D91" s="29"/>
      <c r="E91" s="29"/>
      <c r="F91" s="22" t="str">
        <f>E15</f>
        <v>Ing. arch. Arnošt Janko</v>
      </c>
      <c r="G91" s="29"/>
      <c r="H91" s="29"/>
      <c r="I91" s="24" t="s">
        <v>30</v>
      </c>
      <c r="J91" s="27" t="str">
        <f>E21</f>
        <v>Ing. arch. Arnošt Janko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HAVO Consult s.r.o.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120</v>
      </c>
      <c r="D94" s="98"/>
      <c r="E94" s="98"/>
      <c r="F94" s="98"/>
      <c r="G94" s="98"/>
      <c r="H94" s="98"/>
      <c r="I94" s="98"/>
      <c r="J94" s="107" t="s">
        <v>121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122</v>
      </c>
      <c r="D96" s="29"/>
      <c r="E96" s="29"/>
      <c r="F96" s="29"/>
      <c r="G96" s="29"/>
      <c r="H96" s="29"/>
      <c r="I96" s="2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2:12" s="9" customFormat="1" ht="24.95" customHeight="1">
      <c r="B97" s="109"/>
      <c r="D97" s="110" t="s">
        <v>1933</v>
      </c>
      <c r="E97" s="111"/>
      <c r="F97" s="111"/>
      <c r="G97" s="111"/>
      <c r="H97" s="111"/>
      <c r="I97" s="111"/>
      <c r="J97" s="112">
        <f>J124</f>
        <v>0</v>
      </c>
      <c r="L97" s="109"/>
    </row>
    <row r="98" spans="2:12" s="9" customFormat="1" ht="24.95" customHeight="1">
      <c r="B98" s="109"/>
      <c r="D98" s="110" t="s">
        <v>1934</v>
      </c>
      <c r="E98" s="111"/>
      <c r="F98" s="111"/>
      <c r="G98" s="111"/>
      <c r="H98" s="111"/>
      <c r="I98" s="111"/>
      <c r="J98" s="112">
        <f>J170</f>
        <v>0</v>
      </c>
      <c r="L98" s="109"/>
    </row>
    <row r="99" spans="2:12" s="9" customFormat="1" ht="24.95" customHeight="1">
      <c r="B99" s="109"/>
      <c r="D99" s="110" t="s">
        <v>1935</v>
      </c>
      <c r="E99" s="111"/>
      <c r="F99" s="111"/>
      <c r="G99" s="111"/>
      <c r="H99" s="111"/>
      <c r="I99" s="111"/>
      <c r="J99" s="112">
        <f>J172</f>
        <v>0</v>
      </c>
      <c r="L99" s="109"/>
    </row>
    <row r="100" spans="2:12" s="9" customFormat="1" ht="24.95" customHeight="1">
      <c r="B100" s="109"/>
      <c r="D100" s="110" t="s">
        <v>130</v>
      </c>
      <c r="E100" s="111"/>
      <c r="F100" s="111"/>
      <c r="G100" s="111"/>
      <c r="H100" s="111"/>
      <c r="I100" s="111"/>
      <c r="J100" s="112">
        <f>J187</f>
        <v>0</v>
      </c>
      <c r="L100" s="109"/>
    </row>
    <row r="101" spans="2:12" s="10" customFormat="1" ht="19.9" customHeight="1">
      <c r="B101" s="113"/>
      <c r="D101" s="114" t="s">
        <v>131</v>
      </c>
      <c r="E101" s="115"/>
      <c r="F101" s="115"/>
      <c r="G101" s="115"/>
      <c r="H101" s="115"/>
      <c r="I101" s="115"/>
      <c r="J101" s="116">
        <f>J188</f>
        <v>0</v>
      </c>
      <c r="L101" s="113"/>
    </row>
    <row r="102" spans="2:12" s="10" customFormat="1" ht="19.9" customHeight="1">
      <c r="B102" s="113"/>
      <c r="D102" s="114" t="s">
        <v>132</v>
      </c>
      <c r="E102" s="115"/>
      <c r="F102" s="115"/>
      <c r="G102" s="115"/>
      <c r="H102" s="115"/>
      <c r="I102" s="115"/>
      <c r="J102" s="116">
        <f>J193</f>
        <v>0</v>
      </c>
      <c r="L102" s="113"/>
    </row>
    <row r="103" spans="2:12" s="10" customFormat="1" ht="19.9" customHeight="1">
      <c r="B103" s="113"/>
      <c r="D103" s="114" t="s">
        <v>133</v>
      </c>
      <c r="E103" s="115"/>
      <c r="F103" s="115"/>
      <c r="G103" s="115"/>
      <c r="H103" s="115"/>
      <c r="I103" s="115"/>
      <c r="J103" s="116">
        <f>J198</f>
        <v>0</v>
      </c>
      <c r="L103" s="113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142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16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6.25" customHeight="1">
      <c r="A113" s="29"/>
      <c r="B113" s="30"/>
      <c r="C113" s="29"/>
      <c r="D113" s="29"/>
      <c r="E113" s="215" t="str">
        <f>E7</f>
        <v>Stavební úpravy, přístavba a nástavba objektu chráněného bydlení - Kaplice č.p. 45</v>
      </c>
      <c r="F113" s="216"/>
      <c r="G113" s="216"/>
      <c r="H113" s="216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4" t="s">
        <v>117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6.5" customHeight="1">
      <c r="A115" s="29"/>
      <c r="B115" s="30"/>
      <c r="C115" s="29"/>
      <c r="D115" s="29"/>
      <c r="E115" s="207" t="str">
        <f>E9</f>
        <v>04 - Zdravotechnické instalace</v>
      </c>
      <c r="F115" s="214"/>
      <c r="G115" s="214"/>
      <c r="H115" s="214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4" t="s">
        <v>20</v>
      </c>
      <c r="D117" s="29"/>
      <c r="E117" s="29"/>
      <c r="F117" s="22" t="str">
        <f>F12</f>
        <v>p.č.st. 184 a 185 v k.ú. Kaplice</v>
      </c>
      <c r="G117" s="29"/>
      <c r="H117" s="29"/>
      <c r="I117" s="24" t="s">
        <v>22</v>
      </c>
      <c r="J117" s="52" t="str">
        <f>IF(J12="","",J12)</f>
        <v>20. 10. 2020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5.7" customHeight="1">
      <c r="A119" s="29"/>
      <c r="B119" s="30"/>
      <c r="C119" s="24" t="s">
        <v>24</v>
      </c>
      <c r="D119" s="29"/>
      <c r="E119" s="29"/>
      <c r="F119" s="22" t="str">
        <f>E15</f>
        <v>Ing. arch. Arnošt Janko</v>
      </c>
      <c r="G119" s="29"/>
      <c r="H119" s="29"/>
      <c r="I119" s="24" t="s">
        <v>30</v>
      </c>
      <c r="J119" s="27" t="str">
        <f>E21</f>
        <v>Ing. arch. Arnošt Janko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2" customHeight="1">
      <c r="A120" s="29"/>
      <c r="B120" s="30"/>
      <c r="C120" s="24" t="s">
        <v>28</v>
      </c>
      <c r="D120" s="29"/>
      <c r="E120" s="29"/>
      <c r="F120" s="22" t="str">
        <f>IF(E18="","",E18)</f>
        <v>Vyplň údaj</v>
      </c>
      <c r="G120" s="29"/>
      <c r="H120" s="29"/>
      <c r="I120" s="24" t="s">
        <v>32</v>
      </c>
      <c r="J120" s="27" t="str">
        <f>E24</f>
        <v>HAVO Consult s.r.o.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1" customFormat="1" ht="29.25" customHeight="1">
      <c r="A122" s="117"/>
      <c r="B122" s="118"/>
      <c r="C122" s="119" t="s">
        <v>143</v>
      </c>
      <c r="D122" s="120" t="s">
        <v>61</v>
      </c>
      <c r="E122" s="120" t="s">
        <v>57</v>
      </c>
      <c r="F122" s="120" t="s">
        <v>58</v>
      </c>
      <c r="G122" s="120" t="s">
        <v>144</v>
      </c>
      <c r="H122" s="120" t="s">
        <v>145</v>
      </c>
      <c r="I122" s="120" t="s">
        <v>146</v>
      </c>
      <c r="J122" s="121" t="s">
        <v>121</v>
      </c>
      <c r="K122" s="122" t="s">
        <v>147</v>
      </c>
      <c r="L122" s="123"/>
      <c r="M122" s="59" t="s">
        <v>1</v>
      </c>
      <c r="N122" s="60" t="s">
        <v>40</v>
      </c>
      <c r="O122" s="60" t="s">
        <v>148</v>
      </c>
      <c r="P122" s="60" t="s">
        <v>149</v>
      </c>
      <c r="Q122" s="60" t="s">
        <v>150</v>
      </c>
      <c r="R122" s="60" t="s">
        <v>151</v>
      </c>
      <c r="S122" s="60" t="s">
        <v>152</v>
      </c>
      <c r="T122" s="61" t="s">
        <v>153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3" s="2" customFormat="1" ht="22.9" customHeight="1">
      <c r="A123" s="29"/>
      <c r="B123" s="30"/>
      <c r="C123" s="66" t="s">
        <v>154</v>
      </c>
      <c r="D123" s="29"/>
      <c r="E123" s="29"/>
      <c r="F123" s="29"/>
      <c r="G123" s="29"/>
      <c r="H123" s="29"/>
      <c r="I123" s="29"/>
      <c r="J123" s="124">
        <f>BK123</f>
        <v>0</v>
      </c>
      <c r="K123" s="29"/>
      <c r="L123" s="30"/>
      <c r="M123" s="62"/>
      <c r="N123" s="53"/>
      <c r="O123" s="63"/>
      <c r="P123" s="125">
        <f>P124+P170+P172+P187</f>
        <v>0</v>
      </c>
      <c r="Q123" s="63"/>
      <c r="R123" s="125">
        <f>R124+R170+R172+R187</f>
        <v>1.74343</v>
      </c>
      <c r="S123" s="63"/>
      <c r="T123" s="126">
        <f>T124+T170+T172+T187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75</v>
      </c>
      <c r="AU123" s="14" t="s">
        <v>123</v>
      </c>
      <c r="BK123" s="127">
        <f>BK124+BK170+BK172+BK187</f>
        <v>0</v>
      </c>
    </row>
    <row r="124" spans="2:63" s="12" customFormat="1" ht="25.9" customHeight="1">
      <c r="B124" s="128"/>
      <c r="D124" s="129" t="s">
        <v>75</v>
      </c>
      <c r="E124" s="130" t="s">
        <v>1936</v>
      </c>
      <c r="F124" s="130" t="s">
        <v>1937</v>
      </c>
      <c r="I124" s="131"/>
      <c r="J124" s="132">
        <f>BK124</f>
        <v>0</v>
      </c>
      <c r="L124" s="128"/>
      <c r="M124" s="133"/>
      <c r="N124" s="134"/>
      <c r="O124" s="134"/>
      <c r="P124" s="135">
        <f>SUM(P125:P169)</f>
        <v>0</v>
      </c>
      <c r="Q124" s="134"/>
      <c r="R124" s="135">
        <f>SUM(R125:R169)</f>
        <v>0</v>
      </c>
      <c r="S124" s="134"/>
      <c r="T124" s="136">
        <f>SUM(T125:T169)</f>
        <v>0</v>
      </c>
      <c r="AR124" s="129" t="s">
        <v>84</v>
      </c>
      <c r="AT124" s="137" t="s">
        <v>75</v>
      </c>
      <c r="AU124" s="137" t="s">
        <v>76</v>
      </c>
      <c r="AY124" s="129" t="s">
        <v>157</v>
      </c>
      <c r="BK124" s="138">
        <f>SUM(BK125:BK169)</f>
        <v>0</v>
      </c>
    </row>
    <row r="125" spans="1:65" s="2" customFormat="1" ht="21.75" customHeight="1">
      <c r="A125" s="29"/>
      <c r="B125" s="141"/>
      <c r="C125" s="142" t="s">
        <v>84</v>
      </c>
      <c r="D125" s="142" t="s">
        <v>159</v>
      </c>
      <c r="E125" s="143" t="s">
        <v>1938</v>
      </c>
      <c r="F125" s="144" t="s">
        <v>1939</v>
      </c>
      <c r="G125" s="145" t="s">
        <v>168</v>
      </c>
      <c r="H125" s="146">
        <v>34</v>
      </c>
      <c r="I125" s="147"/>
      <c r="J125" s="148">
        <f aca="true" t="shared" si="0" ref="J125:J169">ROUND(I125*H125,2)</f>
        <v>0</v>
      </c>
      <c r="K125" s="149"/>
      <c r="L125" s="30"/>
      <c r="M125" s="150" t="s">
        <v>1</v>
      </c>
      <c r="N125" s="151" t="s">
        <v>42</v>
      </c>
      <c r="O125" s="55"/>
      <c r="P125" s="152">
        <f aca="true" t="shared" si="1" ref="P125:P169">O125*H125</f>
        <v>0</v>
      </c>
      <c r="Q125" s="152">
        <v>0</v>
      </c>
      <c r="R125" s="152">
        <f aca="true" t="shared" si="2" ref="R125:R169">Q125*H125</f>
        <v>0</v>
      </c>
      <c r="S125" s="152">
        <v>0</v>
      </c>
      <c r="T125" s="153">
        <f aca="true" t="shared" si="3" ref="T125:T169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163</v>
      </c>
      <c r="AT125" s="154" t="s">
        <v>159</v>
      </c>
      <c r="AU125" s="154" t="s">
        <v>84</v>
      </c>
      <c r="AY125" s="14" t="s">
        <v>157</v>
      </c>
      <c r="BE125" s="155">
        <f aca="true" t="shared" si="4" ref="BE125:BE169">IF(N125="základní",J125,0)</f>
        <v>0</v>
      </c>
      <c r="BF125" s="155">
        <f aca="true" t="shared" si="5" ref="BF125:BF169">IF(N125="snížená",J125,0)</f>
        <v>0</v>
      </c>
      <c r="BG125" s="155">
        <f aca="true" t="shared" si="6" ref="BG125:BG169">IF(N125="zákl. přenesená",J125,0)</f>
        <v>0</v>
      </c>
      <c r="BH125" s="155">
        <f aca="true" t="shared" si="7" ref="BH125:BH169">IF(N125="sníž. přenesená",J125,0)</f>
        <v>0</v>
      </c>
      <c r="BI125" s="155">
        <f aca="true" t="shared" si="8" ref="BI125:BI169">IF(N125="nulová",J125,0)</f>
        <v>0</v>
      </c>
      <c r="BJ125" s="14" t="s">
        <v>164</v>
      </c>
      <c r="BK125" s="155">
        <f aca="true" t="shared" si="9" ref="BK125:BK169">ROUND(I125*H125,2)</f>
        <v>0</v>
      </c>
      <c r="BL125" s="14" t="s">
        <v>163</v>
      </c>
      <c r="BM125" s="154" t="s">
        <v>1940</v>
      </c>
    </row>
    <row r="126" spans="1:65" s="2" customFormat="1" ht="33" customHeight="1">
      <c r="A126" s="29"/>
      <c r="B126" s="141"/>
      <c r="C126" s="142" t="s">
        <v>164</v>
      </c>
      <c r="D126" s="142" t="s">
        <v>159</v>
      </c>
      <c r="E126" s="143" t="s">
        <v>1941</v>
      </c>
      <c r="F126" s="144" t="s">
        <v>1942</v>
      </c>
      <c r="G126" s="145" t="s">
        <v>168</v>
      </c>
      <c r="H126" s="146">
        <v>4</v>
      </c>
      <c r="I126" s="147"/>
      <c r="J126" s="148">
        <f t="shared" si="0"/>
        <v>0</v>
      </c>
      <c r="K126" s="149"/>
      <c r="L126" s="30"/>
      <c r="M126" s="150" t="s">
        <v>1</v>
      </c>
      <c r="N126" s="151" t="s">
        <v>42</v>
      </c>
      <c r="O126" s="55"/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5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163</v>
      </c>
      <c r="AT126" s="154" t="s">
        <v>159</v>
      </c>
      <c r="AU126" s="154" t="s">
        <v>84</v>
      </c>
      <c r="AY126" s="14" t="s">
        <v>157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164</v>
      </c>
      <c r="BK126" s="155">
        <f t="shared" si="9"/>
        <v>0</v>
      </c>
      <c r="BL126" s="14" t="s">
        <v>163</v>
      </c>
      <c r="BM126" s="154" t="s">
        <v>1943</v>
      </c>
    </row>
    <row r="127" spans="1:65" s="2" customFormat="1" ht="21.75" customHeight="1">
      <c r="A127" s="29"/>
      <c r="B127" s="141"/>
      <c r="C127" s="142" t="s">
        <v>170</v>
      </c>
      <c r="D127" s="142" t="s">
        <v>159</v>
      </c>
      <c r="E127" s="143" t="s">
        <v>1944</v>
      </c>
      <c r="F127" s="144" t="s">
        <v>1945</v>
      </c>
      <c r="G127" s="145" t="s">
        <v>306</v>
      </c>
      <c r="H127" s="146">
        <v>3</v>
      </c>
      <c r="I127" s="147"/>
      <c r="J127" s="148">
        <f t="shared" si="0"/>
        <v>0</v>
      </c>
      <c r="K127" s="149"/>
      <c r="L127" s="30"/>
      <c r="M127" s="150" t="s">
        <v>1</v>
      </c>
      <c r="N127" s="151" t="s">
        <v>42</v>
      </c>
      <c r="O127" s="55"/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163</v>
      </c>
      <c r="AT127" s="154" t="s">
        <v>159</v>
      </c>
      <c r="AU127" s="154" t="s">
        <v>84</v>
      </c>
      <c r="AY127" s="14" t="s">
        <v>157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164</v>
      </c>
      <c r="BK127" s="155">
        <f t="shared" si="9"/>
        <v>0</v>
      </c>
      <c r="BL127" s="14" t="s">
        <v>163</v>
      </c>
      <c r="BM127" s="154" t="s">
        <v>1946</v>
      </c>
    </row>
    <row r="128" spans="1:65" s="2" customFormat="1" ht="21.75" customHeight="1">
      <c r="A128" s="29"/>
      <c r="B128" s="141"/>
      <c r="C128" s="142" t="s">
        <v>163</v>
      </c>
      <c r="D128" s="142" t="s">
        <v>159</v>
      </c>
      <c r="E128" s="143" t="s">
        <v>1947</v>
      </c>
      <c r="F128" s="144" t="s">
        <v>1948</v>
      </c>
      <c r="G128" s="145" t="s">
        <v>168</v>
      </c>
      <c r="H128" s="146">
        <v>22</v>
      </c>
      <c r="I128" s="147"/>
      <c r="J128" s="148">
        <f t="shared" si="0"/>
        <v>0</v>
      </c>
      <c r="K128" s="149"/>
      <c r="L128" s="30"/>
      <c r="M128" s="150" t="s">
        <v>1</v>
      </c>
      <c r="N128" s="151" t="s">
        <v>42</v>
      </c>
      <c r="O128" s="55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163</v>
      </c>
      <c r="AT128" s="154" t="s">
        <v>159</v>
      </c>
      <c r="AU128" s="154" t="s">
        <v>84</v>
      </c>
      <c r="AY128" s="14" t="s">
        <v>157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164</v>
      </c>
      <c r="BK128" s="155">
        <f t="shared" si="9"/>
        <v>0</v>
      </c>
      <c r="BL128" s="14" t="s">
        <v>163</v>
      </c>
      <c r="BM128" s="154" t="s">
        <v>1949</v>
      </c>
    </row>
    <row r="129" spans="1:65" s="2" customFormat="1" ht="21.75" customHeight="1">
      <c r="A129" s="29"/>
      <c r="B129" s="141"/>
      <c r="C129" s="142" t="s">
        <v>181</v>
      </c>
      <c r="D129" s="142" t="s">
        <v>159</v>
      </c>
      <c r="E129" s="143" t="s">
        <v>1950</v>
      </c>
      <c r="F129" s="144" t="s">
        <v>1951</v>
      </c>
      <c r="G129" s="145" t="s">
        <v>168</v>
      </c>
      <c r="H129" s="146">
        <v>11</v>
      </c>
      <c r="I129" s="147"/>
      <c r="J129" s="148">
        <f t="shared" si="0"/>
        <v>0</v>
      </c>
      <c r="K129" s="149"/>
      <c r="L129" s="30"/>
      <c r="M129" s="150" t="s">
        <v>1</v>
      </c>
      <c r="N129" s="151" t="s">
        <v>42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163</v>
      </c>
      <c r="AT129" s="154" t="s">
        <v>159</v>
      </c>
      <c r="AU129" s="154" t="s">
        <v>84</v>
      </c>
      <c r="AY129" s="14" t="s">
        <v>157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164</v>
      </c>
      <c r="BK129" s="155">
        <f t="shared" si="9"/>
        <v>0</v>
      </c>
      <c r="BL129" s="14" t="s">
        <v>163</v>
      </c>
      <c r="BM129" s="154" t="s">
        <v>1952</v>
      </c>
    </row>
    <row r="130" spans="1:65" s="2" customFormat="1" ht="21.75" customHeight="1">
      <c r="A130" s="29"/>
      <c r="B130" s="141"/>
      <c r="C130" s="142" t="s">
        <v>185</v>
      </c>
      <c r="D130" s="142" t="s">
        <v>159</v>
      </c>
      <c r="E130" s="143" t="s">
        <v>1950</v>
      </c>
      <c r="F130" s="144" t="s">
        <v>1951</v>
      </c>
      <c r="G130" s="145" t="s">
        <v>168</v>
      </c>
      <c r="H130" s="146">
        <v>10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42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163</v>
      </c>
      <c r="AT130" s="154" t="s">
        <v>159</v>
      </c>
      <c r="AU130" s="154" t="s">
        <v>84</v>
      </c>
      <c r="AY130" s="14" t="s">
        <v>157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164</v>
      </c>
      <c r="BK130" s="155">
        <f t="shared" si="9"/>
        <v>0</v>
      </c>
      <c r="BL130" s="14" t="s">
        <v>163</v>
      </c>
      <c r="BM130" s="154" t="s">
        <v>1953</v>
      </c>
    </row>
    <row r="131" spans="1:65" s="2" customFormat="1" ht="21.75" customHeight="1">
      <c r="A131" s="29"/>
      <c r="B131" s="141"/>
      <c r="C131" s="142" t="s">
        <v>189</v>
      </c>
      <c r="D131" s="142" t="s">
        <v>159</v>
      </c>
      <c r="E131" s="143" t="s">
        <v>1954</v>
      </c>
      <c r="F131" s="144" t="s">
        <v>1955</v>
      </c>
      <c r="G131" s="145" t="s">
        <v>168</v>
      </c>
      <c r="H131" s="146">
        <v>13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42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163</v>
      </c>
      <c r="AT131" s="154" t="s">
        <v>159</v>
      </c>
      <c r="AU131" s="154" t="s">
        <v>84</v>
      </c>
      <c r="AY131" s="14" t="s">
        <v>157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164</v>
      </c>
      <c r="BK131" s="155">
        <f t="shared" si="9"/>
        <v>0</v>
      </c>
      <c r="BL131" s="14" t="s">
        <v>163</v>
      </c>
      <c r="BM131" s="154" t="s">
        <v>1956</v>
      </c>
    </row>
    <row r="132" spans="1:65" s="2" customFormat="1" ht="21.75" customHeight="1">
      <c r="A132" s="29"/>
      <c r="B132" s="141"/>
      <c r="C132" s="142" t="s">
        <v>179</v>
      </c>
      <c r="D132" s="142" t="s">
        <v>159</v>
      </c>
      <c r="E132" s="143" t="s">
        <v>1954</v>
      </c>
      <c r="F132" s="144" t="s">
        <v>1955</v>
      </c>
      <c r="G132" s="145" t="s">
        <v>168</v>
      </c>
      <c r="H132" s="146">
        <v>80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42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163</v>
      </c>
      <c r="AT132" s="154" t="s">
        <v>159</v>
      </c>
      <c r="AU132" s="154" t="s">
        <v>84</v>
      </c>
      <c r="AY132" s="14" t="s">
        <v>157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164</v>
      </c>
      <c r="BK132" s="155">
        <f t="shared" si="9"/>
        <v>0</v>
      </c>
      <c r="BL132" s="14" t="s">
        <v>163</v>
      </c>
      <c r="BM132" s="154" t="s">
        <v>1957</v>
      </c>
    </row>
    <row r="133" spans="1:65" s="2" customFormat="1" ht="21.75" customHeight="1">
      <c r="A133" s="29"/>
      <c r="B133" s="141"/>
      <c r="C133" s="142" t="s">
        <v>193</v>
      </c>
      <c r="D133" s="142" t="s">
        <v>159</v>
      </c>
      <c r="E133" s="143" t="s">
        <v>1958</v>
      </c>
      <c r="F133" s="144" t="s">
        <v>1959</v>
      </c>
      <c r="G133" s="145" t="s">
        <v>168</v>
      </c>
      <c r="H133" s="146">
        <v>10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42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163</v>
      </c>
      <c r="AT133" s="154" t="s">
        <v>159</v>
      </c>
      <c r="AU133" s="154" t="s">
        <v>84</v>
      </c>
      <c r="AY133" s="14" t="s">
        <v>157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164</v>
      </c>
      <c r="BK133" s="155">
        <f t="shared" si="9"/>
        <v>0</v>
      </c>
      <c r="BL133" s="14" t="s">
        <v>163</v>
      </c>
      <c r="BM133" s="154" t="s">
        <v>1960</v>
      </c>
    </row>
    <row r="134" spans="1:65" s="2" customFormat="1" ht="21.75" customHeight="1">
      <c r="A134" s="29"/>
      <c r="B134" s="141"/>
      <c r="C134" s="142" t="s">
        <v>110</v>
      </c>
      <c r="D134" s="142" t="s">
        <v>159</v>
      </c>
      <c r="E134" s="143" t="s">
        <v>1958</v>
      </c>
      <c r="F134" s="144" t="s">
        <v>1959</v>
      </c>
      <c r="G134" s="145" t="s">
        <v>168</v>
      </c>
      <c r="H134" s="146">
        <v>61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42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163</v>
      </c>
      <c r="AT134" s="154" t="s">
        <v>159</v>
      </c>
      <c r="AU134" s="154" t="s">
        <v>84</v>
      </c>
      <c r="AY134" s="14" t="s">
        <v>157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164</v>
      </c>
      <c r="BK134" s="155">
        <f t="shared" si="9"/>
        <v>0</v>
      </c>
      <c r="BL134" s="14" t="s">
        <v>163</v>
      </c>
      <c r="BM134" s="154" t="s">
        <v>1961</v>
      </c>
    </row>
    <row r="135" spans="1:65" s="2" customFormat="1" ht="33" customHeight="1">
      <c r="A135" s="29"/>
      <c r="B135" s="141"/>
      <c r="C135" s="142" t="s">
        <v>113</v>
      </c>
      <c r="D135" s="142" t="s">
        <v>159</v>
      </c>
      <c r="E135" s="143" t="s">
        <v>1962</v>
      </c>
      <c r="F135" s="144" t="s">
        <v>1963</v>
      </c>
      <c r="G135" s="145" t="s">
        <v>306</v>
      </c>
      <c r="H135" s="146">
        <v>13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42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163</v>
      </c>
      <c r="AT135" s="154" t="s">
        <v>159</v>
      </c>
      <c r="AU135" s="154" t="s">
        <v>84</v>
      </c>
      <c r="AY135" s="14" t="s">
        <v>157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164</v>
      </c>
      <c r="BK135" s="155">
        <f t="shared" si="9"/>
        <v>0</v>
      </c>
      <c r="BL135" s="14" t="s">
        <v>163</v>
      </c>
      <c r="BM135" s="154" t="s">
        <v>1964</v>
      </c>
    </row>
    <row r="136" spans="1:65" s="2" customFormat="1" ht="33" customHeight="1">
      <c r="A136" s="29"/>
      <c r="B136" s="141"/>
      <c r="C136" s="142" t="s">
        <v>208</v>
      </c>
      <c r="D136" s="142" t="s">
        <v>159</v>
      </c>
      <c r="E136" s="143" t="s">
        <v>1965</v>
      </c>
      <c r="F136" s="144" t="s">
        <v>1966</v>
      </c>
      <c r="G136" s="145" t="s">
        <v>306</v>
      </c>
      <c r="H136" s="146">
        <v>13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42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163</v>
      </c>
      <c r="AT136" s="154" t="s">
        <v>159</v>
      </c>
      <c r="AU136" s="154" t="s">
        <v>84</v>
      </c>
      <c r="AY136" s="14" t="s">
        <v>157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164</v>
      </c>
      <c r="BK136" s="155">
        <f t="shared" si="9"/>
        <v>0</v>
      </c>
      <c r="BL136" s="14" t="s">
        <v>163</v>
      </c>
      <c r="BM136" s="154" t="s">
        <v>1967</v>
      </c>
    </row>
    <row r="137" spans="1:65" s="2" customFormat="1" ht="21.75" customHeight="1">
      <c r="A137" s="29"/>
      <c r="B137" s="141"/>
      <c r="C137" s="142" t="s">
        <v>212</v>
      </c>
      <c r="D137" s="142" t="s">
        <v>159</v>
      </c>
      <c r="E137" s="143" t="s">
        <v>1968</v>
      </c>
      <c r="F137" s="144" t="s">
        <v>1951</v>
      </c>
      <c r="G137" s="145" t="s">
        <v>1</v>
      </c>
      <c r="H137" s="146">
        <v>20</v>
      </c>
      <c r="I137" s="147"/>
      <c r="J137" s="148">
        <f t="shared" si="0"/>
        <v>0</v>
      </c>
      <c r="K137" s="149"/>
      <c r="L137" s="30"/>
      <c r="M137" s="150" t="s">
        <v>1</v>
      </c>
      <c r="N137" s="151" t="s">
        <v>42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163</v>
      </c>
      <c r="AT137" s="154" t="s">
        <v>159</v>
      </c>
      <c r="AU137" s="154" t="s">
        <v>84</v>
      </c>
      <c r="AY137" s="14" t="s">
        <v>157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164</v>
      </c>
      <c r="BK137" s="155">
        <f t="shared" si="9"/>
        <v>0</v>
      </c>
      <c r="BL137" s="14" t="s">
        <v>163</v>
      </c>
      <c r="BM137" s="154" t="s">
        <v>1969</v>
      </c>
    </row>
    <row r="138" spans="1:65" s="2" customFormat="1" ht="21.75" customHeight="1">
      <c r="A138" s="29"/>
      <c r="B138" s="141"/>
      <c r="C138" s="142" t="s">
        <v>216</v>
      </c>
      <c r="D138" s="142" t="s">
        <v>159</v>
      </c>
      <c r="E138" s="143" t="s">
        <v>1970</v>
      </c>
      <c r="F138" s="144" t="s">
        <v>1955</v>
      </c>
      <c r="G138" s="145" t="s">
        <v>1</v>
      </c>
      <c r="H138" s="146">
        <v>45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42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163</v>
      </c>
      <c r="AT138" s="154" t="s">
        <v>159</v>
      </c>
      <c r="AU138" s="154" t="s">
        <v>84</v>
      </c>
      <c r="AY138" s="14" t="s">
        <v>157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164</v>
      </c>
      <c r="BK138" s="155">
        <f t="shared" si="9"/>
        <v>0</v>
      </c>
      <c r="BL138" s="14" t="s">
        <v>163</v>
      </c>
      <c r="BM138" s="154" t="s">
        <v>1971</v>
      </c>
    </row>
    <row r="139" spans="1:65" s="2" customFormat="1" ht="21.75" customHeight="1">
      <c r="A139" s="29"/>
      <c r="B139" s="141"/>
      <c r="C139" s="142" t="s">
        <v>8</v>
      </c>
      <c r="D139" s="142" t="s">
        <v>159</v>
      </c>
      <c r="E139" s="143" t="s">
        <v>1972</v>
      </c>
      <c r="F139" s="144" t="s">
        <v>1959</v>
      </c>
      <c r="G139" s="145" t="s">
        <v>1</v>
      </c>
      <c r="H139" s="146">
        <v>35</v>
      </c>
      <c r="I139" s="147"/>
      <c r="J139" s="148">
        <f t="shared" si="0"/>
        <v>0</v>
      </c>
      <c r="K139" s="149"/>
      <c r="L139" s="30"/>
      <c r="M139" s="150" t="s">
        <v>1</v>
      </c>
      <c r="N139" s="151" t="s">
        <v>42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163</v>
      </c>
      <c r="AT139" s="154" t="s">
        <v>159</v>
      </c>
      <c r="AU139" s="154" t="s">
        <v>84</v>
      </c>
      <c r="AY139" s="14" t="s">
        <v>157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164</v>
      </c>
      <c r="BK139" s="155">
        <f t="shared" si="9"/>
        <v>0</v>
      </c>
      <c r="BL139" s="14" t="s">
        <v>163</v>
      </c>
      <c r="BM139" s="154" t="s">
        <v>1973</v>
      </c>
    </row>
    <row r="140" spans="1:65" s="2" customFormat="1" ht="33" customHeight="1">
      <c r="A140" s="29"/>
      <c r="B140" s="141"/>
      <c r="C140" s="142" t="s">
        <v>223</v>
      </c>
      <c r="D140" s="142" t="s">
        <v>159</v>
      </c>
      <c r="E140" s="143" t="s">
        <v>1974</v>
      </c>
      <c r="F140" s="144" t="s">
        <v>1975</v>
      </c>
      <c r="G140" s="145" t="s">
        <v>306</v>
      </c>
      <c r="H140" s="146">
        <v>50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42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163</v>
      </c>
      <c r="AT140" s="154" t="s">
        <v>159</v>
      </c>
      <c r="AU140" s="154" t="s">
        <v>84</v>
      </c>
      <c r="AY140" s="14" t="s">
        <v>157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164</v>
      </c>
      <c r="BK140" s="155">
        <f t="shared" si="9"/>
        <v>0</v>
      </c>
      <c r="BL140" s="14" t="s">
        <v>163</v>
      </c>
      <c r="BM140" s="154" t="s">
        <v>1976</v>
      </c>
    </row>
    <row r="141" spans="1:65" s="2" customFormat="1" ht="33" customHeight="1">
      <c r="A141" s="29"/>
      <c r="B141" s="141"/>
      <c r="C141" s="142" t="s">
        <v>227</v>
      </c>
      <c r="D141" s="142" t="s">
        <v>159</v>
      </c>
      <c r="E141" s="143" t="s">
        <v>1974</v>
      </c>
      <c r="F141" s="144" t="s">
        <v>1975</v>
      </c>
      <c r="G141" s="145" t="s">
        <v>306</v>
      </c>
      <c r="H141" s="146">
        <v>47</v>
      </c>
      <c r="I141" s="147"/>
      <c r="J141" s="148">
        <f t="shared" si="0"/>
        <v>0</v>
      </c>
      <c r="K141" s="149"/>
      <c r="L141" s="30"/>
      <c r="M141" s="150" t="s">
        <v>1</v>
      </c>
      <c r="N141" s="151" t="s">
        <v>42</v>
      </c>
      <c r="O141" s="55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163</v>
      </c>
      <c r="AT141" s="154" t="s">
        <v>159</v>
      </c>
      <c r="AU141" s="154" t="s">
        <v>84</v>
      </c>
      <c r="AY141" s="14" t="s">
        <v>157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164</v>
      </c>
      <c r="BK141" s="155">
        <f t="shared" si="9"/>
        <v>0</v>
      </c>
      <c r="BL141" s="14" t="s">
        <v>163</v>
      </c>
      <c r="BM141" s="154" t="s">
        <v>1977</v>
      </c>
    </row>
    <row r="142" spans="1:65" s="2" customFormat="1" ht="33" customHeight="1">
      <c r="A142" s="29"/>
      <c r="B142" s="141"/>
      <c r="C142" s="142" t="s">
        <v>231</v>
      </c>
      <c r="D142" s="142" t="s">
        <v>159</v>
      </c>
      <c r="E142" s="143" t="s">
        <v>1978</v>
      </c>
      <c r="F142" s="144" t="s">
        <v>1966</v>
      </c>
      <c r="G142" s="145" t="s">
        <v>306</v>
      </c>
      <c r="H142" s="146">
        <v>12</v>
      </c>
      <c r="I142" s="147"/>
      <c r="J142" s="148">
        <f t="shared" si="0"/>
        <v>0</v>
      </c>
      <c r="K142" s="149"/>
      <c r="L142" s="30"/>
      <c r="M142" s="150" t="s">
        <v>1</v>
      </c>
      <c r="N142" s="151" t="s">
        <v>42</v>
      </c>
      <c r="O142" s="55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163</v>
      </c>
      <c r="AT142" s="154" t="s">
        <v>159</v>
      </c>
      <c r="AU142" s="154" t="s">
        <v>84</v>
      </c>
      <c r="AY142" s="14" t="s">
        <v>157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164</v>
      </c>
      <c r="BK142" s="155">
        <f t="shared" si="9"/>
        <v>0</v>
      </c>
      <c r="BL142" s="14" t="s">
        <v>163</v>
      </c>
      <c r="BM142" s="154" t="s">
        <v>1979</v>
      </c>
    </row>
    <row r="143" spans="1:65" s="2" customFormat="1" ht="33" customHeight="1">
      <c r="A143" s="29"/>
      <c r="B143" s="141"/>
      <c r="C143" s="142" t="s">
        <v>235</v>
      </c>
      <c r="D143" s="142" t="s">
        <v>159</v>
      </c>
      <c r="E143" s="143" t="s">
        <v>1978</v>
      </c>
      <c r="F143" s="144" t="s">
        <v>1966</v>
      </c>
      <c r="G143" s="145" t="s">
        <v>306</v>
      </c>
      <c r="H143" s="146">
        <v>12</v>
      </c>
      <c r="I143" s="147"/>
      <c r="J143" s="148">
        <f t="shared" si="0"/>
        <v>0</v>
      </c>
      <c r="K143" s="149"/>
      <c r="L143" s="30"/>
      <c r="M143" s="150" t="s">
        <v>1</v>
      </c>
      <c r="N143" s="151" t="s">
        <v>42</v>
      </c>
      <c r="O143" s="55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163</v>
      </c>
      <c r="AT143" s="154" t="s">
        <v>159</v>
      </c>
      <c r="AU143" s="154" t="s">
        <v>84</v>
      </c>
      <c r="AY143" s="14" t="s">
        <v>157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164</v>
      </c>
      <c r="BK143" s="155">
        <f t="shared" si="9"/>
        <v>0</v>
      </c>
      <c r="BL143" s="14" t="s">
        <v>163</v>
      </c>
      <c r="BM143" s="154" t="s">
        <v>1980</v>
      </c>
    </row>
    <row r="144" spans="1:65" s="2" customFormat="1" ht="21.75" customHeight="1">
      <c r="A144" s="29"/>
      <c r="B144" s="141"/>
      <c r="C144" s="142" t="s">
        <v>239</v>
      </c>
      <c r="D144" s="142" t="s">
        <v>159</v>
      </c>
      <c r="E144" s="143" t="s">
        <v>1981</v>
      </c>
      <c r="F144" s="144" t="s">
        <v>1982</v>
      </c>
      <c r="G144" s="145" t="s">
        <v>306</v>
      </c>
      <c r="H144" s="146">
        <v>3</v>
      </c>
      <c r="I144" s="147"/>
      <c r="J144" s="148">
        <f t="shared" si="0"/>
        <v>0</v>
      </c>
      <c r="K144" s="149"/>
      <c r="L144" s="30"/>
      <c r="M144" s="150" t="s">
        <v>1</v>
      </c>
      <c r="N144" s="151" t="s">
        <v>42</v>
      </c>
      <c r="O144" s="55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163</v>
      </c>
      <c r="AT144" s="154" t="s">
        <v>159</v>
      </c>
      <c r="AU144" s="154" t="s">
        <v>84</v>
      </c>
      <c r="AY144" s="14" t="s">
        <v>157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164</v>
      </c>
      <c r="BK144" s="155">
        <f t="shared" si="9"/>
        <v>0</v>
      </c>
      <c r="BL144" s="14" t="s">
        <v>163</v>
      </c>
      <c r="BM144" s="154" t="s">
        <v>1983</v>
      </c>
    </row>
    <row r="145" spans="1:65" s="2" customFormat="1" ht="21.75" customHeight="1">
      <c r="A145" s="29"/>
      <c r="B145" s="141"/>
      <c r="C145" s="142" t="s">
        <v>7</v>
      </c>
      <c r="D145" s="142" t="s">
        <v>159</v>
      </c>
      <c r="E145" s="143" t="s">
        <v>1984</v>
      </c>
      <c r="F145" s="144" t="s">
        <v>1985</v>
      </c>
      <c r="G145" s="145" t="s">
        <v>168</v>
      </c>
      <c r="H145" s="146">
        <v>10</v>
      </c>
      <c r="I145" s="147"/>
      <c r="J145" s="148">
        <f t="shared" si="0"/>
        <v>0</v>
      </c>
      <c r="K145" s="149"/>
      <c r="L145" s="30"/>
      <c r="M145" s="150" t="s">
        <v>1</v>
      </c>
      <c r="N145" s="151" t="s">
        <v>42</v>
      </c>
      <c r="O145" s="55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163</v>
      </c>
      <c r="AT145" s="154" t="s">
        <v>159</v>
      </c>
      <c r="AU145" s="154" t="s">
        <v>84</v>
      </c>
      <c r="AY145" s="14" t="s">
        <v>157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164</v>
      </c>
      <c r="BK145" s="155">
        <f t="shared" si="9"/>
        <v>0</v>
      </c>
      <c r="BL145" s="14" t="s">
        <v>163</v>
      </c>
      <c r="BM145" s="154" t="s">
        <v>1986</v>
      </c>
    </row>
    <row r="146" spans="1:65" s="2" customFormat="1" ht="21.75" customHeight="1">
      <c r="A146" s="29"/>
      <c r="B146" s="141"/>
      <c r="C146" s="142" t="s">
        <v>246</v>
      </c>
      <c r="D146" s="142" t="s">
        <v>159</v>
      </c>
      <c r="E146" s="143" t="s">
        <v>1987</v>
      </c>
      <c r="F146" s="144" t="s">
        <v>1988</v>
      </c>
      <c r="G146" s="145" t="s">
        <v>306</v>
      </c>
      <c r="H146" s="146">
        <v>0.5</v>
      </c>
      <c r="I146" s="147"/>
      <c r="J146" s="148">
        <f t="shared" si="0"/>
        <v>0</v>
      </c>
      <c r="K146" s="149"/>
      <c r="L146" s="30"/>
      <c r="M146" s="150" t="s">
        <v>1</v>
      </c>
      <c r="N146" s="151" t="s">
        <v>42</v>
      </c>
      <c r="O146" s="55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163</v>
      </c>
      <c r="AT146" s="154" t="s">
        <v>159</v>
      </c>
      <c r="AU146" s="154" t="s">
        <v>84</v>
      </c>
      <c r="AY146" s="14" t="s">
        <v>157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164</v>
      </c>
      <c r="BK146" s="155">
        <f t="shared" si="9"/>
        <v>0</v>
      </c>
      <c r="BL146" s="14" t="s">
        <v>163</v>
      </c>
      <c r="BM146" s="154" t="s">
        <v>1989</v>
      </c>
    </row>
    <row r="147" spans="1:65" s="2" customFormat="1" ht="21.75" customHeight="1">
      <c r="A147" s="29"/>
      <c r="B147" s="141"/>
      <c r="C147" s="142" t="s">
        <v>250</v>
      </c>
      <c r="D147" s="142" t="s">
        <v>159</v>
      </c>
      <c r="E147" s="143" t="s">
        <v>1990</v>
      </c>
      <c r="F147" s="144" t="s">
        <v>1991</v>
      </c>
      <c r="G147" s="145" t="s">
        <v>168</v>
      </c>
      <c r="H147" s="146">
        <v>17</v>
      </c>
      <c r="I147" s="147"/>
      <c r="J147" s="148">
        <f t="shared" si="0"/>
        <v>0</v>
      </c>
      <c r="K147" s="149"/>
      <c r="L147" s="30"/>
      <c r="M147" s="150" t="s">
        <v>1</v>
      </c>
      <c r="N147" s="151" t="s">
        <v>42</v>
      </c>
      <c r="O147" s="55"/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163</v>
      </c>
      <c r="AT147" s="154" t="s">
        <v>159</v>
      </c>
      <c r="AU147" s="154" t="s">
        <v>84</v>
      </c>
      <c r="AY147" s="14" t="s">
        <v>157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164</v>
      </c>
      <c r="BK147" s="155">
        <f t="shared" si="9"/>
        <v>0</v>
      </c>
      <c r="BL147" s="14" t="s">
        <v>163</v>
      </c>
      <c r="BM147" s="154" t="s">
        <v>1992</v>
      </c>
    </row>
    <row r="148" spans="1:65" s="2" customFormat="1" ht="21.75" customHeight="1">
      <c r="A148" s="29"/>
      <c r="B148" s="141"/>
      <c r="C148" s="142" t="s">
        <v>254</v>
      </c>
      <c r="D148" s="142" t="s">
        <v>159</v>
      </c>
      <c r="E148" s="143" t="s">
        <v>1993</v>
      </c>
      <c r="F148" s="144" t="s">
        <v>1994</v>
      </c>
      <c r="G148" s="145" t="s">
        <v>168</v>
      </c>
      <c r="H148" s="146">
        <v>5</v>
      </c>
      <c r="I148" s="147"/>
      <c r="J148" s="148">
        <f t="shared" si="0"/>
        <v>0</v>
      </c>
      <c r="K148" s="149"/>
      <c r="L148" s="30"/>
      <c r="M148" s="150" t="s">
        <v>1</v>
      </c>
      <c r="N148" s="151" t="s">
        <v>42</v>
      </c>
      <c r="O148" s="55"/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163</v>
      </c>
      <c r="AT148" s="154" t="s">
        <v>159</v>
      </c>
      <c r="AU148" s="154" t="s">
        <v>84</v>
      </c>
      <c r="AY148" s="14" t="s">
        <v>157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164</v>
      </c>
      <c r="BK148" s="155">
        <f t="shared" si="9"/>
        <v>0</v>
      </c>
      <c r="BL148" s="14" t="s">
        <v>163</v>
      </c>
      <c r="BM148" s="154" t="s">
        <v>1995</v>
      </c>
    </row>
    <row r="149" spans="1:65" s="2" customFormat="1" ht="16.5" customHeight="1">
      <c r="A149" s="29"/>
      <c r="B149" s="141"/>
      <c r="C149" s="142" t="s">
        <v>258</v>
      </c>
      <c r="D149" s="142" t="s">
        <v>159</v>
      </c>
      <c r="E149" s="143" t="s">
        <v>1996</v>
      </c>
      <c r="F149" s="144" t="s">
        <v>1997</v>
      </c>
      <c r="G149" s="145" t="s">
        <v>306</v>
      </c>
      <c r="H149" s="146">
        <v>2</v>
      </c>
      <c r="I149" s="147"/>
      <c r="J149" s="148">
        <f t="shared" si="0"/>
        <v>0</v>
      </c>
      <c r="K149" s="149"/>
      <c r="L149" s="30"/>
      <c r="M149" s="150" t="s">
        <v>1</v>
      </c>
      <c r="N149" s="151" t="s">
        <v>42</v>
      </c>
      <c r="O149" s="55"/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163</v>
      </c>
      <c r="AT149" s="154" t="s">
        <v>159</v>
      </c>
      <c r="AU149" s="154" t="s">
        <v>84</v>
      </c>
      <c r="AY149" s="14" t="s">
        <v>157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164</v>
      </c>
      <c r="BK149" s="155">
        <f t="shared" si="9"/>
        <v>0</v>
      </c>
      <c r="BL149" s="14" t="s">
        <v>163</v>
      </c>
      <c r="BM149" s="154" t="s">
        <v>1998</v>
      </c>
    </row>
    <row r="150" spans="1:65" s="2" customFormat="1" ht="21.75" customHeight="1">
      <c r="A150" s="29"/>
      <c r="B150" s="141"/>
      <c r="C150" s="142" t="s">
        <v>262</v>
      </c>
      <c r="D150" s="142" t="s">
        <v>159</v>
      </c>
      <c r="E150" s="143" t="s">
        <v>1999</v>
      </c>
      <c r="F150" s="144" t="s">
        <v>2000</v>
      </c>
      <c r="G150" s="145" t="s">
        <v>168</v>
      </c>
      <c r="H150" s="146">
        <v>21</v>
      </c>
      <c r="I150" s="147"/>
      <c r="J150" s="148">
        <f t="shared" si="0"/>
        <v>0</v>
      </c>
      <c r="K150" s="149"/>
      <c r="L150" s="30"/>
      <c r="M150" s="150" t="s">
        <v>1</v>
      </c>
      <c r="N150" s="151" t="s">
        <v>42</v>
      </c>
      <c r="O150" s="55"/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3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163</v>
      </c>
      <c r="AT150" s="154" t="s">
        <v>159</v>
      </c>
      <c r="AU150" s="154" t="s">
        <v>84</v>
      </c>
      <c r="AY150" s="14" t="s">
        <v>157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164</v>
      </c>
      <c r="BK150" s="155">
        <f t="shared" si="9"/>
        <v>0</v>
      </c>
      <c r="BL150" s="14" t="s">
        <v>163</v>
      </c>
      <c r="BM150" s="154" t="s">
        <v>2001</v>
      </c>
    </row>
    <row r="151" spans="1:65" s="2" customFormat="1" ht="21.75" customHeight="1">
      <c r="A151" s="29"/>
      <c r="B151" s="141"/>
      <c r="C151" s="142" t="s">
        <v>266</v>
      </c>
      <c r="D151" s="142" t="s">
        <v>159</v>
      </c>
      <c r="E151" s="143" t="s">
        <v>2002</v>
      </c>
      <c r="F151" s="144" t="s">
        <v>2003</v>
      </c>
      <c r="G151" s="145" t="s">
        <v>168</v>
      </c>
      <c r="H151" s="146">
        <v>10</v>
      </c>
      <c r="I151" s="147"/>
      <c r="J151" s="148">
        <f t="shared" si="0"/>
        <v>0</v>
      </c>
      <c r="K151" s="149"/>
      <c r="L151" s="30"/>
      <c r="M151" s="150" t="s">
        <v>1</v>
      </c>
      <c r="N151" s="151" t="s">
        <v>42</v>
      </c>
      <c r="O151" s="55"/>
      <c r="P151" s="152">
        <f t="shared" si="1"/>
        <v>0</v>
      </c>
      <c r="Q151" s="152">
        <v>0</v>
      </c>
      <c r="R151" s="152">
        <f t="shared" si="2"/>
        <v>0</v>
      </c>
      <c r="S151" s="152">
        <v>0</v>
      </c>
      <c r="T151" s="153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163</v>
      </c>
      <c r="AT151" s="154" t="s">
        <v>159</v>
      </c>
      <c r="AU151" s="154" t="s">
        <v>84</v>
      </c>
      <c r="AY151" s="14" t="s">
        <v>157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164</v>
      </c>
      <c r="BK151" s="155">
        <f t="shared" si="9"/>
        <v>0</v>
      </c>
      <c r="BL151" s="14" t="s">
        <v>163</v>
      </c>
      <c r="BM151" s="154" t="s">
        <v>2004</v>
      </c>
    </row>
    <row r="152" spans="1:65" s="2" customFormat="1" ht="16.5" customHeight="1">
      <c r="A152" s="29"/>
      <c r="B152" s="141"/>
      <c r="C152" s="142" t="s">
        <v>270</v>
      </c>
      <c r="D152" s="142" t="s">
        <v>159</v>
      </c>
      <c r="E152" s="143" t="s">
        <v>2005</v>
      </c>
      <c r="F152" s="144" t="s">
        <v>2006</v>
      </c>
      <c r="G152" s="145" t="s">
        <v>168</v>
      </c>
      <c r="H152" s="146">
        <v>32</v>
      </c>
      <c r="I152" s="147"/>
      <c r="J152" s="148">
        <f t="shared" si="0"/>
        <v>0</v>
      </c>
      <c r="K152" s="149"/>
      <c r="L152" s="30"/>
      <c r="M152" s="150" t="s">
        <v>1</v>
      </c>
      <c r="N152" s="151" t="s">
        <v>42</v>
      </c>
      <c r="O152" s="55"/>
      <c r="P152" s="152">
        <f t="shared" si="1"/>
        <v>0</v>
      </c>
      <c r="Q152" s="152">
        <v>0</v>
      </c>
      <c r="R152" s="152">
        <f t="shared" si="2"/>
        <v>0</v>
      </c>
      <c r="S152" s="152">
        <v>0</v>
      </c>
      <c r="T152" s="153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163</v>
      </c>
      <c r="AT152" s="154" t="s">
        <v>159</v>
      </c>
      <c r="AU152" s="154" t="s">
        <v>84</v>
      </c>
      <c r="AY152" s="14" t="s">
        <v>157</v>
      </c>
      <c r="BE152" s="155">
        <f t="shared" si="4"/>
        <v>0</v>
      </c>
      <c r="BF152" s="155">
        <f t="shared" si="5"/>
        <v>0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4" t="s">
        <v>164</v>
      </c>
      <c r="BK152" s="155">
        <f t="shared" si="9"/>
        <v>0</v>
      </c>
      <c r="BL152" s="14" t="s">
        <v>163</v>
      </c>
      <c r="BM152" s="154" t="s">
        <v>2007</v>
      </c>
    </row>
    <row r="153" spans="1:65" s="2" customFormat="1" ht="21.75" customHeight="1">
      <c r="A153" s="29"/>
      <c r="B153" s="141"/>
      <c r="C153" s="142" t="s">
        <v>274</v>
      </c>
      <c r="D153" s="142" t="s">
        <v>159</v>
      </c>
      <c r="E153" s="143" t="s">
        <v>2008</v>
      </c>
      <c r="F153" s="144" t="s">
        <v>2009</v>
      </c>
      <c r="G153" s="145" t="s">
        <v>168</v>
      </c>
      <c r="H153" s="146">
        <v>20</v>
      </c>
      <c r="I153" s="147"/>
      <c r="J153" s="148">
        <f t="shared" si="0"/>
        <v>0</v>
      </c>
      <c r="K153" s="149"/>
      <c r="L153" s="30"/>
      <c r="M153" s="150" t="s">
        <v>1</v>
      </c>
      <c r="N153" s="151" t="s">
        <v>42</v>
      </c>
      <c r="O153" s="55"/>
      <c r="P153" s="152">
        <f t="shared" si="1"/>
        <v>0</v>
      </c>
      <c r="Q153" s="152">
        <v>0</v>
      </c>
      <c r="R153" s="152">
        <f t="shared" si="2"/>
        <v>0</v>
      </c>
      <c r="S153" s="152">
        <v>0</v>
      </c>
      <c r="T153" s="153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163</v>
      </c>
      <c r="AT153" s="154" t="s">
        <v>159</v>
      </c>
      <c r="AU153" s="154" t="s">
        <v>84</v>
      </c>
      <c r="AY153" s="14" t="s">
        <v>157</v>
      </c>
      <c r="BE153" s="155">
        <f t="shared" si="4"/>
        <v>0</v>
      </c>
      <c r="BF153" s="155">
        <f t="shared" si="5"/>
        <v>0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4" t="s">
        <v>164</v>
      </c>
      <c r="BK153" s="155">
        <f t="shared" si="9"/>
        <v>0</v>
      </c>
      <c r="BL153" s="14" t="s">
        <v>163</v>
      </c>
      <c r="BM153" s="154" t="s">
        <v>2010</v>
      </c>
    </row>
    <row r="154" spans="1:65" s="2" customFormat="1" ht="21.75" customHeight="1">
      <c r="A154" s="29"/>
      <c r="B154" s="141"/>
      <c r="C154" s="142" t="s">
        <v>278</v>
      </c>
      <c r="D154" s="142" t="s">
        <v>159</v>
      </c>
      <c r="E154" s="143" t="s">
        <v>2011</v>
      </c>
      <c r="F154" s="144" t="s">
        <v>2012</v>
      </c>
      <c r="G154" s="145" t="s">
        <v>168</v>
      </c>
      <c r="H154" s="146">
        <v>4</v>
      </c>
      <c r="I154" s="147"/>
      <c r="J154" s="148">
        <f t="shared" si="0"/>
        <v>0</v>
      </c>
      <c r="K154" s="149"/>
      <c r="L154" s="30"/>
      <c r="M154" s="150" t="s">
        <v>1</v>
      </c>
      <c r="N154" s="151" t="s">
        <v>42</v>
      </c>
      <c r="O154" s="55"/>
      <c r="P154" s="152">
        <f t="shared" si="1"/>
        <v>0</v>
      </c>
      <c r="Q154" s="152">
        <v>0</v>
      </c>
      <c r="R154" s="152">
        <f t="shared" si="2"/>
        <v>0</v>
      </c>
      <c r="S154" s="152">
        <v>0</v>
      </c>
      <c r="T154" s="153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163</v>
      </c>
      <c r="AT154" s="154" t="s">
        <v>159</v>
      </c>
      <c r="AU154" s="154" t="s">
        <v>84</v>
      </c>
      <c r="AY154" s="14" t="s">
        <v>157</v>
      </c>
      <c r="BE154" s="155">
        <f t="shared" si="4"/>
        <v>0</v>
      </c>
      <c r="BF154" s="155">
        <f t="shared" si="5"/>
        <v>0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4" t="s">
        <v>164</v>
      </c>
      <c r="BK154" s="155">
        <f t="shared" si="9"/>
        <v>0</v>
      </c>
      <c r="BL154" s="14" t="s">
        <v>163</v>
      </c>
      <c r="BM154" s="154" t="s">
        <v>2013</v>
      </c>
    </row>
    <row r="155" spans="1:65" s="2" customFormat="1" ht="21.75" customHeight="1">
      <c r="A155" s="29"/>
      <c r="B155" s="141"/>
      <c r="C155" s="142" t="s">
        <v>282</v>
      </c>
      <c r="D155" s="142" t="s">
        <v>159</v>
      </c>
      <c r="E155" s="143" t="s">
        <v>2014</v>
      </c>
      <c r="F155" s="144" t="s">
        <v>2015</v>
      </c>
      <c r="G155" s="145" t="s">
        <v>168</v>
      </c>
      <c r="H155" s="146">
        <v>4</v>
      </c>
      <c r="I155" s="147"/>
      <c r="J155" s="148">
        <f t="shared" si="0"/>
        <v>0</v>
      </c>
      <c r="K155" s="149"/>
      <c r="L155" s="30"/>
      <c r="M155" s="150" t="s">
        <v>1</v>
      </c>
      <c r="N155" s="151" t="s">
        <v>42</v>
      </c>
      <c r="O155" s="55"/>
      <c r="P155" s="152">
        <f t="shared" si="1"/>
        <v>0</v>
      </c>
      <c r="Q155" s="152">
        <v>0</v>
      </c>
      <c r="R155" s="152">
        <f t="shared" si="2"/>
        <v>0</v>
      </c>
      <c r="S155" s="152">
        <v>0</v>
      </c>
      <c r="T155" s="153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163</v>
      </c>
      <c r="AT155" s="154" t="s">
        <v>159</v>
      </c>
      <c r="AU155" s="154" t="s">
        <v>84</v>
      </c>
      <c r="AY155" s="14" t="s">
        <v>157</v>
      </c>
      <c r="BE155" s="155">
        <f t="shared" si="4"/>
        <v>0</v>
      </c>
      <c r="BF155" s="155">
        <f t="shared" si="5"/>
        <v>0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4" t="s">
        <v>164</v>
      </c>
      <c r="BK155" s="155">
        <f t="shared" si="9"/>
        <v>0</v>
      </c>
      <c r="BL155" s="14" t="s">
        <v>163</v>
      </c>
      <c r="BM155" s="154" t="s">
        <v>2016</v>
      </c>
    </row>
    <row r="156" spans="1:65" s="2" customFormat="1" ht="21.75" customHeight="1">
      <c r="A156" s="29"/>
      <c r="B156" s="141"/>
      <c r="C156" s="142" t="s">
        <v>286</v>
      </c>
      <c r="D156" s="142" t="s">
        <v>159</v>
      </c>
      <c r="E156" s="143" t="s">
        <v>2014</v>
      </c>
      <c r="F156" s="144" t="s">
        <v>2015</v>
      </c>
      <c r="G156" s="145" t="s">
        <v>168</v>
      </c>
      <c r="H156" s="146">
        <v>4</v>
      </c>
      <c r="I156" s="147"/>
      <c r="J156" s="148">
        <f t="shared" si="0"/>
        <v>0</v>
      </c>
      <c r="K156" s="149"/>
      <c r="L156" s="30"/>
      <c r="M156" s="150" t="s">
        <v>1</v>
      </c>
      <c r="N156" s="151" t="s">
        <v>42</v>
      </c>
      <c r="O156" s="55"/>
      <c r="P156" s="152">
        <f t="shared" si="1"/>
        <v>0</v>
      </c>
      <c r="Q156" s="152">
        <v>0</v>
      </c>
      <c r="R156" s="152">
        <f t="shared" si="2"/>
        <v>0</v>
      </c>
      <c r="S156" s="152">
        <v>0</v>
      </c>
      <c r="T156" s="153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163</v>
      </c>
      <c r="AT156" s="154" t="s">
        <v>159</v>
      </c>
      <c r="AU156" s="154" t="s">
        <v>84</v>
      </c>
      <c r="AY156" s="14" t="s">
        <v>157</v>
      </c>
      <c r="BE156" s="155">
        <f t="shared" si="4"/>
        <v>0</v>
      </c>
      <c r="BF156" s="155">
        <f t="shared" si="5"/>
        <v>0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4" t="s">
        <v>164</v>
      </c>
      <c r="BK156" s="155">
        <f t="shared" si="9"/>
        <v>0</v>
      </c>
      <c r="BL156" s="14" t="s">
        <v>163</v>
      </c>
      <c r="BM156" s="154" t="s">
        <v>2017</v>
      </c>
    </row>
    <row r="157" spans="1:65" s="2" customFormat="1" ht="21.75" customHeight="1">
      <c r="A157" s="29"/>
      <c r="B157" s="141"/>
      <c r="C157" s="142" t="s">
        <v>291</v>
      </c>
      <c r="D157" s="142" t="s">
        <v>159</v>
      </c>
      <c r="E157" s="143" t="s">
        <v>2018</v>
      </c>
      <c r="F157" s="144" t="s">
        <v>2000</v>
      </c>
      <c r="G157" s="145" t="s">
        <v>168</v>
      </c>
      <c r="H157" s="146">
        <v>8</v>
      </c>
      <c r="I157" s="147"/>
      <c r="J157" s="148">
        <f t="shared" si="0"/>
        <v>0</v>
      </c>
      <c r="K157" s="149"/>
      <c r="L157" s="30"/>
      <c r="M157" s="150" t="s">
        <v>1</v>
      </c>
      <c r="N157" s="151" t="s">
        <v>42</v>
      </c>
      <c r="O157" s="55"/>
      <c r="P157" s="152">
        <f t="shared" si="1"/>
        <v>0</v>
      </c>
      <c r="Q157" s="152">
        <v>0</v>
      </c>
      <c r="R157" s="152">
        <f t="shared" si="2"/>
        <v>0</v>
      </c>
      <c r="S157" s="152">
        <v>0</v>
      </c>
      <c r="T157" s="153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163</v>
      </c>
      <c r="AT157" s="154" t="s">
        <v>159</v>
      </c>
      <c r="AU157" s="154" t="s">
        <v>84</v>
      </c>
      <c r="AY157" s="14" t="s">
        <v>157</v>
      </c>
      <c r="BE157" s="155">
        <f t="shared" si="4"/>
        <v>0</v>
      </c>
      <c r="BF157" s="155">
        <f t="shared" si="5"/>
        <v>0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14" t="s">
        <v>164</v>
      </c>
      <c r="BK157" s="155">
        <f t="shared" si="9"/>
        <v>0</v>
      </c>
      <c r="BL157" s="14" t="s">
        <v>163</v>
      </c>
      <c r="BM157" s="154" t="s">
        <v>2019</v>
      </c>
    </row>
    <row r="158" spans="1:65" s="2" customFormat="1" ht="21.75" customHeight="1">
      <c r="A158" s="29"/>
      <c r="B158" s="141"/>
      <c r="C158" s="142" t="s">
        <v>295</v>
      </c>
      <c r="D158" s="142" t="s">
        <v>159</v>
      </c>
      <c r="E158" s="143" t="s">
        <v>2020</v>
      </c>
      <c r="F158" s="144" t="s">
        <v>2003</v>
      </c>
      <c r="G158" s="145" t="s">
        <v>168</v>
      </c>
      <c r="H158" s="146">
        <v>10</v>
      </c>
      <c r="I158" s="147"/>
      <c r="J158" s="148">
        <f t="shared" si="0"/>
        <v>0</v>
      </c>
      <c r="K158" s="149"/>
      <c r="L158" s="30"/>
      <c r="M158" s="150" t="s">
        <v>1</v>
      </c>
      <c r="N158" s="151" t="s">
        <v>42</v>
      </c>
      <c r="O158" s="55"/>
      <c r="P158" s="152">
        <f t="shared" si="1"/>
        <v>0</v>
      </c>
      <c r="Q158" s="152">
        <v>0</v>
      </c>
      <c r="R158" s="152">
        <f t="shared" si="2"/>
        <v>0</v>
      </c>
      <c r="S158" s="152">
        <v>0</v>
      </c>
      <c r="T158" s="153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163</v>
      </c>
      <c r="AT158" s="154" t="s">
        <v>159</v>
      </c>
      <c r="AU158" s="154" t="s">
        <v>84</v>
      </c>
      <c r="AY158" s="14" t="s">
        <v>157</v>
      </c>
      <c r="BE158" s="155">
        <f t="shared" si="4"/>
        <v>0</v>
      </c>
      <c r="BF158" s="155">
        <f t="shared" si="5"/>
        <v>0</v>
      </c>
      <c r="BG158" s="155">
        <f t="shared" si="6"/>
        <v>0</v>
      </c>
      <c r="BH158" s="155">
        <f t="shared" si="7"/>
        <v>0</v>
      </c>
      <c r="BI158" s="155">
        <f t="shared" si="8"/>
        <v>0</v>
      </c>
      <c r="BJ158" s="14" t="s">
        <v>164</v>
      </c>
      <c r="BK158" s="155">
        <f t="shared" si="9"/>
        <v>0</v>
      </c>
      <c r="BL158" s="14" t="s">
        <v>163</v>
      </c>
      <c r="BM158" s="154" t="s">
        <v>2021</v>
      </c>
    </row>
    <row r="159" spans="1:65" s="2" customFormat="1" ht="21.75" customHeight="1">
      <c r="A159" s="29"/>
      <c r="B159" s="141"/>
      <c r="C159" s="142" t="s">
        <v>299</v>
      </c>
      <c r="D159" s="142" t="s">
        <v>159</v>
      </c>
      <c r="E159" s="143" t="s">
        <v>2022</v>
      </c>
      <c r="F159" s="144" t="s">
        <v>2023</v>
      </c>
      <c r="G159" s="145" t="s">
        <v>168</v>
      </c>
      <c r="H159" s="146">
        <v>10</v>
      </c>
      <c r="I159" s="147"/>
      <c r="J159" s="148">
        <f t="shared" si="0"/>
        <v>0</v>
      </c>
      <c r="K159" s="149"/>
      <c r="L159" s="30"/>
      <c r="M159" s="150" t="s">
        <v>1</v>
      </c>
      <c r="N159" s="151" t="s">
        <v>42</v>
      </c>
      <c r="O159" s="55"/>
      <c r="P159" s="152">
        <f t="shared" si="1"/>
        <v>0</v>
      </c>
      <c r="Q159" s="152">
        <v>0</v>
      </c>
      <c r="R159" s="152">
        <f t="shared" si="2"/>
        <v>0</v>
      </c>
      <c r="S159" s="152">
        <v>0</v>
      </c>
      <c r="T159" s="153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163</v>
      </c>
      <c r="AT159" s="154" t="s">
        <v>159</v>
      </c>
      <c r="AU159" s="154" t="s">
        <v>84</v>
      </c>
      <c r="AY159" s="14" t="s">
        <v>157</v>
      </c>
      <c r="BE159" s="155">
        <f t="shared" si="4"/>
        <v>0</v>
      </c>
      <c r="BF159" s="155">
        <f t="shared" si="5"/>
        <v>0</v>
      </c>
      <c r="BG159" s="155">
        <f t="shared" si="6"/>
        <v>0</v>
      </c>
      <c r="BH159" s="155">
        <f t="shared" si="7"/>
        <v>0</v>
      </c>
      <c r="BI159" s="155">
        <f t="shared" si="8"/>
        <v>0</v>
      </c>
      <c r="BJ159" s="14" t="s">
        <v>164</v>
      </c>
      <c r="BK159" s="155">
        <f t="shared" si="9"/>
        <v>0</v>
      </c>
      <c r="BL159" s="14" t="s">
        <v>163</v>
      </c>
      <c r="BM159" s="154" t="s">
        <v>2024</v>
      </c>
    </row>
    <row r="160" spans="1:65" s="2" customFormat="1" ht="16.5" customHeight="1">
      <c r="A160" s="29"/>
      <c r="B160" s="141"/>
      <c r="C160" s="142" t="s">
        <v>303</v>
      </c>
      <c r="D160" s="142" t="s">
        <v>159</v>
      </c>
      <c r="E160" s="143" t="s">
        <v>2025</v>
      </c>
      <c r="F160" s="144" t="s">
        <v>2026</v>
      </c>
      <c r="G160" s="145" t="s">
        <v>168</v>
      </c>
      <c r="H160" s="146">
        <v>3</v>
      </c>
      <c r="I160" s="147"/>
      <c r="J160" s="148">
        <f t="shared" si="0"/>
        <v>0</v>
      </c>
      <c r="K160" s="149"/>
      <c r="L160" s="30"/>
      <c r="M160" s="150" t="s">
        <v>1</v>
      </c>
      <c r="N160" s="151" t="s">
        <v>42</v>
      </c>
      <c r="O160" s="55"/>
      <c r="P160" s="152">
        <f t="shared" si="1"/>
        <v>0</v>
      </c>
      <c r="Q160" s="152">
        <v>0</v>
      </c>
      <c r="R160" s="152">
        <f t="shared" si="2"/>
        <v>0</v>
      </c>
      <c r="S160" s="152">
        <v>0</v>
      </c>
      <c r="T160" s="153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163</v>
      </c>
      <c r="AT160" s="154" t="s">
        <v>159</v>
      </c>
      <c r="AU160" s="154" t="s">
        <v>84</v>
      </c>
      <c r="AY160" s="14" t="s">
        <v>157</v>
      </c>
      <c r="BE160" s="155">
        <f t="shared" si="4"/>
        <v>0</v>
      </c>
      <c r="BF160" s="155">
        <f t="shared" si="5"/>
        <v>0</v>
      </c>
      <c r="BG160" s="155">
        <f t="shared" si="6"/>
        <v>0</v>
      </c>
      <c r="BH160" s="155">
        <f t="shared" si="7"/>
        <v>0</v>
      </c>
      <c r="BI160" s="155">
        <f t="shared" si="8"/>
        <v>0</v>
      </c>
      <c r="BJ160" s="14" t="s">
        <v>164</v>
      </c>
      <c r="BK160" s="155">
        <f t="shared" si="9"/>
        <v>0</v>
      </c>
      <c r="BL160" s="14" t="s">
        <v>163</v>
      </c>
      <c r="BM160" s="154" t="s">
        <v>2027</v>
      </c>
    </row>
    <row r="161" spans="1:65" s="2" customFormat="1" ht="16.5" customHeight="1">
      <c r="A161" s="29"/>
      <c r="B161" s="141"/>
      <c r="C161" s="142" t="s">
        <v>310</v>
      </c>
      <c r="D161" s="142" t="s">
        <v>159</v>
      </c>
      <c r="E161" s="143" t="s">
        <v>2025</v>
      </c>
      <c r="F161" s="144" t="s">
        <v>2026</v>
      </c>
      <c r="G161" s="145" t="s">
        <v>168</v>
      </c>
      <c r="H161" s="146">
        <v>18</v>
      </c>
      <c r="I161" s="147"/>
      <c r="J161" s="148">
        <f t="shared" si="0"/>
        <v>0</v>
      </c>
      <c r="K161" s="149"/>
      <c r="L161" s="30"/>
      <c r="M161" s="150" t="s">
        <v>1</v>
      </c>
      <c r="N161" s="151" t="s">
        <v>42</v>
      </c>
      <c r="O161" s="55"/>
      <c r="P161" s="152">
        <f t="shared" si="1"/>
        <v>0</v>
      </c>
      <c r="Q161" s="152">
        <v>0</v>
      </c>
      <c r="R161" s="152">
        <f t="shared" si="2"/>
        <v>0</v>
      </c>
      <c r="S161" s="152">
        <v>0</v>
      </c>
      <c r="T161" s="153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163</v>
      </c>
      <c r="AT161" s="154" t="s">
        <v>159</v>
      </c>
      <c r="AU161" s="154" t="s">
        <v>84</v>
      </c>
      <c r="AY161" s="14" t="s">
        <v>157</v>
      </c>
      <c r="BE161" s="155">
        <f t="shared" si="4"/>
        <v>0</v>
      </c>
      <c r="BF161" s="155">
        <f t="shared" si="5"/>
        <v>0</v>
      </c>
      <c r="BG161" s="155">
        <f t="shared" si="6"/>
        <v>0</v>
      </c>
      <c r="BH161" s="155">
        <f t="shared" si="7"/>
        <v>0</v>
      </c>
      <c r="BI161" s="155">
        <f t="shared" si="8"/>
        <v>0</v>
      </c>
      <c r="BJ161" s="14" t="s">
        <v>164</v>
      </c>
      <c r="BK161" s="155">
        <f t="shared" si="9"/>
        <v>0</v>
      </c>
      <c r="BL161" s="14" t="s">
        <v>163</v>
      </c>
      <c r="BM161" s="154" t="s">
        <v>2028</v>
      </c>
    </row>
    <row r="162" spans="1:65" s="2" customFormat="1" ht="16.5" customHeight="1">
      <c r="A162" s="29"/>
      <c r="B162" s="141"/>
      <c r="C162" s="142" t="s">
        <v>314</v>
      </c>
      <c r="D162" s="142" t="s">
        <v>159</v>
      </c>
      <c r="E162" s="143" t="s">
        <v>2025</v>
      </c>
      <c r="F162" s="144" t="s">
        <v>2026</v>
      </c>
      <c r="G162" s="145" t="s">
        <v>168</v>
      </c>
      <c r="H162" s="146">
        <v>22</v>
      </c>
      <c r="I162" s="147"/>
      <c r="J162" s="148">
        <f t="shared" si="0"/>
        <v>0</v>
      </c>
      <c r="K162" s="149"/>
      <c r="L162" s="30"/>
      <c r="M162" s="150" t="s">
        <v>1</v>
      </c>
      <c r="N162" s="151" t="s">
        <v>42</v>
      </c>
      <c r="O162" s="55"/>
      <c r="P162" s="152">
        <f t="shared" si="1"/>
        <v>0</v>
      </c>
      <c r="Q162" s="152">
        <v>0</v>
      </c>
      <c r="R162" s="152">
        <f t="shared" si="2"/>
        <v>0</v>
      </c>
      <c r="S162" s="152">
        <v>0</v>
      </c>
      <c r="T162" s="153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163</v>
      </c>
      <c r="AT162" s="154" t="s">
        <v>159</v>
      </c>
      <c r="AU162" s="154" t="s">
        <v>84</v>
      </c>
      <c r="AY162" s="14" t="s">
        <v>157</v>
      </c>
      <c r="BE162" s="155">
        <f t="shared" si="4"/>
        <v>0</v>
      </c>
      <c r="BF162" s="155">
        <f t="shared" si="5"/>
        <v>0</v>
      </c>
      <c r="BG162" s="155">
        <f t="shared" si="6"/>
        <v>0</v>
      </c>
      <c r="BH162" s="155">
        <f t="shared" si="7"/>
        <v>0</v>
      </c>
      <c r="BI162" s="155">
        <f t="shared" si="8"/>
        <v>0</v>
      </c>
      <c r="BJ162" s="14" t="s">
        <v>164</v>
      </c>
      <c r="BK162" s="155">
        <f t="shared" si="9"/>
        <v>0</v>
      </c>
      <c r="BL162" s="14" t="s">
        <v>163</v>
      </c>
      <c r="BM162" s="154" t="s">
        <v>2029</v>
      </c>
    </row>
    <row r="163" spans="1:65" s="2" customFormat="1" ht="21.75" customHeight="1">
      <c r="A163" s="29"/>
      <c r="B163" s="141"/>
      <c r="C163" s="142" t="s">
        <v>318</v>
      </c>
      <c r="D163" s="142" t="s">
        <v>159</v>
      </c>
      <c r="E163" s="143" t="s">
        <v>2030</v>
      </c>
      <c r="F163" s="144" t="s">
        <v>2031</v>
      </c>
      <c r="G163" s="145" t="s">
        <v>168</v>
      </c>
      <c r="H163" s="146">
        <v>15</v>
      </c>
      <c r="I163" s="147"/>
      <c r="J163" s="148">
        <f t="shared" si="0"/>
        <v>0</v>
      </c>
      <c r="K163" s="149"/>
      <c r="L163" s="30"/>
      <c r="M163" s="150" t="s">
        <v>1</v>
      </c>
      <c r="N163" s="151" t="s">
        <v>42</v>
      </c>
      <c r="O163" s="55"/>
      <c r="P163" s="152">
        <f t="shared" si="1"/>
        <v>0</v>
      </c>
      <c r="Q163" s="152">
        <v>0</v>
      </c>
      <c r="R163" s="152">
        <f t="shared" si="2"/>
        <v>0</v>
      </c>
      <c r="S163" s="152">
        <v>0</v>
      </c>
      <c r="T163" s="153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163</v>
      </c>
      <c r="AT163" s="154" t="s">
        <v>159</v>
      </c>
      <c r="AU163" s="154" t="s">
        <v>84</v>
      </c>
      <c r="AY163" s="14" t="s">
        <v>157</v>
      </c>
      <c r="BE163" s="155">
        <f t="shared" si="4"/>
        <v>0</v>
      </c>
      <c r="BF163" s="155">
        <f t="shared" si="5"/>
        <v>0</v>
      </c>
      <c r="BG163" s="155">
        <f t="shared" si="6"/>
        <v>0</v>
      </c>
      <c r="BH163" s="155">
        <f t="shared" si="7"/>
        <v>0</v>
      </c>
      <c r="BI163" s="155">
        <f t="shared" si="8"/>
        <v>0</v>
      </c>
      <c r="BJ163" s="14" t="s">
        <v>164</v>
      </c>
      <c r="BK163" s="155">
        <f t="shared" si="9"/>
        <v>0</v>
      </c>
      <c r="BL163" s="14" t="s">
        <v>163</v>
      </c>
      <c r="BM163" s="154" t="s">
        <v>2032</v>
      </c>
    </row>
    <row r="164" spans="1:65" s="2" customFormat="1" ht="16.5" customHeight="1">
      <c r="A164" s="29"/>
      <c r="B164" s="141"/>
      <c r="C164" s="142" t="s">
        <v>322</v>
      </c>
      <c r="D164" s="142" t="s">
        <v>159</v>
      </c>
      <c r="E164" s="143" t="s">
        <v>2033</v>
      </c>
      <c r="F164" s="144" t="s">
        <v>2034</v>
      </c>
      <c r="G164" s="145" t="s">
        <v>168</v>
      </c>
      <c r="H164" s="146">
        <v>2</v>
      </c>
      <c r="I164" s="147"/>
      <c r="J164" s="148">
        <f t="shared" si="0"/>
        <v>0</v>
      </c>
      <c r="K164" s="149"/>
      <c r="L164" s="30"/>
      <c r="M164" s="150" t="s">
        <v>1</v>
      </c>
      <c r="N164" s="151" t="s">
        <v>42</v>
      </c>
      <c r="O164" s="55"/>
      <c r="P164" s="152">
        <f t="shared" si="1"/>
        <v>0</v>
      </c>
      <c r="Q164" s="152">
        <v>0</v>
      </c>
      <c r="R164" s="152">
        <f t="shared" si="2"/>
        <v>0</v>
      </c>
      <c r="S164" s="152">
        <v>0</v>
      </c>
      <c r="T164" s="153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163</v>
      </c>
      <c r="AT164" s="154" t="s">
        <v>159</v>
      </c>
      <c r="AU164" s="154" t="s">
        <v>84</v>
      </c>
      <c r="AY164" s="14" t="s">
        <v>157</v>
      </c>
      <c r="BE164" s="155">
        <f t="shared" si="4"/>
        <v>0</v>
      </c>
      <c r="BF164" s="155">
        <f t="shared" si="5"/>
        <v>0</v>
      </c>
      <c r="BG164" s="155">
        <f t="shared" si="6"/>
        <v>0</v>
      </c>
      <c r="BH164" s="155">
        <f t="shared" si="7"/>
        <v>0</v>
      </c>
      <c r="BI164" s="155">
        <f t="shared" si="8"/>
        <v>0</v>
      </c>
      <c r="BJ164" s="14" t="s">
        <v>164</v>
      </c>
      <c r="BK164" s="155">
        <f t="shared" si="9"/>
        <v>0</v>
      </c>
      <c r="BL164" s="14" t="s">
        <v>163</v>
      </c>
      <c r="BM164" s="154" t="s">
        <v>2035</v>
      </c>
    </row>
    <row r="165" spans="1:65" s="2" customFormat="1" ht="16.5" customHeight="1">
      <c r="A165" s="29"/>
      <c r="B165" s="141"/>
      <c r="C165" s="142" t="s">
        <v>328</v>
      </c>
      <c r="D165" s="142" t="s">
        <v>159</v>
      </c>
      <c r="E165" s="143" t="s">
        <v>2033</v>
      </c>
      <c r="F165" s="144" t="s">
        <v>2034</v>
      </c>
      <c r="G165" s="145" t="s">
        <v>168</v>
      </c>
      <c r="H165" s="146">
        <v>10</v>
      </c>
      <c r="I165" s="147"/>
      <c r="J165" s="148">
        <f t="shared" si="0"/>
        <v>0</v>
      </c>
      <c r="K165" s="149"/>
      <c r="L165" s="30"/>
      <c r="M165" s="150" t="s">
        <v>1</v>
      </c>
      <c r="N165" s="151" t="s">
        <v>42</v>
      </c>
      <c r="O165" s="55"/>
      <c r="P165" s="152">
        <f t="shared" si="1"/>
        <v>0</v>
      </c>
      <c r="Q165" s="152">
        <v>0</v>
      </c>
      <c r="R165" s="152">
        <f t="shared" si="2"/>
        <v>0</v>
      </c>
      <c r="S165" s="152">
        <v>0</v>
      </c>
      <c r="T165" s="153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163</v>
      </c>
      <c r="AT165" s="154" t="s">
        <v>159</v>
      </c>
      <c r="AU165" s="154" t="s">
        <v>84</v>
      </c>
      <c r="AY165" s="14" t="s">
        <v>157</v>
      </c>
      <c r="BE165" s="155">
        <f t="shared" si="4"/>
        <v>0</v>
      </c>
      <c r="BF165" s="155">
        <f t="shared" si="5"/>
        <v>0</v>
      </c>
      <c r="BG165" s="155">
        <f t="shared" si="6"/>
        <v>0</v>
      </c>
      <c r="BH165" s="155">
        <f t="shared" si="7"/>
        <v>0</v>
      </c>
      <c r="BI165" s="155">
        <f t="shared" si="8"/>
        <v>0</v>
      </c>
      <c r="BJ165" s="14" t="s">
        <v>164</v>
      </c>
      <c r="BK165" s="155">
        <f t="shared" si="9"/>
        <v>0</v>
      </c>
      <c r="BL165" s="14" t="s">
        <v>163</v>
      </c>
      <c r="BM165" s="154" t="s">
        <v>2036</v>
      </c>
    </row>
    <row r="166" spans="1:65" s="2" customFormat="1" ht="16.5" customHeight="1">
      <c r="A166" s="29"/>
      <c r="B166" s="141"/>
      <c r="C166" s="142" t="s">
        <v>336</v>
      </c>
      <c r="D166" s="142" t="s">
        <v>159</v>
      </c>
      <c r="E166" s="143" t="s">
        <v>2037</v>
      </c>
      <c r="F166" s="144" t="s">
        <v>2038</v>
      </c>
      <c r="G166" s="145" t="s">
        <v>168</v>
      </c>
      <c r="H166" s="146">
        <v>73</v>
      </c>
      <c r="I166" s="147"/>
      <c r="J166" s="148">
        <f t="shared" si="0"/>
        <v>0</v>
      </c>
      <c r="K166" s="149"/>
      <c r="L166" s="30"/>
      <c r="M166" s="150" t="s">
        <v>1</v>
      </c>
      <c r="N166" s="151" t="s">
        <v>42</v>
      </c>
      <c r="O166" s="55"/>
      <c r="P166" s="152">
        <f t="shared" si="1"/>
        <v>0</v>
      </c>
      <c r="Q166" s="152">
        <v>0</v>
      </c>
      <c r="R166" s="152">
        <f t="shared" si="2"/>
        <v>0</v>
      </c>
      <c r="S166" s="152">
        <v>0</v>
      </c>
      <c r="T166" s="153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163</v>
      </c>
      <c r="AT166" s="154" t="s">
        <v>159</v>
      </c>
      <c r="AU166" s="154" t="s">
        <v>84</v>
      </c>
      <c r="AY166" s="14" t="s">
        <v>157</v>
      </c>
      <c r="BE166" s="155">
        <f t="shared" si="4"/>
        <v>0</v>
      </c>
      <c r="BF166" s="155">
        <f t="shared" si="5"/>
        <v>0</v>
      </c>
      <c r="BG166" s="155">
        <f t="shared" si="6"/>
        <v>0</v>
      </c>
      <c r="BH166" s="155">
        <f t="shared" si="7"/>
        <v>0</v>
      </c>
      <c r="BI166" s="155">
        <f t="shared" si="8"/>
        <v>0</v>
      </c>
      <c r="BJ166" s="14" t="s">
        <v>164</v>
      </c>
      <c r="BK166" s="155">
        <f t="shared" si="9"/>
        <v>0</v>
      </c>
      <c r="BL166" s="14" t="s">
        <v>163</v>
      </c>
      <c r="BM166" s="154" t="s">
        <v>2039</v>
      </c>
    </row>
    <row r="167" spans="1:65" s="2" customFormat="1" ht="16.5" customHeight="1">
      <c r="A167" s="29"/>
      <c r="B167" s="141"/>
      <c r="C167" s="142" t="s">
        <v>340</v>
      </c>
      <c r="D167" s="142" t="s">
        <v>159</v>
      </c>
      <c r="E167" s="143" t="s">
        <v>2040</v>
      </c>
      <c r="F167" s="144" t="s">
        <v>2041</v>
      </c>
      <c r="G167" s="145" t="s">
        <v>168</v>
      </c>
      <c r="H167" s="146">
        <v>8</v>
      </c>
      <c r="I167" s="147"/>
      <c r="J167" s="148">
        <f t="shared" si="0"/>
        <v>0</v>
      </c>
      <c r="K167" s="149"/>
      <c r="L167" s="30"/>
      <c r="M167" s="150" t="s">
        <v>1</v>
      </c>
      <c r="N167" s="151" t="s">
        <v>42</v>
      </c>
      <c r="O167" s="55"/>
      <c r="P167" s="152">
        <f t="shared" si="1"/>
        <v>0</v>
      </c>
      <c r="Q167" s="152">
        <v>0</v>
      </c>
      <c r="R167" s="152">
        <f t="shared" si="2"/>
        <v>0</v>
      </c>
      <c r="S167" s="152">
        <v>0</v>
      </c>
      <c r="T167" s="153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163</v>
      </c>
      <c r="AT167" s="154" t="s">
        <v>159</v>
      </c>
      <c r="AU167" s="154" t="s">
        <v>84</v>
      </c>
      <c r="AY167" s="14" t="s">
        <v>157</v>
      </c>
      <c r="BE167" s="155">
        <f t="shared" si="4"/>
        <v>0</v>
      </c>
      <c r="BF167" s="155">
        <f t="shared" si="5"/>
        <v>0</v>
      </c>
      <c r="BG167" s="155">
        <f t="shared" si="6"/>
        <v>0</v>
      </c>
      <c r="BH167" s="155">
        <f t="shared" si="7"/>
        <v>0</v>
      </c>
      <c r="BI167" s="155">
        <f t="shared" si="8"/>
        <v>0</v>
      </c>
      <c r="BJ167" s="14" t="s">
        <v>164</v>
      </c>
      <c r="BK167" s="155">
        <f t="shared" si="9"/>
        <v>0</v>
      </c>
      <c r="BL167" s="14" t="s">
        <v>163</v>
      </c>
      <c r="BM167" s="154" t="s">
        <v>2042</v>
      </c>
    </row>
    <row r="168" spans="1:65" s="2" customFormat="1" ht="21.75" customHeight="1">
      <c r="A168" s="29"/>
      <c r="B168" s="141"/>
      <c r="C168" s="142" t="s">
        <v>346</v>
      </c>
      <c r="D168" s="142" t="s">
        <v>159</v>
      </c>
      <c r="E168" s="143" t="s">
        <v>2043</v>
      </c>
      <c r="F168" s="144" t="s">
        <v>2044</v>
      </c>
      <c r="G168" s="145" t="s">
        <v>168</v>
      </c>
      <c r="H168" s="146">
        <v>20</v>
      </c>
      <c r="I168" s="147"/>
      <c r="J168" s="148">
        <f t="shared" si="0"/>
        <v>0</v>
      </c>
      <c r="K168" s="149"/>
      <c r="L168" s="30"/>
      <c r="M168" s="150" t="s">
        <v>1</v>
      </c>
      <c r="N168" s="151" t="s">
        <v>42</v>
      </c>
      <c r="O168" s="55"/>
      <c r="P168" s="152">
        <f t="shared" si="1"/>
        <v>0</v>
      </c>
      <c r="Q168" s="152">
        <v>0</v>
      </c>
      <c r="R168" s="152">
        <f t="shared" si="2"/>
        <v>0</v>
      </c>
      <c r="S168" s="152">
        <v>0</v>
      </c>
      <c r="T168" s="153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163</v>
      </c>
      <c r="AT168" s="154" t="s">
        <v>159</v>
      </c>
      <c r="AU168" s="154" t="s">
        <v>84</v>
      </c>
      <c r="AY168" s="14" t="s">
        <v>157</v>
      </c>
      <c r="BE168" s="155">
        <f t="shared" si="4"/>
        <v>0</v>
      </c>
      <c r="BF168" s="155">
        <f t="shared" si="5"/>
        <v>0</v>
      </c>
      <c r="BG168" s="155">
        <f t="shared" si="6"/>
        <v>0</v>
      </c>
      <c r="BH168" s="155">
        <f t="shared" si="7"/>
        <v>0</v>
      </c>
      <c r="BI168" s="155">
        <f t="shared" si="8"/>
        <v>0</v>
      </c>
      <c r="BJ168" s="14" t="s">
        <v>164</v>
      </c>
      <c r="BK168" s="155">
        <f t="shared" si="9"/>
        <v>0</v>
      </c>
      <c r="BL168" s="14" t="s">
        <v>163</v>
      </c>
      <c r="BM168" s="154" t="s">
        <v>2045</v>
      </c>
    </row>
    <row r="169" spans="1:65" s="2" customFormat="1" ht="16.5" customHeight="1">
      <c r="A169" s="29"/>
      <c r="B169" s="141"/>
      <c r="C169" s="142" t="s">
        <v>350</v>
      </c>
      <c r="D169" s="142" t="s">
        <v>159</v>
      </c>
      <c r="E169" s="143" t="s">
        <v>2046</v>
      </c>
      <c r="F169" s="144" t="s">
        <v>2047</v>
      </c>
      <c r="G169" s="145" t="s">
        <v>168</v>
      </c>
      <c r="H169" s="146">
        <v>4</v>
      </c>
      <c r="I169" s="147"/>
      <c r="J169" s="148">
        <f t="shared" si="0"/>
        <v>0</v>
      </c>
      <c r="K169" s="149"/>
      <c r="L169" s="30"/>
      <c r="M169" s="150" t="s">
        <v>1</v>
      </c>
      <c r="N169" s="151" t="s">
        <v>42</v>
      </c>
      <c r="O169" s="55"/>
      <c r="P169" s="152">
        <f t="shared" si="1"/>
        <v>0</v>
      </c>
      <c r="Q169" s="152">
        <v>0</v>
      </c>
      <c r="R169" s="152">
        <f t="shared" si="2"/>
        <v>0</v>
      </c>
      <c r="S169" s="152">
        <v>0</v>
      </c>
      <c r="T169" s="153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163</v>
      </c>
      <c r="AT169" s="154" t="s">
        <v>159</v>
      </c>
      <c r="AU169" s="154" t="s">
        <v>84</v>
      </c>
      <c r="AY169" s="14" t="s">
        <v>157</v>
      </c>
      <c r="BE169" s="155">
        <f t="shared" si="4"/>
        <v>0</v>
      </c>
      <c r="BF169" s="155">
        <f t="shared" si="5"/>
        <v>0</v>
      </c>
      <c r="BG169" s="155">
        <f t="shared" si="6"/>
        <v>0</v>
      </c>
      <c r="BH169" s="155">
        <f t="shared" si="7"/>
        <v>0</v>
      </c>
      <c r="BI169" s="155">
        <f t="shared" si="8"/>
        <v>0</v>
      </c>
      <c r="BJ169" s="14" t="s">
        <v>164</v>
      </c>
      <c r="BK169" s="155">
        <f t="shared" si="9"/>
        <v>0</v>
      </c>
      <c r="BL169" s="14" t="s">
        <v>163</v>
      </c>
      <c r="BM169" s="154" t="s">
        <v>2048</v>
      </c>
    </row>
    <row r="170" spans="2:63" s="12" customFormat="1" ht="25.9" customHeight="1">
      <c r="B170" s="128"/>
      <c r="D170" s="129" t="s">
        <v>75</v>
      </c>
      <c r="E170" s="130" t="s">
        <v>2049</v>
      </c>
      <c r="F170" s="130" t="s">
        <v>2050</v>
      </c>
      <c r="I170" s="131"/>
      <c r="J170" s="132">
        <f>BK170</f>
        <v>0</v>
      </c>
      <c r="L170" s="128"/>
      <c r="M170" s="133"/>
      <c r="N170" s="134"/>
      <c r="O170" s="134"/>
      <c r="P170" s="135">
        <f>P171</f>
        <v>0</v>
      </c>
      <c r="Q170" s="134"/>
      <c r="R170" s="135">
        <f>R171</f>
        <v>0</v>
      </c>
      <c r="S170" s="134"/>
      <c r="T170" s="136">
        <f>T171</f>
        <v>0</v>
      </c>
      <c r="AR170" s="129" t="s">
        <v>84</v>
      </c>
      <c r="AT170" s="137" t="s">
        <v>75</v>
      </c>
      <c r="AU170" s="137" t="s">
        <v>76</v>
      </c>
      <c r="AY170" s="129" t="s">
        <v>157</v>
      </c>
      <c r="BK170" s="138">
        <f>BK171</f>
        <v>0</v>
      </c>
    </row>
    <row r="171" spans="1:65" s="2" customFormat="1" ht="55.5" customHeight="1">
      <c r="A171" s="29"/>
      <c r="B171" s="141"/>
      <c r="C171" s="142" t="s">
        <v>354</v>
      </c>
      <c r="D171" s="142" t="s">
        <v>159</v>
      </c>
      <c r="E171" s="143" t="s">
        <v>2051</v>
      </c>
      <c r="F171" s="144" t="s">
        <v>2052</v>
      </c>
      <c r="G171" s="145" t="s">
        <v>2053</v>
      </c>
      <c r="H171" s="146">
        <v>5</v>
      </c>
      <c r="I171" s="147"/>
      <c r="J171" s="148">
        <f>ROUND(I171*H171,2)</f>
        <v>0</v>
      </c>
      <c r="K171" s="149"/>
      <c r="L171" s="30"/>
      <c r="M171" s="150" t="s">
        <v>1</v>
      </c>
      <c r="N171" s="151" t="s">
        <v>42</v>
      </c>
      <c r="O171" s="55"/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163</v>
      </c>
      <c r="AT171" s="154" t="s">
        <v>159</v>
      </c>
      <c r="AU171" s="154" t="s">
        <v>84</v>
      </c>
      <c r="AY171" s="14" t="s">
        <v>157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4" t="s">
        <v>164</v>
      </c>
      <c r="BK171" s="155">
        <f>ROUND(I171*H171,2)</f>
        <v>0</v>
      </c>
      <c r="BL171" s="14" t="s">
        <v>163</v>
      </c>
      <c r="BM171" s="154" t="s">
        <v>2054</v>
      </c>
    </row>
    <row r="172" spans="2:63" s="12" customFormat="1" ht="25.9" customHeight="1">
      <c r="B172" s="128"/>
      <c r="D172" s="129" t="s">
        <v>75</v>
      </c>
      <c r="E172" s="130" t="s">
        <v>2055</v>
      </c>
      <c r="F172" s="130" t="s">
        <v>2056</v>
      </c>
      <c r="I172" s="131"/>
      <c r="J172" s="132">
        <f>BK172</f>
        <v>0</v>
      </c>
      <c r="L172" s="128"/>
      <c r="M172" s="133"/>
      <c r="N172" s="134"/>
      <c r="O172" s="134"/>
      <c r="P172" s="135">
        <f>SUM(P173:P186)</f>
        <v>0</v>
      </c>
      <c r="Q172" s="134"/>
      <c r="R172" s="135">
        <f>SUM(R173:R186)</f>
        <v>0</v>
      </c>
      <c r="S172" s="134"/>
      <c r="T172" s="136">
        <f>SUM(T173:T186)</f>
        <v>0</v>
      </c>
      <c r="AR172" s="129" t="s">
        <v>84</v>
      </c>
      <c r="AT172" s="137" t="s">
        <v>75</v>
      </c>
      <c r="AU172" s="137" t="s">
        <v>76</v>
      </c>
      <c r="AY172" s="129" t="s">
        <v>157</v>
      </c>
      <c r="BK172" s="138">
        <f>SUM(BK173:BK186)</f>
        <v>0</v>
      </c>
    </row>
    <row r="173" spans="1:65" s="2" customFormat="1" ht="16.5" customHeight="1">
      <c r="A173" s="29"/>
      <c r="B173" s="141"/>
      <c r="C173" s="142" t="s">
        <v>360</v>
      </c>
      <c r="D173" s="142" t="s">
        <v>159</v>
      </c>
      <c r="E173" s="143" t="s">
        <v>2057</v>
      </c>
      <c r="F173" s="144" t="s">
        <v>2058</v>
      </c>
      <c r="G173" s="145" t="s">
        <v>306</v>
      </c>
      <c r="H173" s="146">
        <v>2</v>
      </c>
      <c r="I173" s="147"/>
      <c r="J173" s="148">
        <f aca="true" t="shared" si="10" ref="J173:J186">ROUND(I173*H173,2)</f>
        <v>0</v>
      </c>
      <c r="K173" s="149"/>
      <c r="L173" s="30"/>
      <c r="M173" s="150" t="s">
        <v>1</v>
      </c>
      <c r="N173" s="151" t="s">
        <v>42</v>
      </c>
      <c r="O173" s="55"/>
      <c r="P173" s="152">
        <f aca="true" t="shared" si="11" ref="P173:P186">O173*H173</f>
        <v>0</v>
      </c>
      <c r="Q173" s="152">
        <v>0</v>
      </c>
      <c r="R173" s="152">
        <f aca="true" t="shared" si="12" ref="R173:R186">Q173*H173</f>
        <v>0</v>
      </c>
      <c r="S173" s="152">
        <v>0</v>
      </c>
      <c r="T173" s="153">
        <f aca="true" t="shared" si="13" ref="T173:T186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163</v>
      </c>
      <c r="AT173" s="154" t="s">
        <v>159</v>
      </c>
      <c r="AU173" s="154" t="s">
        <v>84</v>
      </c>
      <c r="AY173" s="14" t="s">
        <v>157</v>
      </c>
      <c r="BE173" s="155">
        <f aca="true" t="shared" si="14" ref="BE173:BE186">IF(N173="základní",J173,0)</f>
        <v>0</v>
      </c>
      <c r="BF173" s="155">
        <f aca="true" t="shared" si="15" ref="BF173:BF186">IF(N173="snížená",J173,0)</f>
        <v>0</v>
      </c>
      <c r="BG173" s="155">
        <f aca="true" t="shared" si="16" ref="BG173:BG186">IF(N173="zákl. přenesená",J173,0)</f>
        <v>0</v>
      </c>
      <c r="BH173" s="155">
        <f aca="true" t="shared" si="17" ref="BH173:BH186">IF(N173="sníž. přenesená",J173,0)</f>
        <v>0</v>
      </c>
      <c r="BI173" s="155">
        <f aca="true" t="shared" si="18" ref="BI173:BI186">IF(N173="nulová",J173,0)</f>
        <v>0</v>
      </c>
      <c r="BJ173" s="14" t="s">
        <v>164</v>
      </c>
      <c r="BK173" s="155">
        <f aca="true" t="shared" si="19" ref="BK173:BK186">ROUND(I173*H173,2)</f>
        <v>0</v>
      </c>
      <c r="BL173" s="14" t="s">
        <v>163</v>
      </c>
      <c r="BM173" s="154" t="s">
        <v>2059</v>
      </c>
    </row>
    <row r="174" spans="1:65" s="2" customFormat="1" ht="16.5" customHeight="1">
      <c r="A174" s="29"/>
      <c r="B174" s="141"/>
      <c r="C174" s="142" t="s">
        <v>365</v>
      </c>
      <c r="D174" s="142" t="s">
        <v>159</v>
      </c>
      <c r="E174" s="143" t="s">
        <v>2060</v>
      </c>
      <c r="F174" s="144" t="s">
        <v>2061</v>
      </c>
      <c r="G174" s="145" t="s">
        <v>306</v>
      </c>
      <c r="H174" s="146">
        <v>1</v>
      </c>
      <c r="I174" s="147"/>
      <c r="J174" s="148">
        <f t="shared" si="10"/>
        <v>0</v>
      </c>
      <c r="K174" s="149"/>
      <c r="L174" s="30"/>
      <c r="M174" s="150" t="s">
        <v>1</v>
      </c>
      <c r="N174" s="151" t="s">
        <v>42</v>
      </c>
      <c r="O174" s="55"/>
      <c r="P174" s="152">
        <f t="shared" si="11"/>
        <v>0</v>
      </c>
      <c r="Q174" s="152">
        <v>0</v>
      </c>
      <c r="R174" s="152">
        <f t="shared" si="12"/>
        <v>0</v>
      </c>
      <c r="S174" s="152">
        <v>0</v>
      </c>
      <c r="T174" s="153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163</v>
      </c>
      <c r="AT174" s="154" t="s">
        <v>159</v>
      </c>
      <c r="AU174" s="154" t="s">
        <v>84</v>
      </c>
      <c r="AY174" s="14" t="s">
        <v>157</v>
      </c>
      <c r="BE174" s="155">
        <f t="shared" si="14"/>
        <v>0</v>
      </c>
      <c r="BF174" s="155">
        <f t="shared" si="15"/>
        <v>0</v>
      </c>
      <c r="BG174" s="155">
        <f t="shared" si="16"/>
        <v>0</v>
      </c>
      <c r="BH174" s="155">
        <f t="shared" si="17"/>
        <v>0</v>
      </c>
      <c r="BI174" s="155">
        <f t="shared" si="18"/>
        <v>0</v>
      </c>
      <c r="BJ174" s="14" t="s">
        <v>164</v>
      </c>
      <c r="BK174" s="155">
        <f t="shared" si="19"/>
        <v>0</v>
      </c>
      <c r="BL174" s="14" t="s">
        <v>163</v>
      </c>
      <c r="BM174" s="154" t="s">
        <v>2062</v>
      </c>
    </row>
    <row r="175" spans="1:65" s="2" customFormat="1" ht="16.5" customHeight="1">
      <c r="A175" s="29"/>
      <c r="B175" s="141"/>
      <c r="C175" s="142" t="s">
        <v>369</v>
      </c>
      <c r="D175" s="142" t="s">
        <v>159</v>
      </c>
      <c r="E175" s="143" t="s">
        <v>2063</v>
      </c>
      <c r="F175" s="144" t="s">
        <v>2064</v>
      </c>
      <c r="G175" s="145" t="s">
        <v>306</v>
      </c>
      <c r="H175" s="146">
        <v>7</v>
      </c>
      <c r="I175" s="147"/>
      <c r="J175" s="148">
        <f t="shared" si="10"/>
        <v>0</v>
      </c>
      <c r="K175" s="149"/>
      <c r="L175" s="30"/>
      <c r="M175" s="150" t="s">
        <v>1</v>
      </c>
      <c r="N175" s="151" t="s">
        <v>42</v>
      </c>
      <c r="O175" s="55"/>
      <c r="P175" s="152">
        <f t="shared" si="11"/>
        <v>0</v>
      </c>
      <c r="Q175" s="152">
        <v>0</v>
      </c>
      <c r="R175" s="152">
        <f t="shared" si="12"/>
        <v>0</v>
      </c>
      <c r="S175" s="152">
        <v>0</v>
      </c>
      <c r="T175" s="153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163</v>
      </c>
      <c r="AT175" s="154" t="s">
        <v>159</v>
      </c>
      <c r="AU175" s="154" t="s">
        <v>84</v>
      </c>
      <c r="AY175" s="14" t="s">
        <v>157</v>
      </c>
      <c r="BE175" s="155">
        <f t="shared" si="14"/>
        <v>0</v>
      </c>
      <c r="BF175" s="155">
        <f t="shared" si="15"/>
        <v>0</v>
      </c>
      <c r="BG175" s="155">
        <f t="shared" si="16"/>
        <v>0</v>
      </c>
      <c r="BH175" s="155">
        <f t="shared" si="17"/>
        <v>0</v>
      </c>
      <c r="BI175" s="155">
        <f t="shared" si="18"/>
        <v>0</v>
      </c>
      <c r="BJ175" s="14" t="s">
        <v>164</v>
      </c>
      <c r="BK175" s="155">
        <f t="shared" si="19"/>
        <v>0</v>
      </c>
      <c r="BL175" s="14" t="s">
        <v>163</v>
      </c>
      <c r="BM175" s="154" t="s">
        <v>2065</v>
      </c>
    </row>
    <row r="176" spans="1:65" s="2" customFormat="1" ht="16.5" customHeight="1">
      <c r="A176" s="29"/>
      <c r="B176" s="141"/>
      <c r="C176" s="142" t="s">
        <v>375</v>
      </c>
      <c r="D176" s="142" t="s">
        <v>159</v>
      </c>
      <c r="E176" s="143" t="s">
        <v>2063</v>
      </c>
      <c r="F176" s="144" t="s">
        <v>2064</v>
      </c>
      <c r="G176" s="145" t="s">
        <v>306</v>
      </c>
      <c r="H176" s="146">
        <v>30</v>
      </c>
      <c r="I176" s="147"/>
      <c r="J176" s="148">
        <f t="shared" si="10"/>
        <v>0</v>
      </c>
      <c r="K176" s="149"/>
      <c r="L176" s="30"/>
      <c r="M176" s="150" t="s">
        <v>1</v>
      </c>
      <c r="N176" s="151" t="s">
        <v>42</v>
      </c>
      <c r="O176" s="55"/>
      <c r="P176" s="152">
        <f t="shared" si="11"/>
        <v>0</v>
      </c>
      <c r="Q176" s="152">
        <v>0</v>
      </c>
      <c r="R176" s="152">
        <f t="shared" si="12"/>
        <v>0</v>
      </c>
      <c r="S176" s="152">
        <v>0</v>
      </c>
      <c r="T176" s="153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163</v>
      </c>
      <c r="AT176" s="154" t="s">
        <v>159</v>
      </c>
      <c r="AU176" s="154" t="s">
        <v>84</v>
      </c>
      <c r="AY176" s="14" t="s">
        <v>157</v>
      </c>
      <c r="BE176" s="155">
        <f t="shared" si="14"/>
        <v>0</v>
      </c>
      <c r="BF176" s="155">
        <f t="shared" si="15"/>
        <v>0</v>
      </c>
      <c r="BG176" s="155">
        <f t="shared" si="16"/>
        <v>0</v>
      </c>
      <c r="BH176" s="155">
        <f t="shared" si="17"/>
        <v>0</v>
      </c>
      <c r="BI176" s="155">
        <f t="shared" si="18"/>
        <v>0</v>
      </c>
      <c r="BJ176" s="14" t="s">
        <v>164</v>
      </c>
      <c r="BK176" s="155">
        <f t="shared" si="19"/>
        <v>0</v>
      </c>
      <c r="BL176" s="14" t="s">
        <v>163</v>
      </c>
      <c r="BM176" s="154" t="s">
        <v>2066</v>
      </c>
    </row>
    <row r="177" spans="1:65" s="2" customFormat="1" ht="16.5" customHeight="1">
      <c r="A177" s="29"/>
      <c r="B177" s="141"/>
      <c r="C177" s="142" t="s">
        <v>381</v>
      </c>
      <c r="D177" s="142" t="s">
        <v>159</v>
      </c>
      <c r="E177" s="143" t="s">
        <v>2063</v>
      </c>
      <c r="F177" s="144" t="s">
        <v>2064</v>
      </c>
      <c r="G177" s="145" t="s">
        <v>306</v>
      </c>
      <c r="H177" s="146">
        <v>49</v>
      </c>
      <c r="I177" s="147"/>
      <c r="J177" s="148">
        <f t="shared" si="10"/>
        <v>0</v>
      </c>
      <c r="K177" s="149"/>
      <c r="L177" s="30"/>
      <c r="M177" s="150" t="s">
        <v>1</v>
      </c>
      <c r="N177" s="151" t="s">
        <v>42</v>
      </c>
      <c r="O177" s="55"/>
      <c r="P177" s="152">
        <f t="shared" si="11"/>
        <v>0</v>
      </c>
      <c r="Q177" s="152">
        <v>0</v>
      </c>
      <c r="R177" s="152">
        <f t="shared" si="12"/>
        <v>0</v>
      </c>
      <c r="S177" s="152">
        <v>0</v>
      </c>
      <c r="T177" s="153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163</v>
      </c>
      <c r="AT177" s="154" t="s">
        <v>159</v>
      </c>
      <c r="AU177" s="154" t="s">
        <v>84</v>
      </c>
      <c r="AY177" s="14" t="s">
        <v>157</v>
      </c>
      <c r="BE177" s="155">
        <f t="shared" si="14"/>
        <v>0</v>
      </c>
      <c r="BF177" s="155">
        <f t="shared" si="15"/>
        <v>0</v>
      </c>
      <c r="BG177" s="155">
        <f t="shared" si="16"/>
        <v>0</v>
      </c>
      <c r="BH177" s="155">
        <f t="shared" si="17"/>
        <v>0</v>
      </c>
      <c r="BI177" s="155">
        <f t="shared" si="18"/>
        <v>0</v>
      </c>
      <c r="BJ177" s="14" t="s">
        <v>164</v>
      </c>
      <c r="BK177" s="155">
        <f t="shared" si="19"/>
        <v>0</v>
      </c>
      <c r="BL177" s="14" t="s">
        <v>163</v>
      </c>
      <c r="BM177" s="154" t="s">
        <v>2067</v>
      </c>
    </row>
    <row r="178" spans="1:65" s="2" customFormat="1" ht="16.5" customHeight="1">
      <c r="A178" s="29"/>
      <c r="B178" s="141"/>
      <c r="C178" s="142" t="s">
        <v>385</v>
      </c>
      <c r="D178" s="142" t="s">
        <v>159</v>
      </c>
      <c r="E178" s="143" t="s">
        <v>2068</v>
      </c>
      <c r="F178" s="144" t="s">
        <v>2069</v>
      </c>
      <c r="G178" s="145" t="s">
        <v>306</v>
      </c>
      <c r="H178" s="146">
        <v>1</v>
      </c>
      <c r="I178" s="147"/>
      <c r="J178" s="148">
        <f t="shared" si="10"/>
        <v>0</v>
      </c>
      <c r="K178" s="149"/>
      <c r="L178" s="30"/>
      <c r="M178" s="150" t="s">
        <v>1</v>
      </c>
      <c r="N178" s="151" t="s">
        <v>42</v>
      </c>
      <c r="O178" s="55"/>
      <c r="P178" s="152">
        <f t="shared" si="11"/>
        <v>0</v>
      </c>
      <c r="Q178" s="152">
        <v>0</v>
      </c>
      <c r="R178" s="152">
        <f t="shared" si="12"/>
        <v>0</v>
      </c>
      <c r="S178" s="152">
        <v>0</v>
      </c>
      <c r="T178" s="153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163</v>
      </c>
      <c r="AT178" s="154" t="s">
        <v>159</v>
      </c>
      <c r="AU178" s="154" t="s">
        <v>84</v>
      </c>
      <c r="AY178" s="14" t="s">
        <v>157</v>
      </c>
      <c r="BE178" s="155">
        <f t="shared" si="14"/>
        <v>0</v>
      </c>
      <c r="BF178" s="155">
        <f t="shared" si="15"/>
        <v>0</v>
      </c>
      <c r="BG178" s="155">
        <f t="shared" si="16"/>
        <v>0</v>
      </c>
      <c r="BH178" s="155">
        <f t="shared" si="17"/>
        <v>0</v>
      </c>
      <c r="BI178" s="155">
        <f t="shared" si="18"/>
        <v>0</v>
      </c>
      <c r="BJ178" s="14" t="s">
        <v>164</v>
      </c>
      <c r="BK178" s="155">
        <f t="shared" si="19"/>
        <v>0</v>
      </c>
      <c r="BL178" s="14" t="s">
        <v>163</v>
      </c>
      <c r="BM178" s="154" t="s">
        <v>2070</v>
      </c>
    </row>
    <row r="179" spans="1:65" s="2" customFormat="1" ht="16.5" customHeight="1">
      <c r="A179" s="29"/>
      <c r="B179" s="141"/>
      <c r="C179" s="142" t="s">
        <v>389</v>
      </c>
      <c r="D179" s="142" t="s">
        <v>159</v>
      </c>
      <c r="E179" s="143" t="s">
        <v>2071</v>
      </c>
      <c r="F179" s="144" t="s">
        <v>2072</v>
      </c>
      <c r="G179" s="145" t="s">
        <v>306</v>
      </c>
      <c r="H179" s="146">
        <v>6</v>
      </c>
      <c r="I179" s="147"/>
      <c r="J179" s="148">
        <f t="shared" si="10"/>
        <v>0</v>
      </c>
      <c r="K179" s="149"/>
      <c r="L179" s="30"/>
      <c r="M179" s="150" t="s">
        <v>1</v>
      </c>
      <c r="N179" s="151" t="s">
        <v>42</v>
      </c>
      <c r="O179" s="55"/>
      <c r="P179" s="152">
        <f t="shared" si="11"/>
        <v>0</v>
      </c>
      <c r="Q179" s="152">
        <v>0</v>
      </c>
      <c r="R179" s="152">
        <f t="shared" si="12"/>
        <v>0</v>
      </c>
      <c r="S179" s="152">
        <v>0</v>
      </c>
      <c r="T179" s="153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163</v>
      </c>
      <c r="AT179" s="154" t="s">
        <v>159</v>
      </c>
      <c r="AU179" s="154" t="s">
        <v>84</v>
      </c>
      <c r="AY179" s="14" t="s">
        <v>157</v>
      </c>
      <c r="BE179" s="155">
        <f t="shared" si="14"/>
        <v>0</v>
      </c>
      <c r="BF179" s="155">
        <f t="shared" si="15"/>
        <v>0</v>
      </c>
      <c r="BG179" s="155">
        <f t="shared" si="16"/>
        <v>0</v>
      </c>
      <c r="BH179" s="155">
        <f t="shared" si="17"/>
        <v>0</v>
      </c>
      <c r="BI179" s="155">
        <f t="shared" si="18"/>
        <v>0</v>
      </c>
      <c r="BJ179" s="14" t="s">
        <v>164</v>
      </c>
      <c r="BK179" s="155">
        <f t="shared" si="19"/>
        <v>0</v>
      </c>
      <c r="BL179" s="14" t="s">
        <v>163</v>
      </c>
      <c r="BM179" s="154" t="s">
        <v>2073</v>
      </c>
    </row>
    <row r="180" spans="1:65" s="2" customFormat="1" ht="16.5" customHeight="1">
      <c r="A180" s="29"/>
      <c r="B180" s="141"/>
      <c r="C180" s="142" t="s">
        <v>393</v>
      </c>
      <c r="D180" s="142" t="s">
        <v>159</v>
      </c>
      <c r="E180" s="143" t="s">
        <v>2071</v>
      </c>
      <c r="F180" s="144" t="s">
        <v>2072</v>
      </c>
      <c r="G180" s="145" t="s">
        <v>306</v>
      </c>
      <c r="H180" s="146">
        <v>4</v>
      </c>
      <c r="I180" s="147"/>
      <c r="J180" s="148">
        <f t="shared" si="10"/>
        <v>0</v>
      </c>
      <c r="K180" s="149"/>
      <c r="L180" s="30"/>
      <c r="M180" s="150" t="s">
        <v>1</v>
      </c>
      <c r="N180" s="151" t="s">
        <v>42</v>
      </c>
      <c r="O180" s="55"/>
      <c r="P180" s="152">
        <f t="shared" si="11"/>
        <v>0</v>
      </c>
      <c r="Q180" s="152">
        <v>0</v>
      </c>
      <c r="R180" s="152">
        <f t="shared" si="12"/>
        <v>0</v>
      </c>
      <c r="S180" s="152">
        <v>0</v>
      </c>
      <c r="T180" s="153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163</v>
      </c>
      <c r="AT180" s="154" t="s">
        <v>159</v>
      </c>
      <c r="AU180" s="154" t="s">
        <v>84</v>
      </c>
      <c r="AY180" s="14" t="s">
        <v>157</v>
      </c>
      <c r="BE180" s="155">
        <f t="shared" si="14"/>
        <v>0</v>
      </c>
      <c r="BF180" s="155">
        <f t="shared" si="15"/>
        <v>0</v>
      </c>
      <c r="BG180" s="155">
        <f t="shared" si="16"/>
        <v>0</v>
      </c>
      <c r="BH180" s="155">
        <f t="shared" si="17"/>
        <v>0</v>
      </c>
      <c r="BI180" s="155">
        <f t="shared" si="18"/>
        <v>0</v>
      </c>
      <c r="BJ180" s="14" t="s">
        <v>164</v>
      </c>
      <c r="BK180" s="155">
        <f t="shared" si="19"/>
        <v>0</v>
      </c>
      <c r="BL180" s="14" t="s">
        <v>163</v>
      </c>
      <c r="BM180" s="154" t="s">
        <v>2074</v>
      </c>
    </row>
    <row r="181" spans="1:65" s="2" customFormat="1" ht="21.75" customHeight="1">
      <c r="A181" s="29"/>
      <c r="B181" s="141"/>
      <c r="C181" s="142" t="s">
        <v>397</v>
      </c>
      <c r="D181" s="142" t="s">
        <v>159</v>
      </c>
      <c r="E181" s="143" t="s">
        <v>2075</v>
      </c>
      <c r="F181" s="144" t="s">
        <v>2076</v>
      </c>
      <c r="G181" s="145" t="s">
        <v>306</v>
      </c>
      <c r="H181" s="146">
        <v>1</v>
      </c>
      <c r="I181" s="147"/>
      <c r="J181" s="148">
        <f t="shared" si="10"/>
        <v>0</v>
      </c>
      <c r="K181" s="149"/>
      <c r="L181" s="30"/>
      <c r="M181" s="150" t="s">
        <v>1</v>
      </c>
      <c r="N181" s="151" t="s">
        <v>42</v>
      </c>
      <c r="O181" s="55"/>
      <c r="P181" s="152">
        <f t="shared" si="11"/>
        <v>0</v>
      </c>
      <c r="Q181" s="152">
        <v>0</v>
      </c>
      <c r="R181" s="152">
        <f t="shared" si="12"/>
        <v>0</v>
      </c>
      <c r="S181" s="152">
        <v>0</v>
      </c>
      <c r="T181" s="153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163</v>
      </c>
      <c r="AT181" s="154" t="s">
        <v>159</v>
      </c>
      <c r="AU181" s="154" t="s">
        <v>84</v>
      </c>
      <c r="AY181" s="14" t="s">
        <v>157</v>
      </c>
      <c r="BE181" s="155">
        <f t="shared" si="14"/>
        <v>0</v>
      </c>
      <c r="BF181" s="155">
        <f t="shared" si="15"/>
        <v>0</v>
      </c>
      <c r="BG181" s="155">
        <f t="shared" si="16"/>
        <v>0</v>
      </c>
      <c r="BH181" s="155">
        <f t="shared" si="17"/>
        <v>0</v>
      </c>
      <c r="BI181" s="155">
        <f t="shared" si="18"/>
        <v>0</v>
      </c>
      <c r="BJ181" s="14" t="s">
        <v>164</v>
      </c>
      <c r="BK181" s="155">
        <f t="shared" si="19"/>
        <v>0</v>
      </c>
      <c r="BL181" s="14" t="s">
        <v>163</v>
      </c>
      <c r="BM181" s="154" t="s">
        <v>2077</v>
      </c>
    </row>
    <row r="182" spans="1:65" s="2" customFormat="1" ht="21.75" customHeight="1">
      <c r="A182" s="29"/>
      <c r="B182" s="141"/>
      <c r="C182" s="142" t="s">
        <v>401</v>
      </c>
      <c r="D182" s="142" t="s">
        <v>159</v>
      </c>
      <c r="E182" s="143" t="s">
        <v>2078</v>
      </c>
      <c r="F182" s="144" t="s">
        <v>2079</v>
      </c>
      <c r="G182" s="145" t="s">
        <v>306</v>
      </c>
      <c r="H182" s="146">
        <v>1</v>
      </c>
      <c r="I182" s="147"/>
      <c r="J182" s="148">
        <f t="shared" si="10"/>
        <v>0</v>
      </c>
      <c r="K182" s="149"/>
      <c r="L182" s="30"/>
      <c r="M182" s="150" t="s">
        <v>1</v>
      </c>
      <c r="N182" s="151" t="s">
        <v>42</v>
      </c>
      <c r="O182" s="55"/>
      <c r="P182" s="152">
        <f t="shared" si="11"/>
        <v>0</v>
      </c>
      <c r="Q182" s="152">
        <v>0</v>
      </c>
      <c r="R182" s="152">
        <f t="shared" si="12"/>
        <v>0</v>
      </c>
      <c r="S182" s="152">
        <v>0</v>
      </c>
      <c r="T182" s="153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163</v>
      </c>
      <c r="AT182" s="154" t="s">
        <v>159</v>
      </c>
      <c r="AU182" s="154" t="s">
        <v>84</v>
      </c>
      <c r="AY182" s="14" t="s">
        <v>157</v>
      </c>
      <c r="BE182" s="155">
        <f t="shared" si="14"/>
        <v>0</v>
      </c>
      <c r="BF182" s="155">
        <f t="shared" si="15"/>
        <v>0</v>
      </c>
      <c r="BG182" s="155">
        <f t="shared" si="16"/>
        <v>0</v>
      </c>
      <c r="BH182" s="155">
        <f t="shared" si="17"/>
        <v>0</v>
      </c>
      <c r="BI182" s="155">
        <f t="shared" si="18"/>
        <v>0</v>
      </c>
      <c r="BJ182" s="14" t="s">
        <v>164</v>
      </c>
      <c r="BK182" s="155">
        <f t="shared" si="19"/>
        <v>0</v>
      </c>
      <c r="BL182" s="14" t="s">
        <v>163</v>
      </c>
      <c r="BM182" s="154" t="s">
        <v>2080</v>
      </c>
    </row>
    <row r="183" spans="1:65" s="2" customFormat="1" ht="21.75" customHeight="1">
      <c r="A183" s="29"/>
      <c r="B183" s="141"/>
      <c r="C183" s="142" t="s">
        <v>405</v>
      </c>
      <c r="D183" s="142" t="s">
        <v>159</v>
      </c>
      <c r="E183" s="143" t="s">
        <v>2081</v>
      </c>
      <c r="F183" s="144" t="s">
        <v>2082</v>
      </c>
      <c r="G183" s="145" t="s">
        <v>306</v>
      </c>
      <c r="H183" s="146">
        <v>1</v>
      </c>
      <c r="I183" s="147"/>
      <c r="J183" s="148">
        <f t="shared" si="10"/>
        <v>0</v>
      </c>
      <c r="K183" s="149"/>
      <c r="L183" s="30"/>
      <c r="M183" s="150" t="s">
        <v>1</v>
      </c>
      <c r="N183" s="151" t="s">
        <v>42</v>
      </c>
      <c r="O183" s="55"/>
      <c r="P183" s="152">
        <f t="shared" si="11"/>
        <v>0</v>
      </c>
      <c r="Q183" s="152">
        <v>0</v>
      </c>
      <c r="R183" s="152">
        <f t="shared" si="12"/>
        <v>0</v>
      </c>
      <c r="S183" s="152">
        <v>0</v>
      </c>
      <c r="T183" s="153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163</v>
      </c>
      <c r="AT183" s="154" t="s">
        <v>159</v>
      </c>
      <c r="AU183" s="154" t="s">
        <v>84</v>
      </c>
      <c r="AY183" s="14" t="s">
        <v>157</v>
      </c>
      <c r="BE183" s="155">
        <f t="shared" si="14"/>
        <v>0</v>
      </c>
      <c r="BF183" s="155">
        <f t="shared" si="15"/>
        <v>0</v>
      </c>
      <c r="BG183" s="155">
        <f t="shared" si="16"/>
        <v>0</v>
      </c>
      <c r="BH183" s="155">
        <f t="shared" si="17"/>
        <v>0</v>
      </c>
      <c r="BI183" s="155">
        <f t="shared" si="18"/>
        <v>0</v>
      </c>
      <c r="BJ183" s="14" t="s">
        <v>164</v>
      </c>
      <c r="BK183" s="155">
        <f t="shared" si="19"/>
        <v>0</v>
      </c>
      <c r="BL183" s="14" t="s">
        <v>163</v>
      </c>
      <c r="BM183" s="154" t="s">
        <v>2083</v>
      </c>
    </row>
    <row r="184" spans="1:65" s="2" customFormat="1" ht="16.5" customHeight="1">
      <c r="A184" s="29"/>
      <c r="B184" s="141"/>
      <c r="C184" s="142" t="s">
        <v>409</v>
      </c>
      <c r="D184" s="142" t="s">
        <v>159</v>
      </c>
      <c r="E184" s="143" t="s">
        <v>2084</v>
      </c>
      <c r="F184" s="144" t="s">
        <v>2085</v>
      </c>
      <c r="G184" s="145" t="s">
        <v>306</v>
      </c>
      <c r="H184" s="146">
        <v>1</v>
      </c>
      <c r="I184" s="147"/>
      <c r="J184" s="148">
        <f t="shared" si="10"/>
        <v>0</v>
      </c>
      <c r="K184" s="149"/>
      <c r="L184" s="30"/>
      <c r="M184" s="150" t="s">
        <v>1</v>
      </c>
      <c r="N184" s="151" t="s">
        <v>42</v>
      </c>
      <c r="O184" s="55"/>
      <c r="P184" s="152">
        <f t="shared" si="11"/>
        <v>0</v>
      </c>
      <c r="Q184" s="152">
        <v>0</v>
      </c>
      <c r="R184" s="152">
        <f t="shared" si="12"/>
        <v>0</v>
      </c>
      <c r="S184" s="152">
        <v>0</v>
      </c>
      <c r="T184" s="153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163</v>
      </c>
      <c r="AT184" s="154" t="s">
        <v>159</v>
      </c>
      <c r="AU184" s="154" t="s">
        <v>84</v>
      </c>
      <c r="AY184" s="14" t="s">
        <v>157</v>
      </c>
      <c r="BE184" s="155">
        <f t="shared" si="14"/>
        <v>0</v>
      </c>
      <c r="BF184" s="155">
        <f t="shared" si="15"/>
        <v>0</v>
      </c>
      <c r="BG184" s="155">
        <f t="shared" si="16"/>
        <v>0</v>
      </c>
      <c r="BH184" s="155">
        <f t="shared" si="17"/>
        <v>0</v>
      </c>
      <c r="BI184" s="155">
        <f t="shared" si="18"/>
        <v>0</v>
      </c>
      <c r="BJ184" s="14" t="s">
        <v>164</v>
      </c>
      <c r="BK184" s="155">
        <f t="shared" si="19"/>
        <v>0</v>
      </c>
      <c r="BL184" s="14" t="s">
        <v>163</v>
      </c>
      <c r="BM184" s="154" t="s">
        <v>2086</v>
      </c>
    </row>
    <row r="185" spans="1:65" s="2" customFormat="1" ht="16.5" customHeight="1">
      <c r="A185" s="29"/>
      <c r="B185" s="141"/>
      <c r="C185" s="142" t="s">
        <v>413</v>
      </c>
      <c r="D185" s="142" t="s">
        <v>159</v>
      </c>
      <c r="E185" s="143" t="s">
        <v>2087</v>
      </c>
      <c r="F185" s="144" t="s">
        <v>2088</v>
      </c>
      <c r="G185" s="145" t="s">
        <v>306</v>
      </c>
      <c r="H185" s="146">
        <v>1</v>
      </c>
      <c r="I185" s="147"/>
      <c r="J185" s="148">
        <f t="shared" si="10"/>
        <v>0</v>
      </c>
      <c r="K185" s="149"/>
      <c r="L185" s="30"/>
      <c r="M185" s="150" t="s">
        <v>1</v>
      </c>
      <c r="N185" s="151" t="s">
        <v>42</v>
      </c>
      <c r="O185" s="55"/>
      <c r="P185" s="152">
        <f t="shared" si="11"/>
        <v>0</v>
      </c>
      <c r="Q185" s="152">
        <v>0</v>
      </c>
      <c r="R185" s="152">
        <f t="shared" si="12"/>
        <v>0</v>
      </c>
      <c r="S185" s="152">
        <v>0</v>
      </c>
      <c r="T185" s="153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163</v>
      </c>
      <c r="AT185" s="154" t="s">
        <v>159</v>
      </c>
      <c r="AU185" s="154" t="s">
        <v>84</v>
      </c>
      <c r="AY185" s="14" t="s">
        <v>157</v>
      </c>
      <c r="BE185" s="155">
        <f t="shared" si="14"/>
        <v>0</v>
      </c>
      <c r="BF185" s="155">
        <f t="shared" si="15"/>
        <v>0</v>
      </c>
      <c r="BG185" s="155">
        <f t="shared" si="16"/>
        <v>0</v>
      </c>
      <c r="BH185" s="155">
        <f t="shared" si="17"/>
        <v>0</v>
      </c>
      <c r="BI185" s="155">
        <f t="shared" si="18"/>
        <v>0</v>
      </c>
      <c r="BJ185" s="14" t="s">
        <v>164</v>
      </c>
      <c r="BK185" s="155">
        <f t="shared" si="19"/>
        <v>0</v>
      </c>
      <c r="BL185" s="14" t="s">
        <v>163</v>
      </c>
      <c r="BM185" s="154" t="s">
        <v>2089</v>
      </c>
    </row>
    <row r="186" spans="1:65" s="2" customFormat="1" ht="16.5" customHeight="1">
      <c r="A186" s="29"/>
      <c r="B186" s="141"/>
      <c r="C186" s="142" t="s">
        <v>419</v>
      </c>
      <c r="D186" s="142" t="s">
        <v>159</v>
      </c>
      <c r="E186" s="143" t="s">
        <v>2090</v>
      </c>
      <c r="F186" s="144" t="s">
        <v>2091</v>
      </c>
      <c r="G186" s="145" t="s">
        <v>306</v>
      </c>
      <c r="H186" s="146">
        <v>1</v>
      </c>
      <c r="I186" s="147"/>
      <c r="J186" s="148">
        <f t="shared" si="10"/>
        <v>0</v>
      </c>
      <c r="K186" s="149"/>
      <c r="L186" s="30"/>
      <c r="M186" s="150" t="s">
        <v>1</v>
      </c>
      <c r="N186" s="151" t="s">
        <v>42</v>
      </c>
      <c r="O186" s="55"/>
      <c r="P186" s="152">
        <f t="shared" si="11"/>
        <v>0</v>
      </c>
      <c r="Q186" s="152">
        <v>0</v>
      </c>
      <c r="R186" s="152">
        <f t="shared" si="12"/>
        <v>0</v>
      </c>
      <c r="S186" s="152">
        <v>0</v>
      </c>
      <c r="T186" s="153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163</v>
      </c>
      <c r="AT186" s="154" t="s">
        <v>159</v>
      </c>
      <c r="AU186" s="154" t="s">
        <v>84</v>
      </c>
      <c r="AY186" s="14" t="s">
        <v>157</v>
      </c>
      <c r="BE186" s="155">
        <f t="shared" si="14"/>
        <v>0</v>
      </c>
      <c r="BF186" s="155">
        <f t="shared" si="15"/>
        <v>0</v>
      </c>
      <c r="BG186" s="155">
        <f t="shared" si="16"/>
        <v>0</v>
      </c>
      <c r="BH186" s="155">
        <f t="shared" si="17"/>
        <v>0</v>
      </c>
      <c r="BI186" s="155">
        <f t="shared" si="18"/>
        <v>0</v>
      </c>
      <c r="BJ186" s="14" t="s">
        <v>164</v>
      </c>
      <c r="BK186" s="155">
        <f t="shared" si="19"/>
        <v>0</v>
      </c>
      <c r="BL186" s="14" t="s">
        <v>163</v>
      </c>
      <c r="BM186" s="154" t="s">
        <v>2092</v>
      </c>
    </row>
    <row r="187" spans="2:63" s="12" customFormat="1" ht="25.9" customHeight="1">
      <c r="B187" s="128"/>
      <c r="D187" s="129" t="s">
        <v>75</v>
      </c>
      <c r="E187" s="130" t="s">
        <v>332</v>
      </c>
      <c r="F187" s="130" t="s">
        <v>333</v>
      </c>
      <c r="I187" s="131"/>
      <c r="J187" s="132">
        <f>BK187</f>
        <v>0</v>
      </c>
      <c r="L187" s="128"/>
      <c r="M187" s="133"/>
      <c r="N187" s="134"/>
      <c r="O187" s="134"/>
      <c r="P187" s="135">
        <f>P188+P193+P198</f>
        <v>0</v>
      </c>
      <c r="Q187" s="134"/>
      <c r="R187" s="135">
        <f>R188+R193+R198</f>
        <v>1.74343</v>
      </c>
      <c r="S187" s="134"/>
      <c r="T187" s="136">
        <f>T188+T193+T198</f>
        <v>0</v>
      </c>
      <c r="AR187" s="129" t="s">
        <v>164</v>
      </c>
      <c r="AT187" s="137" t="s">
        <v>75</v>
      </c>
      <c r="AU187" s="137" t="s">
        <v>76</v>
      </c>
      <c r="AY187" s="129" t="s">
        <v>157</v>
      </c>
      <c r="BK187" s="138">
        <f>BK188+BK193+BK198</f>
        <v>0</v>
      </c>
    </row>
    <row r="188" spans="2:63" s="12" customFormat="1" ht="22.9" customHeight="1">
      <c r="B188" s="128"/>
      <c r="D188" s="129" t="s">
        <v>75</v>
      </c>
      <c r="E188" s="139" t="s">
        <v>334</v>
      </c>
      <c r="F188" s="139" t="s">
        <v>335</v>
      </c>
      <c r="I188" s="131"/>
      <c r="J188" s="140">
        <f>BK188</f>
        <v>0</v>
      </c>
      <c r="L188" s="128"/>
      <c r="M188" s="133"/>
      <c r="N188" s="134"/>
      <c r="O188" s="134"/>
      <c r="P188" s="135">
        <f>SUM(P189:P192)</f>
        <v>0</v>
      </c>
      <c r="Q188" s="134"/>
      <c r="R188" s="135">
        <f>SUM(R189:R192)</f>
        <v>0.0446</v>
      </c>
      <c r="S188" s="134"/>
      <c r="T188" s="136">
        <f>SUM(T189:T192)</f>
        <v>0</v>
      </c>
      <c r="AR188" s="129" t="s">
        <v>164</v>
      </c>
      <c r="AT188" s="137" t="s">
        <v>75</v>
      </c>
      <c r="AU188" s="137" t="s">
        <v>84</v>
      </c>
      <c r="AY188" s="129" t="s">
        <v>157</v>
      </c>
      <c r="BK188" s="138">
        <f>SUM(BK189:BK192)</f>
        <v>0</v>
      </c>
    </row>
    <row r="189" spans="1:65" s="2" customFormat="1" ht="21.75" customHeight="1">
      <c r="A189" s="29"/>
      <c r="B189" s="141"/>
      <c r="C189" s="142" t="s">
        <v>423</v>
      </c>
      <c r="D189" s="142" t="s">
        <v>159</v>
      </c>
      <c r="E189" s="143" t="s">
        <v>2093</v>
      </c>
      <c r="F189" s="144" t="s">
        <v>2094</v>
      </c>
      <c r="G189" s="145" t="s">
        <v>289</v>
      </c>
      <c r="H189" s="146">
        <v>11</v>
      </c>
      <c r="I189" s="147"/>
      <c r="J189" s="148">
        <f>ROUND(I189*H189,2)</f>
        <v>0</v>
      </c>
      <c r="K189" s="149"/>
      <c r="L189" s="30"/>
      <c r="M189" s="150" t="s">
        <v>1</v>
      </c>
      <c r="N189" s="151" t="s">
        <v>42</v>
      </c>
      <c r="O189" s="55"/>
      <c r="P189" s="152">
        <f>O189*H189</f>
        <v>0</v>
      </c>
      <c r="Q189" s="152">
        <v>0.0039</v>
      </c>
      <c r="R189" s="152">
        <f>Q189*H189</f>
        <v>0.0429</v>
      </c>
      <c r="S189" s="152">
        <v>0</v>
      </c>
      <c r="T189" s="153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223</v>
      </c>
      <c r="AT189" s="154" t="s">
        <v>159</v>
      </c>
      <c r="AU189" s="154" t="s">
        <v>164</v>
      </c>
      <c r="AY189" s="14" t="s">
        <v>157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4" t="s">
        <v>164</v>
      </c>
      <c r="BK189" s="155">
        <f>ROUND(I189*H189,2)</f>
        <v>0</v>
      </c>
      <c r="BL189" s="14" t="s">
        <v>223</v>
      </c>
      <c r="BM189" s="154" t="s">
        <v>2095</v>
      </c>
    </row>
    <row r="190" spans="1:65" s="2" customFormat="1" ht="21.75" customHeight="1">
      <c r="A190" s="29"/>
      <c r="B190" s="141"/>
      <c r="C190" s="142" t="s">
        <v>429</v>
      </c>
      <c r="D190" s="142" t="s">
        <v>159</v>
      </c>
      <c r="E190" s="143" t="s">
        <v>2096</v>
      </c>
      <c r="F190" s="144" t="s">
        <v>2097</v>
      </c>
      <c r="G190" s="145" t="s">
        <v>289</v>
      </c>
      <c r="H190" s="146">
        <v>5</v>
      </c>
      <c r="I190" s="147"/>
      <c r="J190" s="148">
        <f>ROUND(I190*H190,2)</f>
        <v>0</v>
      </c>
      <c r="K190" s="149"/>
      <c r="L190" s="30"/>
      <c r="M190" s="150" t="s">
        <v>1</v>
      </c>
      <c r="N190" s="151" t="s">
        <v>42</v>
      </c>
      <c r="O190" s="55"/>
      <c r="P190" s="152">
        <f>O190*H190</f>
        <v>0</v>
      </c>
      <c r="Q190" s="152">
        <v>0.00034</v>
      </c>
      <c r="R190" s="152">
        <f>Q190*H190</f>
        <v>0.0017000000000000001</v>
      </c>
      <c r="S190" s="152">
        <v>0</v>
      </c>
      <c r="T190" s="153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223</v>
      </c>
      <c r="AT190" s="154" t="s">
        <v>159</v>
      </c>
      <c r="AU190" s="154" t="s">
        <v>164</v>
      </c>
      <c r="AY190" s="14" t="s">
        <v>157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4" t="s">
        <v>164</v>
      </c>
      <c r="BK190" s="155">
        <f>ROUND(I190*H190,2)</f>
        <v>0</v>
      </c>
      <c r="BL190" s="14" t="s">
        <v>223</v>
      </c>
      <c r="BM190" s="154" t="s">
        <v>2098</v>
      </c>
    </row>
    <row r="191" spans="1:65" s="2" customFormat="1" ht="21.75" customHeight="1">
      <c r="A191" s="29"/>
      <c r="B191" s="141"/>
      <c r="C191" s="142" t="s">
        <v>433</v>
      </c>
      <c r="D191" s="142" t="s">
        <v>159</v>
      </c>
      <c r="E191" s="143" t="s">
        <v>1203</v>
      </c>
      <c r="F191" s="144" t="s">
        <v>1204</v>
      </c>
      <c r="G191" s="145" t="s">
        <v>174</v>
      </c>
      <c r="H191" s="146">
        <v>0.045</v>
      </c>
      <c r="I191" s="147"/>
      <c r="J191" s="148">
        <f>ROUND(I191*H191,2)</f>
        <v>0</v>
      </c>
      <c r="K191" s="149"/>
      <c r="L191" s="30"/>
      <c r="M191" s="150" t="s">
        <v>1</v>
      </c>
      <c r="N191" s="151" t="s">
        <v>42</v>
      </c>
      <c r="O191" s="55"/>
      <c r="P191" s="152">
        <f>O191*H191</f>
        <v>0</v>
      </c>
      <c r="Q191" s="152">
        <v>0</v>
      </c>
      <c r="R191" s="152">
        <f>Q191*H191</f>
        <v>0</v>
      </c>
      <c r="S191" s="152">
        <v>0</v>
      </c>
      <c r="T191" s="153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223</v>
      </c>
      <c r="AT191" s="154" t="s">
        <v>159</v>
      </c>
      <c r="AU191" s="154" t="s">
        <v>164</v>
      </c>
      <c r="AY191" s="14" t="s">
        <v>157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4" t="s">
        <v>164</v>
      </c>
      <c r="BK191" s="155">
        <f>ROUND(I191*H191,2)</f>
        <v>0</v>
      </c>
      <c r="BL191" s="14" t="s">
        <v>223</v>
      </c>
      <c r="BM191" s="154" t="s">
        <v>2099</v>
      </c>
    </row>
    <row r="192" spans="1:65" s="2" customFormat="1" ht="21.75" customHeight="1">
      <c r="A192" s="29"/>
      <c r="B192" s="141"/>
      <c r="C192" s="142" t="s">
        <v>437</v>
      </c>
      <c r="D192" s="142" t="s">
        <v>159</v>
      </c>
      <c r="E192" s="143" t="s">
        <v>1207</v>
      </c>
      <c r="F192" s="144" t="s">
        <v>1208</v>
      </c>
      <c r="G192" s="145" t="s">
        <v>174</v>
      </c>
      <c r="H192" s="146">
        <v>0.045</v>
      </c>
      <c r="I192" s="147"/>
      <c r="J192" s="148">
        <f>ROUND(I192*H192,2)</f>
        <v>0</v>
      </c>
      <c r="K192" s="149"/>
      <c r="L192" s="30"/>
      <c r="M192" s="150" t="s">
        <v>1</v>
      </c>
      <c r="N192" s="151" t="s">
        <v>42</v>
      </c>
      <c r="O192" s="55"/>
      <c r="P192" s="152">
        <f>O192*H192</f>
        <v>0</v>
      </c>
      <c r="Q192" s="152">
        <v>0</v>
      </c>
      <c r="R192" s="152">
        <f>Q192*H192</f>
        <v>0</v>
      </c>
      <c r="S192" s="152">
        <v>0</v>
      </c>
      <c r="T192" s="153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223</v>
      </c>
      <c r="AT192" s="154" t="s">
        <v>159</v>
      </c>
      <c r="AU192" s="154" t="s">
        <v>164</v>
      </c>
      <c r="AY192" s="14" t="s">
        <v>157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4" t="s">
        <v>164</v>
      </c>
      <c r="BK192" s="155">
        <f>ROUND(I192*H192,2)</f>
        <v>0</v>
      </c>
      <c r="BL192" s="14" t="s">
        <v>223</v>
      </c>
      <c r="BM192" s="154" t="s">
        <v>2100</v>
      </c>
    </row>
    <row r="193" spans="2:63" s="12" customFormat="1" ht="22.9" customHeight="1">
      <c r="B193" s="128"/>
      <c r="D193" s="129" t="s">
        <v>75</v>
      </c>
      <c r="E193" s="139" t="s">
        <v>344</v>
      </c>
      <c r="F193" s="139" t="s">
        <v>345</v>
      </c>
      <c r="I193" s="131"/>
      <c r="J193" s="140">
        <f>BK193</f>
        <v>0</v>
      </c>
      <c r="L193" s="128"/>
      <c r="M193" s="133"/>
      <c r="N193" s="134"/>
      <c r="O193" s="134"/>
      <c r="P193" s="135">
        <f>SUM(P194:P197)</f>
        <v>0</v>
      </c>
      <c r="Q193" s="134"/>
      <c r="R193" s="135">
        <f>SUM(R194:R197)</f>
        <v>0.10096</v>
      </c>
      <c r="S193" s="134"/>
      <c r="T193" s="136">
        <f>SUM(T194:T197)</f>
        <v>0</v>
      </c>
      <c r="AR193" s="129" t="s">
        <v>164</v>
      </c>
      <c r="AT193" s="137" t="s">
        <v>75</v>
      </c>
      <c r="AU193" s="137" t="s">
        <v>84</v>
      </c>
      <c r="AY193" s="129" t="s">
        <v>157</v>
      </c>
      <c r="BK193" s="138">
        <f>SUM(BK194:BK197)</f>
        <v>0</v>
      </c>
    </row>
    <row r="194" spans="1:65" s="2" customFormat="1" ht="21.75" customHeight="1">
      <c r="A194" s="29"/>
      <c r="B194" s="141"/>
      <c r="C194" s="142" t="s">
        <v>441</v>
      </c>
      <c r="D194" s="142" t="s">
        <v>159</v>
      </c>
      <c r="E194" s="143" t="s">
        <v>2101</v>
      </c>
      <c r="F194" s="144" t="s">
        <v>2102</v>
      </c>
      <c r="G194" s="145" t="s">
        <v>363</v>
      </c>
      <c r="H194" s="146">
        <v>3</v>
      </c>
      <c r="I194" s="147"/>
      <c r="J194" s="148">
        <f>ROUND(I194*H194,2)</f>
        <v>0</v>
      </c>
      <c r="K194" s="149"/>
      <c r="L194" s="30"/>
      <c r="M194" s="150" t="s">
        <v>1</v>
      </c>
      <c r="N194" s="151" t="s">
        <v>42</v>
      </c>
      <c r="O194" s="55"/>
      <c r="P194" s="152">
        <f>O194*H194</f>
        <v>0</v>
      </c>
      <c r="Q194" s="152">
        <v>0.0302</v>
      </c>
      <c r="R194" s="152">
        <f>Q194*H194</f>
        <v>0.0906</v>
      </c>
      <c r="S194" s="152">
        <v>0</v>
      </c>
      <c r="T194" s="153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223</v>
      </c>
      <c r="AT194" s="154" t="s">
        <v>159</v>
      </c>
      <c r="AU194" s="154" t="s">
        <v>164</v>
      </c>
      <c r="AY194" s="14" t="s">
        <v>157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4" t="s">
        <v>164</v>
      </c>
      <c r="BK194" s="155">
        <f>ROUND(I194*H194,2)</f>
        <v>0</v>
      </c>
      <c r="BL194" s="14" t="s">
        <v>223</v>
      </c>
      <c r="BM194" s="154" t="s">
        <v>2103</v>
      </c>
    </row>
    <row r="195" spans="1:65" s="2" customFormat="1" ht="33" customHeight="1">
      <c r="A195" s="29"/>
      <c r="B195" s="141"/>
      <c r="C195" s="142" t="s">
        <v>445</v>
      </c>
      <c r="D195" s="142" t="s">
        <v>159</v>
      </c>
      <c r="E195" s="143" t="s">
        <v>2104</v>
      </c>
      <c r="F195" s="144" t="s">
        <v>2105</v>
      </c>
      <c r="G195" s="145" t="s">
        <v>289</v>
      </c>
      <c r="H195" s="146">
        <v>7</v>
      </c>
      <c r="I195" s="147"/>
      <c r="J195" s="148">
        <f>ROUND(I195*H195,2)</f>
        <v>0</v>
      </c>
      <c r="K195" s="149"/>
      <c r="L195" s="30"/>
      <c r="M195" s="150" t="s">
        <v>1</v>
      </c>
      <c r="N195" s="151" t="s">
        <v>42</v>
      </c>
      <c r="O195" s="55"/>
      <c r="P195" s="152">
        <f>O195*H195</f>
        <v>0</v>
      </c>
      <c r="Q195" s="152">
        <v>0.00148</v>
      </c>
      <c r="R195" s="152">
        <f>Q195*H195</f>
        <v>0.01036</v>
      </c>
      <c r="S195" s="152">
        <v>0</v>
      </c>
      <c r="T195" s="153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223</v>
      </c>
      <c r="AT195" s="154" t="s">
        <v>159</v>
      </c>
      <c r="AU195" s="154" t="s">
        <v>164</v>
      </c>
      <c r="AY195" s="14" t="s">
        <v>157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4" t="s">
        <v>164</v>
      </c>
      <c r="BK195" s="155">
        <f>ROUND(I195*H195,2)</f>
        <v>0</v>
      </c>
      <c r="BL195" s="14" t="s">
        <v>223</v>
      </c>
      <c r="BM195" s="154" t="s">
        <v>2106</v>
      </c>
    </row>
    <row r="196" spans="1:65" s="2" customFormat="1" ht="21.75" customHeight="1">
      <c r="A196" s="29"/>
      <c r="B196" s="141"/>
      <c r="C196" s="142" t="s">
        <v>449</v>
      </c>
      <c r="D196" s="142" t="s">
        <v>159</v>
      </c>
      <c r="E196" s="143" t="s">
        <v>2107</v>
      </c>
      <c r="F196" s="144" t="s">
        <v>2108</v>
      </c>
      <c r="G196" s="145" t="s">
        <v>174</v>
      </c>
      <c r="H196" s="146">
        <v>0.101</v>
      </c>
      <c r="I196" s="147"/>
      <c r="J196" s="148">
        <f>ROUND(I196*H196,2)</f>
        <v>0</v>
      </c>
      <c r="K196" s="149"/>
      <c r="L196" s="30"/>
      <c r="M196" s="150" t="s">
        <v>1</v>
      </c>
      <c r="N196" s="151" t="s">
        <v>42</v>
      </c>
      <c r="O196" s="55"/>
      <c r="P196" s="152">
        <f>O196*H196</f>
        <v>0</v>
      </c>
      <c r="Q196" s="152">
        <v>0</v>
      </c>
      <c r="R196" s="152">
        <f>Q196*H196</f>
        <v>0</v>
      </c>
      <c r="S196" s="152">
        <v>0</v>
      </c>
      <c r="T196" s="153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223</v>
      </c>
      <c r="AT196" s="154" t="s">
        <v>159</v>
      </c>
      <c r="AU196" s="154" t="s">
        <v>164</v>
      </c>
      <c r="AY196" s="14" t="s">
        <v>157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4" t="s">
        <v>164</v>
      </c>
      <c r="BK196" s="155">
        <f>ROUND(I196*H196,2)</f>
        <v>0</v>
      </c>
      <c r="BL196" s="14" t="s">
        <v>223</v>
      </c>
      <c r="BM196" s="154" t="s">
        <v>2109</v>
      </c>
    </row>
    <row r="197" spans="1:65" s="2" customFormat="1" ht="21.75" customHeight="1">
      <c r="A197" s="29"/>
      <c r="B197" s="141"/>
      <c r="C197" s="142" t="s">
        <v>453</v>
      </c>
      <c r="D197" s="142" t="s">
        <v>159</v>
      </c>
      <c r="E197" s="143" t="s">
        <v>2110</v>
      </c>
      <c r="F197" s="144" t="s">
        <v>2111</v>
      </c>
      <c r="G197" s="145" t="s">
        <v>174</v>
      </c>
      <c r="H197" s="146">
        <v>0.101</v>
      </c>
      <c r="I197" s="147"/>
      <c r="J197" s="148">
        <f>ROUND(I197*H197,2)</f>
        <v>0</v>
      </c>
      <c r="K197" s="149"/>
      <c r="L197" s="30"/>
      <c r="M197" s="150" t="s">
        <v>1</v>
      </c>
      <c r="N197" s="151" t="s">
        <v>42</v>
      </c>
      <c r="O197" s="55"/>
      <c r="P197" s="152">
        <f>O197*H197</f>
        <v>0</v>
      </c>
      <c r="Q197" s="152">
        <v>0</v>
      </c>
      <c r="R197" s="152">
        <f>Q197*H197</f>
        <v>0</v>
      </c>
      <c r="S197" s="152">
        <v>0</v>
      </c>
      <c r="T197" s="153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223</v>
      </c>
      <c r="AT197" s="154" t="s">
        <v>159</v>
      </c>
      <c r="AU197" s="154" t="s">
        <v>164</v>
      </c>
      <c r="AY197" s="14" t="s">
        <v>157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4" t="s">
        <v>164</v>
      </c>
      <c r="BK197" s="155">
        <f>ROUND(I197*H197,2)</f>
        <v>0</v>
      </c>
      <c r="BL197" s="14" t="s">
        <v>223</v>
      </c>
      <c r="BM197" s="154" t="s">
        <v>2112</v>
      </c>
    </row>
    <row r="198" spans="2:63" s="12" customFormat="1" ht="22.9" customHeight="1">
      <c r="B198" s="128"/>
      <c r="D198" s="129" t="s">
        <v>75</v>
      </c>
      <c r="E198" s="139" t="s">
        <v>358</v>
      </c>
      <c r="F198" s="139" t="s">
        <v>359</v>
      </c>
      <c r="I198" s="131"/>
      <c r="J198" s="140">
        <f>BK198</f>
        <v>0</v>
      </c>
      <c r="L198" s="128"/>
      <c r="M198" s="133"/>
      <c r="N198" s="134"/>
      <c r="O198" s="134"/>
      <c r="P198" s="135">
        <f>SUM(P199:P216)</f>
        <v>0</v>
      </c>
      <c r="Q198" s="134"/>
      <c r="R198" s="135">
        <f>SUM(R199:R216)</f>
        <v>1.5978700000000001</v>
      </c>
      <c r="S198" s="134"/>
      <c r="T198" s="136">
        <f>SUM(T199:T216)</f>
        <v>0</v>
      </c>
      <c r="AR198" s="129" t="s">
        <v>164</v>
      </c>
      <c r="AT198" s="137" t="s">
        <v>75</v>
      </c>
      <c r="AU198" s="137" t="s">
        <v>84</v>
      </c>
      <c r="AY198" s="129" t="s">
        <v>157</v>
      </c>
      <c r="BK198" s="138">
        <f>SUM(BK199:BK216)</f>
        <v>0</v>
      </c>
    </row>
    <row r="199" spans="1:65" s="2" customFormat="1" ht="16.5" customHeight="1">
      <c r="A199" s="29"/>
      <c r="B199" s="141"/>
      <c r="C199" s="142" t="s">
        <v>457</v>
      </c>
      <c r="D199" s="142" t="s">
        <v>159</v>
      </c>
      <c r="E199" s="143" t="s">
        <v>2113</v>
      </c>
      <c r="F199" s="144" t="s">
        <v>2114</v>
      </c>
      <c r="G199" s="145" t="s">
        <v>363</v>
      </c>
      <c r="H199" s="146">
        <v>12</v>
      </c>
      <c r="I199" s="147"/>
      <c r="J199" s="148">
        <f aca="true" t="shared" si="20" ref="J199:J216">ROUND(I199*H199,2)</f>
        <v>0</v>
      </c>
      <c r="K199" s="149"/>
      <c r="L199" s="30"/>
      <c r="M199" s="150" t="s">
        <v>1</v>
      </c>
      <c r="N199" s="151" t="s">
        <v>42</v>
      </c>
      <c r="O199" s="55"/>
      <c r="P199" s="152">
        <f aca="true" t="shared" si="21" ref="P199:P216">O199*H199</f>
        <v>0</v>
      </c>
      <c r="Q199" s="152">
        <v>0.03192</v>
      </c>
      <c r="R199" s="152">
        <f aca="true" t="shared" si="22" ref="R199:R216">Q199*H199</f>
        <v>0.38303999999999994</v>
      </c>
      <c r="S199" s="152">
        <v>0</v>
      </c>
      <c r="T199" s="153">
        <f aca="true" t="shared" si="23" ref="T199:T216"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223</v>
      </c>
      <c r="AT199" s="154" t="s">
        <v>159</v>
      </c>
      <c r="AU199" s="154" t="s">
        <v>164</v>
      </c>
      <c r="AY199" s="14" t="s">
        <v>157</v>
      </c>
      <c r="BE199" s="155">
        <f aca="true" t="shared" si="24" ref="BE199:BE216">IF(N199="základní",J199,0)</f>
        <v>0</v>
      </c>
      <c r="BF199" s="155">
        <f aca="true" t="shared" si="25" ref="BF199:BF216">IF(N199="snížená",J199,0)</f>
        <v>0</v>
      </c>
      <c r="BG199" s="155">
        <f aca="true" t="shared" si="26" ref="BG199:BG216">IF(N199="zákl. přenesená",J199,0)</f>
        <v>0</v>
      </c>
      <c r="BH199" s="155">
        <f aca="true" t="shared" si="27" ref="BH199:BH216">IF(N199="sníž. přenesená",J199,0)</f>
        <v>0</v>
      </c>
      <c r="BI199" s="155">
        <f aca="true" t="shared" si="28" ref="BI199:BI216">IF(N199="nulová",J199,0)</f>
        <v>0</v>
      </c>
      <c r="BJ199" s="14" t="s">
        <v>164</v>
      </c>
      <c r="BK199" s="155">
        <f aca="true" t="shared" si="29" ref="BK199:BK216">ROUND(I199*H199,2)</f>
        <v>0</v>
      </c>
      <c r="BL199" s="14" t="s">
        <v>223</v>
      </c>
      <c r="BM199" s="154" t="s">
        <v>2115</v>
      </c>
    </row>
    <row r="200" spans="1:65" s="2" customFormat="1" ht="21.75" customHeight="1">
      <c r="A200" s="29"/>
      <c r="B200" s="141"/>
      <c r="C200" s="142" t="s">
        <v>461</v>
      </c>
      <c r="D200" s="142" t="s">
        <v>159</v>
      </c>
      <c r="E200" s="143" t="s">
        <v>2116</v>
      </c>
      <c r="F200" s="144" t="s">
        <v>2117</v>
      </c>
      <c r="G200" s="145" t="s">
        <v>363</v>
      </c>
      <c r="H200" s="146">
        <v>10</v>
      </c>
      <c r="I200" s="147"/>
      <c r="J200" s="148">
        <f t="shared" si="20"/>
        <v>0</v>
      </c>
      <c r="K200" s="149"/>
      <c r="L200" s="30"/>
      <c r="M200" s="150" t="s">
        <v>1</v>
      </c>
      <c r="N200" s="151" t="s">
        <v>42</v>
      </c>
      <c r="O200" s="55"/>
      <c r="P200" s="152">
        <f t="shared" si="21"/>
        <v>0</v>
      </c>
      <c r="Q200" s="152">
        <v>0.01797</v>
      </c>
      <c r="R200" s="152">
        <f t="shared" si="22"/>
        <v>0.1797</v>
      </c>
      <c r="S200" s="152">
        <v>0</v>
      </c>
      <c r="T200" s="153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223</v>
      </c>
      <c r="AT200" s="154" t="s">
        <v>159</v>
      </c>
      <c r="AU200" s="154" t="s">
        <v>164</v>
      </c>
      <c r="AY200" s="14" t="s">
        <v>157</v>
      </c>
      <c r="BE200" s="155">
        <f t="shared" si="24"/>
        <v>0</v>
      </c>
      <c r="BF200" s="155">
        <f t="shared" si="25"/>
        <v>0</v>
      </c>
      <c r="BG200" s="155">
        <f t="shared" si="26"/>
        <v>0</v>
      </c>
      <c r="BH200" s="155">
        <f t="shared" si="27"/>
        <v>0</v>
      </c>
      <c r="BI200" s="155">
        <f t="shared" si="28"/>
        <v>0</v>
      </c>
      <c r="BJ200" s="14" t="s">
        <v>164</v>
      </c>
      <c r="BK200" s="155">
        <f t="shared" si="29"/>
        <v>0</v>
      </c>
      <c r="BL200" s="14" t="s">
        <v>223</v>
      </c>
      <c r="BM200" s="154" t="s">
        <v>2118</v>
      </c>
    </row>
    <row r="201" spans="1:65" s="2" customFormat="1" ht="16.5" customHeight="1">
      <c r="A201" s="29"/>
      <c r="B201" s="141"/>
      <c r="C201" s="142" t="s">
        <v>465</v>
      </c>
      <c r="D201" s="142" t="s">
        <v>159</v>
      </c>
      <c r="E201" s="143" t="s">
        <v>2119</v>
      </c>
      <c r="F201" s="144" t="s">
        <v>2120</v>
      </c>
      <c r="G201" s="145" t="s">
        <v>363</v>
      </c>
      <c r="H201" s="146">
        <v>2</v>
      </c>
      <c r="I201" s="147"/>
      <c r="J201" s="148">
        <f t="shared" si="20"/>
        <v>0</v>
      </c>
      <c r="K201" s="149"/>
      <c r="L201" s="30"/>
      <c r="M201" s="150" t="s">
        <v>1</v>
      </c>
      <c r="N201" s="151" t="s">
        <v>42</v>
      </c>
      <c r="O201" s="55"/>
      <c r="P201" s="152">
        <f t="shared" si="21"/>
        <v>0</v>
      </c>
      <c r="Q201" s="152">
        <v>0.01797</v>
      </c>
      <c r="R201" s="152">
        <f t="shared" si="22"/>
        <v>0.03594</v>
      </c>
      <c r="S201" s="152">
        <v>0</v>
      </c>
      <c r="T201" s="153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223</v>
      </c>
      <c r="AT201" s="154" t="s">
        <v>159</v>
      </c>
      <c r="AU201" s="154" t="s">
        <v>164</v>
      </c>
      <c r="AY201" s="14" t="s">
        <v>157</v>
      </c>
      <c r="BE201" s="155">
        <f t="shared" si="24"/>
        <v>0</v>
      </c>
      <c r="BF201" s="155">
        <f t="shared" si="25"/>
        <v>0</v>
      </c>
      <c r="BG201" s="155">
        <f t="shared" si="26"/>
        <v>0</v>
      </c>
      <c r="BH201" s="155">
        <f t="shared" si="27"/>
        <v>0</v>
      </c>
      <c r="BI201" s="155">
        <f t="shared" si="28"/>
        <v>0</v>
      </c>
      <c r="BJ201" s="14" t="s">
        <v>164</v>
      </c>
      <c r="BK201" s="155">
        <f t="shared" si="29"/>
        <v>0</v>
      </c>
      <c r="BL201" s="14" t="s">
        <v>223</v>
      </c>
      <c r="BM201" s="154" t="s">
        <v>2121</v>
      </c>
    </row>
    <row r="202" spans="1:65" s="2" customFormat="1" ht="21.75" customHeight="1">
      <c r="A202" s="29"/>
      <c r="B202" s="141"/>
      <c r="C202" s="142" t="s">
        <v>471</v>
      </c>
      <c r="D202" s="142" t="s">
        <v>159</v>
      </c>
      <c r="E202" s="143" t="s">
        <v>2122</v>
      </c>
      <c r="F202" s="144" t="s">
        <v>2123</v>
      </c>
      <c r="G202" s="145" t="s">
        <v>363</v>
      </c>
      <c r="H202" s="146">
        <v>1</v>
      </c>
      <c r="I202" s="147"/>
      <c r="J202" s="148">
        <f t="shared" si="20"/>
        <v>0</v>
      </c>
      <c r="K202" s="149"/>
      <c r="L202" s="30"/>
      <c r="M202" s="150" t="s">
        <v>1</v>
      </c>
      <c r="N202" s="151" t="s">
        <v>42</v>
      </c>
      <c r="O202" s="55"/>
      <c r="P202" s="152">
        <f t="shared" si="21"/>
        <v>0</v>
      </c>
      <c r="Q202" s="152">
        <v>0.01797</v>
      </c>
      <c r="R202" s="152">
        <f t="shared" si="22"/>
        <v>0.01797</v>
      </c>
      <c r="S202" s="152">
        <v>0</v>
      </c>
      <c r="T202" s="153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223</v>
      </c>
      <c r="AT202" s="154" t="s">
        <v>159</v>
      </c>
      <c r="AU202" s="154" t="s">
        <v>164</v>
      </c>
      <c r="AY202" s="14" t="s">
        <v>157</v>
      </c>
      <c r="BE202" s="155">
        <f t="shared" si="24"/>
        <v>0</v>
      </c>
      <c r="BF202" s="155">
        <f t="shared" si="25"/>
        <v>0</v>
      </c>
      <c r="BG202" s="155">
        <f t="shared" si="26"/>
        <v>0</v>
      </c>
      <c r="BH202" s="155">
        <f t="shared" si="27"/>
        <v>0</v>
      </c>
      <c r="BI202" s="155">
        <f t="shared" si="28"/>
        <v>0</v>
      </c>
      <c r="BJ202" s="14" t="s">
        <v>164</v>
      </c>
      <c r="BK202" s="155">
        <f t="shared" si="29"/>
        <v>0</v>
      </c>
      <c r="BL202" s="14" t="s">
        <v>223</v>
      </c>
      <c r="BM202" s="154" t="s">
        <v>2124</v>
      </c>
    </row>
    <row r="203" spans="1:65" s="2" customFormat="1" ht="16.5" customHeight="1">
      <c r="A203" s="29"/>
      <c r="B203" s="141"/>
      <c r="C203" s="142" t="s">
        <v>475</v>
      </c>
      <c r="D203" s="142" t="s">
        <v>159</v>
      </c>
      <c r="E203" s="143" t="s">
        <v>2125</v>
      </c>
      <c r="F203" s="144" t="s">
        <v>2126</v>
      </c>
      <c r="G203" s="145" t="s">
        <v>363</v>
      </c>
      <c r="H203" s="146">
        <v>1</v>
      </c>
      <c r="I203" s="147"/>
      <c r="J203" s="148">
        <f t="shared" si="20"/>
        <v>0</v>
      </c>
      <c r="K203" s="149"/>
      <c r="L203" s="30"/>
      <c r="M203" s="150" t="s">
        <v>1</v>
      </c>
      <c r="N203" s="151" t="s">
        <v>42</v>
      </c>
      <c r="O203" s="55"/>
      <c r="P203" s="152">
        <f t="shared" si="21"/>
        <v>0</v>
      </c>
      <c r="Q203" s="152">
        <v>0.01797</v>
      </c>
      <c r="R203" s="152">
        <f t="shared" si="22"/>
        <v>0.01797</v>
      </c>
      <c r="S203" s="152">
        <v>0</v>
      </c>
      <c r="T203" s="153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223</v>
      </c>
      <c r="AT203" s="154" t="s">
        <v>159</v>
      </c>
      <c r="AU203" s="154" t="s">
        <v>164</v>
      </c>
      <c r="AY203" s="14" t="s">
        <v>157</v>
      </c>
      <c r="BE203" s="155">
        <f t="shared" si="24"/>
        <v>0</v>
      </c>
      <c r="BF203" s="155">
        <f t="shared" si="25"/>
        <v>0</v>
      </c>
      <c r="BG203" s="155">
        <f t="shared" si="26"/>
        <v>0</v>
      </c>
      <c r="BH203" s="155">
        <f t="shared" si="27"/>
        <v>0</v>
      </c>
      <c r="BI203" s="155">
        <f t="shared" si="28"/>
        <v>0</v>
      </c>
      <c r="BJ203" s="14" t="s">
        <v>164</v>
      </c>
      <c r="BK203" s="155">
        <f t="shared" si="29"/>
        <v>0</v>
      </c>
      <c r="BL203" s="14" t="s">
        <v>223</v>
      </c>
      <c r="BM203" s="154" t="s">
        <v>2127</v>
      </c>
    </row>
    <row r="204" spans="1:65" s="2" customFormat="1" ht="16.5" customHeight="1">
      <c r="A204" s="29"/>
      <c r="B204" s="141"/>
      <c r="C204" s="142" t="s">
        <v>479</v>
      </c>
      <c r="D204" s="142" t="s">
        <v>159</v>
      </c>
      <c r="E204" s="143" t="s">
        <v>2128</v>
      </c>
      <c r="F204" s="144" t="s">
        <v>2129</v>
      </c>
      <c r="G204" s="145" t="s">
        <v>363</v>
      </c>
      <c r="H204" s="146">
        <v>2</v>
      </c>
      <c r="I204" s="147"/>
      <c r="J204" s="148">
        <f t="shared" si="20"/>
        <v>0</v>
      </c>
      <c r="K204" s="149"/>
      <c r="L204" s="30"/>
      <c r="M204" s="150" t="s">
        <v>1</v>
      </c>
      <c r="N204" s="151" t="s">
        <v>42</v>
      </c>
      <c r="O204" s="55"/>
      <c r="P204" s="152">
        <f t="shared" si="21"/>
        <v>0</v>
      </c>
      <c r="Q204" s="152">
        <v>0.01797</v>
      </c>
      <c r="R204" s="152">
        <f t="shared" si="22"/>
        <v>0.03594</v>
      </c>
      <c r="S204" s="152">
        <v>0</v>
      </c>
      <c r="T204" s="153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223</v>
      </c>
      <c r="AT204" s="154" t="s">
        <v>159</v>
      </c>
      <c r="AU204" s="154" t="s">
        <v>164</v>
      </c>
      <c r="AY204" s="14" t="s">
        <v>157</v>
      </c>
      <c r="BE204" s="155">
        <f t="shared" si="24"/>
        <v>0</v>
      </c>
      <c r="BF204" s="155">
        <f t="shared" si="25"/>
        <v>0</v>
      </c>
      <c r="BG204" s="155">
        <f t="shared" si="26"/>
        <v>0</v>
      </c>
      <c r="BH204" s="155">
        <f t="shared" si="27"/>
        <v>0</v>
      </c>
      <c r="BI204" s="155">
        <f t="shared" si="28"/>
        <v>0</v>
      </c>
      <c r="BJ204" s="14" t="s">
        <v>164</v>
      </c>
      <c r="BK204" s="155">
        <f t="shared" si="29"/>
        <v>0</v>
      </c>
      <c r="BL204" s="14" t="s">
        <v>223</v>
      </c>
      <c r="BM204" s="154" t="s">
        <v>2130</v>
      </c>
    </row>
    <row r="205" spans="1:65" s="2" customFormat="1" ht="33" customHeight="1">
      <c r="A205" s="29"/>
      <c r="B205" s="141"/>
      <c r="C205" s="142" t="s">
        <v>485</v>
      </c>
      <c r="D205" s="142" t="s">
        <v>159</v>
      </c>
      <c r="E205" s="143" t="s">
        <v>2131</v>
      </c>
      <c r="F205" s="144" t="s">
        <v>2132</v>
      </c>
      <c r="G205" s="145" t="s">
        <v>363</v>
      </c>
      <c r="H205" s="146">
        <v>11</v>
      </c>
      <c r="I205" s="147"/>
      <c r="J205" s="148">
        <f t="shared" si="20"/>
        <v>0</v>
      </c>
      <c r="K205" s="149"/>
      <c r="L205" s="30"/>
      <c r="M205" s="150" t="s">
        <v>1</v>
      </c>
      <c r="N205" s="151" t="s">
        <v>42</v>
      </c>
      <c r="O205" s="55"/>
      <c r="P205" s="152">
        <f t="shared" si="21"/>
        <v>0</v>
      </c>
      <c r="Q205" s="152">
        <v>0.03649</v>
      </c>
      <c r="R205" s="152">
        <f t="shared" si="22"/>
        <v>0.40139</v>
      </c>
      <c r="S205" s="152">
        <v>0</v>
      </c>
      <c r="T205" s="153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223</v>
      </c>
      <c r="AT205" s="154" t="s">
        <v>159</v>
      </c>
      <c r="AU205" s="154" t="s">
        <v>164</v>
      </c>
      <c r="AY205" s="14" t="s">
        <v>157</v>
      </c>
      <c r="BE205" s="155">
        <f t="shared" si="24"/>
        <v>0</v>
      </c>
      <c r="BF205" s="155">
        <f t="shared" si="25"/>
        <v>0</v>
      </c>
      <c r="BG205" s="155">
        <f t="shared" si="26"/>
        <v>0</v>
      </c>
      <c r="BH205" s="155">
        <f t="shared" si="27"/>
        <v>0</v>
      </c>
      <c r="BI205" s="155">
        <f t="shared" si="28"/>
        <v>0</v>
      </c>
      <c r="BJ205" s="14" t="s">
        <v>164</v>
      </c>
      <c r="BK205" s="155">
        <f t="shared" si="29"/>
        <v>0</v>
      </c>
      <c r="BL205" s="14" t="s">
        <v>223</v>
      </c>
      <c r="BM205" s="154" t="s">
        <v>2133</v>
      </c>
    </row>
    <row r="206" spans="1:65" s="2" customFormat="1" ht="33" customHeight="1">
      <c r="A206" s="29"/>
      <c r="B206" s="141"/>
      <c r="C206" s="142" t="s">
        <v>489</v>
      </c>
      <c r="D206" s="142" t="s">
        <v>159</v>
      </c>
      <c r="E206" s="143" t="s">
        <v>2134</v>
      </c>
      <c r="F206" s="144" t="s">
        <v>2135</v>
      </c>
      <c r="G206" s="145" t="s">
        <v>363</v>
      </c>
      <c r="H206" s="146">
        <v>11</v>
      </c>
      <c r="I206" s="147"/>
      <c r="J206" s="148">
        <f t="shared" si="20"/>
        <v>0</v>
      </c>
      <c r="K206" s="149"/>
      <c r="L206" s="30"/>
      <c r="M206" s="150" t="s">
        <v>1</v>
      </c>
      <c r="N206" s="151" t="s">
        <v>42</v>
      </c>
      <c r="O206" s="55"/>
      <c r="P206" s="152">
        <f t="shared" si="21"/>
        <v>0</v>
      </c>
      <c r="Q206" s="152">
        <v>0.00493</v>
      </c>
      <c r="R206" s="152">
        <f t="shared" si="22"/>
        <v>0.05423</v>
      </c>
      <c r="S206" s="152">
        <v>0</v>
      </c>
      <c r="T206" s="153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223</v>
      </c>
      <c r="AT206" s="154" t="s">
        <v>159</v>
      </c>
      <c r="AU206" s="154" t="s">
        <v>164</v>
      </c>
      <c r="AY206" s="14" t="s">
        <v>157</v>
      </c>
      <c r="BE206" s="155">
        <f t="shared" si="24"/>
        <v>0</v>
      </c>
      <c r="BF206" s="155">
        <f t="shared" si="25"/>
        <v>0</v>
      </c>
      <c r="BG206" s="155">
        <f t="shared" si="26"/>
        <v>0</v>
      </c>
      <c r="BH206" s="155">
        <f t="shared" si="27"/>
        <v>0</v>
      </c>
      <c r="BI206" s="155">
        <f t="shared" si="28"/>
        <v>0</v>
      </c>
      <c r="BJ206" s="14" t="s">
        <v>164</v>
      </c>
      <c r="BK206" s="155">
        <f t="shared" si="29"/>
        <v>0</v>
      </c>
      <c r="BL206" s="14" t="s">
        <v>223</v>
      </c>
      <c r="BM206" s="154" t="s">
        <v>2136</v>
      </c>
    </row>
    <row r="207" spans="1:65" s="2" customFormat="1" ht="21.75" customHeight="1">
      <c r="A207" s="29"/>
      <c r="B207" s="141"/>
      <c r="C207" s="142" t="s">
        <v>493</v>
      </c>
      <c r="D207" s="142" t="s">
        <v>159</v>
      </c>
      <c r="E207" s="143" t="s">
        <v>2137</v>
      </c>
      <c r="F207" s="144" t="s">
        <v>2138</v>
      </c>
      <c r="G207" s="145" t="s">
        <v>363</v>
      </c>
      <c r="H207" s="146">
        <v>1</v>
      </c>
      <c r="I207" s="147"/>
      <c r="J207" s="148">
        <f t="shared" si="20"/>
        <v>0</v>
      </c>
      <c r="K207" s="149"/>
      <c r="L207" s="30"/>
      <c r="M207" s="150" t="s">
        <v>1</v>
      </c>
      <c r="N207" s="151" t="s">
        <v>42</v>
      </c>
      <c r="O207" s="55"/>
      <c r="P207" s="152">
        <f t="shared" si="21"/>
        <v>0</v>
      </c>
      <c r="Q207" s="152">
        <v>0.01475</v>
      </c>
      <c r="R207" s="152">
        <f t="shared" si="22"/>
        <v>0.01475</v>
      </c>
      <c r="S207" s="152">
        <v>0</v>
      </c>
      <c r="T207" s="153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223</v>
      </c>
      <c r="AT207" s="154" t="s">
        <v>159</v>
      </c>
      <c r="AU207" s="154" t="s">
        <v>164</v>
      </c>
      <c r="AY207" s="14" t="s">
        <v>157</v>
      </c>
      <c r="BE207" s="155">
        <f t="shared" si="24"/>
        <v>0</v>
      </c>
      <c r="BF207" s="155">
        <f t="shared" si="25"/>
        <v>0</v>
      </c>
      <c r="BG207" s="155">
        <f t="shared" si="26"/>
        <v>0</v>
      </c>
      <c r="BH207" s="155">
        <f t="shared" si="27"/>
        <v>0</v>
      </c>
      <c r="BI207" s="155">
        <f t="shared" si="28"/>
        <v>0</v>
      </c>
      <c r="BJ207" s="14" t="s">
        <v>164</v>
      </c>
      <c r="BK207" s="155">
        <f t="shared" si="29"/>
        <v>0</v>
      </c>
      <c r="BL207" s="14" t="s">
        <v>223</v>
      </c>
      <c r="BM207" s="154" t="s">
        <v>2139</v>
      </c>
    </row>
    <row r="208" spans="1:65" s="2" customFormat="1" ht="21.75" customHeight="1">
      <c r="A208" s="29"/>
      <c r="B208" s="141"/>
      <c r="C208" s="142" t="s">
        <v>499</v>
      </c>
      <c r="D208" s="142" t="s">
        <v>159</v>
      </c>
      <c r="E208" s="143" t="s">
        <v>2140</v>
      </c>
      <c r="F208" s="144" t="s">
        <v>2141</v>
      </c>
      <c r="G208" s="145" t="s">
        <v>363</v>
      </c>
      <c r="H208" s="146">
        <v>6</v>
      </c>
      <c r="I208" s="147"/>
      <c r="J208" s="148">
        <f t="shared" si="20"/>
        <v>0</v>
      </c>
      <c r="K208" s="149"/>
      <c r="L208" s="30"/>
      <c r="M208" s="150" t="s">
        <v>1</v>
      </c>
      <c r="N208" s="151" t="s">
        <v>42</v>
      </c>
      <c r="O208" s="55"/>
      <c r="P208" s="152">
        <f t="shared" si="21"/>
        <v>0</v>
      </c>
      <c r="Q208" s="152">
        <v>0.03634</v>
      </c>
      <c r="R208" s="152">
        <f t="shared" si="22"/>
        <v>0.21803999999999998</v>
      </c>
      <c r="S208" s="152">
        <v>0</v>
      </c>
      <c r="T208" s="153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223</v>
      </c>
      <c r="AT208" s="154" t="s">
        <v>159</v>
      </c>
      <c r="AU208" s="154" t="s">
        <v>164</v>
      </c>
      <c r="AY208" s="14" t="s">
        <v>157</v>
      </c>
      <c r="BE208" s="155">
        <f t="shared" si="24"/>
        <v>0</v>
      </c>
      <c r="BF208" s="155">
        <f t="shared" si="25"/>
        <v>0</v>
      </c>
      <c r="BG208" s="155">
        <f t="shared" si="26"/>
        <v>0</v>
      </c>
      <c r="BH208" s="155">
        <f t="shared" si="27"/>
        <v>0</v>
      </c>
      <c r="BI208" s="155">
        <f t="shared" si="28"/>
        <v>0</v>
      </c>
      <c r="BJ208" s="14" t="s">
        <v>164</v>
      </c>
      <c r="BK208" s="155">
        <f t="shared" si="29"/>
        <v>0</v>
      </c>
      <c r="BL208" s="14" t="s">
        <v>223</v>
      </c>
      <c r="BM208" s="154" t="s">
        <v>2142</v>
      </c>
    </row>
    <row r="209" spans="1:65" s="2" customFormat="1" ht="21.75" customHeight="1">
      <c r="A209" s="29"/>
      <c r="B209" s="141"/>
      <c r="C209" s="142" t="s">
        <v>503</v>
      </c>
      <c r="D209" s="142" t="s">
        <v>159</v>
      </c>
      <c r="E209" s="143" t="s">
        <v>2143</v>
      </c>
      <c r="F209" s="144" t="s">
        <v>2144</v>
      </c>
      <c r="G209" s="145" t="s">
        <v>363</v>
      </c>
      <c r="H209" s="146">
        <v>2</v>
      </c>
      <c r="I209" s="147"/>
      <c r="J209" s="148">
        <f t="shared" si="20"/>
        <v>0</v>
      </c>
      <c r="K209" s="149"/>
      <c r="L209" s="30"/>
      <c r="M209" s="150" t="s">
        <v>1</v>
      </c>
      <c r="N209" s="151" t="s">
        <v>42</v>
      </c>
      <c r="O209" s="55"/>
      <c r="P209" s="152">
        <f t="shared" si="21"/>
        <v>0</v>
      </c>
      <c r="Q209" s="152">
        <v>0.08334</v>
      </c>
      <c r="R209" s="152">
        <f t="shared" si="22"/>
        <v>0.16668</v>
      </c>
      <c r="S209" s="152">
        <v>0</v>
      </c>
      <c r="T209" s="153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223</v>
      </c>
      <c r="AT209" s="154" t="s">
        <v>159</v>
      </c>
      <c r="AU209" s="154" t="s">
        <v>164</v>
      </c>
      <c r="AY209" s="14" t="s">
        <v>157</v>
      </c>
      <c r="BE209" s="155">
        <f t="shared" si="24"/>
        <v>0</v>
      </c>
      <c r="BF209" s="155">
        <f t="shared" si="25"/>
        <v>0</v>
      </c>
      <c r="BG209" s="155">
        <f t="shared" si="26"/>
        <v>0</v>
      </c>
      <c r="BH209" s="155">
        <f t="shared" si="27"/>
        <v>0</v>
      </c>
      <c r="BI209" s="155">
        <f t="shared" si="28"/>
        <v>0</v>
      </c>
      <c r="BJ209" s="14" t="s">
        <v>164</v>
      </c>
      <c r="BK209" s="155">
        <f t="shared" si="29"/>
        <v>0</v>
      </c>
      <c r="BL209" s="14" t="s">
        <v>223</v>
      </c>
      <c r="BM209" s="154" t="s">
        <v>2145</v>
      </c>
    </row>
    <row r="210" spans="1:65" s="2" customFormat="1" ht="16.5" customHeight="1">
      <c r="A210" s="29"/>
      <c r="B210" s="141"/>
      <c r="C210" s="142" t="s">
        <v>510</v>
      </c>
      <c r="D210" s="142" t="s">
        <v>159</v>
      </c>
      <c r="E210" s="143" t="s">
        <v>2146</v>
      </c>
      <c r="F210" s="144" t="s">
        <v>2147</v>
      </c>
      <c r="G210" s="145" t="s">
        <v>289</v>
      </c>
      <c r="H210" s="146">
        <v>4</v>
      </c>
      <c r="I210" s="147"/>
      <c r="J210" s="148">
        <f t="shared" si="20"/>
        <v>0</v>
      </c>
      <c r="K210" s="149"/>
      <c r="L210" s="30"/>
      <c r="M210" s="150" t="s">
        <v>1</v>
      </c>
      <c r="N210" s="151" t="s">
        <v>42</v>
      </c>
      <c r="O210" s="55"/>
      <c r="P210" s="152">
        <f t="shared" si="21"/>
        <v>0</v>
      </c>
      <c r="Q210" s="152">
        <v>0.0003</v>
      </c>
      <c r="R210" s="152">
        <f t="shared" si="22"/>
        <v>0.0012</v>
      </c>
      <c r="S210" s="152">
        <v>0</v>
      </c>
      <c r="T210" s="153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223</v>
      </c>
      <c r="AT210" s="154" t="s">
        <v>159</v>
      </c>
      <c r="AU210" s="154" t="s">
        <v>164</v>
      </c>
      <c r="AY210" s="14" t="s">
        <v>157</v>
      </c>
      <c r="BE210" s="155">
        <f t="shared" si="24"/>
        <v>0</v>
      </c>
      <c r="BF210" s="155">
        <f t="shared" si="25"/>
        <v>0</v>
      </c>
      <c r="BG210" s="155">
        <f t="shared" si="26"/>
        <v>0</v>
      </c>
      <c r="BH210" s="155">
        <f t="shared" si="27"/>
        <v>0</v>
      </c>
      <c r="BI210" s="155">
        <f t="shared" si="28"/>
        <v>0</v>
      </c>
      <c r="BJ210" s="14" t="s">
        <v>164</v>
      </c>
      <c r="BK210" s="155">
        <f t="shared" si="29"/>
        <v>0</v>
      </c>
      <c r="BL210" s="14" t="s">
        <v>223</v>
      </c>
      <c r="BM210" s="154" t="s">
        <v>2148</v>
      </c>
    </row>
    <row r="211" spans="1:65" s="2" customFormat="1" ht="21.75" customHeight="1">
      <c r="A211" s="29"/>
      <c r="B211" s="141"/>
      <c r="C211" s="142" t="s">
        <v>514</v>
      </c>
      <c r="D211" s="142" t="s">
        <v>159</v>
      </c>
      <c r="E211" s="143" t="s">
        <v>2149</v>
      </c>
      <c r="F211" s="144" t="s">
        <v>2150</v>
      </c>
      <c r="G211" s="145" t="s">
        <v>363</v>
      </c>
      <c r="H211" s="146">
        <v>4</v>
      </c>
      <c r="I211" s="147"/>
      <c r="J211" s="148">
        <f t="shared" si="20"/>
        <v>0</v>
      </c>
      <c r="K211" s="149"/>
      <c r="L211" s="30"/>
      <c r="M211" s="150" t="s">
        <v>1</v>
      </c>
      <c r="N211" s="151" t="s">
        <v>42</v>
      </c>
      <c r="O211" s="55"/>
      <c r="P211" s="152">
        <f t="shared" si="21"/>
        <v>0</v>
      </c>
      <c r="Q211" s="152">
        <v>0.00095</v>
      </c>
      <c r="R211" s="152">
        <f t="shared" si="22"/>
        <v>0.0038</v>
      </c>
      <c r="S211" s="152">
        <v>0</v>
      </c>
      <c r="T211" s="153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223</v>
      </c>
      <c r="AT211" s="154" t="s">
        <v>159</v>
      </c>
      <c r="AU211" s="154" t="s">
        <v>164</v>
      </c>
      <c r="AY211" s="14" t="s">
        <v>157</v>
      </c>
      <c r="BE211" s="155">
        <f t="shared" si="24"/>
        <v>0</v>
      </c>
      <c r="BF211" s="155">
        <f t="shared" si="25"/>
        <v>0</v>
      </c>
      <c r="BG211" s="155">
        <f t="shared" si="26"/>
        <v>0</v>
      </c>
      <c r="BH211" s="155">
        <f t="shared" si="27"/>
        <v>0</v>
      </c>
      <c r="BI211" s="155">
        <f t="shared" si="28"/>
        <v>0</v>
      </c>
      <c r="BJ211" s="14" t="s">
        <v>164</v>
      </c>
      <c r="BK211" s="155">
        <f t="shared" si="29"/>
        <v>0</v>
      </c>
      <c r="BL211" s="14" t="s">
        <v>223</v>
      </c>
      <c r="BM211" s="154" t="s">
        <v>2151</v>
      </c>
    </row>
    <row r="212" spans="1:65" s="2" customFormat="1" ht="21.75" customHeight="1">
      <c r="A212" s="29"/>
      <c r="B212" s="141"/>
      <c r="C212" s="142" t="s">
        <v>775</v>
      </c>
      <c r="D212" s="142" t="s">
        <v>159</v>
      </c>
      <c r="E212" s="143" t="s">
        <v>2152</v>
      </c>
      <c r="F212" s="144" t="s">
        <v>2153</v>
      </c>
      <c r="G212" s="145" t="s">
        <v>363</v>
      </c>
      <c r="H212" s="146">
        <v>12</v>
      </c>
      <c r="I212" s="147"/>
      <c r="J212" s="148">
        <f t="shared" si="20"/>
        <v>0</v>
      </c>
      <c r="K212" s="149"/>
      <c r="L212" s="30"/>
      <c r="M212" s="150" t="s">
        <v>1</v>
      </c>
      <c r="N212" s="151" t="s">
        <v>42</v>
      </c>
      <c r="O212" s="55"/>
      <c r="P212" s="152">
        <f t="shared" si="21"/>
        <v>0</v>
      </c>
      <c r="Q212" s="152">
        <v>0.0018</v>
      </c>
      <c r="R212" s="152">
        <f t="shared" si="22"/>
        <v>0.0216</v>
      </c>
      <c r="S212" s="152">
        <v>0</v>
      </c>
      <c r="T212" s="153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223</v>
      </c>
      <c r="AT212" s="154" t="s">
        <v>159</v>
      </c>
      <c r="AU212" s="154" t="s">
        <v>164</v>
      </c>
      <c r="AY212" s="14" t="s">
        <v>157</v>
      </c>
      <c r="BE212" s="155">
        <f t="shared" si="24"/>
        <v>0</v>
      </c>
      <c r="BF212" s="155">
        <f t="shared" si="25"/>
        <v>0</v>
      </c>
      <c r="BG212" s="155">
        <f t="shared" si="26"/>
        <v>0</v>
      </c>
      <c r="BH212" s="155">
        <f t="shared" si="27"/>
        <v>0</v>
      </c>
      <c r="BI212" s="155">
        <f t="shared" si="28"/>
        <v>0</v>
      </c>
      <c r="BJ212" s="14" t="s">
        <v>164</v>
      </c>
      <c r="BK212" s="155">
        <f t="shared" si="29"/>
        <v>0</v>
      </c>
      <c r="BL212" s="14" t="s">
        <v>223</v>
      </c>
      <c r="BM212" s="154" t="s">
        <v>2154</v>
      </c>
    </row>
    <row r="213" spans="1:65" s="2" customFormat="1" ht="16.5" customHeight="1">
      <c r="A213" s="29"/>
      <c r="B213" s="141"/>
      <c r="C213" s="142" t="s">
        <v>779</v>
      </c>
      <c r="D213" s="142" t="s">
        <v>159</v>
      </c>
      <c r="E213" s="143" t="s">
        <v>2155</v>
      </c>
      <c r="F213" s="144" t="s">
        <v>2156</v>
      </c>
      <c r="G213" s="145" t="s">
        <v>363</v>
      </c>
      <c r="H213" s="146">
        <v>12</v>
      </c>
      <c r="I213" s="147"/>
      <c r="J213" s="148">
        <f t="shared" si="20"/>
        <v>0</v>
      </c>
      <c r="K213" s="149"/>
      <c r="L213" s="30"/>
      <c r="M213" s="150" t="s">
        <v>1</v>
      </c>
      <c r="N213" s="151" t="s">
        <v>42</v>
      </c>
      <c r="O213" s="55"/>
      <c r="P213" s="152">
        <f t="shared" si="21"/>
        <v>0</v>
      </c>
      <c r="Q213" s="152">
        <v>0.00184</v>
      </c>
      <c r="R213" s="152">
        <f t="shared" si="22"/>
        <v>0.022080000000000002</v>
      </c>
      <c r="S213" s="152">
        <v>0</v>
      </c>
      <c r="T213" s="153">
        <f t="shared" si="2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223</v>
      </c>
      <c r="AT213" s="154" t="s">
        <v>159</v>
      </c>
      <c r="AU213" s="154" t="s">
        <v>164</v>
      </c>
      <c r="AY213" s="14" t="s">
        <v>157</v>
      </c>
      <c r="BE213" s="155">
        <f t="shared" si="24"/>
        <v>0</v>
      </c>
      <c r="BF213" s="155">
        <f t="shared" si="25"/>
        <v>0</v>
      </c>
      <c r="BG213" s="155">
        <f t="shared" si="26"/>
        <v>0</v>
      </c>
      <c r="BH213" s="155">
        <f t="shared" si="27"/>
        <v>0</v>
      </c>
      <c r="BI213" s="155">
        <f t="shared" si="28"/>
        <v>0</v>
      </c>
      <c r="BJ213" s="14" t="s">
        <v>164</v>
      </c>
      <c r="BK213" s="155">
        <f t="shared" si="29"/>
        <v>0</v>
      </c>
      <c r="BL213" s="14" t="s">
        <v>223</v>
      </c>
      <c r="BM213" s="154" t="s">
        <v>2157</v>
      </c>
    </row>
    <row r="214" spans="1:65" s="2" customFormat="1" ht="21.75" customHeight="1">
      <c r="A214" s="29"/>
      <c r="B214" s="141"/>
      <c r="C214" s="142" t="s">
        <v>783</v>
      </c>
      <c r="D214" s="142" t="s">
        <v>159</v>
      </c>
      <c r="E214" s="143" t="s">
        <v>2158</v>
      </c>
      <c r="F214" s="144" t="s">
        <v>2159</v>
      </c>
      <c r="G214" s="145" t="s">
        <v>363</v>
      </c>
      <c r="H214" s="146">
        <v>11</v>
      </c>
      <c r="I214" s="147"/>
      <c r="J214" s="148">
        <f t="shared" si="20"/>
        <v>0</v>
      </c>
      <c r="K214" s="149"/>
      <c r="L214" s="30"/>
      <c r="M214" s="150" t="s">
        <v>1</v>
      </c>
      <c r="N214" s="151" t="s">
        <v>42</v>
      </c>
      <c r="O214" s="55"/>
      <c r="P214" s="152">
        <f t="shared" si="21"/>
        <v>0</v>
      </c>
      <c r="Q214" s="152">
        <v>0.00214</v>
      </c>
      <c r="R214" s="152">
        <f t="shared" si="22"/>
        <v>0.02354</v>
      </c>
      <c r="S214" s="152">
        <v>0</v>
      </c>
      <c r="T214" s="153">
        <f t="shared" si="2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223</v>
      </c>
      <c r="AT214" s="154" t="s">
        <v>159</v>
      </c>
      <c r="AU214" s="154" t="s">
        <v>164</v>
      </c>
      <c r="AY214" s="14" t="s">
        <v>157</v>
      </c>
      <c r="BE214" s="155">
        <f t="shared" si="24"/>
        <v>0</v>
      </c>
      <c r="BF214" s="155">
        <f t="shared" si="25"/>
        <v>0</v>
      </c>
      <c r="BG214" s="155">
        <f t="shared" si="26"/>
        <v>0</v>
      </c>
      <c r="BH214" s="155">
        <f t="shared" si="27"/>
        <v>0</v>
      </c>
      <c r="BI214" s="155">
        <f t="shared" si="28"/>
        <v>0</v>
      </c>
      <c r="BJ214" s="14" t="s">
        <v>164</v>
      </c>
      <c r="BK214" s="155">
        <f t="shared" si="29"/>
        <v>0</v>
      </c>
      <c r="BL214" s="14" t="s">
        <v>223</v>
      </c>
      <c r="BM214" s="154" t="s">
        <v>2160</v>
      </c>
    </row>
    <row r="215" spans="1:65" s="2" customFormat="1" ht="21.75" customHeight="1">
      <c r="A215" s="29"/>
      <c r="B215" s="141"/>
      <c r="C215" s="142" t="s">
        <v>785</v>
      </c>
      <c r="D215" s="142" t="s">
        <v>159</v>
      </c>
      <c r="E215" s="143" t="s">
        <v>2161</v>
      </c>
      <c r="F215" s="144" t="s">
        <v>2162</v>
      </c>
      <c r="G215" s="145" t="s">
        <v>174</v>
      </c>
      <c r="H215" s="146">
        <v>1.598</v>
      </c>
      <c r="I215" s="147"/>
      <c r="J215" s="148">
        <f t="shared" si="20"/>
        <v>0</v>
      </c>
      <c r="K215" s="149"/>
      <c r="L215" s="30"/>
      <c r="M215" s="150" t="s">
        <v>1</v>
      </c>
      <c r="N215" s="151" t="s">
        <v>42</v>
      </c>
      <c r="O215" s="55"/>
      <c r="P215" s="152">
        <f t="shared" si="21"/>
        <v>0</v>
      </c>
      <c r="Q215" s="152">
        <v>0</v>
      </c>
      <c r="R215" s="152">
        <f t="shared" si="22"/>
        <v>0</v>
      </c>
      <c r="S215" s="152">
        <v>0</v>
      </c>
      <c r="T215" s="153">
        <f t="shared" si="2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223</v>
      </c>
      <c r="AT215" s="154" t="s">
        <v>159</v>
      </c>
      <c r="AU215" s="154" t="s">
        <v>164</v>
      </c>
      <c r="AY215" s="14" t="s">
        <v>157</v>
      </c>
      <c r="BE215" s="155">
        <f t="shared" si="24"/>
        <v>0</v>
      </c>
      <c r="BF215" s="155">
        <f t="shared" si="25"/>
        <v>0</v>
      </c>
      <c r="BG215" s="155">
        <f t="shared" si="26"/>
        <v>0</v>
      </c>
      <c r="BH215" s="155">
        <f t="shared" si="27"/>
        <v>0</v>
      </c>
      <c r="BI215" s="155">
        <f t="shared" si="28"/>
        <v>0</v>
      </c>
      <c r="BJ215" s="14" t="s">
        <v>164</v>
      </c>
      <c r="BK215" s="155">
        <f t="shared" si="29"/>
        <v>0</v>
      </c>
      <c r="BL215" s="14" t="s">
        <v>223</v>
      </c>
      <c r="BM215" s="154" t="s">
        <v>2163</v>
      </c>
    </row>
    <row r="216" spans="1:65" s="2" customFormat="1" ht="21.75" customHeight="1">
      <c r="A216" s="29"/>
      <c r="B216" s="141"/>
      <c r="C216" s="142" t="s">
        <v>789</v>
      </c>
      <c r="D216" s="142" t="s">
        <v>159</v>
      </c>
      <c r="E216" s="143" t="s">
        <v>2164</v>
      </c>
      <c r="F216" s="144" t="s">
        <v>2165</v>
      </c>
      <c r="G216" s="145" t="s">
        <v>174</v>
      </c>
      <c r="H216" s="146">
        <v>1.598</v>
      </c>
      <c r="I216" s="147"/>
      <c r="J216" s="148">
        <f t="shared" si="20"/>
        <v>0</v>
      </c>
      <c r="K216" s="149"/>
      <c r="L216" s="30"/>
      <c r="M216" s="167" t="s">
        <v>1</v>
      </c>
      <c r="N216" s="168" t="s">
        <v>42</v>
      </c>
      <c r="O216" s="169"/>
      <c r="P216" s="170">
        <f t="shared" si="21"/>
        <v>0</v>
      </c>
      <c r="Q216" s="170">
        <v>0</v>
      </c>
      <c r="R216" s="170">
        <f t="shared" si="22"/>
        <v>0</v>
      </c>
      <c r="S216" s="170">
        <v>0</v>
      </c>
      <c r="T216" s="171">
        <f t="shared" si="2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223</v>
      </c>
      <c r="AT216" s="154" t="s">
        <v>159</v>
      </c>
      <c r="AU216" s="154" t="s">
        <v>164</v>
      </c>
      <c r="AY216" s="14" t="s">
        <v>157</v>
      </c>
      <c r="BE216" s="155">
        <f t="shared" si="24"/>
        <v>0</v>
      </c>
      <c r="BF216" s="155">
        <f t="shared" si="25"/>
        <v>0</v>
      </c>
      <c r="BG216" s="155">
        <f t="shared" si="26"/>
        <v>0</v>
      </c>
      <c r="BH216" s="155">
        <f t="shared" si="27"/>
        <v>0</v>
      </c>
      <c r="BI216" s="155">
        <f t="shared" si="28"/>
        <v>0</v>
      </c>
      <c r="BJ216" s="14" t="s">
        <v>164</v>
      </c>
      <c r="BK216" s="155">
        <f t="shared" si="29"/>
        <v>0</v>
      </c>
      <c r="BL216" s="14" t="s">
        <v>223</v>
      </c>
      <c r="BM216" s="154" t="s">
        <v>2166</v>
      </c>
    </row>
    <row r="217" spans="1:31" s="2" customFormat="1" ht="6.95" customHeight="1">
      <c r="A217" s="29"/>
      <c r="B217" s="44"/>
      <c r="C217" s="45"/>
      <c r="D217" s="45"/>
      <c r="E217" s="45"/>
      <c r="F217" s="45"/>
      <c r="G217" s="45"/>
      <c r="H217" s="45"/>
      <c r="I217" s="45"/>
      <c r="J217" s="45"/>
      <c r="K217" s="45"/>
      <c r="L217" s="30"/>
      <c r="M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</row>
  </sheetData>
  <autoFilter ref="C122:K21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97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116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26.25" customHeight="1">
      <c r="B7" s="17"/>
      <c r="E7" s="215" t="str">
        <f>'Rekapitulace stavby'!K6</f>
        <v>Stavební úpravy, přístavba a nástavba objektu chráněného bydlení - Kaplice č.p. 45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7" t="s">
        <v>2167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2168</v>
      </c>
      <c r="G12" s="29"/>
      <c r="H12" s="29"/>
      <c r="I12" s="24" t="s">
        <v>22</v>
      </c>
      <c r="J12" s="52" t="str">
        <f>'Rekapitulace stavby'!AN8</f>
        <v>20. 10. 2020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>Ing. arch. Arnošt Janko</v>
      </c>
      <c r="F15" s="29"/>
      <c r="G15" s="29"/>
      <c r="H15" s="29"/>
      <c r="I15" s="24" t="s">
        <v>27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183"/>
      <c r="G18" s="183"/>
      <c r="H18" s="183"/>
      <c r="I18" s="24" t="s">
        <v>27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25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>Ing. arch. Arnošt Janko</v>
      </c>
      <c r="F21" s="29"/>
      <c r="G21" s="29"/>
      <c r="H21" s="29"/>
      <c r="I21" s="24" t="s">
        <v>27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25</v>
      </c>
      <c r="J23" s="22" t="str">
        <f>IF('Rekapitulace stavby'!AN19="","",'Rekapitulace stavby'!AN19)</f>
        <v>04767772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>HAVO Consult s.r.o.</v>
      </c>
      <c r="F24" s="29"/>
      <c r="G24" s="29"/>
      <c r="H24" s="29"/>
      <c r="I24" s="24" t="s">
        <v>27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ROUND(J141,2)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40</v>
      </c>
      <c r="E33" s="24" t="s">
        <v>41</v>
      </c>
      <c r="F33" s="96">
        <f>ROUND((SUM(BE141:BE217)),2)</f>
        <v>0</v>
      </c>
      <c r="G33" s="29"/>
      <c r="H33" s="29"/>
      <c r="I33" s="97">
        <v>0.21</v>
      </c>
      <c r="J33" s="96">
        <f>ROUND(((SUM(BE141:BE217))*I33),2)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96">
        <f>ROUND((SUM(BF141:BF217)),2)</f>
        <v>0</v>
      </c>
      <c r="G34" s="29"/>
      <c r="H34" s="29"/>
      <c r="I34" s="97">
        <v>0.15</v>
      </c>
      <c r="J34" s="96">
        <f>ROUND(((SUM(BF141:BF217))*I34),2)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43</v>
      </c>
      <c r="F35" s="96">
        <f>ROUND((SUM(BG141:BG217)),2)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44</v>
      </c>
      <c r="F36" s="96">
        <f>ROUND((SUM(BH141:BH217)),2)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45</v>
      </c>
      <c r="F37" s="96">
        <f>ROUND((SUM(BI141:BI217)),2)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15" t="str">
        <f>E7</f>
        <v>Stavební úpravy, přístavba a nástavba objektu chráněného bydlení - Kaplice č.p. 45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7" t="str">
        <f>E9</f>
        <v>05 - Vzduchotechnické zařízení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2" t="str">
        <f>IF(J12="","",J12)</f>
        <v>20. 10. 2020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24</v>
      </c>
      <c r="D91" s="29"/>
      <c r="E91" s="29"/>
      <c r="F91" s="22" t="str">
        <f>E15</f>
        <v>Ing. arch. Arnošt Janko</v>
      </c>
      <c r="G91" s="29"/>
      <c r="H91" s="29"/>
      <c r="I91" s="24" t="s">
        <v>30</v>
      </c>
      <c r="J91" s="27" t="str">
        <f>E21</f>
        <v>Ing. arch. Arnošt Janko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HAVO Consult s.r.o.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120</v>
      </c>
      <c r="D94" s="98"/>
      <c r="E94" s="98"/>
      <c r="F94" s="98"/>
      <c r="G94" s="98"/>
      <c r="H94" s="98"/>
      <c r="I94" s="98"/>
      <c r="J94" s="107" t="s">
        <v>121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122</v>
      </c>
      <c r="D96" s="29"/>
      <c r="E96" s="29"/>
      <c r="F96" s="29"/>
      <c r="G96" s="29"/>
      <c r="H96" s="29"/>
      <c r="I96" s="29"/>
      <c r="J96" s="68">
        <f>J141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2:12" s="9" customFormat="1" ht="24.95" customHeight="1">
      <c r="B97" s="109"/>
      <c r="D97" s="110" t="s">
        <v>2169</v>
      </c>
      <c r="E97" s="111"/>
      <c r="F97" s="111"/>
      <c r="G97" s="111"/>
      <c r="H97" s="111"/>
      <c r="I97" s="111"/>
      <c r="J97" s="112">
        <f>J142</f>
        <v>0</v>
      </c>
      <c r="L97" s="109"/>
    </row>
    <row r="98" spans="2:12" s="9" customFormat="1" ht="24.95" customHeight="1">
      <c r="B98" s="109"/>
      <c r="D98" s="110" t="s">
        <v>2170</v>
      </c>
      <c r="E98" s="111"/>
      <c r="F98" s="111"/>
      <c r="G98" s="111"/>
      <c r="H98" s="111"/>
      <c r="I98" s="111"/>
      <c r="J98" s="112">
        <f>J143</f>
        <v>0</v>
      </c>
      <c r="L98" s="109"/>
    </row>
    <row r="99" spans="2:12" s="10" customFormat="1" ht="19.9" customHeight="1">
      <c r="B99" s="113"/>
      <c r="D99" s="114" t="s">
        <v>2171</v>
      </c>
      <c r="E99" s="115"/>
      <c r="F99" s="115"/>
      <c r="G99" s="115"/>
      <c r="H99" s="115"/>
      <c r="I99" s="115"/>
      <c r="J99" s="116">
        <f>J150</f>
        <v>0</v>
      </c>
      <c r="L99" s="113"/>
    </row>
    <row r="100" spans="2:12" s="10" customFormat="1" ht="19.9" customHeight="1">
      <c r="B100" s="113"/>
      <c r="D100" s="114" t="s">
        <v>2172</v>
      </c>
      <c r="E100" s="115"/>
      <c r="F100" s="115"/>
      <c r="G100" s="115"/>
      <c r="H100" s="115"/>
      <c r="I100" s="115"/>
      <c r="J100" s="116">
        <f>J153</f>
        <v>0</v>
      </c>
      <c r="L100" s="113"/>
    </row>
    <row r="101" spans="2:12" s="9" customFormat="1" ht="24.95" customHeight="1">
      <c r="B101" s="109"/>
      <c r="D101" s="110" t="s">
        <v>2173</v>
      </c>
      <c r="E101" s="111"/>
      <c r="F101" s="111"/>
      <c r="G101" s="111"/>
      <c r="H101" s="111"/>
      <c r="I101" s="111"/>
      <c r="J101" s="112">
        <f>J157</f>
        <v>0</v>
      </c>
      <c r="L101" s="109"/>
    </row>
    <row r="102" spans="2:12" s="9" customFormat="1" ht="24.95" customHeight="1">
      <c r="B102" s="109"/>
      <c r="D102" s="110" t="s">
        <v>2174</v>
      </c>
      <c r="E102" s="111"/>
      <c r="F102" s="111"/>
      <c r="G102" s="111"/>
      <c r="H102" s="111"/>
      <c r="I102" s="111"/>
      <c r="J102" s="112">
        <f>J158</f>
        <v>0</v>
      </c>
      <c r="L102" s="109"/>
    </row>
    <row r="103" spans="2:12" s="10" customFormat="1" ht="19.9" customHeight="1">
      <c r="B103" s="113"/>
      <c r="D103" s="114" t="s">
        <v>2172</v>
      </c>
      <c r="E103" s="115"/>
      <c r="F103" s="115"/>
      <c r="G103" s="115"/>
      <c r="H103" s="115"/>
      <c r="I103" s="115"/>
      <c r="J103" s="116">
        <f>J163</f>
        <v>0</v>
      </c>
      <c r="L103" s="113"/>
    </row>
    <row r="104" spans="2:12" s="9" customFormat="1" ht="24.95" customHeight="1">
      <c r="B104" s="109"/>
      <c r="D104" s="110" t="s">
        <v>2175</v>
      </c>
      <c r="E104" s="111"/>
      <c r="F104" s="111"/>
      <c r="G104" s="111"/>
      <c r="H104" s="111"/>
      <c r="I104" s="111"/>
      <c r="J104" s="112">
        <f>J167</f>
        <v>0</v>
      </c>
      <c r="L104" s="109"/>
    </row>
    <row r="105" spans="2:12" s="9" customFormat="1" ht="24.95" customHeight="1">
      <c r="B105" s="109"/>
      <c r="D105" s="110" t="s">
        <v>2176</v>
      </c>
      <c r="E105" s="111"/>
      <c r="F105" s="111"/>
      <c r="G105" s="111"/>
      <c r="H105" s="111"/>
      <c r="I105" s="111"/>
      <c r="J105" s="112">
        <f>J168</f>
        <v>0</v>
      </c>
      <c r="L105" s="109"/>
    </row>
    <row r="106" spans="2:12" s="10" customFormat="1" ht="19.9" customHeight="1">
      <c r="B106" s="113"/>
      <c r="D106" s="114" t="s">
        <v>2171</v>
      </c>
      <c r="E106" s="115"/>
      <c r="F106" s="115"/>
      <c r="G106" s="115"/>
      <c r="H106" s="115"/>
      <c r="I106" s="115"/>
      <c r="J106" s="116">
        <f>J173</f>
        <v>0</v>
      </c>
      <c r="L106" s="113"/>
    </row>
    <row r="107" spans="2:12" s="10" customFormat="1" ht="19.9" customHeight="1">
      <c r="B107" s="113"/>
      <c r="D107" s="114" t="s">
        <v>2172</v>
      </c>
      <c r="E107" s="115"/>
      <c r="F107" s="115"/>
      <c r="G107" s="115"/>
      <c r="H107" s="115"/>
      <c r="I107" s="115"/>
      <c r="J107" s="116">
        <f>J175</f>
        <v>0</v>
      </c>
      <c r="L107" s="113"/>
    </row>
    <row r="108" spans="2:12" s="9" customFormat="1" ht="24.95" customHeight="1">
      <c r="B108" s="109"/>
      <c r="D108" s="110" t="s">
        <v>2177</v>
      </c>
      <c r="E108" s="111"/>
      <c r="F108" s="111"/>
      <c r="G108" s="111"/>
      <c r="H108" s="111"/>
      <c r="I108" s="111"/>
      <c r="J108" s="112">
        <f>J179</f>
        <v>0</v>
      </c>
      <c r="L108" s="109"/>
    </row>
    <row r="109" spans="2:12" s="9" customFormat="1" ht="24.95" customHeight="1">
      <c r="B109" s="109"/>
      <c r="D109" s="110" t="s">
        <v>2178</v>
      </c>
      <c r="E109" s="111"/>
      <c r="F109" s="111"/>
      <c r="G109" s="111"/>
      <c r="H109" s="111"/>
      <c r="I109" s="111"/>
      <c r="J109" s="112">
        <f>J180</f>
        <v>0</v>
      </c>
      <c r="L109" s="109"/>
    </row>
    <row r="110" spans="2:12" s="9" customFormat="1" ht="24.95" customHeight="1">
      <c r="B110" s="109"/>
      <c r="D110" s="110" t="s">
        <v>2179</v>
      </c>
      <c r="E110" s="111"/>
      <c r="F110" s="111"/>
      <c r="G110" s="111"/>
      <c r="H110" s="111"/>
      <c r="I110" s="111"/>
      <c r="J110" s="112">
        <f>J185</f>
        <v>0</v>
      </c>
      <c r="L110" s="109"/>
    </row>
    <row r="111" spans="2:12" s="9" customFormat="1" ht="24.95" customHeight="1">
      <c r="B111" s="109"/>
      <c r="D111" s="110" t="s">
        <v>2180</v>
      </c>
      <c r="E111" s="111"/>
      <c r="F111" s="111"/>
      <c r="G111" s="111"/>
      <c r="H111" s="111"/>
      <c r="I111" s="111"/>
      <c r="J111" s="112">
        <f>J186</f>
        <v>0</v>
      </c>
      <c r="L111" s="109"/>
    </row>
    <row r="112" spans="2:12" s="10" customFormat="1" ht="19.9" customHeight="1">
      <c r="B112" s="113"/>
      <c r="D112" s="114" t="s">
        <v>2172</v>
      </c>
      <c r="E112" s="115"/>
      <c r="F112" s="115"/>
      <c r="G112" s="115"/>
      <c r="H112" s="115"/>
      <c r="I112" s="115"/>
      <c r="J112" s="116">
        <f>J193</f>
        <v>0</v>
      </c>
      <c r="L112" s="113"/>
    </row>
    <row r="113" spans="2:12" s="10" customFormat="1" ht="19.9" customHeight="1">
      <c r="B113" s="113"/>
      <c r="D113" s="114" t="s">
        <v>2181</v>
      </c>
      <c r="E113" s="115"/>
      <c r="F113" s="115"/>
      <c r="G113" s="115"/>
      <c r="H113" s="115"/>
      <c r="I113" s="115"/>
      <c r="J113" s="116">
        <f>J195</f>
        <v>0</v>
      </c>
      <c r="L113" s="113"/>
    </row>
    <row r="114" spans="2:12" s="9" customFormat="1" ht="24.95" customHeight="1">
      <c r="B114" s="109"/>
      <c r="D114" s="110" t="s">
        <v>2182</v>
      </c>
      <c r="E114" s="111"/>
      <c r="F114" s="111"/>
      <c r="G114" s="111"/>
      <c r="H114" s="111"/>
      <c r="I114" s="111"/>
      <c r="J114" s="112">
        <f>J198</f>
        <v>0</v>
      </c>
      <c r="L114" s="109"/>
    </row>
    <row r="115" spans="2:12" s="9" customFormat="1" ht="24.95" customHeight="1">
      <c r="B115" s="109"/>
      <c r="D115" s="110" t="s">
        <v>2183</v>
      </c>
      <c r="E115" s="111"/>
      <c r="F115" s="111"/>
      <c r="G115" s="111"/>
      <c r="H115" s="111"/>
      <c r="I115" s="111"/>
      <c r="J115" s="112">
        <f>J199</f>
        <v>0</v>
      </c>
      <c r="L115" s="109"/>
    </row>
    <row r="116" spans="2:12" s="10" customFormat="1" ht="19.9" customHeight="1">
      <c r="B116" s="113"/>
      <c r="D116" s="114" t="s">
        <v>2172</v>
      </c>
      <c r="E116" s="115"/>
      <c r="F116" s="115"/>
      <c r="G116" s="115"/>
      <c r="H116" s="115"/>
      <c r="I116" s="115"/>
      <c r="J116" s="116">
        <f>J202</f>
        <v>0</v>
      </c>
      <c r="L116" s="113"/>
    </row>
    <row r="117" spans="2:12" s="9" customFormat="1" ht="24.95" customHeight="1">
      <c r="B117" s="109"/>
      <c r="D117" s="110" t="s">
        <v>2184</v>
      </c>
      <c r="E117" s="111"/>
      <c r="F117" s="111"/>
      <c r="G117" s="111"/>
      <c r="H117" s="111"/>
      <c r="I117" s="111"/>
      <c r="J117" s="112">
        <f>J205</f>
        <v>0</v>
      </c>
      <c r="L117" s="109"/>
    </row>
    <row r="118" spans="2:12" s="9" customFormat="1" ht="24.95" customHeight="1">
      <c r="B118" s="109"/>
      <c r="D118" s="110" t="s">
        <v>2185</v>
      </c>
      <c r="E118" s="111"/>
      <c r="F118" s="111"/>
      <c r="G118" s="111"/>
      <c r="H118" s="111"/>
      <c r="I118" s="111"/>
      <c r="J118" s="112">
        <f>J206</f>
        <v>0</v>
      </c>
      <c r="L118" s="109"/>
    </row>
    <row r="119" spans="2:12" s="10" customFormat="1" ht="19.9" customHeight="1">
      <c r="B119" s="113"/>
      <c r="D119" s="114" t="s">
        <v>2186</v>
      </c>
      <c r="E119" s="115"/>
      <c r="F119" s="115"/>
      <c r="G119" s="115"/>
      <c r="H119" s="115"/>
      <c r="I119" s="115"/>
      <c r="J119" s="116">
        <f>J209</f>
        <v>0</v>
      </c>
      <c r="L119" s="113"/>
    </row>
    <row r="120" spans="2:12" s="9" customFormat="1" ht="24.95" customHeight="1">
      <c r="B120" s="109"/>
      <c r="D120" s="110" t="s">
        <v>2187</v>
      </c>
      <c r="E120" s="111"/>
      <c r="F120" s="111"/>
      <c r="G120" s="111"/>
      <c r="H120" s="111"/>
      <c r="I120" s="111"/>
      <c r="J120" s="112">
        <f>J213</f>
        <v>0</v>
      </c>
      <c r="L120" s="109"/>
    </row>
    <row r="121" spans="2:12" s="9" customFormat="1" ht="24.95" customHeight="1">
      <c r="B121" s="109"/>
      <c r="D121" s="110" t="s">
        <v>2188</v>
      </c>
      <c r="E121" s="111"/>
      <c r="F121" s="111"/>
      <c r="G121" s="111"/>
      <c r="H121" s="111"/>
      <c r="I121" s="111"/>
      <c r="J121" s="112">
        <f>J214</f>
        <v>0</v>
      </c>
      <c r="L121" s="109"/>
    </row>
    <row r="122" spans="1:31" s="2" customFormat="1" ht="21.7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7" spans="1:31" s="2" customFormat="1" ht="6.95" customHeight="1">
      <c r="A127" s="29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24.95" customHeight="1">
      <c r="A128" s="29"/>
      <c r="B128" s="30"/>
      <c r="C128" s="18" t="s">
        <v>142</v>
      </c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12" customHeight="1">
      <c r="A130" s="29"/>
      <c r="B130" s="30"/>
      <c r="C130" s="24" t="s">
        <v>16</v>
      </c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2" customFormat="1" ht="26.25" customHeight="1">
      <c r="A131" s="29"/>
      <c r="B131" s="30"/>
      <c r="C131" s="29"/>
      <c r="D131" s="29"/>
      <c r="E131" s="215" t="str">
        <f>E7</f>
        <v>Stavební úpravy, přístavba a nástavba objektu chráněného bydlení - Kaplice č.p. 45</v>
      </c>
      <c r="F131" s="216"/>
      <c r="G131" s="216"/>
      <c r="H131" s="216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2" customFormat="1" ht="12" customHeight="1">
      <c r="A132" s="29"/>
      <c r="B132" s="30"/>
      <c r="C132" s="24" t="s">
        <v>117</v>
      </c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2" customFormat="1" ht="16.5" customHeight="1">
      <c r="A133" s="29"/>
      <c r="B133" s="30"/>
      <c r="C133" s="29"/>
      <c r="D133" s="29"/>
      <c r="E133" s="207" t="str">
        <f>E9</f>
        <v>05 - Vzduchotechnické zařízení</v>
      </c>
      <c r="F133" s="214"/>
      <c r="G133" s="214"/>
      <c r="H133" s="214"/>
      <c r="I133" s="29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2" customFormat="1" ht="6.9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2" customFormat="1" ht="12" customHeight="1">
      <c r="A135" s="29"/>
      <c r="B135" s="30"/>
      <c r="C135" s="24" t="s">
        <v>20</v>
      </c>
      <c r="D135" s="29"/>
      <c r="E135" s="29"/>
      <c r="F135" s="22" t="str">
        <f>F12</f>
        <v xml:space="preserve"> </v>
      </c>
      <c r="G135" s="29"/>
      <c r="H135" s="29"/>
      <c r="I135" s="24" t="s">
        <v>22</v>
      </c>
      <c r="J135" s="52" t="str">
        <f>IF(J12="","",J12)</f>
        <v>20. 10. 2020</v>
      </c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s="2" customFormat="1" ht="6.9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31" s="2" customFormat="1" ht="25.7" customHeight="1">
      <c r="A137" s="29"/>
      <c r="B137" s="30"/>
      <c r="C137" s="24" t="s">
        <v>24</v>
      </c>
      <c r="D137" s="29"/>
      <c r="E137" s="29"/>
      <c r="F137" s="22" t="str">
        <f>E15</f>
        <v>Ing. arch. Arnošt Janko</v>
      </c>
      <c r="G137" s="29"/>
      <c r="H137" s="29"/>
      <c r="I137" s="24" t="s">
        <v>30</v>
      </c>
      <c r="J137" s="27" t="str">
        <f>E21</f>
        <v>Ing. arch. Arnošt Janko</v>
      </c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s="2" customFormat="1" ht="15.2" customHeight="1">
      <c r="A138" s="29"/>
      <c r="B138" s="30"/>
      <c r="C138" s="24" t="s">
        <v>28</v>
      </c>
      <c r="D138" s="29"/>
      <c r="E138" s="29"/>
      <c r="F138" s="22" t="str">
        <f>IF(E18="","",E18)</f>
        <v>Vyplň údaj</v>
      </c>
      <c r="G138" s="29"/>
      <c r="H138" s="29"/>
      <c r="I138" s="24" t="s">
        <v>32</v>
      </c>
      <c r="J138" s="27" t="str">
        <f>E24</f>
        <v>HAVO Consult s.r.o.</v>
      </c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31" s="2" customFormat="1" ht="10.3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11" customFormat="1" ht="29.25" customHeight="1">
      <c r="A140" s="117"/>
      <c r="B140" s="118"/>
      <c r="C140" s="119" t="s">
        <v>143</v>
      </c>
      <c r="D140" s="120" t="s">
        <v>61</v>
      </c>
      <c r="E140" s="120" t="s">
        <v>57</v>
      </c>
      <c r="F140" s="120" t="s">
        <v>58</v>
      </c>
      <c r="G140" s="120" t="s">
        <v>144</v>
      </c>
      <c r="H140" s="120" t="s">
        <v>145</v>
      </c>
      <c r="I140" s="120" t="s">
        <v>146</v>
      </c>
      <c r="J140" s="121" t="s">
        <v>121</v>
      </c>
      <c r="K140" s="122" t="s">
        <v>147</v>
      </c>
      <c r="L140" s="123"/>
      <c r="M140" s="59" t="s">
        <v>1</v>
      </c>
      <c r="N140" s="60" t="s">
        <v>40</v>
      </c>
      <c r="O140" s="60" t="s">
        <v>148</v>
      </c>
      <c r="P140" s="60" t="s">
        <v>149</v>
      </c>
      <c r="Q140" s="60" t="s">
        <v>150</v>
      </c>
      <c r="R140" s="60" t="s">
        <v>151</v>
      </c>
      <c r="S140" s="60" t="s">
        <v>152</v>
      </c>
      <c r="T140" s="61" t="s">
        <v>153</v>
      </c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</row>
    <row r="141" spans="1:63" s="2" customFormat="1" ht="22.9" customHeight="1">
      <c r="A141" s="29"/>
      <c r="B141" s="30"/>
      <c r="C141" s="66" t="s">
        <v>154</v>
      </c>
      <c r="D141" s="29"/>
      <c r="E141" s="29"/>
      <c r="F141" s="29"/>
      <c r="G141" s="29"/>
      <c r="H141" s="29"/>
      <c r="I141" s="29"/>
      <c r="J141" s="124">
        <f>BK141</f>
        <v>0</v>
      </c>
      <c r="K141" s="29"/>
      <c r="L141" s="30"/>
      <c r="M141" s="62"/>
      <c r="N141" s="53"/>
      <c r="O141" s="63"/>
      <c r="P141" s="125">
        <f>P142+P143+P157+P158+P167+P168+P179+P180+P185+P186+P198+P199+P205+P206+P213+P214</f>
        <v>0</v>
      </c>
      <c r="Q141" s="63"/>
      <c r="R141" s="125">
        <f>R142+R143+R157+R158+R167+R168+R179+R180+R185+R186+R198+R199+R205+R206+R213+R214</f>
        <v>0</v>
      </c>
      <c r="S141" s="63"/>
      <c r="T141" s="126">
        <f>T142+T143+T157+T158+T167+T168+T179+T180+T185+T186+T198+T199+T205+T206+T213+T214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4" t="s">
        <v>75</v>
      </c>
      <c r="AU141" s="14" t="s">
        <v>123</v>
      </c>
      <c r="BK141" s="127">
        <f>BK142+BK143+BK157+BK158+BK167+BK168+BK179+BK180+BK185+BK186+BK198+BK199+BK205+BK206+BK213+BK214</f>
        <v>0</v>
      </c>
    </row>
    <row r="142" spans="2:63" s="12" customFormat="1" ht="25.9" customHeight="1">
      <c r="B142" s="128"/>
      <c r="D142" s="129" t="s">
        <v>75</v>
      </c>
      <c r="E142" s="130" t="s">
        <v>1936</v>
      </c>
      <c r="F142" s="130" t="s">
        <v>2189</v>
      </c>
      <c r="I142" s="131"/>
      <c r="J142" s="132">
        <f>BK142</f>
        <v>0</v>
      </c>
      <c r="L142" s="128"/>
      <c r="M142" s="133"/>
      <c r="N142" s="134"/>
      <c r="O142" s="134"/>
      <c r="P142" s="135">
        <v>0</v>
      </c>
      <c r="Q142" s="134"/>
      <c r="R142" s="135">
        <v>0</v>
      </c>
      <c r="S142" s="134"/>
      <c r="T142" s="136">
        <v>0</v>
      </c>
      <c r="AR142" s="129" t="s">
        <v>84</v>
      </c>
      <c r="AT142" s="137" t="s">
        <v>75</v>
      </c>
      <c r="AU142" s="137" t="s">
        <v>76</v>
      </c>
      <c r="AY142" s="129" t="s">
        <v>157</v>
      </c>
      <c r="BK142" s="138">
        <v>0</v>
      </c>
    </row>
    <row r="143" spans="2:63" s="12" customFormat="1" ht="25.9" customHeight="1">
      <c r="B143" s="128"/>
      <c r="D143" s="129" t="s">
        <v>75</v>
      </c>
      <c r="E143" s="130" t="s">
        <v>2190</v>
      </c>
      <c r="F143" s="130" t="s">
        <v>2191</v>
      </c>
      <c r="I143" s="131"/>
      <c r="J143" s="132">
        <f>BK143</f>
        <v>0</v>
      </c>
      <c r="L143" s="128"/>
      <c r="M143" s="133"/>
      <c r="N143" s="134"/>
      <c r="O143" s="134"/>
      <c r="P143" s="135">
        <f>P144+SUM(P145:P150)+P153</f>
        <v>0</v>
      </c>
      <c r="Q143" s="134"/>
      <c r="R143" s="135">
        <f>R144+SUM(R145:R150)+R153</f>
        <v>0</v>
      </c>
      <c r="S143" s="134"/>
      <c r="T143" s="136">
        <f>T144+SUM(T145:T150)+T153</f>
        <v>0</v>
      </c>
      <c r="AR143" s="129" t="s">
        <v>84</v>
      </c>
      <c r="AT143" s="137" t="s">
        <v>75</v>
      </c>
      <c r="AU143" s="137" t="s">
        <v>76</v>
      </c>
      <c r="AY143" s="129" t="s">
        <v>157</v>
      </c>
      <c r="BK143" s="138">
        <f>BK144+SUM(BK145:BK150)+BK153</f>
        <v>0</v>
      </c>
    </row>
    <row r="144" spans="1:65" s="2" customFormat="1" ht="16.5" customHeight="1">
      <c r="A144" s="29"/>
      <c r="B144" s="141"/>
      <c r="C144" s="142" t="s">
        <v>84</v>
      </c>
      <c r="D144" s="142" t="s">
        <v>159</v>
      </c>
      <c r="E144" s="143" t="s">
        <v>2192</v>
      </c>
      <c r="F144" s="144" t="s">
        <v>2193</v>
      </c>
      <c r="G144" s="145" t="s">
        <v>306</v>
      </c>
      <c r="H144" s="146">
        <v>7</v>
      </c>
      <c r="I144" s="147"/>
      <c r="J144" s="148">
        <f aca="true" t="shared" si="0" ref="J144:J149">ROUND(I144*H144,2)</f>
        <v>0</v>
      </c>
      <c r="K144" s="149"/>
      <c r="L144" s="30"/>
      <c r="M144" s="150" t="s">
        <v>1</v>
      </c>
      <c r="N144" s="151" t="s">
        <v>42</v>
      </c>
      <c r="O144" s="55"/>
      <c r="P144" s="152">
        <f aca="true" t="shared" si="1" ref="P144:P149">O144*H144</f>
        <v>0</v>
      </c>
      <c r="Q144" s="152">
        <v>0</v>
      </c>
      <c r="R144" s="152">
        <f aca="true" t="shared" si="2" ref="R144:R149">Q144*H144</f>
        <v>0</v>
      </c>
      <c r="S144" s="152">
        <v>0</v>
      </c>
      <c r="T144" s="153">
        <f aca="true" t="shared" si="3" ref="T144:T149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163</v>
      </c>
      <c r="AT144" s="154" t="s">
        <v>159</v>
      </c>
      <c r="AU144" s="154" t="s">
        <v>84</v>
      </c>
      <c r="AY144" s="14" t="s">
        <v>157</v>
      </c>
      <c r="BE144" s="155">
        <f aca="true" t="shared" si="4" ref="BE144:BE149">IF(N144="základní",J144,0)</f>
        <v>0</v>
      </c>
      <c r="BF144" s="155">
        <f aca="true" t="shared" si="5" ref="BF144:BF149">IF(N144="snížená",J144,0)</f>
        <v>0</v>
      </c>
      <c r="BG144" s="155">
        <f aca="true" t="shared" si="6" ref="BG144:BG149">IF(N144="zákl. přenesená",J144,0)</f>
        <v>0</v>
      </c>
      <c r="BH144" s="155">
        <f aca="true" t="shared" si="7" ref="BH144:BH149">IF(N144="sníž. přenesená",J144,0)</f>
        <v>0</v>
      </c>
      <c r="BI144" s="155">
        <f aca="true" t="shared" si="8" ref="BI144:BI149">IF(N144="nulová",J144,0)</f>
        <v>0</v>
      </c>
      <c r="BJ144" s="14" t="s">
        <v>164</v>
      </c>
      <c r="BK144" s="155">
        <f aca="true" t="shared" si="9" ref="BK144:BK149">ROUND(I144*H144,2)</f>
        <v>0</v>
      </c>
      <c r="BL144" s="14" t="s">
        <v>163</v>
      </c>
      <c r="BM144" s="154" t="s">
        <v>164</v>
      </c>
    </row>
    <row r="145" spans="1:65" s="2" customFormat="1" ht="16.5" customHeight="1">
      <c r="A145" s="29"/>
      <c r="B145" s="141"/>
      <c r="C145" s="142" t="s">
        <v>164</v>
      </c>
      <c r="D145" s="142" t="s">
        <v>159</v>
      </c>
      <c r="E145" s="143" t="s">
        <v>2194</v>
      </c>
      <c r="F145" s="144" t="s">
        <v>2195</v>
      </c>
      <c r="G145" s="145" t="s">
        <v>306</v>
      </c>
      <c r="H145" s="146">
        <v>4</v>
      </c>
      <c r="I145" s="147"/>
      <c r="J145" s="148">
        <f t="shared" si="0"/>
        <v>0</v>
      </c>
      <c r="K145" s="149"/>
      <c r="L145" s="30"/>
      <c r="M145" s="150" t="s">
        <v>1</v>
      </c>
      <c r="N145" s="151" t="s">
        <v>42</v>
      </c>
      <c r="O145" s="55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163</v>
      </c>
      <c r="AT145" s="154" t="s">
        <v>159</v>
      </c>
      <c r="AU145" s="154" t="s">
        <v>84</v>
      </c>
      <c r="AY145" s="14" t="s">
        <v>157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164</v>
      </c>
      <c r="BK145" s="155">
        <f t="shared" si="9"/>
        <v>0</v>
      </c>
      <c r="BL145" s="14" t="s">
        <v>163</v>
      </c>
      <c r="BM145" s="154" t="s">
        <v>163</v>
      </c>
    </row>
    <row r="146" spans="1:65" s="2" customFormat="1" ht="16.5" customHeight="1">
      <c r="A146" s="29"/>
      <c r="B146" s="141"/>
      <c r="C146" s="142" t="s">
        <v>170</v>
      </c>
      <c r="D146" s="142" t="s">
        <v>159</v>
      </c>
      <c r="E146" s="143" t="s">
        <v>2196</v>
      </c>
      <c r="F146" s="144" t="s">
        <v>2197</v>
      </c>
      <c r="G146" s="145" t="s">
        <v>306</v>
      </c>
      <c r="H146" s="146">
        <v>4</v>
      </c>
      <c r="I146" s="147"/>
      <c r="J146" s="148">
        <f t="shared" si="0"/>
        <v>0</v>
      </c>
      <c r="K146" s="149"/>
      <c r="L146" s="30"/>
      <c r="M146" s="150" t="s">
        <v>1</v>
      </c>
      <c r="N146" s="151" t="s">
        <v>42</v>
      </c>
      <c r="O146" s="55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163</v>
      </c>
      <c r="AT146" s="154" t="s">
        <v>159</v>
      </c>
      <c r="AU146" s="154" t="s">
        <v>84</v>
      </c>
      <c r="AY146" s="14" t="s">
        <v>157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164</v>
      </c>
      <c r="BK146" s="155">
        <f t="shared" si="9"/>
        <v>0</v>
      </c>
      <c r="BL146" s="14" t="s">
        <v>163</v>
      </c>
      <c r="BM146" s="154" t="s">
        <v>185</v>
      </c>
    </row>
    <row r="147" spans="1:65" s="2" customFormat="1" ht="21.75" customHeight="1">
      <c r="A147" s="29"/>
      <c r="B147" s="141"/>
      <c r="C147" s="142" t="s">
        <v>163</v>
      </c>
      <c r="D147" s="142" t="s">
        <v>159</v>
      </c>
      <c r="E147" s="143" t="s">
        <v>2198</v>
      </c>
      <c r="F147" s="144" t="s">
        <v>2199</v>
      </c>
      <c r="G147" s="145" t="s">
        <v>306</v>
      </c>
      <c r="H147" s="146">
        <v>7</v>
      </c>
      <c r="I147" s="147"/>
      <c r="J147" s="148">
        <f t="shared" si="0"/>
        <v>0</v>
      </c>
      <c r="K147" s="149"/>
      <c r="L147" s="30"/>
      <c r="M147" s="150" t="s">
        <v>1</v>
      </c>
      <c r="N147" s="151" t="s">
        <v>42</v>
      </c>
      <c r="O147" s="55"/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163</v>
      </c>
      <c r="AT147" s="154" t="s">
        <v>159</v>
      </c>
      <c r="AU147" s="154" t="s">
        <v>84</v>
      </c>
      <c r="AY147" s="14" t="s">
        <v>157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164</v>
      </c>
      <c r="BK147" s="155">
        <f t="shared" si="9"/>
        <v>0</v>
      </c>
      <c r="BL147" s="14" t="s">
        <v>163</v>
      </c>
      <c r="BM147" s="154" t="s">
        <v>179</v>
      </c>
    </row>
    <row r="148" spans="1:65" s="2" customFormat="1" ht="16.5" customHeight="1">
      <c r="A148" s="29"/>
      <c r="B148" s="141"/>
      <c r="C148" s="142" t="s">
        <v>181</v>
      </c>
      <c r="D148" s="142" t="s">
        <v>159</v>
      </c>
      <c r="E148" s="143" t="s">
        <v>2200</v>
      </c>
      <c r="F148" s="144" t="s">
        <v>2201</v>
      </c>
      <c r="G148" s="145" t="s">
        <v>306</v>
      </c>
      <c r="H148" s="146">
        <v>2</v>
      </c>
      <c r="I148" s="147"/>
      <c r="J148" s="148">
        <f t="shared" si="0"/>
        <v>0</v>
      </c>
      <c r="K148" s="149"/>
      <c r="L148" s="30"/>
      <c r="M148" s="150" t="s">
        <v>1</v>
      </c>
      <c r="N148" s="151" t="s">
        <v>42</v>
      </c>
      <c r="O148" s="55"/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163</v>
      </c>
      <c r="AT148" s="154" t="s">
        <v>159</v>
      </c>
      <c r="AU148" s="154" t="s">
        <v>84</v>
      </c>
      <c r="AY148" s="14" t="s">
        <v>157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164</v>
      </c>
      <c r="BK148" s="155">
        <f t="shared" si="9"/>
        <v>0</v>
      </c>
      <c r="BL148" s="14" t="s">
        <v>163</v>
      </c>
      <c r="BM148" s="154" t="s">
        <v>110</v>
      </c>
    </row>
    <row r="149" spans="1:65" s="2" customFormat="1" ht="16.5" customHeight="1">
      <c r="A149" s="29"/>
      <c r="B149" s="141"/>
      <c r="C149" s="142" t="s">
        <v>185</v>
      </c>
      <c r="D149" s="142" t="s">
        <v>159</v>
      </c>
      <c r="E149" s="143" t="s">
        <v>2202</v>
      </c>
      <c r="F149" s="144" t="s">
        <v>2203</v>
      </c>
      <c r="G149" s="145" t="s">
        <v>306</v>
      </c>
      <c r="H149" s="146">
        <v>1</v>
      </c>
      <c r="I149" s="147"/>
      <c r="J149" s="148">
        <f t="shared" si="0"/>
        <v>0</v>
      </c>
      <c r="K149" s="149"/>
      <c r="L149" s="30"/>
      <c r="M149" s="150" t="s">
        <v>1</v>
      </c>
      <c r="N149" s="151" t="s">
        <v>42</v>
      </c>
      <c r="O149" s="55"/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163</v>
      </c>
      <c r="AT149" s="154" t="s">
        <v>159</v>
      </c>
      <c r="AU149" s="154" t="s">
        <v>84</v>
      </c>
      <c r="AY149" s="14" t="s">
        <v>157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164</v>
      </c>
      <c r="BK149" s="155">
        <f t="shared" si="9"/>
        <v>0</v>
      </c>
      <c r="BL149" s="14" t="s">
        <v>163</v>
      </c>
      <c r="BM149" s="154" t="s">
        <v>208</v>
      </c>
    </row>
    <row r="150" spans="2:63" s="12" customFormat="1" ht="22.9" customHeight="1">
      <c r="B150" s="128"/>
      <c r="D150" s="129" t="s">
        <v>75</v>
      </c>
      <c r="E150" s="139" t="s">
        <v>2055</v>
      </c>
      <c r="F150" s="139" t="s">
        <v>2204</v>
      </c>
      <c r="I150" s="131"/>
      <c r="J150" s="140">
        <f>BK150</f>
        <v>0</v>
      </c>
      <c r="L150" s="128"/>
      <c r="M150" s="133"/>
      <c r="N150" s="134"/>
      <c r="O150" s="134"/>
      <c r="P150" s="135">
        <f>SUM(P151:P152)</f>
        <v>0</v>
      </c>
      <c r="Q150" s="134"/>
      <c r="R150" s="135">
        <f>SUM(R151:R152)</f>
        <v>0</v>
      </c>
      <c r="S150" s="134"/>
      <c r="T150" s="136">
        <f>SUM(T151:T152)</f>
        <v>0</v>
      </c>
      <c r="AR150" s="129" t="s">
        <v>84</v>
      </c>
      <c r="AT150" s="137" t="s">
        <v>75</v>
      </c>
      <c r="AU150" s="137" t="s">
        <v>84</v>
      </c>
      <c r="AY150" s="129" t="s">
        <v>157</v>
      </c>
      <c r="BK150" s="138">
        <f>SUM(BK151:BK152)</f>
        <v>0</v>
      </c>
    </row>
    <row r="151" spans="1:65" s="2" customFormat="1" ht="16.5" customHeight="1">
      <c r="A151" s="29"/>
      <c r="B151" s="141"/>
      <c r="C151" s="142" t="s">
        <v>189</v>
      </c>
      <c r="D151" s="142" t="s">
        <v>159</v>
      </c>
      <c r="E151" s="143" t="s">
        <v>2205</v>
      </c>
      <c r="F151" s="144" t="s">
        <v>2206</v>
      </c>
      <c r="G151" s="145" t="s">
        <v>168</v>
      </c>
      <c r="H151" s="146">
        <v>6</v>
      </c>
      <c r="I151" s="147"/>
      <c r="J151" s="148">
        <f>ROUND(I151*H151,2)</f>
        <v>0</v>
      </c>
      <c r="K151" s="149"/>
      <c r="L151" s="30"/>
      <c r="M151" s="150" t="s">
        <v>1</v>
      </c>
      <c r="N151" s="151" t="s">
        <v>42</v>
      </c>
      <c r="O151" s="55"/>
      <c r="P151" s="152">
        <f>O151*H151</f>
        <v>0</v>
      </c>
      <c r="Q151" s="152">
        <v>0</v>
      </c>
      <c r="R151" s="152">
        <f>Q151*H151</f>
        <v>0</v>
      </c>
      <c r="S151" s="152">
        <v>0</v>
      </c>
      <c r="T151" s="15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163</v>
      </c>
      <c r="AT151" s="154" t="s">
        <v>159</v>
      </c>
      <c r="AU151" s="154" t="s">
        <v>164</v>
      </c>
      <c r="AY151" s="14" t="s">
        <v>157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4" t="s">
        <v>164</v>
      </c>
      <c r="BK151" s="155">
        <f>ROUND(I151*H151,2)</f>
        <v>0</v>
      </c>
      <c r="BL151" s="14" t="s">
        <v>163</v>
      </c>
      <c r="BM151" s="154" t="s">
        <v>216</v>
      </c>
    </row>
    <row r="152" spans="1:65" s="2" customFormat="1" ht="16.5" customHeight="1">
      <c r="A152" s="29"/>
      <c r="B152" s="141"/>
      <c r="C152" s="142" t="s">
        <v>179</v>
      </c>
      <c r="D152" s="142" t="s">
        <v>159</v>
      </c>
      <c r="E152" s="143" t="s">
        <v>2207</v>
      </c>
      <c r="F152" s="144" t="s">
        <v>2208</v>
      </c>
      <c r="G152" s="145" t="s">
        <v>168</v>
      </c>
      <c r="H152" s="146">
        <v>11</v>
      </c>
      <c r="I152" s="147"/>
      <c r="J152" s="148">
        <f>ROUND(I152*H152,2)</f>
        <v>0</v>
      </c>
      <c r="K152" s="149"/>
      <c r="L152" s="30"/>
      <c r="M152" s="150" t="s">
        <v>1</v>
      </c>
      <c r="N152" s="151" t="s">
        <v>42</v>
      </c>
      <c r="O152" s="55"/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163</v>
      </c>
      <c r="AT152" s="154" t="s">
        <v>159</v>
      </c>
      <c r="AU152" s="154" t="s">
        <v>164</v>
      </c>
      <c r="AY152" s="14" t="s">
        <v>157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4" t="s">
        <v>164</v>
      </c>
      <c r="BK152" s="155">
        <f>ROUND(I152*H152,2)</f>
        <v>0</v>
      </c>
      <c r="BL152" s="14" t="s">
        <v>163</v>
      </c>
      <c r="BM152" s="154" t="s">
        <v>223</v>
      </c>
    </row>
    <row r="153" spans="2:63" s="12" customFormat="1" ht="22.9" customHeight="1">
      <c r="B153" s="128"/>
      <c r="D153" s="129" t="s">
        <v>75</v>
      </c>
      <c r="E153" s="139" t="s">
        <v>2209</v>
      </c>
      <c r="F153" s="139" t="s">
        <v>2210</v>
      </c>
      <c r="I153" s="131"/>
      <c r="J153" s="140">
        <f>BK153</f>
        <v>0</v>
      </c>
      <c r="L153" s="128"/>
      <c r="M153" s="133"/>
      <c r="N153" s="134"/>
      <c r="O153" s="134"/>
      <c r="P153" s="135">
        <f>SUM(P154:P156)</f>
        <v>0</v>
      </c>
      <c r="Q153" s="134"/>
      <c r="R153" s="135">
        <f>SUM(R154:R156)</f>
        <v>0</v>
      </c>
      <c r="S153" s="134"/>
      <c r="T153" s="136">
        <f>SUM(T154:T156)</f>
        <v>0</v>
      </c>
      <c r="AR153" s="129" t="s">
        <v>84</v>
      </c>
      <c r="AT153" s="137" t="s">
        <v>75</v>
      </c>
      <c r="AU153" s="137" t="s">
        <v>84</v>
      </c>
      <c r="AY153" s="129" t="s">
        <v>157</v>
      </c>
      <c r="BK153" s="138">
        <f>SUM(BK154:BK156)</f>
        <v>0</v>
      </c>
    </row>
    <row r="154" spans="1:65" s="2" customFormat="1" ht="21.75" customHeight="1">
      <c r="A154" s="29"/>
      <c r="B154" s="141"/>
      <c r="C154" s="142" t="s">
        <v>193</v>
      </c>
      <c r="D154" s="142" t="s">
        <v>159</v>
      </c>
      <c r="E154" s="143" t="s">
        <v>2211</v>
      </c>
      <c r="F154" s="144" t="s">
        <v>2212</v>
      </c>
      <c r="G154" s="145" t="s">
        <v>168</v>
      </c>
      <c r="H154" s="146">
        <v>60</v>
      </c>
      <c r="I154" s="147"/>
      <c r="J154" s="148">
        <f>ROUND(I154*H154,2)</f>
        <v>0</v>
      </c>
      <c r="K154" s="149"/>
      <c r="L154" s="30"/>
      <c r="M154" s="150" t="s">
        <v>1</v>
      </c>
      <c r="N154" s="151" t="s">
        <v>42</v>
      </c>
      <c r="O154" s="55"/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163</v>
      </c>
      <c r="AT154" s="154" t="s">
        <v>159</v>
      </c>
      <c r="AU154" s="154" t="s">
        <v>164</v>
      </c>
      <c r="AY154" s="14" t="s">
        <v>157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4" t="s">
        <v>164</v>
      </c>
      <c r="BK154" s="155">
        <f>ROUND(I154*H154,2)</f>
        <v>0</v>
      </c>
      <c r="BL154" s="14" t="s">
        <v>163</v>
      </c>
      <c r="BM154" s="154" t="s">
        <v>231</v>
      </c>
    </row>
    <row r="155" spans="1:65" s="2" customFormat="1" ht="16.5" customHeight="1">
      <c r="A155" s="29"/>
      <c r="B155" s="141"/>
      <c r="C155" s="142" t="s">
        <v>110</v>
      </c>
      <c r="D155" s="142" t="s">
        <v>159</v>
      </c>
      <c r="E155" s="143" t="s">
        <v>2213</v>
      </c>
      <c r="F155" s="144" t="s">
        <v>2214</v>
      </c>
      <c r="G155" s="145" t="s">
        <v>162</v>
      </c>
      <c r="H155" s="146">
        <v>20</v>
      </c>
      <c r="I155" s="147"/>
      <c r="J155" s="148">
        <f>ROUND(I155*H155,2)</f>
        <v>0</v>
      </c>
      <c r="K155" s="149"/>
      <c r="L155" s="30"/>
      <c r="M155" s="150" t="s">
        <v>1</v>
      </c>
      <c r="N155" s="151" t="s">
        <v>42</v>
      </c>
      <c r="O155" s="55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163</v>
      </c>
      <c r="AT155" s="154" t="s">
        <v>159</v>
      </c>
      <c r="AU155" s="154" t="s">
        <v>164</v>
      </c>
      <c r="AY155" s="14" t="s">
        <v>157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4" t="s">
        <v>164</v>
      </c>
      <c r="BK155" s="155">
        <f>ROUND(I155*H155,2)</f>
        <v>0</v>
      </c>
      <c r="BL155" s="14" t="s">
        <v>163</v>
      </c>
      <c r="BM155" s="154" t="s">
        <v>239</v>
      </c>
    </row>
    <row r="156" spans="1:65" s="2" customFormat="1" ht="16.5" customHeight="1">
      <c r="A156" s="29"/>
      <c r="B156" s="141"/>
      <c r="C156" s="142" t="s">
        <v>113</v>
      </c>
      <c r="D156" s="142" t="s">
        <v>159</v>
      </c>
      <c r="E156" s="143" t="s">
        <v>2215</v>
      </c>
      <c r="F156" s="144" t="s">
        <v>2216</v>
      </c>
      <c r="G156" s="145" t="s">
        <v>162</v>
      </c>
      <c r="H156" s="146">
        <v>4</v>
      </c>
      <c r="I156" s="147"/>
      <c r="J156" s="148">
        <f>ROUND(I156*H156,2)</f>
        <v>0</v>
      </c>
      <c r="K156" s="149"/>
      <c r="L156" s="30"/>
      <c r="M156" s="150" t="s">
        <v>1</v>
      </c>
      <c r="N156" s="151" t="s">
        <v>42</v>
      </c>
      <c r="O156" s="55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163</v>
      </c>
      <c r="AT156" s="154" t="s">
        <v>159</v>
      </c>
      <c r="AU156" s="154" t="s">
        <v>164</v>
      </c>
      <c r="AY156" s="14" t="s">
        <v>157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4" t="s">
        <v>164</v>
      </c>
      <c r="BK156" s="155">
        <f>ROUND(I156*H156,2)</f>
        <v>0</v>
      </c>
      <c r="BL156" s="14" t="s">
        <v>163</v>
      </c>
      <c r="BM156" s="154" t="s">
        <v>246</v>
      </c>
    </row>
    <row r="157" spans="2:63" s="12" customFormat="1" ht="25.9" customHeight="1">
      <c r="B157" s="128"/>
      <c r="D157" s="129" t="s">
        <v>75</v>
      </c>
      <c r="E157" s="130" t="s">
        <v>2217</v>
      </c>
      <c r="F157" s="130" t="s">
        <v>2218</v>
      </c>
      <c r="I157" s="131"/>
      <c r="J157" s="132">
        <f>BK157</f>
        <v>0</v>
      </c>
      <c r="L157" s="128"/>
      <c r="M157" s="133"/>
      <c r="N157" s="134"/>
      <c r="O157" s="134"/>
      <c r="P157" s="135">
        <v>0</v>
      </c>
      <c r="Q157" s="134"/>
      <c r="R157" s="135">
        <v>0</v>
      </c>
      <c r="S157" s="134"/>
      <c r="T157" s="136">
        <v>0</v>
      </c>
      <c r="AR157" s="129" t="s">
        <v>84</v>
      </c>
      <c r="AT157" s="137" t="s">
        <v>75</v>
      </c>
      <c r="AU157" s="137" t="s">
        <v>76</v>
      </c>
      <c r="AY157" s="129" t="s">
        <v>157</v>
      </c>
      <c r="BK157" s="138">
        <v>0</v>
      </c>
    </row>
    <row r="158" spans="2:63" s="12" customFormat="1" ht="25.9" customHeight="1">
      <c r="B158" s="128"/>
      <c r="D158" s="129" t="s">
        <v>75</v>
      </c>
      <c r="E158" s="130" t="s">
        <v>2219</v>
      </c>
      <c r="F158" s="130" t="s">
        <v>2220</v>
      </c>
      <c r="I158" s="131"/>
      <c r="J158" s="132">
        <f>BK158</f>
        <v>0</v>
      </c>
      <c r="L158" s="128"/>
      <c r="M158" s="133"/>
      <c r="N158" s="134"/>
      <c r="O158" s="134"/>
      <c r="P158" s="135">
        <f>P159+SUM(P160:P163)</f>
        <v>0</v>
      </c>
      <c r="Q158" s="134"/>
      <c r="R158" s="135">
        <f>R159+SUM(R160:R163)</f>
        <v>0</v>
      </c>
      <c r="S158" s="134"/>
      <c r="T158" s="136">
        <f>T159+SUM(T160:T163)</f>
        <v>0</v>
      </c>
      <c r="AR158" s="129" t="s">
        <v>84</v>
      </c>
      <c r="AT158" s="137" t="s">
        <v>75</v>
      </c>
      <c r="AU158" s="137" t="s">
        <v>76</v>
      </c>
      <c r="AY158" s="129" t="s">
        <v>157</v>
      </c>
      <c r="BK158" s="138">
        <f>BK159+SUM(BK160:BK163)</f>
        <v>0</v>
      </c>
    </row>
    <row r="159" spans="1:65" s="2" customFormat="1" ht="16.5" customHeight="1">
      <c r="A159" s="29"/>
      <c r="B159" s="141"/>
      <c r="C159" s="142" t="s">
        <v>208</v>
      </c>
      <c r="D159" s="142" t="s">
        <v>159</v>
      </c>
      <c r="E159" s="143" t="s">
        <v>2221</v>
      </c>
      <c r="F159" s="144" t="s">
        <v>2222</v>
      </c>
      <c r="G159" s="145" t="s">
        <v>306</v>
      </c>
      <c r="H159" s="146">
        <v>11</v>
      </c>
      <c r="I159" s="147"/>
      <c r="J159" s="148">
        <f>ROUND(I159*H159,2)</f>
        <v>0</v>
      </c>
      <c r="K159" s="149"/>
      <c r="L159" s="30"/>
      <c r="M159" s="150" t="s">
        <v>1</v>
      </c>
      <c r="N159" s="151" t="s">
        <v>42</v>
      </c>
      <c r="O159" s="55"/>
      <c r="P159" s="152">
        <f>O159*H159</f>
        <v>0</v>
      </c>
      <c r="Q159" s="152">
        <v>0</v>
      </c>
      <c r="R159" s="152">
        <f>Q159*H159</f>
        <v>0</v>
      </c>
      <c r="S159" s="152">
        <v>0</v>
      </c>
      <c r="T159" s="153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163</v>
      </c>
      <c r="AT159" s="154" t="s">
        <v>159</v>
      </c>
      <c r="AU159" s="154" t="s">
        <v>84</v>
      </c>
      <c r="AY159" s="14" t="s">
        <v>157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4" t="s">
        <v>164</v>
      </c>
      <c r="BK159" s="155">
        <f>ROUND(I159*H159,2)</f>
        <v>0</v>
      </c>
      <c r="BL159" s="14" t="s">
        <v>163</v>
      </c>
      <c r="BM159" s="154" t="s">
        <v>254</v>
      </c>
    </row>
    <row r="160" spans="1:65" s="2" customFormat="1" ht="16.5" customHeight="1">
      <c r="A160" s="29"/>
      <c r="B160" s="141"/>
      <c r="C160" s="142" t="s">
        <v>212</v>
      </c>
      <c r="D160" s="142" t="s">
        <v>159</v>
      </c>
      <c r="E160" s="143" t="s">
        <v>2223</v>
      </c>
      <c r="F160" s="144" t="s">
        <v>2224</v>
      </c>
      <c r="G160" s="145" t="s">
        <v>306</v>
      </c>
      <c r="H160" s="146">
        <v>1</v>
      </c>
      <c r="I160" s="147"/>
      <c r="J160" s="148">
        <f>ROUND(I160*H160,2)</f>
        <v>0</v>
      </c>
      <c r="K160" s="149"/>
      <c r="L160" s="30"/>
      <c r="M160" s="150" t="s">
        <v>1</v>
      </c>
      <c r="N160" s="151" t="s">
        <v>42</v>
      </c>
      <c r="O160" s="55"/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163</v>
      </c>
      <c r="AT160" s="154" t="s">
        <v>159</v>
      </c>
      <c r="AU160" s="154" t="s">
        <v>84</v>
      </c>
      <c r="AY160" s="14" t="s">
        <v>157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4" t="s">
        <v>164</v>
      </c>
      <c r="BK160" s="155">
        <f>ROUND(I160*H160,2)</f>
        <v>0</v>
      </c>
      <c r="BL160" s="14" t="s">
        <v>163</v>
      </c>
      <c r="BM160" s="154" t="s">
        <v>262</v>
      </c>
    </row>
    <row r="161" spans="1:65" s="2" customFormat="1" ht="16.5" customHeight="1">
      <c r="A161" s="29"/>
      <c r="B161" s="141"/>
      <c r="C161" s="142" t="s">
        <v>216</v>
      </c>
      <c r="D161" s="142" t="s">
        <v>159</v>
      </c>
      <c r="E161" s="143" t="s">
        <v>2200</v>
      </c>
      <c r="F161" s="144" t="s">
        <v>2201</v>
      </c>
      <c r="G161" s="145" t="s">
        <v>306</v>
      </c>
      <c r="H161" s="146">
        <v>1</v>
      </c>
      <c r="I161" s="147"/>
      <c r="J161" s="148">
        <f>ROUND(I161*H161,2)</f>
        <v>0</v>
      </c>
      <c r="K161" s="149"/>
      <c r="L161" s="30"/>
      <c r="M161" s="150" t="s">
        <v>1</v>
      </c>
      <c r="N161" s="151" t="s">
        <v>42</v>
      </c>
      <c r="O161" s="55"/>
      <c r="P161" s="152">
        <f>O161*H161</f>
        <v>0</v>
      </c>
      <c r="Q161" s="152">
        <v>0</v>
      </c>
      <c r="R161" s="152">
        <f>Q161*H161</f>
        <v>0</v>
      </c>
      <c r="S161" s="152">
        <v>0</v>
      </c>
      <c r="T161" s="153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163</v>
      </c>
      <c r="AT161" s="154" t="s">
        <v>159</v>
      </c>
      <c r="AU161" s="154" t="s">
        <v>84</v>
      </c>
      <c r="AY161" s="14" t="s">
        <v>157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4" t="s">
        <v>164</v>
      </c>
      <c r="BK161" s="155">
        <f>ROUND(I161*H161,2)</f>
        <v>0</v>
      </c>
      <c r="BL161" s="14" t="s">
        <v>163</v>
      </c>
      <c r="BM161" s="154" t="s">
        <v>270</v>
      </c>
    </row>
    <row r="162" spans="1:65" s="2" customFormat="1" ht="16.5" customHeight="1">
      <c r="A162" s="29"/>
      <c r="B162" s="141"/>
      <c r="C162" s="142" t="s">
        <v>8</v>
      </c>
      <c r="D162" s="142" t="s">
        <v>159</v>
      </c>
      <c r="E162" s="143" t="s">
        <v>2225</v>
      </c>
      <c r="F162" s="144" t="s">
        <v>2226</v>
      </c>
      <c r="G162" s="145" t="s">
        <v>306</v>
      </c>
      <c r="H162" s="146">
        <v>1</v>
      </c>
      <c r="I162" s="147"/>
      <c r="J162" s="148">
        <f>ROUND(I162*H162,2)</f>
        <v>0</v>
      </c>
      <c r="K162" s="149"/>
      <c r="L162" s="30"/>
      <c r="M162" s="150" t="s">
        <v>1</v>
      </c>
      <c r="N162" s="151" t="s">
        <v>42</v>
      </c>
      <c r="O162" s="55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163</v>
      </c>
      <c r="AT162" s="154" t="s">
        <v>159</v>
      </c>
      <c r="AU162" s="154" t="s">
        <v>84</v>
      </c>
      <c r="AY162" s="14" t="s">
        <v>157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4" t="s">
        <v>164</v>
      </c>
      <c r="BK162" s="155">
        <f>ROUND(I162*H162,2)</f>
        <v>0</v>
      </c>
      <c r="BL162" s="14" t="s">
        <v>163</v>
      </c>
      <c r="BM162" s="154" t="s">
        <v>278</v>
      </c>
    </row>
    <row r="163" spans="2:63" s="12" customFormat="1" ht="22.9" customHeight="1">
      <c r="B163" s="128"/>
      <c r="D163" s="129" t="s">
        <v>75</v>
      </c>
      <c r="E163" s="139" t="s">
        <v>2209</v>
      </c>
      <c r="F163" s="139" t="s">
        <v>2210</v>
      </c>
      <c r="I163" s="131"/>
      <c r="J163" s="140">
        <f>BK163</f>
        <v>0</v>
      </c>
      <c r="L163" s="128"/>
      <c r="M163" s="133"/>
      <c r="N163" s="134"/>
      <c r="O163" s="134"/>
      <c r="P163" s="135">
        <f>SUM(P164:P166)</f>
        <v>0</v>
      </c>
      <c r="Q163" s="134"/>
      <c r="R163" s="135">
        <f>SUM(R164:R166)</f>
        <v>0</v>
      </c>
      <c r="S163" s="134"/>
      <c r="T163" s="136">
        <f>SUM(T164:T166)</f>
        <v>0</v>
      </c>
      <c r="AR163" s="129" t="s">
        <v>84</v>
      </c>
      <c r="AT163" s="137" t="s">
        <v>75</v>
      </c>
      <c r="AU163" s="137" t="s">
        <v>84</v>
      </c>
      <c r="AY163" s="129" t="s">
        <v>157</v>
      </c>
      <c r="BK163" s="138">
        <f>SUM(BK164:BK166)</f>
        <v>0</v>
      </c>
    </row>
    <row r="164" spans="1:65" s="2" customFormat="1" ht="21.75" customHeight="1">
      <c r="A164" s="29"/>
      <c r="B164" s="141"/>
      <c r="C164" s="142" t="s">
        <v>223</v>
      </c>
      <c r="D164" s="142" t="s">
        <v>159</v>
      </c>
      <c r="E164" s="143" t="s">
        <v>2227</v>
      </c>
      <c r="F164" s="144" t="s">
        <v>2228</v>
      </c>
      <c r="G164" s="145" t="s">
        <v>168</v>
      </c>
      <c r="H164" s="146">
        <v>65</v>
      </c>
      <c r="I164" s="147"/>
      <c r="J164" s="148">
        <f>ROUND(I164*H164,2)</f>
        <v>0</v>
      </c>
      <c r="K164" s="149"/>
      <c r="L164" s="30"/>
      <c r="M164" s="150" t="s">
        <v>1</v>
      </c>
      <c r="N164" s="151" t="s">
        <v>42</v>
      </c>
      <c r="O164" s="55"/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163</v>
      </c>
      <c r="AT164" s="154" t="s">
        <v>159</v>
      </c>
      <c r="AU164" s="154" t="s">
        <v>164</v>
      </c>
      <c r="AY164" s="14" t="s">
        <v>157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4" t="s">
        <v>164</v>
      </c>
      <c r="BK164" s="155">
        <f>ROUND(I164*H164,2)</f>
        <v>0</v>
      </c>
      <c r="BL164" s="14" t="s">
        <v>163</v>
      </c>
      <c r="BM164" s="154" t="s">
        <v>286</v>
      </c>
    </row>
    <row r="165" spans="1:65" s="2" customFormat="1" ht="16.5" customHeight="1">
      <c r="A165" s="29"/>
      <c r="B165" s="141"/>
      <c r="C165" s="142" t="s">
        <v>227</v>
      </c>
      <c r="D165" s="142" t="s">
        <v>159</v>
      </c>
      <c r="E165" s="143" t="s">
        <v>2213</v>
      </c>
      <c r="F165" s="144" t="s">
        <v>2214</v>
      </c>
      <c r="G165" s="145" t="s">
        <v>162</v>
      </c>
      <c r="H165" s="146">
        <v>25</v>
      </c>
      <c r="I165" s="147"/>
      <c r="J165" s="148">
        <f>ROUND(I165*H165,2)</f>
        <v>0</v>
      </c>
      <c r="K165" s="149"/>
      <c r="L165" s="30"/>
      <c r="M165" s="150" t="s">
        <v>1</v>
      </c>
      <c r="N165" s="151" t="s">
        <v>42</v>
      </c>
      <c r="O165" s="55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163</v>
      </c>
      <c r="AT165" s="154" t="s">
        <v>159</v>
      </c>
      <c r="AU165" s="154" t="s">
        <v>164</v>
      </c>
      <c r="AY165" s="14" t="s">
        <v>157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4" t="s">
        <v>164</v>
      </c>
      <c r="BK165" s="155">
        <f>ROUND(I165*H165,2)</f>
        <v>0</v>
      </c>
      <c r="BL165" s="14" t="s">
        <v>163</v>
      </c>
      <c r="BM165" s="154" t="s">
        <v>295</v>
      </c>
    </row>
    <row r="166" spans="1:65" s="2" customFormat="1" ht="16.5" customHeight="1">
      <c r="A166" s="29"/>
      <c r="B166" s="141"/>
      <c r="C166" s="142" t="s">
        <v>231</v>
      </c>
      <c r="D166" s="142" t="s">
        <v>159</v>
      </c>
      <c r="E166" s="143" t="s">
        <v>2215</v>
      </c>
      <c r="F166" s="144" t="s">
        <v>2216</v>
      </c>
      <c r="G166" s="145" t="s">
        <v>162</v>
      </c>
      <c r="H166" s="146">
        <v>3</v>
      </c>
      <c r="I166" s="147"/>
      <c r="J166" s="148">
        <f>ROUND(I166*H166,2)</f>
        <v>0</v>
      </c>
      <c r="K166" s="149"/>
      <c r="L166" s="30"/>
      <c r="M166" s="150" t="s">
        <v>1</v>
      </c>
      <c r="N166" s="151" t="s">
        <v>42</v>
      </c>
      <c r="O166" s="55"/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163</v>
      </c>
      <c r="AT166" s="154" t="s">
        <v>159</v>
      </c>
      <c r="AU166" s="154" t="s">
        <v>164</v>
      </c>
      <c r="AY166" s="14" t="s">
        <v>157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4" t="s">
        <v>164</v>
      </c>
      <c r="BK166" s="155">
        <f>ROUND(I166*H166,2)</f>
        <v>0</v>
      </c>
      <c r="BL166" s="14" t="s">
        <v>163</v>
      </c>
      <c r="BM166" s="154" t="s">
        <v>303</v>
      </c>
    </row>
    <row r="167" spans="2:63" s="12" customFormat="1" ht="25.9" customHeight="1">
      <c r="B167" s="128"/>
      <c r="D167" s="129" t="s">
        <v>75</v>
      </c>
      <c r="E167" s="130" t="s">
        <v>2229</v>
      </c>
      <c r="F167" s="130" t="s">
        <v>2230</v>
      </c>
      <c r="I167" s="131"/>
      <c r="J167" s="132">
        <f>BK167</f>
        <v>0</v>
      </c>
      <c r="L167" s="128"/>
      <c r="M167" s="133"/>
      <c r="N167" s="134"/>
      <c r="O167" s="134"/>
      <c r="P167" s="135">
        <v>0</v>
      </c>
      <c r="Q167" s="134"/>
      <c r="R167" s="135">
        <v>0</v>
      </c>
      <c r="S167" s="134"/>
      <c r="T167" s="136">
        <v>0</v>
      </c>
      <c r="AR167" s="129" t="s">
        <v>84</v>
      </c>
      <c r="AT167" s="137" t="s">
        <v>75</v>
      </c>
      <c r="AU167" s="137" t="s">
        <v>76</v>
      </c>
      <c r="AY167" s="129" t="s">
        <v>157</v>
      </c>
      <c r="BK167" s="138">
        <v>0</v>
      </c>
    </row>
    <row r="168" spans="2:63" s="12" customFormat="1" ht="25.9" customHeight="1">
      <c r="B168" s="128"/>
      <c r="D168" s="129" t="s">
        <v>75</v>
      </c>
      <c r="E168" s="130" t="s">
        <v>2231</v>
      </c>
      <c r="F168" s="130" t="s">
        <v>2232</v>
      </c>
      <c r="I168" s="131"/>
      <c r="J168" s="132">
        <f>BK168</f>
        <v>0</v>
      </c>
      <c r="L168" s="128"/>
      <c r="M168" s="133"/>
      <c r="N168" s="134"/>
      <c r="O168" s="134"/>
      <c r="P168" s="135">
        <f>P169+SUM(P170:P173)+P175</f>
        <v>0</v>
      </c>
      <c r="Q168" s="134"/>
      <c r="R168" s="135">
        <f>R169+SUM(R170:R173)+R175</f>
        <v>0</v>
      </c>
      <c r="S168" s="134"/>
      <c r="T168" s="136">
        <f>T169+SUM(T170:T173)+T175</f>
        <v>0</v>
      </c>
      <c r="AR168" s="129" t="s">
        <v>84</v>
      </c>
      <c r="AT168" s="137" t="s">
        <v>75</v>
      </c>
      <c r="AU168" s="137" t="s">
        <v>76</v>
      </c>
      <c r="AY168" s="129" t="s">
        <v>157</v>
      </c>
      <c r="BK168" s="138">
        <f>BK169+SUM(BK170:BK173)+BK175</f>
        <v>0</v>
      </c>
    </row>
    <row r="169" spans="1:65" s="2" customFormat="1" ht="16.5" customHeight="1">
      <c r="A169" s="29"/>
      <c r="B169" s="141"/>
      <c r="C169" s="142" t="s">
        <v>235</v>
      </c>
      <c r="D169" s="142" t="s">
        <v>159</v>
      </c>
      <c r="E169" s="143" t="s">
        <v>2233</v>
      </c>
      <c r="F169" s="144" t="s">
        <v>2234</v>
      </c>
      <c r="G169" s="145" t="s">
        <v>306</v>
      </c>
      <c r="H169" s="146">
        <v>1</v>
      </c>
      <c r="I169" s="147"/>
      <c r="J169" s="148">
        <f>ROUND(I169*H169,2)</f>
        <v>0</v>
      </c>
      <c r="K169" s="149"/>
      <c r="L169" s="30"/>
      <c r="M169" s="150" t="s">
        <v>1</v>
      </c>
      <c r="N169" s="151" t="s">
        <v>42</v>
      </c>
      <c r="O169" s="55"/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163</v>
      </c>
      <c r="AT169" s="154" t="s">
        <v>159</v>
      </c>
      <c r="AU169" s="154" t="s">
        <v>84</v>
      </c>
      <c r="AY169" s="14" t="s">
        <v>157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4" t="s">
        <v>164</v>
      </c>
      <c r="BK169" s="155">
        <f>ROUND(I169*H169,2)</f>
        <v>0</v>
      </c>
      <c r="BL169" s="14" t="s">
        <v>163</v>
      </c>
      <c r="BM169" s="154" t="s">
        <v>314</v>
      </c>
    </row>
    <row r="170" spans="1:65" s="2" customFormat="1" ht="16.5" customHeight="1">
      <c r="A170" s="29"/>
      <c r="B170" s="141"/>
      <c r="C170" s="142" t="s">
        <v>239</v>
      </c>
      <c r="D170" s="142" t="s">
        <v>159</v>
      </c>
      <c r="E170" s="143" t="s">
        <v>2235</v>
      </c>
      <c r="F170" s="144" t="s">
        <v>2234</v>
      </c>
      <c r="G170" s="145" t="s">
        <v>306</v>
      </c>
      <c r="H170" s="146">
        <v>16</v>
      </c>
      <c r="I170" s="147"/>
      <c r="J170" s="148">
        <f>ROUND(I170*H170,2)</f>
        <v>0</v>
      </c>
      <c r="K170" s="149"/>
      <c r="L170" s="30"/>
      <c r="M170" s="150" t="s">
        <v>1</v>
      </c>
      <c r="N170" s="151" t="s">
        <v>42</v>
      </c>
      <c r="O170" s="55"/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163</v>
      </c>
      <c r="AT170" s="154" t="s">
        <v>159</v>
      </c>
      <c r="AU170" s="154" t="s">
        <v>84</v>
      </c>
      <c r="AY170" s="14" t="s">
        <v>157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4" t="s">
        <v>164</v>
      </c>
      <c r="BK170" s="155">
        <f>ROUND(I170*H170,2)</f>
        <v>0</v>
      </c>
      <c r="BL170" s="14" t="s">
        <v>163</v>
      </c>
      <c r="BM170" s="154" t="s">
        <v>322</v>
      </c>
    </row>
    <row r="171" spans="1:65" s="2" customFormat="1" ht="16.5" customHeight="1">
      <c r="A171" s="29"/>
      <c r="B171" s="141"/>
      <c r="C171" s="142" t="s">
        <v>7</v>
      </c>
      <c r="D171" s="142" t="s">
        <v>159</v>
      </c>
      <c r="E171" s="143" t="s">
        <v>2196</v>
      </c>
      <c r="F171" s="144" t="s">
        <v>2197</v>
      </c>
      <c r="G171" s="145" t="s">
        <v>306</v>
      </c>
      <c r="H171" s="146">
        <v>6</v>
      </c>
      <c r="I171" s="147"/>
      <c r="J171" s="148">
        <f>ROUND(I171*H171,2)</f>
        <v>0</v>
      </c>
      <c r="K171" s="149"/>
      <c r="L171" s="30"/>
      <c r="M171" s="150" t="s">
        <v>1</v>
      </c>
      <c r="N171" s="151" t="s">
        <v>42</v>
      </c>
      <c r="O171" s="55"/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163</v>
      </c>
      <c r="AT171" s="154" t="s">
        <v>159</v>
      </c>
      <c r="AU171" s="154" t="s">
        <v>84</v>
      </c>
      <c r="AY171" s="14" t="s">
        <v>157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4" t="s">
        <v>164</v>
      </c>
      <c r="BK171" s="155">
        <f>ROUND(I171*H171,2)</f>
        <v>0</v>
      </c>
      <c r="BL171" s="14" t="s">
        <v>163</v>
      </c>
      <c r="BM171" s="154" t="s">
        <v>336</v>
      </c>
    </row>
    <row r="172" spans="1:65" s="2" customFormat="1" ht="16.5" customHeight="1">
      <c r="A172" s="29"/>
      <c r="B172" s="141"/>
      <c r="C172" s="142" t="s">
        <v>246</v>
      </c>
      <c r="D172" s="142" t="s">
        <v>159</v>
      </c>
      <c r="E172" s="143" t="s">
        <v>2236</v>
      </c>
      <c r="F172" s="144" t="s">
        <v>2203</v>
      </c>
      <c r="G172" s="145" t="s">
        <v>306</v>
      </c>
      <c r="H172" s="146">
        <v>1</v>
      </c>
      <c r="I172" s="147"/>
      <c r="J172" s="148">
        <f>ROUND(I172*H172,2)</f>
        <v>0</v>
      </c>
      <c r="K172" s="149"/>
      <c r="L172" s="30"/>
      <c r="M172" s="150" t="s">
        <v>1</v>
      </c>
      <c r="N172" s="151" t="s">
        <v>42</v>
      </c>
      <c r="O172" s="55"/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163</v>
      </c>
      <c r="AT172" s="154" t="s">
        <v>159</v>
      </c>
      <c r="AU172" s="154" t="s">
        <v>84</v>
      </c>
      <c r="AY172" s="14" t="s">
        <v>157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4" t="s">
        <v>164</v>
      </c>
      <c r="BK172" s="155">
        <f>ROUND(I172*H172,2)</f>
        <v>0</v>
      </c>
      <c r="BL172" s="14" t="s">
        <v>163</v>
      </c>
      <c r="BM172" s="154" t="s">
        <v>346</v>
      </c>
    </row>
    <row r="173" spans="2:63" s="12" customFormat="1" ht="22.9" customHeight="1">
      <c r="B173" s="128"/>
      <c r="D173" s="129" t="s">
        <v>75</v>
      </c>
      <c r="E173" s="139" t="s">
        <v>2055</v>
      </c>
      <c r="F173" s="139" t="s">
        <v>2204</v>
      </c>
      <c r="I173" s="131"/>
      <c r="J173" s="140">
        <f>BK173</f>
        <v>0</v>
      </c>
      <c r="L173" s="128"/>
      <c r="M173" s="133"/>
      <c r="N173" s="134"/>
      <c r="O173" s="134"/>
      <c r="P173" s="135">
        <f>P174</f>
        <v>0</v>
      </c>
      <c r="Q173" s="134"/>
      <c r="R173" s="135">
        <f>R174</f>
        <v>0</v>
      </c>
      <c r="S173" s="134"/>
      <c r="T173" s="136">
        <f>T174</f>
        <v>0</v>
      </c>
      <c r="AR173" s="129" t="s">
        <v>84</v>
      </c>
      <c r="AT173" s="137" t="s">
        <v>75</v>
      </c>
      <c r="AU173" s="137" t="s">
        <v>84</v>
      </c>
      <c r="AY173" s="129" t="s">
        <v>157</v>
      </c>
      <c r="BK173" s="138">
        <f>BK174</f>
        <v>0</v>
      </c>
    </row>
    <row r="174" spans="1:65" s="2" customFormat="1" ht="16.5" customHeight="1">
      <c r="A174" s="29"/>
      <c r="B174" s="141"/>
      <c r="C174" s="142" t="s">
        <v>250</v>
      </c>
      <c r="D174" s="142" t="s">
        <v>159</v>
      </c>
      <c r="E174" s="143" t="s">
        <v>2237</v>
      </c>
      <c r="F174" s="144" t="s">
        <v>2238</v>
      </c>
      <c r="G174" s="145" t="s">
        <v>168</v>
      </c>
      <c r="H174" s="146">
        <v>24</v>
      </c>
      <c r="I174" s="147"/>
      <c r="J174" s="148">
        <f>ROUND(I174*H174,2)</f>
        <v>0</v>
      </c>
      <c r="K174" s="149"/>
      <c r="L174" s="30"/>
      <c r="M174" s="150" t="s">
        <v>1</v>
      </c>
      <c r="N174" s="151" t="s">
        <v>42</v>
      </c>
      <c r="O174" s="55"/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163</v>
      </c>
      <c r="AT174" s="154" t="s">
        <v>159</v>
      </c>
      <c r="AU174" s="154" t="s">
        <v>164</v>
      </c>
      <c r="AY174" s="14" t="s">
        <v>157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4" t="s">
        <v>164</v>
      </c>
      <c r="BK174" s="155">
        <f>ROUND(I174*H174,2)</f>
        <v>0</v>
      </c>
      <c r="BL174" s="14" t="s">
        <v>163</v>
      </c>
      <c r="BM174" s="154" t="s">
        <v>354</v>
      </c>
    </row>
    <row r="175" spans="2:63" s="12" customFormat="1" ht="22.9" customHeight="1">
      <c r="B175" s="128"/>
      <c r="D175" s="129" t="s">
        <v>75</v>
      </c>
      <c r="E175" s="139" t="s">
        <v>2209</v>
      </c>
      <c r="F175" s="139" t="s">
        <v>2210</v>
      </c>
      <c r="I175" s="131"/>
      <c r="J175" s="140">
        <f>BK175</f>
        <v>0</v>
      </c>
      <c r="L175" s="128"/>
      <c r="M175" s="133"/>
      <c r="N175" s="134"/>
      <c r="O175" s="134"/>
      <c r="P175" s="135">
        <f>SUM(P176:P178)</f>
        <v>0</v>
      </c>
      <c r="Q175" s="134"/>
      <c r="R175" s="135">
        <f>SUM(R176:R178)</f>
        <v>0</v>
      </c>
      <c r="S175" s="134"/>
      <c r="T175" s="136">
        <f>SUM(T176:T178)</f>
        <v>0</v>
      </c>
      <c r="AR175" s="129" t="s">
        <v>84</v>
      </c>
      <c r="AT175" s="137" t="s">
        <v>75</v>
      </c>
      <c r="AU175" s="137" t="s">
        <v>84</v>
      </c>
      <c r="AY175" s="129" t="s">
        <v>157</v>
      </c>
      <c r="BK175" s="138">
        <f>SUM(BK176:BK178)</f>
        <v>0</v>
      </c>
    </row>
    <row r="176" spans="1:65" s="2" customFormat="1" ht="21.75" customHeight="1">
      <c r="A176" s="29"/>
      <c r="B176" s="141"/>
      <c r="C176" s="142" t="s">
        <v>254</v>
      </c>
      <c r="D176" s="142" t="s">
        <v>159</v>
      </c>
      <c r="E176" s="143" t="s">
        <v>2239</v>
      </c>
      <c r="F176" s="144" t="s">
        <v>2240</v>
      </c>
      <c r="G176" s="145" t="s">
        <v>168</v>
      </c>
      <c r="H176" s="146">
        <v>55</v>
      </c>
      <c r="I176" s="147"/>
      <c r="J176" s="148">
        <f>ROUND(I176*H176,2)</f>
        <v>0</v>
      </c>
      <c r="K176" s="149"/>
      <c r="L176" s="30"/>
      <c r="M176" s="150" t="s">
        <v>1</v>
      </c>
      <c r="N176" s="151" t="s">
        <v>42</v>
      </c>
      <c r="O176" s="55"/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163</v>
      </c>
      <c r="AT176" s="154" t="s">
        <v>159</v>
      </c>
      <c r="AU176" s="154" t="s">
        <v>164</v>
      </c>
      <c r="AY176" s="14" t="s">
        <v>157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4" t="s">
        <v>164</v>
      </c>
      <c r="BK176" s="155">
        <f>ROUND(I176*H176,2)</f>
        <v>0</v>
      </c>
      <c r="BL176" s="14" t="s">
        <v>163</v>
      </c>
      <c r="BM176" s="154" t="s">
        <v>365</v>
      </c>
    </row>
    <row r="177" spans="1:65" s="2" customFormat="1" ht="16.5" customHeight="1">
      <c r="A177" s="29"/>
      <c r="B177" s="141"/>
      <c r="C177" s="142" t="s">
        <v>258</v>
      </c>
      <c r="D177" s="142" t="s">
        <v>159</v>
      </c>
      <c r="E177" s="143" t="s">
        <v>2213</v>
      </c>
      <c r="F177" s="144" t="s">
        <v>2214</v>
      </c>
      <c r="G177" s="145" t="s">
        <v>162</v>
      </c>
      <c r="H177" s="146">
        <v>10</v>
      </c>
      <c r="I177" s="147"/>
      <c r="J177" s="148">
        <f>ROUND(I177*H177,2)</f>
        <v>0</v>
      </c>
      <c r="K177" s="149"/>
      <c r="L177" s="30"/>
      <c r="M177" s="150" t="s">
        <v>1</v>
      </c>
      <c r="N177" s="151" t="s">
        <v>42</v>
      </c>
      <c r="O177" s="55"/>
      <c r="P177" s="152">
        <f>O177*H177</f>
        <v>0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163</v>
      </c>
      <c r="AT177" s="154" t="s">
        <v>159</v>
      </c>
      <c r="AU177" s="154" t="s">
        <v>164</v>
      </c>
      <c r="AY177" s="14" t="s">
        <v>157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4" t="s">
        <v>164</v>
      </c>
      <c r="BK177" s="155">
        <f>ROUND(I177*H177,2)</f>
        <v>0</v>
      </c>
      <c r="BL177" s="14" t="s">
        <v>163</v>
      </c>
      <c r="BM177" s="154" t="s">
        <v>375</v>
      </c>
    </row>
    <row r="178" spans="1:65" s="2" customFormat="1" ht="16.5" customHeight="1">
      <c r="A178" s="29"/>
      <c r="B178" s="141"/>
      <c r="C178" s="142" t="s">
        <v>262</v>
      </c>
      <c r="D178" s="142" t="s">
        <v>159</v>
      </c>
      <c r="E178" s="143" t="s">
        <v>2215</v>
      </c>
      <c r="F178" s="144" t="s">
        <v>2216</v>
      </c>
      <c r="G178" s="145" t="s">
        <v>162</v>
      </c>
      <c r="H178" s="146">
        <v>1</v>
      </c>
      <c r="I178" s="147"/>
      <c r="J178" s="148">
        <f>ROUND(I178*H178,2)</f>
        <v>0</v>
      </c>
      <c r="K178" s="149"/>
      <c r="L178" s="30"/>
      <c r="M178" s="150" t="s">
        <v>1</v>
      </c>
      <c r="N178" s="151" t="s">
        <v>42</v>
      </c>
      <c r="O178" s="55"/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163</v>
      </c>
      <c r="AT178" s="154" t="s">
        <v>159</v>
      </c>
      <c r="AU178" s="154" t="s">
        <v>164</v>
      </c>
      <c r="AY178" s="14" t="s">
        <v>157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4" t="s">
        <v>164</v>
      </c>
      <c r="BK178" s="155">
        <f>ROUND(I178*H178,2)</f>
        <v>0</v>
      </c>
      <c r="BL178" s="14" t="s">
        <v>163</v>
      </c>
      <c r="BM178" s="154" t="s">
        <v>385</v>
      </c>
    </row>
    <row r="179" spans="2:63" s="12" customFormat="1" ht="25.9" customHeight="1">
      <c r="B179" s="128"/>
      <c r="D179" s="129" t="s">
        <v>75</v>
      </c>
      <c r="E179" s="130" t="s">
        <v>2241</v>
      </c>
      <c r="F179" s="130" t="s">
        <v>2242</v>
      </c>
      <c r="I179" s="131"/>
      <c r="J179" s="132">
        <f>BK179</f>
        <v>0</v>
      </c>
      <c r="L179" s="128"/>
      <c r="M179" s="133"/>
      <c r="N179" s="134"/>
      <c r="O179" s="134"/>
      <c r="P179" s="135">
        <v>0</v>
      </c>
      <c r="Q179" s="134"/>
      <c r="R179" s="135">
        <v>0</v>
      </c>
      <c r="S179" s="134"/>
      <c r="T179" s="136">
        <v>0</v>
      </c>
      <c r="AR179" s="129" t="s">
        <v>84</v>
      </c>
      <c r="AT179" s="137" t="s">
        <v>75</v>
      </c>
      <c r="AU179" s="137" t="s">
        <v>76</v>
      </c>
      <c r="AY179" s="129" t="s">
        <v>157</v>
      </c>
      <c r="BK179" s="138">
        <v>0</v>
      </c>
    </row>
    <row r="180" spans="2:63" s="12" customFormat="1" ht="25.9" customHeight="1">
      <c r="B180" s="128"/>
      <c r="D180" s="129" t="s">
        <v>75</v>
      </c>
      <c r="E180" s="130" t="s">
        <v>2049</v>
      </c>
      <c r="F180" s="130" t="s">
        <v>2243</v>
      </c>
      <c r="I180" s="131"/>
      <c r="J180" s="132">
        <f>BK180</f>
        <v>0</v>
      </c>
      <c r="L180" s="128"/>
      <c r="M180" s="133"/>
      <c r="N180" s="134"/>
      <c r="O180" s="134"/>
      <c r="P180" s="135">
        <f>SUM(P181:P184)</f>
        <v>0</v>
      </c>
      <c r="Q180" s="134"/>
      <c r="R180" s="135">
        <f>SUM(R181:R184)</f>
        <v>0</v>
      </c>
      <c r="S180" s="134"/>
      <c r="T180" s="136">
        <f>SUM(T181:T184)</f>
        <v>0</v>
      </c>
      <c r="AR180" s="129" t="s">
        <v>84</v>
      </c>
      <c r="AT180" s="137" t="s">
        <v>75</v>
      </c>
      <c r="AU180" s="137" t="s">
        <v>76</v>
      </c>
      <c r="AY180" s="129" t="s">
        <v>157</v>
      </c>
      <c r="BK180" s="138">
        <f>SUM(BK181:BK184)</f>
        <v>0</v>
      </c>
    </row>
    <row r="181" spans="1:65" s="2" customFormat="1" ht="16.5" customHeight="1">
      <c r="A181" s="29"/>
      <c r="B181" s="141"/>
      <c r="C181" s="142" t="s">
        <v>266</v>
      </c>
      <c r="D181" s="142" t="s">
        <v>159</v>
      </c>
      <c r="E181" s="143" t="s">
        <v>2244</v>
      </c>
      <c r="F181" s="144" t="s">
        <v>2245</v>
      </c>
      <c r="G181" s="145" t="s">
        <v>306</v>
      </c>
      <c r="H181" s="146">
        <v>1</v>
      </c>
      <c r="I181" s="147"/>
      <c r="J181" s="148">
        <f>ROUND(I181*H181,2)</f>
        <v>0</v>
      </c>
      <c r="K181" s="149"/>
      <c r="L181" s="30"/>
      <c r="M181" s="150" t="s">
        <v>1</v>
      </c>
      <c r="N181" s="151" t="s">
        <v>42</v>
      </c>
      <c r="O181" s="55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163</v>
      </c>
      <c r="AT181" s="154" t="s">
        <v>159</v>
      </c>
      <c r="AU181" s="154" t="s">
        <v>84</v>
      </c>
      <c r="AY181" s="14" t="s">
        <v>157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4" t="s">
        <v>164</v>
      </c>
      <c r="BK181" s="155">
        <f>ROUND(I181*H181,2)</f>
        <v>0</v>
      </c>
      <c r="BL181" s="14" t="s">
        <v>163</v>
      </c>
      <c r="BM181" s="154" t="s">
        <v>393</v>
      </c>
    </row>
    <row r="182" spans="1:65" s="2" customFormat="1" ht="16.5" customHeight="1">
      <c r="A182" s="29"/>
      <c r="B182" s="141"/>
      <c r="C182" s="142" t="s">
        <v>270</v>
      </c>
      <c r="D182" s="142" t="s">
        <v>159</v>
      </c>
      <c r="E182" s="143" t="s">
        <v>2246</v>
      </c>
      <c r="F182" s="144" t="s">
        <v>2247</v>
      </c>
      <c r="G182" s="145" t="s">
        <v>306</v>
      </c>
      <c r="H182" s="146">
        <v>1</v>
      </c>
      <c r="I182" s="147"/>
      <c r="J182" s="148">
        <f>ROUND(I182*H182,2)</f>
        <v>0</v>
      </c>
      <c r="K182" s="149"/>
      <c r="L182" s="30"/>
      <c r="M182" s="150" t="s">
        <v>1</v>
      </c>
      <c r="N182" s="151" t="s">
        <v>42</v>
      </c>
      <c r="O182" s="55"/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163</v>
      </c>
      <c r="AT182" s="154" t="s">
        <v>159</v>
      </c>
      <c r="AU182" s="154" t="s">
        <v>84</v>
      </c>
      <c r="AY182" s="14" t="s">
        <v>157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4" t="s">
        <v>164</v>
      </c>
      <c r="BK182" s="155">
        <f>ROUND(I182*H182,2)</f>
        <v>0</v>
      </c>
      <c r="BL182" s="14" t="s">
        <v>163</v>
      </c>
      <c r="BM182" s="154" t="s">
        <v>401</v>
      </c>
    </row>
    <row r="183" spans="1:65" s="2" customFormat="1" ht="16.5" customHeight="1">
      <c r="A183" s="29"/>
      <c r="B183" s="141"/>
      <c r="C183" s="142" t="s">
        <v>274</v>
      </c>
      <c r="D183" s="142" t="s">
        <v>159</v>
      </c>
      <c r="E183" s="143" t="s">
        <v>2248</v>
      </c>
      <c r="F183" s="144" t="s">
        <v>2249</v>
      </c>
      <c r="G183" s="145" t="s">
        <v>168</v>
      </c>
      <c r="H183" s="146">
        <v>20</v>
      </c>
      <c r="I183" s="147"/>
      <c r="J183" s="148">
        <f>ROUND(I183*H183,2)</f>
        <v>0</v>
      </c>
      <c r="K183" s="149"/>
      <c r="L183" s="30"/>
      <c r="M183" s="150" t="s">
        <v>1</v>
      </c>
      <c r="N183" s="151" t="s">
        <v>42</v>
      </c>
      <c r="O183" s="55"/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3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163</v>
      </c>
      <c r="AT183" s="154" t="s">
        <v>159</v>
      </c>
      <c r="AU183" s="154" t="s">
        <v>84</v>
      </c>
      <c r="AY183" s="14" t="s">
        <v>157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4" t="s">
        <v>164</v>
      </c>
      <c r="BK183" s="155">
        <f>ROUND(I183*H183,2)</f>
        <v>0</v>
      </c>
      <c r="BL183" s="14" t="s">
        <v>163</v>
      </c>
      <c r="BM183" s="154" t="s">
        <v>409</v>
      </c>
    </row>
    <row r="184" spans="1:65" s="2" customFormat="1" ht="16.5" customHeight="1">
      <c r="A184" s="29"/>
      <c r="B184" s="141"/>
      <c r="C184" s="142" t="s">
        <v>278</v>
      </c>
      <c r="D184" s="142" t="s">
        <v>159</v>
      </c>
      <c r="E184" s="143" t="s">
        <v>2250</v>
      </c>
      <c r="F184" s="144" t="s">
        <v>2251</v>
      </c>
      <c r="G184" s="145" t="s">
        <v>2252</v>
      </c>
      <c r="H184" s="146">
        <v>2</v>
      </c>
      <c r="I184" s="147"/>
      <c r="J184" s="148">
        <f>ROUND(I184*H184,2)</f>
        <v>0</v>
      </c>
      <c r="K184" s="149"/>
      <c r="L184" s="30"/>
      <c r="M184" s="150" t="s">
        <v>1</v>
      </c>
      <c r="N184" s="151" t="s">
        <v>42</v>
      </c>
      <c r="O184" s="55"/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163</v>
      </c>
      <c r="AT184" s="154" t="s">
        <v>159</v>
      </c>
      <c r="AU184" s="154" t="s">
        <v>84</v>
      </c>
      <c r="AY184" s="14" t="s">
        <v>157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4" t="s">
        <v>164</v>
      </c>
      <c r="BK184" s="155">
        <f>ROUND(I184*H184,2)</f>
        <v>0</v>
      </c>
      <c r="BL184" s="14" t="s">
        <v>163</v>
      </c>
      <c r="BM184" s="154" t="s">
        <v>419</v>
      </c>
    </row>
    <row r="185" spans="2:63" s="12" customFormat="1" ht="25.9" customHeight="1">
      <c r="B185" s="128"/>
      <c r="D185" s="129" t="s">
        <v>75</v>
      </c>
      <c r="E185" s="130" t="s">
        <v>2253</v>
      </c>
      <c r="F185" s="130" t="s">
        <v>2254</v>
      </c>
      <c r="I185" s="131"/>
      <c r="J185" s="132">
        <f>BK185</f>
        <v>0</v>
      </c>
      <c r="L185" s="128"/>
      <c r="M185" s="133"/>
      <c r="N185" s="134"/>
      <c r="O185" s="134"/>
      <c r="P185" s="135">
        <v>0</v>
      </c>
      <c r="Q185" s="134"/>
      <c r="R185" s="135">
        <v>0</v>
      </c>
      <c r="S185" s="134"/>
      <c r="T185" s="136">
        <v>0</v>
      </c>
      <c r="AR185" s="129" t="s">
        <v>84</v>
      </c>
      <c r="AT185" s="137" t="s">
        <v>75</v>
      </c>
      <c r="AU185" s="137" t="s">
        <v>76</v>
      </c>
      <c r="AY185" s="129" t="s">
        <v>157</v>
      </c>
      <c r="BK185" s="138">
        <v>0</v>
      </c>
    </row>
    <row r="186" spans="2:63" s="12" customFormat="1" ht="25.9" customHeight="1">
      <c r="B186" s="128"/>
      <c r="D186" s="129" t="s">
        <v>75</v>
      </c>
      <c r="E186" s="130" t="s">
        <v>2255</v>
      </c>
      <c r="F186" s="130" t="s">
        <v>2256</v>
      </c>
      <c r="I186" s="131"/>
      <c r="J186" s="132">
        <f>BK186</f>
        <v>0</v>
      </c>
      <c r="L186" s="128"/>
      <c r="M186" s="133"/>
      <c r="N186" s="134"/>
      <c r="O186" s="134"/>
      <c r="P186" s="135">
        <f>P187+SUM(P188:P193)+P195</f>
        <v>0</v>
      </c>
      <c r="Q186" s="134"/>
      <c r="R186" s="135">
        <f>R187+SUM(R188:R193)+R195</f>
        <v>0</v>
      </c>
      <c r="S186" s="134"/>
      <c r="T186" s="136">
        <f>T187+SUM(T188:T193)+T195</f>
        <v>0</v>
      </c>
      <c r="AR186" s="129" t="s">
        <v>84</v>
      </c>
      <c r="AT186" s="137" t="s">
        <v>75</v>
      </c>
      <c r="AU186" s="137" t="s">
        <v>76</v>
      </c>
      <c r="AY186" s="129" t="s">
        <v>157</v>
      </c>
      <c r="BK186" s="138">
        <f>BK187+SUM(BK188:BK193)+BK195</f>
        <v>0</v>
      </c>
    </row>
    <row r="187" spans="1:65" s="2" customFormat="1" ht="16.5" customHeight="1">
      <c r="A187" s="29"/>
      <c r="B187" s="141"/>
      <c r="C187" s="142" t="s">
        <v>282</v>
      </c>
      <c r="D187" s="142" t="s">
        <v>159</v>
      </c>
      <c r="E187" s="143" t="s">
        <v>2257</v>
      </c>
      <c r="F187" s="144" t="s">
        <v>2258</v>
      </c>
      <c r="G187" s="145" t="s">
        <v>306</v>
      </c>
      <c r="H187" s="146">
        <v>1</v>
      </c>
      <c r="I187" s="147"/>
      <c r="J187" s="148">
        <f aca="true" t="shared" si="10" ref="J187:J192">ROUND(I187*H187,2)</f>
        <v>0</v>
      </c>
      <c r="K187" s="149"/>
      <c r="L187" s="30"/>
      <c r="M187" s="150" t="s">
        <v>1</v>
      </c>
      <c r="N187" s="151" t="s">
        <v>42</v>
      </c>
      <c r="O187" s="55"/>
      <c r="P187" s="152">
        <f aca="true" t="shared" si="11" ref="P187:P192">O187*H187</f>
        <v>0</v>
      </c>
      <c r="Q187" s="152">
        <v>0</v>
      </c>
      <c r="R187" s="152">
        <f aca="true" t="shared" si="12" ref="R187:R192">Q187*H187</f>
        <v>0</v>
      </c>
      <c r="S187" s="152">
        <v>0</v>
      </c>
      <c r="T187" s="153">
        <f aca="true" t="shared" si="13" ref="T187:T192"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163</v>
      </c>
      <c r="AT187" s="154" t="s">
        <v>159</v>
      </c>
      <c r="AU187" s="154" t="s">
        <v>84</v>
      </c>
      <c r="AY187" s="14" t="s">
        <v>157</v>
      </c>
      <c r="BE187" s="155">
        <f aca="true" t="shared" si="14" ref="BE187:BE192">IF(N187="základní",J187,0)</f>
        <v>0</v>
      </c>
      <c r="BF187" s="155">
        <f aca="true" t="shared" si="15" ref="BF187:BF192">IF(N187="snížená",J187,0)</f>
        <v>0</v>
      </c>
      <c r="BG187" s="155">
        <f aca="true" t="shared" si="16" ref="BG187:BG192">IF(N187="zákl. přenesená",J187,0)</f>
        <v>0</v>
      </c>
      <c r="BH187" s="155">
        <f aca="true" t="shared" si="17" ref="BH187:BH192">IF(N187="sníž. přenesená",J187,0)</f>
        <v>0</v>
      </c>
      <c r="BI187" s="155">
        <f aca="true" t="shared" si="18" ref="BI187:BI192">IF(N187="nulová",J187,0)</f>
        <v>0</v>
      </c>
      <c r="BJ187" s="14" t="s">
        <v>164</v>
      </c>
      <c r="BK187" s="155">
        <f aca="true" t="shared" si="19" ref="BK187:BK192">ROUND(I187*H187,2)</f>
        <v>0</v>
      </c>
      <c r="BL187" s="14" t="s">
        <v>163</v>
      </c>
      <c r="BM187" s="154" t="s">
        <v>429</v>
      </c>
    </row>
    <row r="188" spans="1:65" s="2" customFormat="1" ht="16.5" customHeight="1">
      <c r="A188" s="29"/>
      <c r="B188" s="141"/>
      <c r="C188" s="142" t="s">
        <v>286</v>
      </c>
      <c r="D188" s="142" t="s">
        <v>159</v>
      </c>
      <c r="E188" s="143" t="s">
        <v>2259</v>
      </c>
      <c r="F188" s="144" t="s">
        <v>2260</v>
      </c>
      <c r="G188" s="145" t="s">
        <v>306</v>
      </c>
      <c r="H188" s="146">
        <v>1</v>
      </c>
      <c r="I188" s="147"/>
      <c r="J188" s="148">
        <f t="shared" si="10"/>
        <v>0</v>
      </c>
      <c r="K188" s="149"/>
      <c r="L188" s="30"/>
      <c r="M188" s="150" t="s">
        <v>1</v>
      </c>
      <c r="N188" s="151" t="s">
        <v>42</v>
      </c>
      <c r="O188" s="55"/>
      <c r="P188" s="152">
        <f t="shared" si="11"/>
        <v>0</v>
      </c>
      <c r="Q188" s="152">
        <v>0</v>
      </c>
      <c r="R188" s="152">
        <f t="shared" si="12"/>
        <v>0</v>
      </c>
      <c r="S188" s="152">
        <v>0</v>
      </c>
      <c r="T188" s="153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163</v>
      </c>
      <c r="AT188" s="154" t="s">
        <v>159</v>
      </c>
      <c r="AU188" s="154" t="s">
        <v>84</v>
      </c>
      <c r="AY188" s="14" t="s">
        <v>157</v>
      </c>
      <c r="BE188" s="155">
        <f t="shared" si="14"/>
        <v>0</v>
      </c>
      <c r="BF188" s="155">
        <f t="shared" si="15"/>
        <v>0</v>
      </c>
      <c r="BG188" s="155">
        <f t="shared" si="16"/>
        <v>0</v>
      </c>
      <c r="BH188" s="155">
        <f t="shared" si="17"/>
        <v>0</v>
      </c>
      <c r="BI188" s="155">
        <f t="shared" si="18"/>
        <v>0</v>
      </c>
      <c r="BJ188" s="14" t="s">
        <v>164</v>
      </c>
      <c r="BK188" s="155">
        <f t="shared" si="19"/>
        <v>0</v>
      </c>
      <c r="BL188" s="14" t="s">
        <v>163</v>
      </c>
      <c r="BM188" s="154" t="s">
        <v>437</v>
      </c>
    </row>
    <row r="189" spans="1:65" s="2" customFormat="1" ht="16.5" customHeight="1">
      <c r="A189" s="29"/>
      <c r="B189" s="141"/>
      <c r="C189" s="142" t="s">
        <v>291</v>
      </c>
      <c r="D189" s="142" t="s">
        <v>159</v>
      </c>
      <c r="E189" s="143" t="s">
        <v>2261</v>
      </c>
      <c r="F189" s="144" t="s">
        <v>2262</v>
      </c>
      <c r="G189" s="145" t="s">
        <v>306</v>
      </c>
      <c r="H189" s="146">
        <v>1</v>
      </c>
      <c r="I189" s="147"/>
      <c r="J189" s="148">
        <f t="shared" si="10"/>
        <v>0</v>
      </c>
      <c r="K189" s="149"/>
      <c r="L189" s="30"/>
      <c r="M189" s="150" t="s">
        <v>1</v>
      </c>
      <c r="N189" s="151" t="s">
        <v>42</v>
      </c>
      <c r="O189" s="55"/>
      <c r="P189" s="152">
        <f t="shared" si="11"/>
        <v>0</v>
      </c>
      <c r="Q189" s="152">
        <v>0</v>
      </c>
      <c r="R189" s="152">
        <f t="shared" si="12"/>
        <v>0</v>
      </c>
      <c r="S189" s="152">
        <v>0</v>
      </c>
      <c r="T189" s="153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163</v>
      </c>
      <c r="AT189" s="154" t="s">
        <v>159</v>
      </c>
      <c r="AU189" s="154" t="s">
        <v>84</v>
      </c>
      <c r="AY189" s="14" t="s">
        <v>157</v>
      </c>
      <c r="BE189" s="155">
        <f t="shared" si="14"/>
        <v>0</v>
      </c>
      <c r="BF189" s="155">
        <f t="shared" si="15"/>
        <v>0</v>
      </c>
      <c r="BG189" s="155">
        <f t="shared" si="16"/>
        <v>0</v>
      </c>
      <c r="BH189" s="155">
        <f t="shared" si="17"/>
        <v>0</v>
      </c>
      <c r="BI189" s="155">
        <f t="shared" si="18"/>
        <v>0</v>
      </c>
      <c r="BJ189" s="14" t="s">
        <v>164</v>
      </c>
      <c r="BK189" s="155">
        <f t="shared" si="19"/>
        <v>0</v>
      </c>
      <c r="BL189" s="14" t="s">
        <v>163</v>
      </c>
      <c r="BM189" s="154" t="s">
        <v>445</v>
      </c>
    </row>
    <row r="190" spans="1:65" s="2" customFormat="1" ht="16.5" customHeight="1">
      <c r="A190" s="29"/>
      <c r="B190" s="141"/>
      <c r="C190" s="142" t="s">
        <v>295</v>
      </c>
      <c r="D190" s="142" t="s">
        <v>159</v>
      </c>
      <c r="E190" s="143" t="s">
        <v>2263</v>
      </c>
      <c r="F190" s="144" t="s">
        <v>2264</v>
      </c>
      <c r="G190" s="145" t="s">
        <v>306</v>
      </c>
      <c r="H190" s="146">
        <v>1</v>
      </c>
      <c r="I190" s="147"/>
      <c r="J190" s="148">
        <f t="shared" si="10"/>
        <v>0</v>
      </c>
      <c r="K190" s="149"/>
      <c r="L190" s="30"/>
      <c r="M190" s="150" t="s">
        <v>1</v>
      </c>
      <c r="N190" s="151" t="s">
        <v>42</v>
      </c>
      <c r="O190" s="55"/>
      <c r="P190" s="152">
        <f t="shared" si="11"/>
        <v>0</v>
      </c>
      <c r="Q190" s="152">
        <v>0</v>
      </c>
      <c r="R190" s="152">
        <f t="shared" si="12"/>
        <v>0</v>
      </c>
      <c r="S190" s="152">
        <v>0</v>
      </c>
      <c r="T190" s="153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163</v>
      </c>
      <c r="AT190" s="154" t="s">
        <v>159</v>
      </c>
      <c r="AU190" s="154" t="s">
        <v>84</v>
      </c>
      <c r="AY190" s="14" t="s">
        <v>157</v>
      </c>
      <c r="BE190" s="155">
        <f t="shared" si="14"/>
        <v>0</v>
      </c>
      <c r="BF190" s="155">
        <f t="shared" si="15"/>
        <v>0</v>
      </c>
      <c r="BG190" s="155">
        <f t="shared" si="16"/>
        <v>0</v>
      </c>
      <c r="BH190" s="155">
        <f t="shared" si="17"/>
        <v>0</v>
      </c>
      <c r="BI190" s="155">
        <f t="shared" si="18"/>
        <v>0</v>
      </c>
      <c r="BJ190" s="14" t="s">
        <v>164</v>
      </c>
      <c r="BK190" s="155">
        <f t="shared" si="19"/>
        <v>0</v>
      </c>
      <c r="BL190" s="14" t="s">
        <v>163</v>
      </c>
      <c r="BM190" s="154" t="s">
        <v>453</v>
      </c>
    </row>
    <row r="191" spans="1:65" s="2" customFormat="1" ht="21.75" customHeight="1">
      <c r="A191" s="29"/>
      <c r="B191" s="141"/>
      <c r="C191" s="142" t="s">
        <v>299</v>
      </c>
      <c r="D191" s="142" t="s">
        <v>159</v>
      </c>
      <c r="E191" s="143" t="s">
        <v>2265</v>
      </c>
      <c r="F191" s="144" t="s">
        <v>2266</v>
      </c>
      <c r="G191" s="145" t="s">
        <v>306</v>
      </c>
      <c r="H191" s="146">
        <v>1</v>
      </c>
      <c r="I191" s="147"/>
      <c r="J191" s="148">
        <f t="shared" si="10"/>
        <v>0</v>
      </c>
      <c r="K191" s="149"/>
      <c r="L191" s="30"/>
      <c r="M191" s="150" t="s">
        <v>1</v>
      </c>
      <c r="N191" s="151" t="s">
        <v>42</v>
      </c>
      <c r="O191" s="55"/>
      <c r="P191" s="152">
        <f t="shared" si="11"/>
        <v>0</v>
      </c>
      <c r="Q191" s="152">
        <v>0</v>
      </c>
      <c r="R191" s="152">
        <f t="shared" si="12"/>
        <v>0</v>
      </c>
      <c r="S191" s="152">
        <v>0</v>
      </c>
      <c r="T191" s="153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163</v>
      </c>
      <c r="AT191" s="154" t="s">
        <v>159</v>
      </c>
      <c r="AU191" s="154" t="s">
        <v>84</v>
      </c>
      <c r="AY191" s="14" t="s">
        <v>157</v>
      </c>
      <c r="BE191" s="155">
        <f t="shared" si="14"/>
        <v>0</v>
      </c>
      <c r="BF191" s="155">
        <f t="shared" si="15"/>
        <v>0</v>
      </c>
      <c r="BG191" s="155">
        <f t="shared" si="16"/>
        <v>0</v>
      </c>
      <c r="BH191" s="155">
        <f t="shared" si="17"/>
        <v>0</v>
      </c>
      <c r="BI191" s="155">
        <f t="shared" si="18"/>
        <v>0</v>
      </c>
      <c r="BJ191" s="14" t="s">
        <v>164</v>
      </c>
      <c r="BK191" s="155">
        <f t="shared" si="19"/>
        <v>0</v>
      </c>
      <c r="BL191" s="14" t="s">
        <v>163</v>
      </c>
      <c r="BM191" s="154" t="s">
        <v>461</v>
      </c>
    </row>
    <row r="192" spans="1:65" s="2" customFormat="1" ht="16.5" customHeight="1">
      <c r="A192" s="29"/>
      <c r="B192" s="141"/>
      <c r="C192" s="142" t="s">
        <v>303</v>
      </c>
      <c r="D192" s="142" t="s">
        <v>159</v>
      </c>
      <c r="E192" s="143" t="s">
        <v>2267</v>
      </c>
      <c r="F192" s="144" t="s">
        <v>2268</v>
      </c>
      <c r="G192" s="145" t="s">
        <v>306</v>
      </c>
      <c r="H192" s="146">
        <v>1</v>
      </c>
      <c r="I192" s="147"/>
      <c r="J192" s="148">
        <f t="shared" si="10"/>
        <v>0</v>
      </c>
      <c r="K192" s="149"/>
      <c r="L192" s="30"/>
      <c r="M192" s="150" t="s">
        <v>1</v>
      </c>
      <c r="N192" s="151" t="s">
        <v>42</v>
      </c>
      <c r="O192" s="55"/>
      <c r="P192" s="152">
        <f t="shared" si="11"/>
        <v>0</v>
      </c>
      <c r="Q192" s="152">
        <v>0</v>
      </c>
      <c r="R192" s="152">
        <f t="shared" si="12"/>
        <v>0</v>
      </c>
      <c r="S192" s="152">
        <v>0</v>
      </c>
      <c r="T192" s="153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163</v>
      </c>
      <c r="AT192" s="154" t="s">
        <v>159</v>
      </c>
      <c r="AU192" s="154" t="s">
        <v>84</v>
      </c>
      <c r="AY192" s="14" t="s">
        <v>157</v>
      </c>
      <c r="BE192" s="155">
        <f t="shared" si="14"/>
        <v>0</v>
      </c>
      <c r="BF192" s="155">
        <f t="shared" si="15"/>
        <v>0</v>
      </c>
      <c r="BG192" s="155">
        <f t="shared" si="16"/>
        <v>0</v>
      </c>
      <c r="BH192" s="155">
        <f t="shared" si="17"/>
        <v>0</v>
      </c>
      <c r="BI192" s="155">
        <f t="shared" si="18"/>
        <v>0</v>
      </c>
      <c r="BJ192" s="14" t="s">
        <v>164</v>
      </c>
      <c r="BK192" s="155">
        <f t="shared" si="19"/>
        <v>0</v>
      </c>
      <c r="BL192" s="14" t="s">
        <v>163</v>
      </c>
      <c r="BM192" s="154" t="s">
        <v>471</v>
      </c>
    </row>
    <row r="193" spans="2:63" s="12" customFormat="1" ht="22.9" customHeight="1">
      <c r="B193" s="128"/>
      <c r="D193" s="129" t="s">
        <v>75</v>
      </c>
      <c r="E193" s="139" t="s">
        <v>2209</v>
      </c>
      <c r="F193" s="139" t="s">
        <v>2210</v>
      </c>
      <c r="I193" s="131"/>
      <c r="J193" s="140">
        <f>BK193</f>
        <v>0</v>
      </c>
      <c r="L193" s="128"/>
      <c r="M193" s="133"/>
      <c r="N193" s="134"/>
      <c r="O193" s="134"/>
      <c r="P193" s="135">
        <f>P194</f>
        <v>0</v>
      </c>
      <c r="Q193" s="134"/>
      <c r="R193" s="135">
        <f>R194</f>
        <v>0</v>
      </c>
      <c r="S193" s="134"/>
      <c r="T193" s="136">
        <f>T194</f>
        <v>0</v>
      </c>
      <c r="AR193" s="129" t="s">
        <v>84</v>
      </c>
      <c r="AT193" s="137" t="s">
        <v>75</v>
      </c>
      <c r="AU193" s="137" t="s">
        <v>84</v>
      </c>
      <c r="AY193" s="129" t="s">
        <v>157</v>
      </c>
      <c r="BK193" s="138">
        <f>BK194</f>
        <v>0</v>
      </c>
    </row>
    <row r="194" spans="1:65" s="2" customFormat="1" ht="16.5" customHeight="1">
      <c r="A194" s="29"/>
      <c r="B194" s="141"/>
      <c r="C194" s="142" t="s">
        <v>310</v>
      </c>
      <c r="D194" s="142" t="s">
        <v>159</v>
      </c>
      <c r="E194" s="143" t="s">
        <v>2269</v>
      </c>
      <c r="F194" s="144" t="s">
        <v>2270</v>
      </c>
      <c r="G194" s="145" t="s">
        <v>168</v>
      </c>
      <c r="H194" s="146">
        <v>8</v>
      </c>
      <c r="I194" s="147"/>
      <c r="J194" s="148">
        <f>ROUND(I194*H194,2)</f>
        <v>0</v>
      </c>
      <c r="K194" s="149"/>
      <c r="L194" s="30"/>
      <c r="M194" s="150" t="s">
        <v>1</v>
      </c>
      <c r="N194" s="151" t="s">
        <v>42</v>
      </c>
      <c r="O194" s="55"/>
      <c r="P194" s="152">
        <f>O194*H194</f>
        <v>0</v>
      </c>
      <c r="Q194" s="152">
        <v>0</v>
      </c>
      <c r="R194" s="152">
        <f>Q194*H194</f>
        <v>0</v>
      </c>
      <c r="S194" s="152">
        <v>0</v>
      </c>
      <c r="T194" s="153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163</v>
      </c>
      <c r="AT194" s="154" t="s">
        <v>159</v>
      </c>
      <c r="AU194" s="154" t="s">
        <v>164</v>
      </c>
      <c r="AY194" s="14" t="s">
        <v>157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4" t="s">
        <v>164</v>
      </c>
      <c r="BK194" s="155">
        <f>ROUND(I194*H194,2)</f>
        <v>0</v>
      </c>
      <c r="BL194" s="14" t="s">
        <v>163</v>
      </c>
      <c r="BM194" s="154" t="s">
        <v>479</v>
      </c>
    </row>
    <row r="195" spans="2:63" s="12" customFormat="1" ht="22.9" customHeight="1">
      <c r="B195" s="128"/>
      <c r="D195" s="129" t="s">
        <v>75</v>
      </c>
      <c r="E195" s="139" t="s">
        <v>2271</v>
      </c>
      <c r="F195" s="139" t="s">
        <v>2272</v>
      </c>
      <c r="I195" s="131"/>
      <c r="J195" s="140">
        <f>BK195</f>
        <v>0</v>
      </c>
      <c r="L195" s="128"/>
      <c r="M195" s="133"/>
      <c r="N195" s="134"/>
      <c r="O195" s="134"/>
      <c r="P195" s="135">
        <f>SUM(P196:P197)</f>
        <v>0</v>
      </c>
      <c r="Q195" s="134"/>
      <c r="R195" s="135">
        <f>SUM(R196:R197)</f>
        <v>0</v>
      </c>
      <c r="S195" s="134"/>
      <c r="T195" s="136">
        <f>SUM(T196:T197)</f>
        <v>0</v>
      </c>
      <c r="AR195" s="129" t="s">
        <v>84</v>
      </c>
      <c r="AT195" s="137" t="s">
        <v>75</v>
      </c>
      <c r="AU195" s="137" t="s">
        <v>84</v>
      </c>
      <c r="AY195" s="129" t="s">
        <v>157</v>
      </c>
      <c r="BK195" s="138">
        <f>SUM(BK196:BK197)</f>
        <v>0</v>
      </c>
    </row>
    <row r="196" spans="1:65" s="2" customFormat="1" ht="16.5" customHeight="1">
      <c r="A196" s="29"/>
      <c r="B196" s="141"/>
      <c r="C196" s="142" t="s">
        <v>314</v>
      </c>
      <c r="D196" s="142" t="s">
        <v>159</v>
      </c>
      <c r="E196" s="143" t="s">
        <v>2273</v>
      </c>
      <c r="F196" s="144" t="s">
        <v>2274</v>
      </c>
      <c r="G196" s="145" t="s">
        <v>168</v>
      </c>
      <c r="H196" s="146">
        <v>1</v>
      </c>
      <c r="I196" s="147"/>
      <c r="J196" s="148">
        <f>ROUND(I196*H196,2)</f>
        <v>0</v>
      </c>
      <c r="K196" s="149"/>
      <c r="L196" s="30"/>
      <c r="M196" s="150" t="s">
        <v>1</v>
      </c>
      <c r="N196" s="151" t="s">
        <v>42</v>
      </c>
      <c r="O196" s="55"/>
      <c r="P196" s="152">
        <f>O196*H196</f>
        <v>0</v>
      </c>
      <c r="Q196" s="152">
        <v>0</v>
      </c>
      <c r="R196" s="152">
        <f>Q196*H196</f>
        <v>0</v>
      </c>
      <c r="S196" s="152">
        <v>0</v>
      </c>
      <c r="T196" s="153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163</v>
      </c>
      <c r="AT196" s="154" t="s">
        <v>159</v>
      </c>
      <c r="AU196" s="154" t="s">
        <v>164</v>
      </c>
      <c r="AY196" s="14" t="s">
        <v>157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4" t="s">
        <v>164</v>
      </c>
      <c r="BK196" s="155">
        <f>ROUND(I196*H196,2)</f>
        <v>0</v>
      </c>
      <c r="BL196" s="14" t="s">
        <v>163</v>
      </c>
      <c r="BM196" s="154" t="s">
        <v>489</v>
      </c>
    </row>
    <row r="197" spans="1:65" s="2" customFormat="1" ht="16.5" customHeight="1">
      <c r="A197" s="29"/>
      <c r="B197" s="141"/>
      <c r="C197" s="142" t="s">
        <v>318</v>
      </c>
      <c r="D197" s="142" t="s">
        <v>159</v>
      </c>
      <c r="E197" s="143" t="s">
        <v>2275</v>
      </c>
      <c r="F197" s="144" t="s">
        <v>2276</v>
      </c>
      <c r="G197" s="145" t="s">
        <v>162</v>
      </c>
      <c r="H197" s="146">
        <v>8</v>
      </c>
      <c r="I197" s="147"/>
      <c r="J197" s="148">
        <f>ROUND(I197*H197,2)</f>
        <v>0</v>
      </c>
      <c r="K197" s="149"/>
      <c r="L197" s="30"/>
      <c r="M197" s="150" t="s">
        <v>1</v>
      </c>
      <c r="N197" s="151" t="s">
        <v>42</v>
      </c>
      <c r="O197" s="55"/>
      <c r="P197" s="152">
        <f>O197*H197</f>
        <v>0</v>
      </c>
      <c r="Q197" s="152">
        <v>0</v>
      </c>
      <c r="R197" s="152">
        <f>Q197*H197</f>
        <v>0</v>
      </c>
      <c r="S197" s="152">
        <v>0</v>
      </c>
      <c r="T197" s="153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163</v>
      </c>
      <c r="AT197" s="154" t="s">
        <v>159</v>
      </c>
      <c r="AU197" s="154" t="s">
        <v>164</v>
      </c>
      <c r="AY197" s="14" t="s">
        <v>157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4" t="s">
        <v>164</v>
      </c>
      <c r="BK197" s="155">
        <f>ROUND(I197*H197,2)</f>
        <v>0</v>
      </c>
      <c r="BL197" s="14" t="s">
        <v>163</v>
      </c>
      <c r="BM197" s="154" t="s">
        <v>499</v>
      </c>
    </row>
    <row r="198" spans="2:63" s="12" customFormat="1" ht="25.9" customHeight="1">
      <c r="B198" s="128"/>
      <c r="D198" s="129" t="s">
        <v>75</v>
      </c>
      <c r="E198" s="130" t="s">
        <v>2277</v>
      </c>
      <c r="F198" s="130" t="s">
        <v>2278</v>
      </c>
      <c r="I198" s="131"/>
      <c r="J198" s="132">
        <f>BK198</f>
        <v>0</v>
      </c>
      <c r="L198" s="128"/>
      <c r="M198" s="133"/>
      <c r="N198" s="134"/>
      <c r="O198" s="134"/>
      <c r="P198" s="135">
        <v>0</v>
      </c>
      <c r="Q198" s="134"/>
      <c r="R198" s="135">
        <v>0</v>
      </c>
      <c r="S198" s="134"/>
      <c r="T198" s="136">
        <v>0</v>
      </c>
      <c r="AR198" s="129" t="s">
        <v>84</v>
      </c>
      <c r="AT198" s="137" t="s">
        <v>75</v>
      </c>
      <c r="AU198" s="137" t="s">
        <v>76</v>
      </c>
      <c r="AY198" s="129" t="s">
        <v>157</v>
      </c>
      <c r="BK198" s="138">
        <v>0</v>
      </c>
    </row>
    <row r="199" spans="2:63" s="12" customFormat="1" ht="25.9" customHeight="1">
      <c r="B199" s="128"/>
      <c r="D199" s="129" t="s">
        <v>75</v>
      </c>
      <c r="E199" s="130" t="s">
        <v>2279</v>
      </c>
      <c r="F199" s="130" t="s">
        <v>2280</v>
      </c>
      <c r="I199" s="131"/>
      <c r="J199" s="132">
        <f>BK199</f>
        <v>0</v>
      </c>
      <c r="L199" s="128"/>
      <c r="M199" s="133"/>
      <c r="N199" s="134"/>
      <c r="O199" s="134"/>
      <c r="P199" s="135">
        <f>P200+P201+P202</f>
        <v>0</v>
      </c>
      <c r="Q199" s="134"/>
      <c r="R199" s="135">
        <f>R200+R201+R202</f>
        <v>0</v>
      </c>
      <c r="S199" s="134"/>
      <c r="T199" s="136">
        <f>T200+T201+T202</f>
        <v>0</v>
      </c>
      <c r="AR199" s="129" t="s">
        <v>84</v>
      </c>
      <c r="AT199" s="137" t="s">
        <v>75</v>
      </c>
      <c r="AU199" s="137" t="s">
        <v>76</v>
      </c>
      <c r="AY199" s="129" t="s">
        <v>157</v>
      </c>
      <c r="BK199" s="138">
        <f>BK200+BK201+BK202</f>
        <v>0</v>
      </c>
    </row>
    <row r="200" spans="1:65" s="2" customFormat="1" ht="16.5" customHeight="1">
      <c r="A200" s="29"/>
      <c r="B200" s="141"/>
      <c r="C200" s="142" t="s">
        <v>322</v>
      </c>
      <c r="D200" s="142" t="s">
        <v>159</v>
      </c>
      <c r="E200" s="143" t="s">
        <v>2263</v>
      </c>
      <c r="F200" s="144" t="s">
        <v>2264</v>
      </c>
      <c r="G200" s="145" t="s">
        <v>306</v>
      </c>
      <c r="H200" s="146">
        <v>1</v>
      </c>
      <c r="I200" s="147"/>
      <c r="J200" s="148">
        <f>ROUND(I200*H200,2)</f>
        <v>0</v>
      </c>
      <c r="K200" s="149"/>
      <c r="L200" s="30"/>
      <c r="M200" s="150" t="s">
        <v>1</v>
      </c>
      <c r="N200" s="151" t="s">
        <v>42</v>
      </c>
      <c r="O200" s="55"/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3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163</v>
      </c>
      <c r="AT200" s="154" t="s">
        <v>159</v>
      </c>
      <c r="AU200" s="154" t="s">
        <v>84</v>
      </c>
      <c r="AY200" s="14" t="s">
        <v>157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4" t="s">
        <v>164</v>
      </c>
      <c r="BK200" s="155">
        <f>ROUND(I200*H200,2)</f>
        <v>0</v>
      </c>
      <c r="BL200" s="14" t="s">
        <v>163</v>
      </c>
      <c r="BM200" s="154" t="s">
        <v>510</v>
      </c>
    </row>
    <row r="201" spans="1:65" s="2" customFormat="1" ht="16.5" customHeight="1">
      <c r="A201" s="29"/>
      <c r="B201" s="141"/>
      <c r="C201" s="142" t="s">
        <v>328</v>
      </c>
      <c r="D201" s="142" t="s">
        <v>159</v>
      </c>
      <c r="E201" s="143" t="s">
        <v>2281</v>
      </c>
      <c r="F201" s="144" t="s">
        <v>2282</v>
      </c>
      <c r="G201" s="145" t="s">
        <v>306</v>
      </c>
      <c r="H201" s="146">
        <v>1</v>
      </c>
      <c r="I201" s="147"/>
      <c r="J201" s="148">
        <f>ROUND(I201*H201,2)</f>
        <v>0</v>
      </c>
      <c r="K201" s="149"/>
      <c r="L201" s="30"/>
      <c r="M201" s="150" t="s">
        <v>1</v>
      </c>
      <c r="N201" s="151" t="s">
        <v>42</v>
      </c>
      <c r="O201" s="55"/>
      <c r="P201" s="152">
        <f>O201*H201</f>
        <v>0</v>
      </c>
      <c r="Q201" s="152">
        <v>0</v>
      </c>
      <c r="R201" s="152">
        <f>Q201*H201</f>
        <v>0</v>
      </c>
      <c r="S201" s="152">
        <v>0</v>
      </c>
      <c r="T201" s="153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163</v>
      </c>
      <c r="AT201" s="154" t="s">
        <v>159</v>
      </c>
      <c r="AU201" s="154" t="s">
        <v>84</v>
      </c>
      <c r="AY201" s="14" t="s">
        <v>157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4" t="s">
        <v>164</v>
      </c>
      <c r="BK201" s="155">
        <f>ROUND(I201*H201,2)</f>
        <v>0</v>
      </c>
      <c r="BL201" s="14" t="s">
        <v>163</v>
      </c>
      <c r="BM201" s="154" t="s">
        <v>775</v>
      </c>
    </row>
    <row r="202" spans="2:63" s="12" customFormat="1" ht="22.9" customHeight="1">
      <c r="B202" s="128"/>
      <c r="D202" s="129" t="s">
        <v>75</v>
      </c>
      <c r="E202" s="139" t="s">
        <v>2209</v>
      </c>
      <c r="F202" s="139" t="s">
        <v>2210</v>
      </c>
      <c r="I202" s="131"/>
      <c r="J202" s="140">
        <f>BK202</f>
        <v>0</v>
      </c>
      <c r="L202" s="128"/>
      <c r="M202" s="133"/>
      <c r="N202" s="134"/>
      <c r="O202" s="134"/>
      <c r="P202" s="135">
        <f>SUM(P203:P204)</f>
        <v>0</v>
      </c>
      <c r="Q202" s="134"/>
      <c r="R202" s="135">
        <f>SUM(R203:R204)</f>
        <v>0</v>
      </c>
      <c r="S202" s="134"/>
      <c r="T202" s="136">
        <f>SUM(T203:T204)</f>
        <v>0</v>
      </c>
      <c r="AR202" s="129" t="s">
        <v>84</v>
      </c>
      <c r="AT202" s="137" t="s">
        <v>75</v>
      </c>
      <c r="AU202" s="137" t="s">
        <v>84</v>
      </c>
      <c r="AY202" s="129" t="s">
        <v>157</v>
      </c>
      <c r="BK202" s="138">
        <f>SUM(BK203:BK204)</f>
        <v>0</v>
      </c>
    </row>
    <row r="203" spans="1:65" s="2" customFormat="1" ht="16.5" customHeight="1">
      <c r="A203" s="29"/>
      <c r="B203" s="141"/>
      <c r="C203" s="142" t="s">
        <v>336</v>
      </c>
      <c r="D203" s="142" t="s">
        <v>159</v>
      </c>
      <c r="E203" s="143" t="s">
        <v>2283</v>
      </c>
      <c r="F203" s="144" t="s">
        <v>2284</v>
      </c>
      <c r="G203" s="145" t="s">
        <v>168</v>
      </c>
      <c r="H203" s="146">
        <v>3</v>
      </c>
      <c r="I203" s="147"/>
      <c r="J203" s="148">
        <f>ROUND(I203*H203,2)</f>
        <v>0</v>
      </c>
      <c r="K203" s="149"/>
      <c r="L203" s="30"/>
      <c r="M203" s="150" t="s">
        <v>1</v>
      </c>
      <c r="N203" s="151" t="s">
        <v>42</v>
      </c>
      <c r="O203" s="55"/>
      <c r="P203" s="152">
        <f>O203*H203</f>
        <v>0</v>
      </c>
      <c r="Q203" s="152">
        <v>0</v>
      </c>
      <c r="R203" s="152">
        <f>Q203*H203</f>
        <v>0</v>
      </c>
      <c r="S203" s="152">
        <v>0</v>
      </c>
      <c r="T203" s="153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163</v>
      </c>
      <c r="AT203" s="154" t="s">
        <v>159</v>
      </c>
      <c r="AU203" s="154" t="s">
        <v>164</v>
      </c>
      <c r="AY203" s="14" t="s">
        <v>157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4" t="s">
        <v>164</v>
      </c>
      <c r="BK203" s="155">
        <f>ROUND(I203*H203,2)</f>
        <v>0</v>
      </c>
      <c r="BL203" s="14" t="s">
        <v>163</v>
      </c>
      <c r="BM203" s="154" t="s">
        <v>783</v>
      </c>
    </row>
    <row r="204" spans="1:65" s="2" customFormat="1" ht="16.5" customHeight="1">
      <c r="A204" s="29"/>
      <c r="B204" s="141"/>
      <c r="C204" s="142" t="s">
        <v>340</v>
      </c>
      <c r="D204" s="142" t="s">
        <v>159</v>
      </c>
      <c r="E204" s="143" t="s">
        <v>2213</v>
      </c>
      <c r="F204" s="144" t="s">
        <v>2214</v>
      </c>
      <c r="G204" s="145" t="s">
        <v>162</v>
      </c>
      <c r="H204" s="146">
        <v>3</v>
      </c>
      <c r="I204" s="147"/>
      <c r="J204" s="148">
        <f>ROUND(I204*H204,2)</f>
        <v>0</v>
      </c>
      <c r="K204" s="149"/>
      <c r="L204" s="30"/>
      <c r="M204" s="150" t="s">
        <v>1</v>
      </c>
      <c r="N204" s="151" t="s">
        <v>42</v>
      </c>
      <c r="O204" s="55"/>
      <c r="P204" s="152">
        <f>O204*H204</f>
        <v>0</v>
      </c>
      <c r="Q204" s="152">
        <v>0</v>
      </c>
      <c r="R204" s="152">
        <f>Q204*H204</f>
        <v>0</v>
      </c>
      <c r="S204" s="152">
        <v>0</v>
      </c>
      <c r="T204" s="153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163</v>
      </c>
      <c r="AT204" s="154" t="s">
        <v>159</v>
      </c>
      <c r="AU204" s="154" t="s">
        <v>164</v>
      </c>
      <c r="AY204" s="14" t="s">
        <v>157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4" t="s">
        <v>164</v>
      </c>
      <c r="BK204" s="155">
        <f>ROUND(I204*H204,2)</f>
        <v>0</v>
      </c>
      <c r="BL204" s="14" t="s">
        <v>163</v>
      </c>
      <c r="BM204" s="154" t="s">
        <v>789</v>
      </c>
    </row>
    <row r="205" spans="2:63" s="12" customFormat="1" ht="25.9" customHeight="1">
      <c r="B205" s="128"/>
      <c r="D205" s="129" t="s">
        <v>75</v>
      </c>
      <c r="E205" s="130" t="s">
        <v>2285</v>
      </c>
      <c r="F205" s="130" t="s">
        <v>2286</v>
      </c>
      <c r="I205" s="131"/>
      <c r="J205" s="132">
        <f>BK205</f>
        <v>0</v>
      </c>
      <c r="L205" s="128"/>
      <c r="M205" s="133"/>
      <c r="N205" s="134"/>
      <c r="O205" s="134"/>
      <c r="P205" s="135">
        <v>0</v>
      </c>
      <c r="Q205" s="134"/>
      <c r="R205" s="135">
        <v>0</v>
      </c>
      <c r="S205" s="134"/>
      <c r="T205" s="136">
        <v>0</v>
      </c>
      <c r="AR205" s="129" t="s">
        <v>84</v>
      </c>
      <c r="AT205" s="137" t="s">
        <v>75</v>
      </c>
      <c r="AU205" s="137" t="s">
        <v>76</v>
      </c>
      <c r="AY205" s="129" t="s">
        <v>157</v>
      </c>
      <c r="BK205" s="138">
        <v>0</v>
      </c>
    </row>
    <row r="206" spans="2:63" s="12" customFormat="1" ht="25.9" customHeight="1">
      <c r="B206" s="128"/>
      <c r="D206" s="129" t="s">
        <v>75</v>
      </c>
      <c r="E206" s="130" t="s">
        <v>2287</v>
      </c>
      <c r="F206" s="130" t="s">
        <v>2288</v>
      </c>
      <c r="I206" s="131"/>
      <c r="J206" s="132">
        <f>BK206</f>
        <v>0</v>
      </c>
      <c r="L206" s="128"/>
      <c r="M206" s="133"/>
      <c r="N206" s="134"/>
      <c r="O206" s="134"/>
      <c r="P206" s="135">
        <f>P207+P208+P209</f>
        <v>0</v>
      </c>
      <c r="Q206" s="134"/>
      <c r="R206" s="135">
        <f>R207+R208+R209</f>
        <v>0</v>
      </c>
      <c r="S206" s="134"/>
      <c r="T206" s="136">
        <f>T207+T208+T209</f>
        <v>0</v>
      </c>
      <c r="AR206" s="129" t="s">
        <v>84</v>
      </c>
      <c r="AT206" s="137" t="s">
        <v>75</v>
      </c>
      <c r="AU206" s="137" t="s">
        <v>76</v>
      </c>
      <c r="AY206" s="129" t="s">
        <v>157</v>
      </c>
      <c r="BK206" s="138">
        <f>BK207+BK208+BK209</f>
        <v>0</v>
      </c>
    </row>
    <row r="207" spans="1:65" s="2" customFormat="1" ht="16.5" customHeight="1">
      <c r="A207" s="29"/>
      <c r="B207" s="141"/>
      <c r="C207" s="142" t="s">
        <v>346</v>
      </c>
      <c r="D207" s="142" t="s">
        <v>159</v>
      </c>
      <c r="E207" s="143" t="s">
        <v>2289</v>
      </c>
      <c r="F207" s="144" t="s">
        <v>2290</v>
      </c>
      <c r="G207" s="145" t="s">
        <v>306</v>
      </c>
      <c r="H207" s="146">
        <v>1</v>
      </c>
      <c r="I207" s="147"/>
      <c r="J207" s="148">
        <f>ROUND(I207*H207,2)</f>
        <v>0</v>
      </c>
      <c r="K207" s="149"/>
      <c r="L207" s="30"/>
      <c r="M207" s="150" t="s">
        <v>1</v>
      </c>
      <c r="N207" s="151" t="s">
        <v>42</v>
      </c>
      <c r="O207" s="55"/>
      <c r="P207" s="152">
        <f>O207*H207</f>
        <v>0</v>
      </c>
      <c r="Q207" s="152">
        <v>0</v>
      </c>
      <c r="R207" s="152">
        <f>Q207*H207</f>
        <v>0</v>
      </c>
      <c r="S207" s="152">
        <v>0</v>
      </c>
      <c r="T207" s="153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163</v>
      </c>
      <c r="AT207" s="154" t="s">
        <v>159</v>
      </c>
      <c r="AU207" s="154" t="s">
        <v>84</v>
      </c>
      <c r="AY207" s="14" t="s">
        <v>157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4" t="s">
        <v>164</v>
      </c>
      <c r="BK207" s="155">
        <f>ROUND(I207*H207,2)</f>
        <v>0</v>
      </c>
      <c r="BL207" s="14" t="s">
        <v>163</v>
      </c>
      <c r="BM207" s="154" t="s">
        <v>798</v>
      </c>
    </row>
    <row r="208" spans="1:65" s="2" customFormat="1" ht="16.5" customHeight="1">
      <c r="A208" s="29"/>
      <c r="B208" s="141"/>
      <c r="C208" s="142" t="s">
        <v>350</v>
      </c>
      <c r="D208" s="142" t="s">
        <v>159</v>
      </c>
      <c r="E208" s="143" t="s">
        <v>2291</v>
      </c>
      <c r="F208" s="144" t="s">
        <v>2292</v>
      </c>
      <c r="G208" s="145" t="s">
        <v>306</v>
      </c>
      <c r="H208" s="146">
        <v>1</v>
      </c>
      <c r="I208" s="147"/>
      <c r="J208" s="148">
        <f>ROUND(I208*H208,2)</f>
        <v>0</v>
      </c>
      <c r="K208" s="149"/>
      <c r="L208" s="30"/>
      <c r="M208" s="150" t="s">
        <v>1</v>
      </c>
      <c r="N208" s="151" t="s">
        <v>42</v>
      </c>
      <c r="O208" s="55"/>
      <c r="P208" s="152">
        <f>O208*H208</f>
        <v>0</v>
      </c>
      <c r="Q208" s="152">
        <v>0</v>
      </c>
      <c r="R208" s="152">
        <f>Q208*H208</f>
        <v>0</v>
      </c>
      <c r="S208" s="152">
        <v>0</v>
      </c>
      <c r="T208" s="153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163</v>
      </c>
      <c r="AT208" s="154" t="s">
        <v>159</v>
      </c>
      <c r="AU208" s="154" t="s">
        <v>84</v>
      </c>
      <c r="AY208" s="14" t="s">
        <v>157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4" t="s">
        <v>164</v>
      </c>
      <c r="BK208" s="155">
        <f>ROUND(I208*H208,2)</f>
        <v>0</v>
      </c>
      <c r="BL208" s="14" t="s">
        <v>163</v>
      </c>
      <c r="BM208" s="154" t="s">
        <v>806</v>
      </c>
    </row>
    <row r="209" spans="2:63" s="12" customFormat="1" ht="22.9" customHeight="1">
      <c r="B209" s="128"/>
      <c r="D209" s="129" t="s">
        <v>75</v>
      </c>
      <c r="E209" s="139" t="s">
        <v>2293</v>
      </c>
      <c r="F209" s="139" t="s">
        <v>2294</v>
      </c>
      <c r="I209" s="131"/>
      <c r="J209" s="140">
        <f>BK209</f>
        <v>0</v>
      </c>
      <c r="L209" s="128"/>
      <c r="M209" s="133"/>
      <c r="N209" s="134"/>
      <c r="O209" s="134"/>
      <c r="P209" s="135">
        <f>SUM(P210:P212)</f>
        <v>0</v>
      </c>
      <c r="Q209" s="134"/>
      <c r="R209" s="135">
        <f>SUM(R210:R212)</f>
        <v>0</v>
      </c>
      <c r="S209" s="134"/>
      <c r="T209" s="136">
        <f>SUM(T210:T212)</f>
        <v>0</v>
      </c>
      <c r="AR209" s="129" t="s">
        <v>84</v>
      </c>
      <c r="AT209" s="137" t="s">
        <v>75</v>
      </c>
      <c r="AU209" s="137" t="s">
        <v>84</v>
      </c>
      <c r="AY209" s="129" t="s">
        <v>157</v>
      </c>
      <c r="BK209" s="138">
        <f>SUM(BK210:BK212)</f>
        <v>0</v>
      </c>
    </row>
    <row r="210" spans="1:65" s="2" customFormat="1" ht="16.5" customHeight="1">
      <c r="A210" s="29"/>
      <c r="B210" s="141"/>
      <c r="C210" s="142" t="s">
        <v>354</v>
      </c>
      <c r="D210" s="142" t="s">
        <v>159</v>
      </c>
      <c r="E210" s="143" t="s">
        <v>2295</v>
      </c>
      <c r="F210" s="144" t="s">
        <v>2296</v>
      </c>
      <c r="G210" s="145" t="s">
        <v>168</v>
      </c>
      <c r="H210" s="146">
        <v>20</v>
      </c>
      <c r="I210" s="147"/>
      <c r="J210" s="148">
        <f>ROUND(I210*H210,2)</f>
        <v>0</v>
      </c>
      <c r="K210" s="149"/>
      <c r="L210" s="30"/>
      <c r="M210" s="150" t="s">
        <v>1</v>
      </c>
      <c r="N210" s="151" t="s">
        <v>42</v>
      </c>
      <c r="O210" s="55"/>
      <c r="P210" s="152">
        <f>O210*H210</f>
        <v>0</v>
      </c>
      <c r="Q210" s="152">
        <v>0</v>
      </c>
      <c r="R210" s="152">
        <f>Q210*H210</f>
        <v>0</v>
      </c>
      <c r="S210" s="152">
        <v>0</v>
      </c>
      <c r="T210" s="153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163</v>
      </c>
      <c r="AT210" s="154" t="s">
        <v>159</v>
      </c>
      <c r="AU210" s="154" t="s">
        <v>164</v>
      </c>
      <c r="AY210" s="14" t="s">
        <v>157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4" t="s">
        <v>164</v>
      </c>
      <c r="BK210" s="155">
        <f>ROUND(I210*H210,2)</f>
        <v>0</v>
      </c>
      <c r="BL210" s="14" t="s">
        <v>163</v>
      </c>
      <c r="BM210" s="154" t="s">
        <v>814</v>
      </c>
    </row>
    <row r="211" spans="1:65" s="2" customFormat="1" ht="16.5" customHeight="1">
      <c r="A211" s="29"/>
      <c r="B211" s="141"/>
      <c r="C211" s="142" t="s">
        <v>360</v>
      </c>
      <c r="D211" s="142" t="s">
        <v>159</v>
      </c>
      <c r="E211" s="143" t="s">
        <v>2297</v>
      </c>
      <c r="F211" s="144" t="s">
        <v>2298</v>
      </c>
      <c r="G211" s="145" t="s">
        <v>168</v>
      </c>
      <c r="H211" s="146">
        <v>10</v>
      </c>
      <c r="I211" s="147"/>
      <c r="J211" s="148">
        <f>ROUND(I211*H211,2)</f>
        <v>0</v>
      </c>
      <c r="K211" s="149"/>
      <c r="L211" s="30"/>
      <c r="M211" s="150" t="s">
        <v>1</v>
      </c>
      <c r="N211" s="151" t="s">
        <v>42</v>
      </c>
      <c r="O211" s="55"/>
      <c r="P211" s="152">
        <f>O211*H211</f>
        <v>0</v>
      </c>
      <c r="Q211" s="152">
        <v>0</v>
      </c>
      <c r="R211" s="152">
        <f>Q211*H211</f>
        <v>0</v>
      </c>
      <c r="S211" s="152">
        <v>0</v>
      </c>
      <c r="T211" s="153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163</v>
      </c>
      <c r="AT211" s="154" t="s">
        <v>159</v>
      </c>
      <c r="AU211" s="154" t="s">
        <v>164</v>
      </c>
      <c r="AY211" s="14" t="s">
        <v>157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4" t="s">
        <v>164</v>
      </c>
      <c r="BK211" s="155">
        <f>ROUND(I211*H211,2)</f>
        <v>0</v>
      </c>
      <c r="BL211" s="14" t="s">
        <v>163</v>
      </c>
      <c r="BM211" s="154" t="s">
        <v>822</v>
      </c>
    </row>
    <row r="212" spans="1:65" s="2" customFormat="1" ht="16.5" customHeight="1">
      <c r="A212" s="29"/>
      <c r="B212" s="141"/>
      <c r="C212" s="142" t="s">
        <v>365</v>
      </c>
      <c r="D212" s="142" t="s">
        <v>159</v>
      </c>
      <c r="E212" s="143" t="s">
        <v>2299</v>
      </c>
      <c r="F212" s="144" t="s">
        <v>2300</v>
      </c>
      <c r="G212" s="145" t="s">
        <v>2252</v>
      </c>
      <c r="H212" s="146">
        <v>8</v>
      </c>
      <c r="I212" s="147"/>
      <c r="J212" s="148">
        <f>ROUND(I212*H212,2)</f>
        <v>0</v>
      </c>
      <c r="K212" s="149"/>
      <c r="L212" s="30"/>
      <c r="M212" s="150" t="s">
        <v>1</v>
      </c>
      <c r="N212" s="151" t="s">
        <v>42</v>
      </c>
      <c r="O212" s="55"/>
      <c r="P212" s="152">
        <f>O212*H212</f>
        <v>0</v>
      </c>
      <c r="Q212" s="152">
        <v>0</v>
      </c>
      <c r="R212" s="152">
        <f>Q212*H212</f>
        <v>0</v>
      </c>
      <c r="S212" s="152">
        <v>0</v>
      </c>
      <c r="T212" s="15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163</v>
      </c>
      <c r="AT212" s="154" t="s">
        <v>159</v>
      </c>
      <c r="AU212" s="154" t="s">
        <v>164</v>
      </c>
      <c r="AY212" s="14" t="s">
        <v>157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4" t="s">
        <v>164</v>
      </c>
      <c r="BK212" s="155">
        <f>ROUND(I212*H212,2)</f>
        <v>0</v>
      </c>
      <c r="BL212" s="14" t="s">
        <v>163</v>
      </c>
      <c r="BM212" s="154" t="s">
        <v>830</v>
      </c>
    </row>
    <row r="213" spans="2:63" s="12" customFormat="1" ht="25.9" customHeight="1">
      <c r="B213" s="128"/>
      <c r="D213" s="129" t="s">
        <v>75</v>
      </c>
      <c r="E213" s="130" t="s">
        <v>2301</v>
      </c>
      <c r="F213" s="130" t="s">
        <v>2302</v>
      </c>
      <c r="I213" s="131"/>
      <c r="J213" s="132">
        <f>BK213</f>
        <v>0</v>
      </c>
      <c r="L213" s="128"/>
      <c r="M213" s="133"/>
      <c r="N213" s="134"/>
      <c r="O213" s="134"/>
      <c r="P213" s="135">
        <v>0</v>
      </c>
      <c r="Q213" s="134"/>
      <c r="R213" s="135">
        <v>0</v>
      </c>
      <c r="S213" s="134"/>
      <c r="T213" s="136">
        <v>0</v>
      </c>
      <c r="AR213" s="129" t="s">
        <v>84</v>
      </c>
      <c r="AT213" s="137" t="s">
        <v>75</v>
      </c>
      <c r="AU213" s="137" t="s">
        <v>76</v>
      </c>
      <c r="AY213" s="129" t="s">
        <v>157</v>
      </c>
      <c r="BK213" s="138">
        <v>0</v>
      </c>
    </row>
    <row r="214" spans="2:63" s="12" customFormat="1" ht="25.9" customHeight="1">
      <c r="B214" s="128"/>
      <c r="D214" s="129" t="s">
        <v>75</v>
      </c>
      <c r="E214" s="130" t="s">
        <v>2303</v>
      </c>
      <c r="F214" s="130" t="s">
        <v>1</v>
      </c>
      <c r="I214" s="131"/>
      <c r="J214" s="132">
        <f>BK214</f>
        <v>0</v>
      </c>
      <c r="L214" s="128"/>
      <c r="M214" s="133"/>
      <c r="N214" s="134"/>
      <c r="O214" s="134"/>
      <c r="P214" s="135">
        <f>SUM(P215:P217)</f>
        <v>0</v>
      </c>
      <c r="Q214" s="134"/>
      <c r="R214" s="135">
        <f>SUM(R215:R217)</f>
        <v>0</v>
      </c>
      <c r="S214" s="134"/>
      <c r="T214" s="136">
        <f>SUM(T215:T217)</f>
        <v>0</v>
      </c>
      <c r="AR214" s="129" t="s">
        <v>84</v>
      </c>
      <c r="AT214" s="137" t="s">
        <v>75</v>
      </c>
      <c r="AU214" s="137" t="s">
        <v>76</v>
      </c>
      <c r="AY214" s="129" t="s">
        <v>157</v>
      </c>
      <c r="BK214" s="138">
        <f>SUM(BK215:BK217)</f>
        <v>0</v>
      </c>
    </row>
    <row r="215" spans="1:65" s="2" customFormat="1" ht="16.5" customHeight="1">
      <c r="A215" s="29"/>
      <c r="B215" s="141"/>
      <c r="C215" s="142" t="s">
        <v>369</v>
      </c>
      <c r="D215" s="142" t="s">
        <v>159</v>
      </c>
      <c r="E215" s="143" t="s">
        <v>2304</v>
      </c>
      <c r="F215" s="144" t="s">
        <v>2305</v>
      </c>
      <c r="G215" s="145" t="s">
        <v>2252</v>
      </c>
      <c r="H215" s="146">
        <v>160</v>
      </c>
      <c r="I215" s="147"/>
      <c r="J215" s="148">
        <f>ROUND(I215*H215,2)</f>
        <v>0</v>
      </c>
      <c r="K215" s="149"/>
      <c r="L215" s="30"/>
      <c r="M215" s="150" t="s">
        <v>1</v>
      </c>
      <c r="N215" s="151" t="s">
        <v>42</v>
      </c>
      <c r="O215" s="55"/>
      <c r="P215" s="152">
        <f>O215*H215</f>
        <v>0</v>
      </c>
      <c r="Q215" s="152">
        <v>0</v>
      </c>
      <c r="R215" s="152">
        <f>Q215*H215</f>
        <v>0</v>
      </c>
      <c r="S215" s="152">
        <v>0</v>
      </c>
      <c r="T215" s="153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163</v>
      </c>
      <c r="AT215" s="154" t="s">
        <v>159</v>
      </c>
      <c r="AU215" s="154" t="s">
        <v>84</v>
      </c>
      <c r="AY215" s="14" t="s">
        <v>157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4" t="s">
        <v>164</v>
      </c>
      <c r="BK215" s="155">
        <f>ROUND(I215*H215,2)</f>
        <v>0</v>
      </c>
      <c r="BL215" s="14" t="s">
        <v>163</v>
      </c>
      <c r="BM215" s="154" t="s">
        <v>838</v>
      </c>
    </row>
    <row r="216" spans="1:65" s="2" customFormat="1" ht="21.75" customHeight="1">
      <c r="A216" s="29"/>
      <c r="B216" s="141"/>
      <c r="C216" s="142" t="s">
        <v>375</v>
      </c>
      <c r="D216" s="142" t="s">
        <v>159</v>
      </c>
      <c r="E216" s="143" t="s">
        <v>2306</v>
      </c>
      <c r="F216" s="144" t="s">
        <v>2307</v>
      </c>
      <c r="G216" s="145" t="s">
        <v>2252</v>
      </c>
      <c r="H216" s="146">
        <v>8</v>
      </c>
      <c r="I216" s="147"/>
      <c r="J216" s="148">
        <f>ROUND(I216*H216,2)</f>
        <v>0</v>
      </c>
      <c r="K216" s="149"/>
      <c r="L216" s="30"/>
      <c r="M216" s="150" t="s">
        <v>1</v>
      </c>
      <c r="N216" s="151" t="s">
        <v>42</v>
      </c>
      <c r="O216" s="55"/>
      <c r="P216" s="152">
        <f>O216*H216</f>
        <v>0</v>
      </c>
      <c r="Q216" s="152">
        <v>0</v>
      </c>
      <c r="R216" s="152">
        <f>Q216*H216</f>
        <v>0</v>
      </c>
      <c r="S216" s="152">
        <v>0</v>
      </c>
      <c r="T216" s="153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163</v>
      </c>
      <c r="AT216" s="154" t="s">
        <v>159</v>
      </c>
      <c r="AU216" s="154" t="s">
        <v>84</v>
      </c>
      <c r="AY216" s="14" t="s">
        <v>157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4" t="s">
        <v>164</v>
      </c>
      <c r="BK216" s="155">
        <f>ROUND(I216*H216,2)</f>
        <v>0</v>
      </c>
      <c r="BL216" s="14" t="s">
        <v>163</v>
      </c>
      <c r="BM216" s="154" t="s">
        <v>846</v>
      </c>
    </row>
    <row r="217" spans="1:65" s="2" customFormat="1" ht="16.5" customHeight="1">
      <c r="A217" s="29"/>
      <c r="B217" s="141"/>
      <c r="C217" s="142" t="s">
        <v>381</v>
      </c>
      <c r="D217" s="142" t="s">
        <v>159</v>
      </c>
      <c r="E217" s="143" t="s">
        <v>2308</v>
      </c>
      <c r="F217" s="144" t="s">
        <v>2309</v>
      </c>
      <c r="G217" s="145" t="s">
        <v>2310</v>
      </c>
      <c r="H217" s="146">
        <v>1000</v>
      </c>
      <c r="I217" s="147"/>
      <c r="J217" s="148">
        <f>ROUND(I217*H217,2)</f>
        <v>0</v>
      </c>
      <c r="K217" s="149"/>
      <c r="L217" s="30"/>
      <c r="M217" s="167" t="s">
        <v>1</v>
      </c>
      <c r="N217" s="168" t="s">
        <v>42</v>
      </c>
      <c r="O217" s="169"/>
      <c r="P217" s="170">
        <f>O217*H217</f>
        <v>0</v>
      </c>
      <c r="Q217" s="170">
        <v>0</v>
      </c>
      <c r="R217" s="170">
        <f>Q217*H217</f>
        <v>0</v>
      </c>
      <c r="S217" s="170">
        <v>0</v>
      </c>
      <c r="T217" s="171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163</v>
      </c>
      <c r="AT217" s="154" t="s">
        <v>159</v>
      </c>
      <c r="AU217" s="154" t="s">
        <v>84</v>
      </c>
      <c r="AY217" s="14" t="s">
        <v>157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4" t="s">
        <v>164</v>
      </c>
      <c r="BK217" s="155">
        <f>ROUND(I217*H217,2)</f>
        <v>0</v>
      </c>
      <c r="BL217" s="14" t="s">
        <v>163</v>
      </c>
      <c r="BM217" s="154" t="s">
        <v>854</v>
      </c>
    </row>
    <row r="218" spans="1:31" s="2" customFormat="1" ht="6.95" customHeight="1">
      <c r="A218" s="29"/>
      <c r="B218" s="44"/>
      <c r="C218" s="45"/>
      <c r="D218" s="45"/>
      <c r="E218" s="45"/>
      <c r="F218" s="45"/>
      <c r="G218" s="45"/>
      <c r="H218" s="45"/>
      <c r="I218" s="45"/>
      <c r="J218" s="45"/>
      <c r="K218" s="45"/>
      <c r="L218" s="30"/>
      <c r="M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</row>
  </sheetData>
  <autoFilter ref="C140:K217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100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116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26.25" customHeight="1">
      <c r="B7" s="17"/>
      <c r="E7" s="215" t="str">
        <f>'Rekapitulace stavby'!K6</f>
        <v>Stavební úpravy, přístavba a nástavba objektu chráněného bydlení - Kaplice č.p. 45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7" t="s">
        <v>2311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2168</v>
      </c>
      <c r="G12" s="29"/>
      <c r="H12" s="29"/>
      <c r="I12" s="24" t="s">
        <v>22</v>
      </c>
      <c r="J12" s="52" t="str">
        <f>'Rekapitulace stavby'!AN8</f>
        <v>20. 10. 2020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>Ing. arch. Arnošt Janko</v>
      </c>
      <c r="F15" s="29"/>
      <c r="G15" s="29"/>
      <c r="H15" s="29"/>
      <c r="I15" s="24" t="s">
        <v>27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183"/>
      <c r="G18" s="183"/>
      <c r="H18" s="183"/>
      <c r="I18" s="24" t="s">
        <v>27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25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>Ing. arch. Arnošt Janko</v>
      </c>
      <c r="F21" s="29"/>
      <c r="G21" s="29"/>
      <c r="H21" s="29"/>
      <c r="I21" s="24" t="s">
        <v>27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25</v>
      </c>
      <c r="J23" s="22" t="str">
        <f>IF('Rekapitulace stavby'!AN19="","",'Rekapitulace stavby'!AN19)</f>
        <v>04767772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>HAVO Consult s.r.o.</v>
      </c>
      <c r="F24" s="29"/>
      <c r="G24" s="29"/>
      <c r="H24" s="29"/>
      <c r="I24" s="24" t="s">
        <v>27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ROUND(J123,2)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40</v>
      </c>
      <c r="E33" s="24" t="s">
        <v>41</v>
      </c>
      <c r="F33" s="96">
        <f>ROUND((SUM(BE123:BE227)),2)</f>
        <v>0</v>
      </c>
      <c r="G33" s="29"/>
      <c r="H33" s="29"/>
      <c r="I33" s="97">
        <v>0.21</v>
      </c>
      <c r="J33" s="96">
        <f>ROUND(((SUM(BE123:BE227))*I33),2)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96">
        <f>ROUND((SUM(BF123:BF227)),2)</f>
        <v>0</v>
      </c>
      <c r="G34" s="29"/>
      <c r="H34" s="29"/>
      <c r="I34" s="97">
        <v>0.15</v>
      </c>
      <c r="J34" s="96">
        <f>ROUND(((SUM(BF123:BF227))*I34),2)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43</v>
      </c>
      <c r="F35" s="96">
        <f>ROUND((SUM(BG123:BG227)),2)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44</v>
      </c>
      <c r="F36" s="96">
        <f>ROUND((SUM(BH123:BH227)),2)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45</v>
      </c>
      <c r="F37" s="96">
        <f>ROUND((SUM(BI123:BI227)),2)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15" t="str">
        <f>E7</f>
        <v>Stavební úpravy, přístavba a nástavba objektu chráněného bydlení - Kaplice č.p. 45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7" t="str">
        <f>E9</f>
        <v>06 - Slaboproud a EZS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2" t="str">
        <f>IF(J12="","",J12)</f>
        <v>20. 10. 2020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24</v>
      </c>
      <c r="D91" s="29"/>
      <c r="E91" s="29"/>
      <c r="F91" s="22" t="str">
        <f>E15</f>
        <v>Ing. arch. Arnošt Janko</v>
      </c>
      <c r="G91" s="29"/>
      <c r="H91" s="29"/>
      <c r="I91" s="24" t="s">
        <v>30</v>
      </c>
      <c r="J91" s="27" t="str">
        <f>E21</f>
        <v>Ing. arch. Arnošt Janko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HAVO Consult s.r.o.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120</v>
      </c>
      <c r="D94" s="98"/>
      <c r="E94" s="98"/>
      <c r="F94" s="98"/>
      <c r="G94" s="98"/>
      <c r="H94" s="98"/>
      <c r="I94" s="98"/>
      <c r="J94" s="107" t="s">
        <v>121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122</v>
      </c>
      <c r="D96" s="29"/>
      <c r="E96" s="29"/>
      <c r="F96" s="29"/>
      <c r="G96" s="29"/>
      <c r="H96" s="29"/>
      <c r="I96" s="2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2:12" s="9" customFormat="1" ht="24.95" customHeight="1">
      <c r="B97" s="109"/>
      <c r="D97" s="110" t="s">
        <v>2312</v>
      </c>
      <c r="E97" s="111"/>
      <c r="F97" s="111"/>
      <c r="G97" s="111"/>
      <c r="H97" s="111"/>
      <c r="I97" s="111"/>
      <c r="J97" s="112">
        <f>J124</f>
        <v>0</v>
      </c>
      <c r="L97" s="109"/>
    </row>
    <row r="98" spans="2:12" s="9" customFormat="1" ht="24.95" customHeight="1">
      <c r="B98" s="109"/>
      <c r="D98" s="110" t="s">
        <v>2313</v>
      </c>
      <c r="E98" s="111"/>
      <c r="F98" s="111"/>
      <c r="G98" s="111"/>
      <c r="H98" s="111"/>
      <c r="I98" s="111"/>
      <c r="J98" s="112">
        <f>J128</f>
        <v>0</v>
      </c>
      <c r="L98" s="109"/>
    </row>
    <row r="99" spans="2:12" s="9" customFormat="1" ht="24.95" customHeight="1">
      <c r="B99" s="109"/>
      <c r="D99" s="110" t="s">
        <v>2314</v>
      </c>
      <c r="E99" s="111"/>
      <c r="F99" s="111"/>
      <c r="G99" s="111"/>
      <c r="H99" s="111"/>
      <c r="I99" s="111"/>
      <c r="J99" s="112">
        <f>J140</f>
        <v>0</v>
      </c>
      <c r="L99" s="109"/>
    </row>
    <row r="100" spans="2:12" s="9" customFormat="1" ht="24.95" customHeight="1">
      <c r="B100" s="109"/>
      <c r="D100" s="110" t="s">
        <v>2315</v>
      </c>
      <c r="E100" s="111"/>
      <c r="F100" s="111"/>
      <c r="G100" s="111"/>
      <c r="H100" s="111"/>
      <c r="I100" s="111"/>
      <c r="J100" s="112">
        <f>J156</f>
        <v>0</v>
      </c>
      <c r="L100" s="109"/>
    </row>
    <row r="101" spans="2:12" s="9" customFormat="1" ht="24.95" customHeight="1">
      <c r="B101" s="109"/>
      <c r="D101" s="110" t="s">
        <v>2316</v>
      </c>
      <c r="E101" s="111"/>
      <c r="F101" s="111"/>
      <c r="G101" s="111"/>
      <c r="H101" s="111"/>
      <c r="I101" s="111"/>
      <c r="J101" s="112">
        <f>J170</f>
        <v>0</v>
      </c>
      <c r="L101" s="109"/>
    </row>
    <row r="102" spans="2:12" s="9" customFormat="1" ht="24.95" customHeight="1">
      <c r="B102" s="109"/>
      <c r="D102" s="110" t="s">
        <v>2317</v>
      </c>
      <c r="E102" s="111"/>
      <c r="F102" s="111"/>
      <c r="G102" s="111"/>
      <c r="H102" s="111"/>
      <c r="I102" s="111"/>
      <c r="J102" s="112">
        <f>J197</f>
        <v>0</v>
      </c>
      <c r="L102" s="109"/>
    </row>
    <row r="103" spans="2:12" s="9" customFormat="1" ht="24.95" customHeight="1">
      <c r="B103" s="109"/>
      <c r="D103" s="110" t="s">
        <v>2318</v>
      </c>
      <c r="E103" s="111"/>
      <c r="F103" s="111"/>
      <c r="G103" s="111"/>
      <c r="H103" s="111"/>
      <c r="I103" s="111"/>
      <c r="J103" s="112">
        <f>J214</f>
        <v>0</v>
      </c>
      <c r="L103" s="109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142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16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6.25" customHeight="1">
      <c r="A113" s="29"/>
      <c r="B113" s="30"/>
      <c r="C113" s="29"/>
      <c r="D113" s="29"/>
      <c r="E113" s="215" t="str">
        <f>E7</f>
        <v>Stavební úpravy, přístavba a nástavba objektu chráněného bydlení - Kaplice č.p. 45</v>
      </c>
      <c r="F113" s="216"/>
      <c r="G113" s="216"/>
      <c r="H113" s="216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4" t="s">
        <v>117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6.5" customHeight="1">
      <c r="A115" s="29"/>
      <c r="B115" s="30"/>
      <c r="C115" s="29"/>
      <c r="D115" s="29"/>
      <c r="E115" s="207" t="str">
        <f>E9</f>
        <v>06 - Slaboproud a EZS</v>
      </c>
      <c r="F115" s="214"/>
      <c r="G115" s="214"/>
      <c r="H115" s="214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4" t="s">
        <v>20</v>
      </c>
      <c r="D117" s="29"/>
      <c r="E117" s="29"/>
      <c r="F117" s="22" t="str">
        <f>F12</f>
        <v xml:space="preserve"> </v>
      </c>
      <c r="G117" s="29"/>
      <c r="H117" s="29"/>
      <c r="I117" s="24" t="s">
        <v>22</v>
      </c>
      <c r="J117" s="52" t="str">
        <f>IF(J12="","",J12)</f>
        <v>20. 10. 2020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5.7" customHeight="1">
      <c r="A119" s="29"/>
      <c r="B119" s="30"/>
      <c r="C119" s="24" t="s">
        <v>24</v>
      </c>
      <c r="D119" s="29"/>
      <c r="E119" s="29"/>
      <c r="F119" s="22" t="str">
        <f>E15</f>
        <v>Ing. arch. Arnošt Janko</v>
      </c>
      <c r="G119" s="29"/>
      <c r="H119" s="29"/>
      <c r="I119" s="24" t="s">
        <v>30</v>
      </c>
      <c r="J119" s="27" t="str">
        <f>E21</f>
        <v>Ing. arch. Arnošt Janko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2" customHeight="1">
      <c r="A120" s="29"/>
      <c r="B120" s="30"/>
      <c r="C120" s="24" t="s">
        <v>28</v>
      </c>
      <c r="D120" s="29"/>
      <c r="E120" s="29"/>
      <c r="F120" s="22" t="str">
        <f>IF(E18="","",E18)</f>
        <v>Vyplň údaj</v>
      </c>
      <c r="G120" s="29"/>
      <c r="H120" s="29"/>
      <c r="I120" s="24" t="s">
        <v>32</v>
      </c>
      <c r="J120" s="27" t="str">
        <f>E24</f>
        <v>HAVO Consult s.r.o.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1" customFormat="1" ht="29.25" customHeight="1">
      <c r="A122" s="117"/>
      <c r="B122" s="118"/>
      <c r="C122" s="119" t="s">
        <v>143</v>
      </c>
      <c r="D122" s="120" t="s">
        <v>61</v>
      </c>
      <c r="E122" s="120" t="s">
        <v>57</v>
      </c>
      <c r="F122" s="120" t="s">
        <v>58</v>
      </c>
      <c r="G122" s="120" t="s">
        <v>144</v>
      </c>
      <c r="H122" s="120" t="s">
        <v>145</v>
      </c>
      <c r="I122" s="120" t="s">
        <v>146</v>
      </c>
      <c r="J122" s="121" t="s">
        <v>121</v>
      </c>
      <c r="K122" s="122" t="s">
        <v>147</v>
      </c>
      <c r="L122" s="123"/>
      <c r="M122" s="59" t="s">
        <v>1</v>
      </c>
      <c r="N122" s="60" t="s">
        <v>40</v>
      </c>
      <c r="O122" s="60" t="s">
        <v>148</v>
      </c>
      <c r="P122" s="60" t="s">
        <v>149</v>
      </c>
      <c r="Q122" s="60" t="s">
        <v>150</v>
      </c>
      <c r="R122" s="60" t="s">
        <v>151</v>
      </c>
      <c r="S122" s="60" t="s">
        <v>152</v>
      </c>
      <c r="T122" s="61" t="s">
        <v>153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3" s="2" customFormat="1" ht="22.9" customHeight="1">
      <c r="A123" s="29"/>
      <c r="B123" s="30"/>
      <c r="C123" s="66" t="s">
        <v>154</v>
      </c>
      <c r="D123" s="29"/>
      <c r="E123" s="29"/>
      <c r="F123" s="29"/>
      <c r="G123" s="29"/>
      <c r="H123" s="29"/>
      <c r="I123" s="29"/>
      <c r="J123" s="124">
        <f>BK123</f>
        <v>0</v>
      </c>
      <c r="K123" s="29"/>
      <c r="L123" s="30"/>
      <c r="M123" s="62"/>
      <c r="N123" s="53"/>
      <c r="O123" s="63"/>
      <c r="P123" s="125">
        <f>P124+P128+P140+P156+P170+P197+P214</f>
        <v>0</v>
      </c>
      <c r="Q123" s="63"/>
      <c r="R123" s="125">
        <f>R124+R128+R140+R156+R170+R197+R214</f>
        <v>0</v>
      </c>
      <c r="S123" s="63"/>
      <c r="T123" s="126">
        <f>T124+T128+T140+T156+T170+T197+T214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75</v>
      </c>
      <c r="AU123" s="14" t="s">
        <v>123</v>
      </c>
      <c r="BK123" s="127">
        <f>BK124+BK128+BK140+BK156+BK170+BK197+BK214</f>
        <v>0</v>
      </c>
    </row>
    <row r="124" spans="2:63" s="12" customFormat="1" ht="25.9" customHeight="1">
      <c r="B124" s="128"/>
      <c r="D124" s="129" t="s">
        <v>75</v>
      </c>
      <c r="E124" s="130" t="s">
        <v>1936</v>
      </c>
      <c r="F124" s="130" t="s">
        <v>2319</v>
      </c>
      <c r="I124" s="131"/>
      <c r="J124" s="132">
        <f>BK124</f>
        <v>0</v>
      </c>
      <c r="L124" s="128"/>
      <c r="M124" s="133"/>
      <c r="N124" s="134"/>
      <c r="O124" s="134"/>
      <c r="P124" s="135">
        <f>SUM(P125:P127)</f>
        <v>0</v>
      </c>
      <c r="Q124" s="134"/>
      <c r="R124" s="135">
        <f>SUM(R125:R127)</f>
        <v>0</v>
      </c>
      <c r="S124" s="134"/>
      <c r="T124" s="136">
        <f>SUM(T125:T127)</f>
        <v>0</v>
      </c>
      <c r="AR124" s="129" t="s">
        <v>84</v>
      </c>
      <c r="AT124" s="137" t="s">
        <v>75</v>
      </c>
      <c r="AU124" s="137" t="s">
        <v>76</v>
      </c>
      <c r="AY124" s="129" t="s">
        <v>157</v>
      </c>
      <c r="BK124" s="138">
        <f>SUM(BK125:BK127)</f>
        <v>0</v>
      </c>
    </row>
    <row r="125" spans="1:65" s="2" customFormat="1" ht="16.5" customHeight="1">
      <c r="A125" s="29"/>
      <c r="B125" s="141"/>
      <c r="C125" s="142" t="s">
        <v>76</v>
      </c>
      <c r="D125" s="142" t="s">
        <v>159</v>
      </c>
      <c r="E125" s="143" t="s">
        <v>2320</v>
      </c>
      <c r="F125" s="144" t="s">
        <v>2321</v>
      </c>
      <c r="G125" s="145" t="s">
        <v>306</v>
      </c>
      <c r="H125" s="146">
        <v>15</v>
      </c>
      <c r="I125" s="147"/>
      <c r="J125" s="148">
        <f>ROUND(I125*H125,2)</f>
        <v>0</v>
      </c>
      <c r="K125" s="149"/>
      <c r="L125" s="30"/>
      <c r="M125" s="150" t="s">
        <v>1</v>
      </c>
      <c r="N125" s="151" t="s">
        <v>42</v>
      </c>
      <c r="O125" s="55"/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163</v>
      </c>
      <c r="AT125" s="154" t="s">
        <v>159</v>
      </c>
      <c r="AU125" s="154" t="s">
        <v>84</v>
      </c>
      <c r="AY125" s="14" t="s">
        <v>157</v>
      </c>
      <c r="BE125" s="155">
        <f>IF(N125="základní",J125,0)</f>
        <v>0</v>
      </c>
      <c r="BF125" s="155">
        <f>IF(N125="snížená",J125,0)</f>
        <v>0</v>
      </c>
      <c r="BG125" s="155">
        <f>IF(N125="zákl. přenesená",J125,0)</f>
        <v>0</v>
      </c>
      <c r="BH125" s="155">
        <f>IF(N125="sníž. přenesená",J125,0)</f>
        <v>0</v>
      </c>
      <c r="BI125" s="155">
        <f>IF(N125="nulová",J125,0)</f>
        <v>0</v>
      </c>
      <c r="BJ125" s="14" t="s">
        <v>164</v>
      </c>
      <c r="BK125" s="155">
        <f>ROUND(I125*H125,2)</f>
        <v>0</v>
      </c>
      <c r="BL125" s="14" t="s">
        <v>163</v>
      </c>
      <c r="BM125" s="154" t="s">
        <v>164</v>
      </c>
    </row>
    <row r="126" spans="1:65" s="2" customFormat="1" ht="16.5" customHeight="1">
      <c r="A126" s="29"/>
      <c r="B126" s="141"/>
      <c r="C126" s="142" t="s">
        <v>76</v>
      </c>
      <c r="D126" s="142" t="s">
        <v>159</v>
      </c>
      <c r="E126" s="143" t="s">
        <v>2322</v>
      </c>
      <c r="F126" s="144" t="s">
        <v>2323</v>
      </c>
      <c r="G126" s="145" t="s">
        <v>306</v>
      </c>
      <c r="H126" s="146">
        <v>15</v>
      </c>
      <c r="I126" s="147"/>
      <c r="J126" s="148">
        <f>ROUND(I126*H126,2)</f>
        <v>0</v>
      </c>
      <c r="K126" s="149"/>
      <c r="L126" s="30"/>
      <c r="M126" s="150" t="s">
        <v>1</v>
      </c>
      <c r="N126" s="151" t="s">
        <v>42</v>
      </c>
      <c r="O126" s="55"/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163</v>
      </c>
      <c r="AT126" s="154" t="s">
        <v>159</v>
      </c>
      <c r="AU126" s="154" t="s">
        <v>84</v>
      </c>
      <c r="AY126" s="14" t="s">
        <v>157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4" t="s">
        <v>164</v>
      </c>
      <c r="BK126" s="155">
        <f>ROUND(I126*H126,2)</f>
        <v>0</v>
      </c>
      <c r="BL126" s="14" t="s">
        <v>163</v>
      </c>
      <c r="BM126" s="154" t="s">
        <v>163</v>
      </c>
    </row>
    <row r="127" spans="1:65" s="2" customFormat="1" ht="16.5" customHeight="1">
      <c r="A127" s="29"/>
      <c r="B127" s="141"/>
      <c r="C127" s="142" t="s">
        <v>76</v>
      </c>
      <c r="D127" s="142" t="s">
        <v>159</v>
      </c>
      <c r="E127" s="143" t="s">
        <v>2324</v>
      </c>
      <c r="F127" s="144" t="s">
        <v>2325</v>
      </c>
      <c r="G127" s="145" t="s">
        <v>2326</v>
      </c>
      <c r="H127" s="172"/>
      <c r="I127" s="147"/>
      <c r="J127" s="148">
        <f>ROUND(I127*H127,2)</f>
        <v>0</v>
      </c>
      <c r="K127" s="149"/>
      <c r="L127" s="30"/>
      <c r="M127" s="150" t="s">
        <v>1</v>
      </c>
      <c r="N127" s="151" t="s">
        <v>42</v>
      </c>
      <c r="O127" s="55"/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163</v>
      </c>
      <c r="AT127" s="154" t="s">
        <v>159</v>
      </c>
      <c r="AU127" s="154" t="s">
        <v>84</v>
      </c>
      <c r="AY127" s="14" t="s">
        <v>157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4" t="s">
        <v>164</v>
      </c>
      <c r="BK127" s="155">
        <f>ROUND(I127*H127,2)</f>
        <v>0</v>
      </c>
      <c r="BL127" s="14" t="s">
        <v>163</v>
      </c>
      <c r="BM127" s="154" t="s">
        <v>185</v>
      </c>
    </row>
    <row r="128" spans="2:63" s="12" customFormat="1" ht="25.9" customHeight="1">
      <c r="B128" s="128"/>
      <c r="D128" s="129" t="s">
        <v>75</v>
      </c>
      <c r="E128" s="130" t="s">
        <v>2190</v>
      </c>
      <c r="F128" s="130" t="s">
        <v>2327</v>
      </c>
      <c r="I128" s="131"/>
      <c r="J128" s="132">
        <f>BK128</f>
        <v>0</v>
      </c>
      <c r="L128" s="128"/>
      <c r="M128" s="133"/>
      <c r="N128" s="134"/>
      <c r="O128" s="134"/>
      <c r="P128" s="135">
        <f>SUM(P129:P139)</f>
        <v>0</v>
      </c>
      <c r="Q128" s="134"/>
      <c r="R128" s="135">
        <f>SUM(R129:R139)</f>
        <v>0</v>
      </c>
      <c r="S128" s="134"/>
      <c r="T128" s="136">
        <f>SUM(T129:T139)</f>
        <v>0</v>
      </c>
      <c r="AR128" s="129" t="s">
        <v>84</v>
      </c>
      <c r="AT128" s="137" t="s">
        <v>75</v>
      </c>
      <c r="AU128" s="137" t="s">
        <v>76</v>
      </c>
      <c r="AY128" s="129" t="s">
        <v>157</v>
      </c>
      <c r="BK128" s="138">
        <f>SUM(BK129:BK139)</f>
        <v>0</v>
      </c>
    </row>
    <row r="129" spans="1:65" s="2" customFormat="1" ht="33" customHeight="1">
      <c r="A129" s="29"/>
      <c r="B129" s="141"/>
      <c r="C129" s="142" t="s">
        <v>76</v>
      </c>
      <c r="D129" s="142" t="s">
        <v>159</v>
      </c>
      <c r="E129" s="143" t="s">
        <v>2328</v>
      </c>
      <c r="F129" s="144" t="s">
        <v>2329</v>
      </c>
      <c r="G129" s="145" t="s">
        <v>306</v>
      </c>
      <c r="H129" s="146">
        <v>1</v>
      </c>
      <c r="I129" s="147"/>
      <c r="J129" s="148">
        <f aca="true" t="shared" si="0" ref="J129:J139">ROUND(I129*H129,2)</f>
        <v>0</v>
      </c>
      <c r="K129" s="149"/>
      <c r="L129" s="30"/>
      <c r="M129" s="150" t="s">
        <v>1</v>
      </c>
      <c r="N129" s="151" t="s">
        <v>42</v>
      </c>
      <c r="O129" s="55"/>
      <c r="P129" s="152">
        <f aca="true" t="shared" si="1" ref="P129:P139">O129*H129</f>
        <v>0</v>
      </c>
      <c r="Q129" s="152">
        <v>0</v>
      </c>
      <c r="R129" s="152">
        <f aca="true" t="shared" si="2" ref="R129:R139">Q129*H129</f>
        <v>0</v>
      </c>
      <c r="S129" s="152">
        <v>0</v>
      </c>
      <c r="T129" s="153">
        <f aca="true" t="shared" si="3" ref="T129:T139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163</v>
      </c>
      <c r="AT129" s="154" t="s">
        <v>159</v>
      </c>
      <c r="AU129" s="154" t="s">
        <v>84</v>
      </c>
      <c r="AY129" s="14" t="s">
        <v>157</v>
      </c>
      <c r="BE129" s="155">
        <f aca="true" t="shared" si="4" ref="BE129:BE139">IF(N129="základní",J129,0)</f>
        <v>0</v>
      </c>
      <c r="BF129" s="155">
        <f aca="true" t="shared" si="5" ref="BF129:BF139">IF(N129="snížená",J129,0)</f>
        <v>0</v>
      </c>
      <c r="BG129" s="155">
        <f aca="true" t="shared" si="6" ref="BG129:BG139">IF(N129="zákl. přenesená",J129,0)</f>
        <v>0</v>
      </c>
      <c r="BH129" s="155">
        <f aca="true" t="shared" si="7" ref="BH129:BH139">IF(N129="sníž. přenesená",J129,0)</f>
        <v>0</v>
      </c>
      <c r="BI129" s="155">
        <f aca="true" t="shared" si="8" ref="BI129:BI139">IF(N129="nulová",J129,0)</f>
        <v>0</v>
      </c>
      <c r="BJ129" s="14" t="s">
        <v>164</v>
      </c>
      <c r="BK129" s="155">
        <f aca="true" t="shared" si="9" ref="BK129:BK139">ROUND(I129*H129,2)</f>
        <v>0</v>
      </c>
      <c r="BL129" s="14" t="s">
        <v>163</v>
      </c>
      <c r="BM129" s="154" t="s">
        <v>179</v>
      </c>
    </row>
    <row r="130" spans="1:65" s="2" customFormat="1" ht="16.5" customHeight="1">
      <c r="A130" s="29"/>
      <c r="B130" s="141"/>
      <c r="C130" s="142" t="s">
        <v>76</v>
      </c>
      <c r="D130" s="142" t="s">
        <v>159</v>
      </c>
      <c r="E130" s="143" t="s">
        <v>2330</v>
      </c>
      <c r="F130" s="144" t="s">
        <v>2331</v>
      </c>
      <c r="G130" s="145" t="s">
        <v>306</v>
      </c>
      <c r="H130" s="146">
        <v>1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42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163</v>
      </c>
      <c r="AT130" s="154" t="s">
        <v>159</v>
      </c>
      <c r="AU130" s="154" t="s">
        <v>84</v>
      </c>
      <c r="AY130" s="14" t="s">
        <v>157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164</v>
      </c>
      <c r="BK130" s="155">
        <f t="shared" si="9"/>
        <v>0</v>
      </c>
      <c r="BL130" s="14" t="s">
        <v>163</v>
      </c>
      <c r="BM130" s="154" t="s">
        <v>110</v>
      </c>
    </row>
    <row r="131" spans="1:65" s="2" customFormat="1" ht="16.5" customHeight="1">
      <c r="A131" s="29"/>
      <c r="B131" s="141"/>
      <c r="C131" s="142" t="s">
        <v>76</v>
      </c>
      <c r="D131" s="142" t="s">
        <v>159</v>
      </c>
      <c r="E131" s="143" t="s">
        <v>2332</v>
      </c>
      <c r="F131" s="144" t="s">
        <v>2333</v>
      </c>
      <c r="G131" s="145" t="s">
        <v>306</v>
      </c>
      <c r="H131" s="146">
        <v>2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42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163</v>
      </c>
      <c r="AT131" s="154" t="s">
        <v>159</v>
      </c>
      <c r="AU131" s="154" t="s">
        <v>84</v>
      </c>
      <c r="AY131" s="14" t="s">
        <v>157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164</v>
      </c>
      <c r="BK131" s="155">
        <f t="shared" si="9"/>
        <v>0</v>
      </c>
      <c r="BL131" s="14" t="s">
        <v>163</v>
      </c>
      <c r="BM131" s="154" t="s">
        <v>208</v>
      </c>
    </row>
    <row r="132" spans="1:65" s="2" customFormat="1" ht="16.5" customHeight="1">
      <c r="A132" s="29"/>
      <c r="B132" s="141"/>
      <c r="C132" s="142" t="s">
        <v>76</v>
      </c>
      <c r="D132" s="142" t="s">
        <v>159</v>
      </c>
      <c r="E132" s="143" t="s">
        <v>2334</v>
      </c>
      <c r="F132" s="144" t="s">
        <v>2335</v>
      </c>
      <c r="G132" s="145" t="s">
        <v>306</v>
      </c>
      <c r="H132" s="146">
        <v>3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42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163</v>
      </c>
      <c r="AT132" s="154" t="s">
        <v>159</v>
      </c>
      <c r="AU132" s="154" t="s">
        <v>84</v>
      </c>
      <c r="AY132" s="14" t="s">
        <v>157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164</v>
      </c>
      <c r="BK132" s="155">
        <f t="shared" si="9"/>
        <v>0</v>
      </c>
      <c r="BL132" s="14" t="s">
        <v>163</v>
      </c>
      <c r="BM132" s="154" t="s">
        <v>216</v>
      </c>
    </row>
    <row r="133" spans="1:65" s="2" customFormat="1" ht="16.5" customHeight="1">
      <c r="A133" s="29"/>
      <c r="B133" s="141"/>
      <c r="C133" s="142" t="s">
        <v>76</v>
      </c>
      <c r="D133" s="142" t="s">
        <v>159</v>
      </c>
      <c r="E133" s="143" t="s">
        <v>2336</v>
      </c>
      <c r="F133" s="144" t="s">
        <v>2337</v>
      </c>
      <c r="G133" s="145" t="s">
        <v>306</v>
      </c>
      <c r="H133" s="146">
        <v>3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42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163</v>
      </c>
      <c r="AT133" s="154" t="s">
        <v>159</v>
      </c>
      <c r="AU133" s="154" t="s">
        <v>84</v>
      </c>
      <c r="AY133" s="14" t="s">
        <v>157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164</v>
      </c>
      <c r="BK133" s="155">
        <f t="shared" si="9"/>
        <v>0</v>
      </c>
      <c r="BL133" s="14" t="s">
        <v>163</v>
      </c>
      <c r="BM133" s="154" t="s">
        <v>223</v>
      </c>
    </row>
    <row r="134" spans="1:65" s="2" customFormat="1" ht="16.5" customHeight="1">
      <c r="A134" s="29"/>
      <c r="B134" s="141"/>
      <c r="C134" s="142" t="s">
        <v>76</v>
      </c>
      <c r="D134" s="142" t="s">
        <v>159</v>
      </c>
      <c r="E134" s="143" t="s">
        <v>2338</v>
      </c>
      <c r="F134" s="144" t="s">
        <v>2339</v>
      </c>
      <c r="G134" s="145" t="s">
        <v>306</v>
      </c>
      <c r="H134" s="146">
        <v>3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42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163</v>
      </c>
      <c r="AT134" s="154" t="s">
        <v>159</v>
      </c>
      <c r="AU134" s="154" t="s">
        <v>84</v>
      </c>
      <c r="AY134" s="14" t="s">
        <v>157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164</v>
      </c>
      <c r="BK134" s="155">
        <f t="shared" si="9"/>
        <v>0</v>
      </c>
      <c r="BL134" s="14" t="s">
        <v>163</v>
      </c>
      <c r="BM134" s="154" t="s">
        <v>231</v>
      </c>
    </row>
    <row r="135" spans="1:65" s="2" customFormat="1" ht="16.5" customHeight="1">
      <c r="A135" s="29"/>
      <c r="B135" s="141"/>
      <c r="C135" s="142" t="s">
        <v>76</v>
      </c>
      <c r="D135" s="142" t="s">
        <v>159</v>
      </c>
      <c r="E135" s="143" t="s">
        <v>2340</v>
      </c>
      <c r="F135" s="144" t="s">
        <v>2341</v>
      </c>
      <c r="G135" s="145" t="s">
        <v>306</v>
      </c>
      <c r="H135" s="146">
        <v>1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42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163</v>
      </c>
      <c r="AT135" s="154" t="s">
        <v>159</v>
      </c>
      <c r="AU135" s="154" t="s">
        <v>84</v>
      </c>
      <c r="AY135" s="14" t="s">
        <v>157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164</v>
      </c>
      <c r="BK135" s="155">
        <f t="shared" si="9"/>
        <v>0</v>
      </c>
      <c r="BL135" s="14" t="s">
        <v>163</v>
      </c>
      <c r="BM135" s="154" t="s">
        <v>239</v>
      </c>
    </row>
    <row r="136" spans="1:65" s="2" customFormat="1" ht="16.5" customHeight="1">
      <c r="A136" s="29"/>
      <c r="B136" s="141"/>
      <c r="C136" s="142" t="s">
        <v>76</v>
      </c>
      <c r="D136" s="142" t="s">
        <v>159</v>
      </c>
      <c r="E136" s="143" t="s">
        <v>2342</v>
      </c>
      <c r="F136" s="144" t="s">
        <v>2343</v>
      </c>
      <c r="G136" s="145" t="s">
        <v>168</v>
      </c>
      <c r="H136" s="146">
        <v>220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42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163</v>
      </c>
      <c r="AT136" s="154" t="s">
        <v>159</v>
      </c>
      <c r="AU136" s="154" t="s">
        <v>84</v>
      </c>
      <c r="AY136" s="14" t="s">
        <v>157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164</v>
      </c>
      <c r="BK136" s="155">
        <f t="shared" si="9"/>
        <v>0</v>
      </c>
      <c r="BL136" s="14" t="s">
        <v>163</v>
      </c>
      <c r="BM136" s="154" t="s">
        <v>246</v>
      </c>
    </row>
    <row r="137" spans="1:65" s="2" customFormat="1" ht="16.5" customHeight="1">
      <c r="A137" s="29"/>
      <c r="B137" s="141"/>
      <c r="C137" s="142" t="s">
        <v>76</v>
      </c>
      <c r="D137" s="142" t="s">
        <v>159</v>
      </c>
      <c r="E137" s="143" t="s">
        <v>2344</v>
      </c>
      <c r="F137" s="144" t="s">
        <v>2345</v>
      </c>
      <c r="G137" s="145" t="s">
        <v>168</v>
      </c>
      <c r="H137" s="146">
        <v>200</v>
      </c>
      <c r="I137" s="147"/>
      <c r="J137" s="148">
        <f t="shared" si="0"/>
        <v>0</v>
      </c>
      <c r="K137" s="149"/>
      <c r="L137" s="30"/>
      <c r="M137" s="150" t="s">
        <v>1</v>
      </c>
      <c r="N137" s="151" t="s">
        <v>42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163</v>
      </c>
      <c r="AT137" s="154" t="s">
        <v>159</v>
      </c>
      <c r="AU137" s="154" t="s">
        <v>84</v>
      </c>
      <c r="AY137" s="14" t="s">
        <v>157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164</v>
      </c>
      <c r="BK137" s="155">
        <f t="shared" si="9"/>
        <v>0</v>
      </c>
      <c r="BL137" s="14" t="s">
        <v>163</v>
      </c>
      <c r="BM137" s="154" t="s">
        <v>254</v>
      </c>
    </row>
    <row r="138" spans="1:65" s="2" customFormat="1" ht="16.5" customHeight="1">
      <c r="A138" s="29"/>
      <c r="B138" s="141"/>
      <c r="C138" s="142" t="s">
        <v>76</v>
      </c>
      <c r="D138" s="142" t="s">
        <v>159</v>
      </c>
      <c r="E138" s="143" t="s">
        <v>2346</v>
      </c>
      <c r="F138" s="144" t="s">
        <v>2347</v>
      </c>
      <c r="G138" s="145" t="s">
        <v>168</v>
      </c>
      <c r="H138" s="146">
        <v>200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42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163</v>
      </c>
      <c r="AT138" s="154" t="s">
        <v>159</v>
      </c>
      <c r="AU138" s="154" t="s">
        <v>84</v>
      </c>
      <c r="AY138" s="14" t="s">
        <v>157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164</v>
      </c>
      <c r="BK138" s="155">
        <f t="shared" si="9"/>
        <v>0</v>
      </c>
      <c r="BL138" s="14" t="s">
        <v>163</v>
      </c>
      <c r="BM138" s="154" t="s">
        <v>262</v>
      </c>
    </row>
    <row r="139" spans="1:65" s="2" customFormat="1" ht="16.5" customHeight="1">
      <c r="A139" s="29"/>
      <c r="B139" s="141"/>
      <c r="C139" s="142" t="s">
        <v>76</v>
      </c>
      <c r="D139" s="142" t="s">
        <v>159</v>
      </c>
      <c r="E139" s="143" t="s">
        <v>2324</v>
      </c>
      <c r="F139" s="144" t="s">
        <v>2325</v>
      </c>
      <c r="G139" s="145" t="s">
        <v>2326</v>
      </c>
      <c r="H139" s="172"/>
      <c r="I139" s="147"/>
      <c r="J139" s="148">
        <f t="shared" si="0"/>
        <v>0</v>
      </c>
      <c r="K139" s="149"/>
      <c r="L139" s="30"/>
      <c r="M139" s="150" t="s">
        <v>1</v>
      </c>
      <c r="N139" s="151" t="s">
        <v>42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163</v>
      </c>
      <c r="AT139" s="154" t="s">
        <v>159</v>
      </c>
      <c r="AU139" s="154" t="s">
        <v>84</v>
      </c>
      <c r="AY139" s="14" t="s">
        <v>157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164</v>
      </c>
      <c r="BK139" s="155">
        <f t="shared" si="9"/>
        <v>0</v>
      </c>
      <c r="BL139" s="14" t="s">
        <v>163</v>
      </c>
      <c r="BM139" s="154" t="s">
        <v>270</v>
      </c>
    </row>
    <row r="140" spans="2:63" s="12" customFormat="1" ht="25.9" customHeight="1">
      <c r="B140" s="128"/>
      <c r="D140" s="129" t="s">
        <v>75</v>
      </c>
      <c r="E140" s="130" t="s">
        <v>2055</v>
      </c>
      <c r="F140" s="130" t="s">
        <v>2348</v>
      </c>
      <c r="I140" s="131"/>
      <c r="J140" s="132">
        <f>BK140</f>
        <v>0</v>
      </c>
      <c r="L140" s="128"/>
      <c r="M140" s="133"/>
      <c r="N140" s="134"/>
      <c r="O140" s="134"/>
      <c r="P140" s="135">
        <f>SUM(P141:P155)</f>
        <v>0</v>
      </c>
      <c r="Q140" s="134"/>
      <c r="R140" s="135">
        <f>SUM(R141:R155)</f>
        <v>0</v>
      </c>
      <c r="S140" s="134"/>
      <c r="T140" s="136">
        <f>SUM(T141:T155)</f>
        <v>0</v>
      </c>
      <c r="AR140" s="129" t="s">
        <v>84</v>
      </c>
      <c r="AT140" s="137" t="s">
        <v>75</v>
      </c>
      <c r="AU140" s="137" t="s">
        <v>76</v>
      </c>
      <c r="AY140" s="129" t="s">
        <v>157</v>
      </c>
      <c r="BK140" s="138">
        <f>SUM(BK141:BK155)</f>
        <v>0</v>
      </c>
    </row>
    <row r="141" spans="1:65" s="2" customFormat="1" ht="21.75" customHeight="1">
      <c r="A141" s="29"/>
      <c r="B141" s="141"/>
      <c r="C141" s="142" t="s">
        <v>76</v>
      </c>
      <c r="D141" s="142" t="s">
        <v>159</v>
      </c>
      <c r="E141" s="143" t="s">
        <v>2349</v>
      </c>
      <c r="F141" s="144" t="s">
        <v>2350</v>
      </c>
      <c r="G141" s="145" t="s">
        <v>306</v>
      </c>
      <c r="H141" s="146">
        <v>2</v>
      </c>
      <c r="I141" s="147"/>
      <c r="J141" s="148">
        <f aca="true" t="shared" si="10" ref="J141:J155">ROUND(I141*H141,2)</f>
        <v>0</v>
      </c>
      <c r="K141" s="149"/>
      <c r="L141" s="30"/>
      <c r="M141" s="150" t="s">
        <v>1</v>
      </c>
      <c r="N141" s="151" t="s">
        <v>42</v>
      </c>
      <c r="O141" s="55"/>
      <c r="P141" s="152">
        <f aca="true" t="shared" si="11" ref="P141:P155">O141*H141</f>
        <v>0</v>
      </c>
      <c r="Q141" s="152">
        <v>0</v>
      </c>
      <c r="R141" s="152">
        <f aca="true" t="shared" si="12" ref="R141:R155">Q141*H141</f>
        <v>0</v>
      </c>
      <c r="S141" s="152">
        <v>0</v>
      </c>
      <c r="T141" s="153">
        <f aca="true" t="shared" si="13" ref="T141:T155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163</v>
      </c>
      <c r="AT141" s="154" t="s">
        <v>159</v>
      </c>
      <c r="AU141" s="154" t="s">
        <v>84</v>
      </c>
      <c r="AY141" s="14" t="s">
        <v>157</v>
      </c>
      <c r="BE141" s="155">
        <f aca="true" t="shared" si="14" ref="BE141:BE155">IF(N141="základní",J141,0)</f>
        <v>0</v>
      </c>
      <c r="BF141" s="155">
        <f aca="true" t="shared" si="15" ref="BF141:BF155">IF(N141="snížená",J141,0)</f>
        <v>0</v>
      </c>
      <c r="BG141" s="155">
        <f aca="true" t="shared" si="16" ref="BG141:BG155">IF(N141="zákl. přenesená",J141,0)</f>
        <v>0</v>
      </c>
      <c r="BH141" s="155">
        <f aca="true" t="shared" si="17" ref="BH141:BH155">IF(N141="sníž. přenesená",J141,0)</f>
        <v>0</v>
      </c>
      <c r="BI141" s="155">
        <f aca="true" t="shared" si="18" ref="BI141:BI155">IF(N141="nulová",J141,0)</f>
        <v>0</v>
      </c>
      <c r="BJ141" s="14" t="s">
        <v>164</v>
      </c>
      <c r="BK141" s="155">
        <f aca="true" t="shared" si="19" ref="BK141:BK155">ROUND(I141*H141,2)</f>
        <v>0</v>
      </c>
      <c r="BL141" s="14" t="s">
        <v>163</v>
      </c>
      <c r="BM141" s="154" t="s">
        <v>278</v>
      </c>
    </row>
    <row r="142" spans="1:65" s="2" customFormat="1" ht="16.5" customHeight="1">
      <c r="A142" s="29"/>
      <c r="B142" s="141"/>
      <c r="C142" s="142" t="s">
        <v>76</v>
      </c>
      <c r="D142" s="142" t="s">
        <v>159</v>
      </c>
      <c r="E142" s="143" t="s">
        <v>2351</v>
      </c>
      <c r="F142" s="144" t="s">
        <v>2352</v>
      </c>
      <c r="G142" s="145" t="s">
        <v>306</v>
      </c>
      <c r="H142" s="146">
        <v>6</v>
      </c>
      <c r="I142" s="147"/>
      <c r="J142" s="148">
        <f t="shared" si="10"/>
        <v>0</v>
      </c>
      <c r="K142" s="149"/>
      <c r="L142" s="30"/>
      <c r="M142" s="150" t="s">
        <v>1</v>
      </c>
      <c r="N142" s="151" t="s">
        <v>42</v>
      </c>
      <c r="O142" s="55"/>
      <c r="P142" s="152">
        <f t="shared" si="11"/>
        <v>0</v>
      </c>
      <c r="Q142" s="152">
        <v>0</v>
      </c>
      <c r="R142" s="152">
        <f t="shared" si="12"/>
        <v>0</v>
      </c>
      <c r="S142" s="152">
        <v>0</v>
      </c>
      <c r="T142" s="153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163</v>
      </c>
      <c r="AT142" s="154" t="s">
        <v>159</v>
      </c>
      <c r="AU142" s="154" t="s">
        <v>84</v>
      </c>
      <c r="AY142" s="14" t="s">
        <v>157</v>
      </c>
      <c r="BE142" s="155">
        <f t="shared" si="14"/>
        <v>0</v>
      </c>
      <c r="BF142" s="155">
        <f t="shared" si="15"/>
        <v>0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4" t="s">
        <v>164</v>
      </c>
      <c r="BK142" s="155">
        <f t="shared" si="19"/>
        <v>0</v>
      </c>
      <c r="BL142" s="14" t="s">
        <v>163</v>
      </c>
      <c r="BM142" s="154" t="s">
        <v>286</v>
      </c>
    </row>
    <row r="143" spans="1:65" s="2" customFormat="1" ht="16.5" customHeight="1">
      <c r="A143" s="29"/>
      <c r="B143" s="141"/>
      <c r="C143" s="142" t="s">
        <v>76</v>
      </c>
      <c r="D143" s="142" t="s">
        <v>159</v>
      </c>
      <c r="E143" s="143" t="s">
        <v>2353</v>
      </c>
      <c r="F143" s="144" t="s">
        <v>2354</v>
      </c>
      <c r="G143" s="145" t="s">
        <v>306</v>
      </c>
      <c r="H143" s="146">
        <v>2</v>
      </c>
      <c r="I143" s="147"/>
      <c r="J143" s="148">
        <f t="shared" si="10"/>
        <v>0</v>
      </c>
      <c r="K143" s="149"/>
      <c r="L143" s="30"/>
      <c r="M143" s="150" t="s">
        <v>1</v>
      </c>
      <c r="N143" s="151" t="s">
        <v>42</v>
      </c>
      <c r="O143" s="55"/>
      <c r="P143" s="152">
        <f t="shared" si="11"/>
        <v>0</v>
      </c>
      <c r="Q143" s="152">
        <v>0</v>
      </c>
      <c r="R143" s="152">
        <f t="shared" si="12"/>
        <v>0</v>
      </c>
      <c r="S143" s="152">
        <v>0</v>
      </c>
      <c r="T143" s="153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163</v>
      </c>
      <c r="AT143" s="154" t="s">
        <v>159</v>
      </c>
      <c r="AU143" s="154" t="s">
        <v>84</v>
      </c>
      <c r="AY143" s="14" t="s">
        <v>157</v>
      </c>
      <c r="BE143" s="155">
        <f t="shared" si="14"/>
        <v>0</v>
      </c>
      <c r="BF143" s="155">
        <f t="shared" si="15"/>
        <v>0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4" t="s">
        <v>164</v>
      </c>
      <c r="BK143" s="155">
        <f t="shared" si="19"/>
        <v>0</v>
      </c>
      <c r="BL143" s="14" t="s">
        <v>163</v>
      </c>
      <c r="BM143" s="154" t="s">
        <v>295</v>
      </c>
    </row>
    <row r="144" spans="1:65" s="2" customFormat="1" ht="16.5" customHeight="1">
      <c r="A144" s="29"/>
      <c r="B144" s="141"/>
      <c r="C144" s="142" t="s">
        <v>76</v>
      </c>
      <c r="D144" s="142" t="s">
        <v>159</v>
      </c>
      <c r="E144" s="143" t="s">
        <v>2355</v>
      </c>
      <c r="F144" s="144" t="s">
        <v>2356</v>
      </c>
      <c r="G144" s="145" t="s">
        <v>306</v>
      </c>
      <c r="H144" s="146">
        <v>4</v>
      </c>
      <c r="I144" s="147"/>
      <c r="J144" s="148">
        <f t="shared" si="10"/>
        <v>0</v>
      </c>
      <c r="K144" s="149"/>
      <c r="L144" s="30"/>
      <c r="M144" s="150" t="s">
        <v>1</v>
      </c>
      <c r="N144" s="151" t="s">
        <v>42</v>
      </c>
      <c r="O144" s="55"/>
      <c r="P144" s="152">
        <f t="shared" si="11"/>
        <v>0</v>
      </c>
      <c r="Q144" s="152">
        <v>0</v>
      </c>
      <c r="R144" s="152">
        <f t="shared" si="12"/>
        <v>0</v>
      </c>
      <c r="S144" s="152">
        <v>0</v>
      </c>
      <c r="T144" s="153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163</v>
      </c>
      <c r="AT144" s="154" t="s">
        <v>159</v>
      </c>
      <c r="AU144" s="154" t="s">
        <v>84</v>
      </c>
      <c r="AY144" s="14" t="s">
        <v>157</v>
      </c>
      <c r="BE144" s="155">
        <f t="shared" si="14"/>
        <v>0</v>
      </c>
      <c r="BF144" s="155">
        <f t="shared" si="15"/>
        <v>0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164</v>
      </c>
      <c r="BK144" s="155">
        <f t="shared" si="19"/>
        <v>0</v>
      </c>
      <c r="BL144" s="14" t="s">
        <v>163</v>
      </c>
      <c r="BM144" s="154" t="s">
        <v>303</v>
      </c>
    </row>
    <row r="145" spans="1:65" s="2" customFormat="1" ht="21.75" customHeight="1">
      <c r="A145" s="29"/>
      <c r="B145" s="141"/>
      <c r="C145" s="142" t="s">
        <v>76</v>
      </c>
      <c r="D145" s="142" t="s">
        <v>159</v>
      </c>
      <c r="E145" s="143" t="s">
        <v>2357</v>
      </c>
      <c r="F145" s="144" t="s">
        <v>2358</v>
      </c>
      <c r="G145" s="145" t="s">
        <v>306</v>
      </c>
      <c r="H145" s="146">
        <v>1</v>
      </c>
      <c r="I145" s="147"/>
      <c r="J145" s="148">
        <f t="shared" si="10"/>
        <v>0</v>
      </c>
      <c r="K145" s="149"/>
      <c r="L145" s="30"/>
      <c r="M145" s="150" t="s">
        <v>1</v>
      </c>
      <c r="N145" s="151" t="s">
        <v>42</v>
      </c>
      <c r="O145" s="55"/>
      <c r="P145" s="152">
        <f t="shared" si="11"/>
        <v>0</v>
      </c>
      <c r="Q145" s="152">
        <v>0</v>
      </c>
      <c r="R145" s="152">
        <f t="shared" si="12"/>
        <v>0</v>
      </c>
      <c r="S145" s="152">
        <v>0</v>
      </c>
      <c r="T145" s="153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163</v>
      </c>
      <c r="AT145" s="154" t="s">
        <v>159</v>
      </c>
      <c r="AU145" s="154" t="s">
        <v>84</v>
      </c>
      <c r="AY145" s="14" t="s">
        <v>157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164</v>
      </c>
      <c r="BK145" s="155">
        <f t="shared" si="19"/>
        <v>0</v>
      </c>
      <c r="BL145" s="14" t="s">
        <v>163</v>
      </c>
      <c r="BM145" s="154" t="s">
        <v>314</v>
      </c>
    </row>
    <row r="146" spans="1:65" s="2" customFormat="1" ht="16.5" customHeight="1">
      <c r="A146" s="29"/>
      <c r="B146" s="141"/>
      <c r="C146" s="142" t="s">
        <v>76</v>
      </c>
      <c r="D146" s="142" t="s">
        <v>159</v>
      </c>
      <c r="E146" s="143" t="s">
        <v>2359</v>
      </c>
      <c r="F146" s="144" t="s">
        <v>2360</v>
      </c>
      <c r="G146" s="145" t="s">
        <v>306</v>
      </c>
      <c r="H146" s="146">
        <v>14</v>
      </c>
      <c r="I146" s="147"/>
      <c r="J146" s="148">
        <f t="shared" si="10"/>
        <v>0</v>
      </c>
      <c r="K146" s="149"/>
      <c r="L146" s="30"/>
      <c r="M146" s="150" t="s">
        <v>1</v>
      </c>
      <c r="N146" s="151" t="s">
        <v>42</v>
      </c>
      <c r="O146" s="55"/>
      <c r="P146" s="152">
        <f t="shared" si="11"/>
        <v>0</v>
      </c>
      <c r="Q146" s="152">
        <v>0</v>
      </c>
      <c r="R146" s="152">
        <f t="shared" si="12"/>
        <v>0</v>
      </c>
      <c r="S146" s="152">
        <v>0</v>
      </c>
      <c r="T146" s="153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163</v>
      </c>
      <c r="AT146" s="154" t="s">
        <v>159</v>
      </c>
      <c r="AU146" s="154" t="s">
        <v>84</v>
      </c>
      <c r="AY146" s="14" t="s">
        <v>157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164</v>
      </c>
      <c r="BK146" s="155">
        <f t="shared" si="19"/>
        <v>0</v>
      </c>
      <c r="BL146" s="14" t="s">
        <v>163</v>
      </c>
      <c r="BM146" s="154" t="s">
        <v>322</v>
      </c>
    </row>
    <row r="147" spans="1:65" s="2" customFormat="1" ht="16.5" customHeight="1">
      <c r="A147" s="29"/>
      <c r="B147" s="141"/>
      <c r="C147" s="142" t="s">
        <v>76</v>
      </c>
      <c r="D147" s="142" t="s">
        <v>159</v>
      </c>
      <c r="E147" s="143" t="s">
        <v>2361</v>
      </c>
      <c r="F147" s="144" t="s">
        <v>2362</v>
      </c>
      <c r="G147" s="145" t="s">
        <v>306</v>
      </c>
      <c r="H147" s="146">
        <v>14</v>
      </c>
      <c r="I147" s="147"/>
      <c r="J147" s="148">
        <f t="shared" si="10"/>
        <v>0</v>
      </c>
      <c r="K147" s="149"/>
      <c r="L147" s="30"/>
      <c r="M147" s="150" t="s">
        <v>1</v>
      </c>
      <c r="N147" s="151" t="s">
        <v>42</v>
      </c>
      <c r="O147" s="55"/>
      <c r="P147" s="152">
        <f t="shared" si="11"/>
        <v>0</v>
      </c>
      <c r="Q147" s="152">
        <v>0</v>
      </c>
      <c r="R147" s="152">
        <f t="shared" si="12"/>
        <v>0</v>
      </c>
      <c r="S147" s="152">
        <v>0</v>
      </c>
      <c r="T147" s="153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163</v>
      </c>
      <c r="AT147" s="154" t="s">
        <v>159</v>
      </c>
      <c r="AU147" s="154" t="s">
        <v>84</v>
      </c>
      <c r="AY147" s="14" t="s">
        <v>157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164</v>
      </c>
      <c r="BK147" s="155">
        <f t="shared" si="19"/>
        <v>0</v>
      </c>
      <c r="BL147" s="14" t="s">
        <v>163</v>
      </c>
      <c r="BM147" s="154" t="s">
        <v>336</v>
      </c>
    </row>
    <row r="148" spans="1:65" s="2" customFormat="1" ht="16.5" customHeight="1">
      <c r="A148" s="29"/>
      <c r="B148" s="141"/>
      <c r="C148" s="142" t="s">
        <v>76</v>
      </c>
      <c r="D148" s="142" t="s">
        <v>159</v>
      </c>
      <c r="E148" s="143" t="s">
        <v>2363</v>
      </c>
      <c r="F148" s="144" t="s">
        <v>2364</v>
      </c>
      <c r="G148" s="145" t="s">
        <v>306</v>
      </c>
      <c r="H148" s="146">
        <v>14</v>
      </c>
      <c r="I148" s="147"/>
      <c r="J148" s="148">
        <f t="shared" si="10"/>
        <v>0</v>
      </c>
      <c r="K148" s="149"/>
      <c r="L148" s="30"/>
      <c r="M148" s="150" t="s">
        <v>1</v>
      </c>
      <c r="N148" s="151" t="s">
        <v>42</v>
      </c>
      <c r="O148" s="55"/>
      <c r="P148" s="152">
        <f t="shared" si="11"/>
        <v>0</v>
      </c>
      <c r="Q148" s="152">
        <v>0</v>
      </c>
      <c r="R148" s="152">
        <f t="shared" si="12"/>
        <v>0</v>
      </c>
      <c r="S148" s="152">
        <v>0</v>
      </c>
      <c r="T148" s="153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163</v>
      </c>
      <c r="AT148" s="154" t="s">
        <v>159</v>
      </c>
      <c r="AU148" s="154" t="s">
        <v>84</v>
      </c>
      <c r="AY148" s="14" t="s">
        <v>157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164</v>
      </c>
      <c r="BK148" s="155">
        <f t="shared" si="19"/>
        <v>0</v>
      </c>
      <c r="BL148" s="14" t="s">
        <v>163</v>
      </c>
      <c r="BM148" s="154" t="s">
        <v>346</v>
      </c>
    </row>
    <row r="149" spans="1:65" s="2" customFormat="1" ht="16.5" customHeight="1">
      <c r="A149" s="29"/>
      <c r="B149" s="141"/>
      <c r="C149" s="142" t="s">
        <v>76</v>
      </c>
      <c r="D149" s="142" t="s">
        <v>159</v>
      </c>
      <c r="E149" s="143" t="s">
        <v>2365</v>
      </c>
      <c r="F149" s="144" t="s">
        <v>2366</v>
      </c>
      <c r="G149" s="145" t="s">
        <v>306</v>
      </c>
      <c r="H149" s="146">
        <v>2</v>
      </c>
      <c r="I149" s="147"/>
      <c r="J149" s="148">
        <f t="shared" si="10"/>
        <v>0</v>
      </c>
      <c r="K149" s="149"/>
      <c r="L149" s="30"/>
      <c r="M149" s="150" t="s">
        <v>1</v>
      </c>
      <c r="N149" s="151" t="s">
        <v>42</v>
      </c>
      <c r="O149" s="55"/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53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163</v>
      </c>
      <c r="AT149" s="154" t="s">
        <v>159</v>
      </c>
      <c r="AU149" s="154" t="s">
        <v>84</v>
      </c>
      <c r="AY149" s="14" t="s">
        <v>157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164</v>
      </c>
      <c r="BK149" s="155">
        <f t="shared" si="19"/>
        <v>0</v>
      </c>
      <c r="BL149" s="14" t="s">
        <v>163</v>
      </c>
      <c r="BM149" s="154" t="s">
        <v>354</v>
      </c>
    </row>
    <row r="150" spans="1:65" s="2" customFormat="1" ht="16.5" customHeight="1">
      <c r="A150" s="29"/>
      <c r="B150" s="141"/>
      <c r="C150" s="142" t="s">
        <v>76</v>
      </c>
      <c r="D150" s="142" t="s">
        <v>159</v>
      </c>
      <c r="E150" s="143" t="s">
        <v>2367</v>
      </c>
      <c r="F150" s="144" t="s">
        <v>2368</v>
      </c>
      <c r="G150" s="145" t="s">
        <v>306</v>
      </c>
      <c r="H150" s="146">
        <v>30</v>
      </c>
      <c r="I150" s="147"/>
      <c r="J150" s="148">
        <f t="shared" si="10"/>
        <v>0</v>
      </c>
      <c r="K150" s="149"/>
      <c r="L150" s="30"/>
      <c r="M150" s="150" t="s">
        <v>1</v>
      </c>
      <c r="N150" s="151" t="s">
        <v>42</v>
      </c>
      <c r="O150" s="55"/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53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163</v>
      </c>
      <c r="AT150" s="154" t="s">
        <v>159</v>
      </c>
      <c r="AU150" s="154" t="s">
        <v>84</v>
      </c>
      <c r="AY150" s="14" t="s">
        <v>157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164</v>
      </c>
      <c r="BK150" s="155">
        <f t="shared" si="19"/>
        <v>0</v>
      </c>
      <c r="BL150" s="14" t="s">
        <v>163</v>
      </c>
      <c r="BM150" s="154" t="s">
        <v>365</v>
      </c>
    </row>
    <row r="151" spans="1:65" s="2" customFormat="1" ht="16.5" customHeight="1">
      <c r="A151" s="29"/>
      <c r="B151" s="141"/>
      <c r="C151" s="142" t="s">
        <v>76</v>
      </c>
      <c r="D151" s="142" t="s">
        <v>159</v>
      </c>
      <c r="E151" s="143" t="s">
        <v>2369</v>
      </c>
      <c r="F151" s="144" t="s">
        <v>2370</v>
      </c>
      <c r="G151" s="145" t="s">
        <v>168</v>
      </c>
      <c r="H151" s="146">
        <v>550</v>
      </c>
      <c r="I151" s="147"/>
      <c r="J151" s="148">
        <f t="shared" si="10"/>
        <v>0</v>
      </c>
      <c r="K151" s="149"/>
      <c r="L151" s="30"/>
      <c r="M151" s="150" t="s">
        <v>1</v>
      </c>
      <c r="N151" s="151" t="s">
        <v>42</v>
      </c>
      <c r="O151" s="55"/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3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163</v>
      </c>
      <c r="AT151" s="154" t="s">
        <v>159</v>
      </c>
      <c r="AU151" s="154" t="s">
        <v>84</v>
      </c>
      <c r="AY151" s="14" t="s">
        <v>157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164</v>
      </c>
      <c r="BK151" s="155">
        <f t="shared" si="19"/>
        <v>0</v>
      </c>
      <c r="BL151" s="14" t="s">
        <v>163</v>
      </c>
      <c r="BM151" s="154" t="s">
        <v>375</v>
      </c>
    </row>
    <row r="152" spans="1:65" s="2" customFormat="1" ht="16.5" customHeight="1">
      <c r="A152" s="29"/>
      <c r="B152" s="141"/>
      <c r="C152" s="142" t="s">
        <v>76</v>
      </c>
      <c r="D152" s="142" t="s">
        <v>159</v>
      </c>
      <c r="E152" s="143" t="s">
        <v>2344</v>
      </c>
      <c r="F152" s="144" t="s">
        <v>2345</v>
      </c>
      <c r="G152" s="145" t="s">
        <v>168</v>
      </c>
      <c r="H152" s="146">
        <v>500</v>
      </c>
      <c r="I152" s="147"/>
      <c r="J152" s="148">
        <f t="shared" si="10"/>
        <v>0</v>
      </c>
      <c r="K152" s="149"/>
      <c r="L152" s="30"/>
      <c r="M152" s="150" t="s">
        <v>1</v>
      </c>
      <c r="N152" s="151" t="s">
        <v>42</v>
      </c>
      <c r="O152" s="55"/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53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163</v>
      </c>
      <c r="AT152" s="154" t="s">
        <v>159</v>
      </c>
      <c r="AU152" s="154" t="s">
        <v>84</v>
      </c>
      <c r="AY152" s="14" t="s">
        <v>157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164</v>
      </c>
      <c r="BK152" s="155">
        <f t="shared" si="19"/>
        <v>0</v>
      </c>
      <c r="BL152" s="14" t="s">
        <v>163</v>
      </c>
      <c r="BM152" s="154" t="s">
        <v>385</v>
      </c>
    </row>
    <row r="153" spans="1:65" s="2" customFormat="1" ht="21.75" customHeight="1">
      <c r="A153" s="29"/>
      <c r="B153" s="141"/>
      <c r="C153" s="142" t="s">
        <v>76</v>
      </c>
      <c r="D153" s="142" t="s">
        <v>159</v>
      </c>
      <c r="E153" s="143" t="s">
        <v>2371</v>
      </c>
      <c r="F153" s="144" t="s">
        <v>2372</v>
      </c>
      <c r="G153" s="145" t="s">
        <v>306</v>
      </c>
      <c r="H153" s="146">
        <v>3</v>
      </c>
      <c r="I153" s="147"/>
      <c r="J153" s="148">
        <f t="shared" si="10"/>
        <v>0</v>
      </c>
      <c r="K153" s="149"/>
      <c r="L153" s="30"/>
      <c r="M153" s="150" t="s">
        <v>1</v>
      </c>
      <c r="N153" s="151" t="s">
        <v>42</v>
      </c>
      <c r="O153" s="55"/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53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163</v>
      </c>
      <c r="AT153" s="154" t="s">
        <v>159</v>
      </c>
      <c r="AU153" s="154" t="s">
        <v>84</v>
      </c>
      <c r="AY153" s="14" t="s">
        <v>157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164</v>
      </c>
      <c r="BK153" s="155">
        <f t="shared" si="19"/>
        <v>0</v>
      </c>
      <c r="BL153" s="14" t="s">
        <v>163</v>
      </c>
      <c r="BM153" s="154" t="s">
        <v>393</v>
      </c>
    </row>
    <row r="154" spans="1:65" s="2" customFormat="1" ht="16.5" customHeight="1">
      <c r="A154" s="29"/>
      <c r="B154" s="141"/>
      <c r="C154" s="142" t="s">
        <v>76</v>
      </c>
      <c r="D154" s="142" t="s">
        <v>159</v>
      </c>
      <c r="E154" s="143" t="s">
        <v>2346</v>
      </c>
      <c r="F154" s="144" t="s">
        <v>2347</v>
      </c>
      <c r="G154" s="145" t="s">
        <v>168</v>
      </c>
      <c r="H154" s="146">
        <v>500</v>
      </c>
      <c r="I154" s="147"/>
      <c r="J154" s="148">
        <f t="shared" si="10"/>
        <v>0</v>
      </c>
      <c r="K154" s="149"/>
      <c r="L154" s="30"/>
      <c r="M154" s="150" t="s">
        <v>1</v>
      </c>
      <c r="N154" s="151" t="s">
        <v>42</v>
      </c>
      <c r="O154" s="55"/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163</v>
      </c>
      <c r="AT154" s="154" t="s">
        <v>159</v>
      </c>
      <c r="AU154" s="154" t="s">
        <v>84</v>
      </c>
      <c r="AY154" s="14" t="s">
        <v>157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164</v>
      </c>
      <c r="BK154" s="155">
        <f t="shared" si="19"/>
        <v>0</v>
      </c>
      <c r="BL154" s="14" t="s">
        <v>163</v>
      </c>
      <c r="BM154" s="154" t="s">
        <v>401</v>
      </c>
    </row>
    <row r="155" spans="1:65" s="2" customFormat="1" ht="16.5" customHeight="1">
      <c r="A155" s="29"/>
      <c r="B155" s="141"/>
      <c r="C155" s="142" t="s">
        <v>76</v>
      </c>
      <c r="D155" s="142" t="s">
        <v>159</v>
      </c>
      <c r="E155" s="143" t="s">
        <v>2324</v>
      </c>
      <c r="F155" s="144" t="s">
        <v>2325</v>
      </c>
      <c r="G155" s="145" t="s">
        <v>2326</v>
      </c>
      <c r="H155" s="172"/>
      <c r="I155" s="147"/>
      <c r="J155" s="148">
        <f t="shared" si="10"/>
        <v>0</v>
      </c>
      <c r="K155" s="149"/>
      <c r="L155" s="30"/>
      <c r="M155" s="150" t="s">
        <v>1</v>
      </c>
      <c r="N155" s="151" t="s">
        <v>42</v>
      </c>
      <c r="O155" s="55"/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163</v>
      </c>
      <c r="AT155" s="154" t="s">
        <v>159</v>
      </c>
      <c r="AU155" s="154" t="s">
        <v>84</v>
      </c>
      <c r="AY155" s="14" t="s">
        <v>157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164</v>
      </c>
      <c r="BK155" s="155">
        <f t="shared" si="19"/>
        <v>0</v>
      </c>
      <c r="BL155" s="14" t="s">
        <v>163</v>
      </c>
      <c r="BM155" s="154" t="s">
        <v>409</v>
      </c>
    </row>
    <row r="156" spans="2:63" s="12" customFormat="1" ht="25.9" customHeight="1">
      <c r="B156" s="128"/>
      <c r="D156" s="129" t="s">
        <v>75</v>
      </c>
      <c r="E156" s="130" t="s">
        <v>2209</v>
      </c>
      <c r="F156" s="130" t="s">
        <v>2373</v>
      </c>
      <c r="I156" s="131"/>
      <c r="J156" s="132">
        <f>BK156</f>
        <v>0</v>
      </c>
      <c r="L156" s="128"/>
      <c r="M156" s="133"/>
      <c r="N156" s="134"/>
      <c r="O156" s="134"/>
      <c r="P156" s="135">
        <f>SUM(P157:P169)</f>
        <v>0</v>
      </c>
      <c r="Q156" s="134"/>
      <c r="R156" s="135">
        <f>SUM(R157:R169)</f>
        <v>0</v>
      </c>
      <c r="S156" s="134"/>
      <c r="T156" s="136">
        <f>SUM(T157:T169)</f>
        <v>0</v>
      </c>
      <c r="AR156" s="129" t="s">
        <v>84</v>
      </c>
      <c r="AT156" s="137" t="s">
        <v>75</v>
      </c>
      <c r="AU156" s="137" t="s">
        <v>76</v>
      </c>
      <c r="AY156" s="129" t="s">
        <v>157</v>
      </c>
      <c r="BK156" s="138">
        <f>SUM(BK157:BK169)</f>
        <v>0</v>
      </c>
    </row>
    <row r="157" spans="1:65" s="2" customFormat="1" ht="16.5" customHeight="1">
      <c r="A157" s="29"/>
      <c r="B157" s="141"/>
      <c r="C157" s="142" t="s">
        <v>76</v>
      </c>
      <c r="D157" s="142" t="s">
        <v>159</v>
      </c>
      <c r="E157" s="143" t="s">
        <v>2374</v>
      </c>
      <c r="F157" s="144" t="s">
        <v>2375</v>
      </c>
      <c r="G157" s="145" t="s">
        <v>306</v>
      </c>
      <c r="H157" s="146">
        <v>1</v>
      </c>
      <c r="I157" s="147"/>
      <c r="J157" s="148">
        <f aca="true" t="shared" si="20" ref="J157:J169">ROUND(I157*H157,2)</f>
        <v>0</v>
      </c>
      <c r="K157" s="149"/>
      <c r="L157" s="30"/>
      <c r="M157" s="150" t="s">
        <v>1</v>
      </c>
      <c r="N157" s="151" t="s">
        <v>42</v>
      </c>
      <c r="O157" s="55"/>
      <c r="P157" s="152">
        <f aca="true" t="shared" si="21" ref="P157:P169">O157*H157</f>
        <v>0</v>
      </c>
      <c r="Q157" s="152">
        <v>0</v>
      </c>
      <c r="R157" s="152">
        <f aca="true" t="shared" si="22" ref="R157:R169">Q157*H157</f>
        <v>0</v>
      </c>
      <c r="S157" s="152">
        <v>0</v>
      </c>
      <c r="T157" s="153">
        <f aca="true" t="shared" si="23" ref="T157:T169"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163</v>
      </c>
      <c r="AT157" s="154" t="s">
        <v>159</v>
      </c>
      <c r="AU157" s="154" t="s">
        <v>84</v>
      </c>
      <c r="AY157" s="14" t="s">
        <v>157</v>
      </c>
      <c r="BE157" s="155">
        <f aca="true" t="shared" si="24" ref="BE157:BE169">IF(N157="základní",J157,0)</f>
        <v>0</v>
      </c>
      <c r="BF157" s="155">
        <f aca="true" t="shared" si="25" ref="BF157:BF169">IF(N157="snížená",J157,0)</f>
        <v>0</v>
      </c>
      <c r="BG157" s="155">
        <f aca="true" t="shared" si="26" ref="BG157:BG169">IF(N157="zákl. přenesená",J157,0)</f>
        <v>0</v>
      </c>
      <c r="BH157" s="155">
        <f aca="true" t="shared" si="27" ref="BH157:BH169">IF(N157="sníž. přenesená",J157,0)</f>
        <v>0</v>
      </c>
      <c r="BI157" s="155">
        <f aca="true" t="shared" si="28" ref="BI157:BI169">IF(N157="nulová",J157,0)</f>
        <v>0</v>
      </c>
      <c r="BJ157" s="14" t="s">
        <v>164</v>
      </c>
      <c r="BK157" s="155">
        <f aca="true" t="shared" si="29" ref="BK157:BK169">ROUND(I157*H157,2)</f>
        <v>0</v>
      </c>
      <c r="BL157" s="14" t="s">
        <v>163</v>
      </c>
      <c r="BM157" s="154" t="s">
        <v>419</v>
      </c>
    </row>
    <row r="158" spans="1:65" s="2" customFormat="1" ht="16.5" customHeight="1">
      <c r="A158" s="29"/>
      <c r="B158" s="141"/>
      <c r="C158" s="142" t="s">
        <v>76</v>
      </c>
      <c r="D158" s="142" t="s">
        <v>159</v>
      </c>
      <c r="E158" s="143" t="s">
        <v>2376</v>
      </c>
      <c r="F158" s="144" t="s">
        <v>2377</v>
      </c>
      <c r="G158" s="145" t="s">
        <v>306</v>
      </c>
      <c r="H158" s="146">
        <v>2</v>
      </c>
      <c r="I158" s="147"/>
      <c r="J158" s="148">
        <f t="shared" si="20"/>
        <v>0</v>
      </c>
      <c r="K158" s="149"/>
      <c r="L158" s="30"/>
      <c r="M158" s="150" t="s">
        <v>1</v>
      </c>
      <c r="N158" s="151" t="s">
        <v>42</v>
      </c>
      <c r="O158" s="55"/>
      <c r="P158" s="152">
        <f t="shared" si="21"/>
        <v>0</v>
      </c>
      <c r="Q158" s="152">
        <v>0</v>
      </c>
      <c r="R158" s="152">
        <f t="shared" si="22"/>
        <v>0</v>
      </c>
      <c r="S158" s="152">
        <v>0</v>
      </c>
      <c r="T158" s="153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163</v>
      </c>
      <c r="AT158" s="154" t="s">
        <v>159</v>
      </c>
      <c r="AU158" s="154" t="s">
        <v>84</v>
      </c>
      <c r="AY158" s="14" t="s">
        <v>157</v>
      </c>
      <c r="BE158" s="155">
        <f t="shared" si="24"/>
        <v>0</v>
      </c>
      <c r="BF158" s="155">
        <f t="shared" si="25"/>
        <v>0</v>
      </c>
      <c r="BG158" s="155">
        <f t="shared" si="26"/>
        <v>0</v>
      </c>
      <c r="BH158" s="155">
        <f t="shared" si="27"/>
        <v>0</v>
      </c>
      <c r="BI158" s="155">
        <f t="shared" si="28"/>
        <v>0</v>
      </c>
      <c r="BJ158" s="14" t="s">
        <v>164</v>
      </c>
      <c r="BK158" s="155">
        <f t="shared" si="29"/>
        <v>0</v>
      </c>
      <c r="BL158" s="14" t="s">
        <v>163</v>
      </c>
      <c r="BM158" s="154" t="s">
        <v>429</v>
      </c>
    </row>
    <row r="159" spans="1:65" s="2" customFormat="1" ht="21.75" customHeight="1">
      <c r="A159" s="29"/>
      <c r="B159" s="141"/>
      <c r="C159" s="142" t="s">
        <v>76</v>
      </c>
      <c r="D159" s="142" t="s">
        <v>159</v>
      </c>
      <c r="E159" s="143" t="s">
        <v>2378</v>
      </c>
      <c r="F159" s="144" t="s">
        <v>2379</v>
      </c>
      <c r="G159" s="145" t="s">
        <v>306</v>
      </c>
      <c r="H159" s="146">
        <v>1</v>
      </c>
      <c r="I159" s="147"/>
      <c r="J159" s="148">
        <f t="shared" si="20"/>
        <v>0</v>
      </c>
      <c r="K159" s="149"/>
      <c r="L159" s="30"/>
      <c r="M159" s="150" t="s">
        <v>1</v>
      </c>
      <c r="N159" s="151" t="s">
        <v>42</v>
      </c>
      <c r="O159" s="55"/>
      <c r="P159" s="152">
        <f t="shared" si="21"/>
        <v>0</v>
      </c>
      <c r="Q159" s="152">
        <v>0</v>
      </c>
      <c r="R159" s="152">
        <f t="shared" si="22"/>
        <v>0</v>
      </c>
      <c r="S159" s="152">
        <v>0</v>
      </c>
      <c r="T159" s="153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163</v>
      </c>
      <c r="AT159" s="154" t="s">
        <v>159</v>
      </c>
      <c r="AU159" s="154" t="s">
        <v>84</v>
      </c>
      <c r="AY159" s="14" t="s">
        <v>157</v>
      </c>
      <c r="BE159" s="155">
        <f t="shared" si="24"/>
        <v>0</v>
      </c>
      <c r="BF159" s="155">
        <f t="shared" si="25"/>
        <v>0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14" t="s">
        <v>164</v>
      </c>
      <c r="BK159" s="155">
        <f t="shared" si="29"/>
        <v>0</v>
      </c>
      <c r="BL159" s="14" t="s">
        <v>163</v>
      </c>
      <c r="BM159" s="154" t="s">
        <v>437</v>
      </c>
    </row>
    <row r="160" spans="1:65" s="2" customFormat="1" ht="21.75" customHeight="1">
      <c r="A160" s="29"/>
      <c r="B160" s="141"/>
      <c r="C160" s="142" t="s">
        <v>76</v>
      </c>
      <c r="D160" s="142" t="s">
        <v>159</v>
      </c>
      <c r="E160" s="143" t="s">
        <v>2380</v>
      </c>
      <c r="F160" s="144" t="s">
        <v>2381</v>
      </c>
      <c r="G160" s="145" t="s">
        <v>306</v>
      </c>
      <c r="H160" s="146">
        <v>21</v>
      </c>
      <c r="I160" s="147"/>
      <c r="J160" s="148">
        <f t="shared" si="20"/>
        <v>0</v>
      </c>
      <c r="K160" s="149"/>
      <c r="L160" s="30"/>
      <c r="M160" s="150" t="s">
        <v>1</v>
      </c>
      <c r="N160" s="151" t="s">
        <v>42</v>
      </c>
      <c r="O160" s="55"/>
      <c r="P160" s="152">
        <f t="shared" si="21"/>
        <v>0</v>
      </c>
      <c r="Q160" s="152">
        <v>0</v>
      </c>
      <c r="R160" s="152">
        <f t="shared" si="22"/>
        <v>0</v>
      </c>
      <c r="S160" s="152">
        <v>0</v>
      </c>
      <c r="T160" s="153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163</v>
      </c>
      <c r="AT160" s="154" t="s">
        <v>159</v>
      </c>
      <c r="AU160" s="154" t="s">
        <v>84</v>
      </c>
      <c r="AY160" s="14" t="s">
        <v>157</v>
      </c>
      <c r="BE160" s="155">
        <f t="shared" si="24"/>
        <v>0</v>
      </c>
      <c r="BF160" s="155">
        <f t="shared" si="25"/>
        <v>0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14" t="s">
        <v>164</v>
      </c>
      <c r="BK160" s="155">
        <f t="shared" si="29"/>
        <v>0</v>
      </c>
      <c r="BL160" s="14" t="s">
        <v>163</v>
      </c>
      <c r="BM160" s="154" t="s">
        <v>445</v>
      </c>
    </row>
    <row r="161" spans="1:65" s="2" customFormat="1" ht="16.5" customHeight="1">
      <c r="A161" s="29"/>
      <c r="B161" s="141"/>
      <c r="C161" s="142" t="s">
        <v>76</v>
      </c>
      <c r="D161" s="142" t="s">
        <v>159</v>
      </c>
      <c r="E161" s="143" t="s">
        <v>2382</v>
      </c>
      <c r="F161" s="144" t="s">
        <v>2383</v>
      </c>
      <c r="G161" s="145" t="s">
        <v>306</v>
      </c>
      <c r="H161" s="146">
        <v>19</v>
      </c>
      <c r="I161" s="147"/>
      <c r="J161" s="148">
        <f t="shared" si="20"/>
        <v>0</v>
      </c>
      <c r="K161" s="149"/>
      <c r="L161" s="30"/>
      <c r="M161" s="150" t="s">
        <v>1</v>
      </c>
      <c r="N161" s="151" t="s">
        <v>42</v>
      </c>
      <c r="O161" s="55"/>
      <c r="P161" s="152">
        <f t="shared" si="21"/>
        <v>0</v>
      </c>
      <c r="Q161" s="152">
        <v>0</v>
      </c>
      <c r="R161" s="152">
        <f t="shared" si="22"/>
        <v>0</v>
      </c>
      <c r="S161" s="152">
        <v>0</v>
      </c>
      <c r="T161" s="153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163</v>
      </c>
      <c r="AT161" s="154" t="s">
        <v>159</v>
      </c>
      <c r="AU161" s="154" t="s">
        <v>84</v>
      </c>
      <c r="AY161" s="14" t="s">
        <v>157</v>
      </c>
      <c r="BE161" s="155">
        <f t="shared" si="24"/>
        <v>0</v>
      </c>
      <c r="BF161" s="155">
        <f t="shared" si="25"/>
        <v>0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14" t="s">
        <v>164</v>
      </c>
      <c r="BK161" s="155">
        <f t="shared" si="29"/>
        <v>0</v>
      </c>
      <c r="BL161" s="14" t="s">
        <v>163</v>
      </c>
      <c r="BM161" s="154" t="s">
        <v>453</v>
      </c>
    </row>
    <row r="162" spans="1:65" s="2" customFormat="1" ht="16.5" customHeight="1">
      <c r="A162" s="29"/>
      <c r="B162" s="141"/>
      <c r="C162" s="142" t="s">
        <v>76</v>
      </c>
      <c r="D162" s="142" t="s">
        <v>159</v>
      </c>
      <c r="E162" s="143" t="s">
        <v>2384</v>
      </c>
      <c r="F162" s="144" t="s">
        <v>2385</v>
      </c>
      <c r="G162" s="145" t="s">
        <v>306</v>
      </c>
      <c r="H162" s="146">
        <v>2</v>
      </c>
      <c r="I162" s="147"/>
      <c r="J162" s="148">
        <f t="shared" si="20"/>
        <v>0</v>
      </c>
      <c r="K162" s="149"/>
      <c r="L162" s="30"/>
      <c r="M162" s="150" t="s">
        <v>1</v>
      </c>
      <c r="N162" s="151" t="s">
        <v>42</v>
      </c>
      <c r="O162" s="55"/>
      <c r="P162" s="152">
        <f t="shared" si="21"/>
        <v>0</v>
      </c>
      <c r="Q162" s="152">
        <v>0</v>
      </c>
      <c r="R162" s="152">
        <f t="shared" si="22"/>
        <v>0</v>
      </c>
      <c r="S162" s="152">
        <v>0</v>
      </c>
      <c r="T162" s="153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163</v>
      </c>
      <c r="AT162" s="154" t="s">
        <v>159</v>
      </c>
      <c r="AU162" s="154" t="s">
        <v>84</v>
      </c>
      <c r="AY162" s="14" t="s">
        <v>157</v>
      </c>
      <c r="BE162" s="155">
        <f t="shared" si="24"/>
        <v>0</v>
      </c>
      <c r="BF162" s="155">
        <f t="shared" si="25"/>
        <v>0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4" t="s">
        <v>164</v>
      </c>
      <c r="BK162" s="155">
        <f t="shared" si="29"/>
        <v>0</v>
      </c>
      <c r="BL162" s="14" t="s">
        <v>163</v>
      </c>
      <c r="BM162" s="154" t="s">
        <v>461</v>
      </c>
    </row>
    <row r="163" spans="1:65" s="2" customFormat="1" ht="16.5" customHeight="1">
      <c r="A163" s="29"/>
      <c r="B163" s="141"/>
      <c r="C163" s="142" t="s">
        <v>76</v>
      </c>
      <c r="D163" s="142" t="s">
        <v>159</v>
      </c>
      <c r="E163" s="143" t="s">
        <v>2386</v>
      </c>
      <c r="F163" s="144" t="s">
        <v>2387</v>
      </c>
      <c r="G163" s="145" t="s">
        <v>306</v>
      </c>
      <c r="H163" s="146">
        <v>2</v>
      </c>
      <c r="I163" s="147"/>
      <c r="J163" s="148">
        <f t="shared" si="20"/>
        <v>0</v>
      </c>
      <c r="K163" s="149"/>
      <c r="L163" s="30"/>
      <c r="M163" s="150" t="s">
        <v>1</v>
      </c>
      <c r="N163" s="151" t="s">
        <v>42</v>
      </c>
      <c r="O163" s="55"/>
      <c r="P163" s="152">
        <f t="shared" si="21"/>
        <v>0</v>
      </c>
      <c r="Q163" s="152">
        <v>0</v>
      </c>
      <c r="R163" s="152">
        <f t="shared" si="22"/>
        <v>0</v>
      </c>
      <c r="S163" s="152">
        <v>0</v>
      </c>
      <c r="T163" s="153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163</v>
      </c>
      <c r="AT163" s="154" t="s">
        <v>159</v>
      </c>
      <c r="AU163" s="154" t="s">
        <v>84</v>
      </c>
      <c r="AY163" s="14" t="s">
        <v>157</v>
      </c>
      <c r="BE163" s="155">
        <f t="shared" si="24"/>
        <v>0</v>
      </c>
      <c r="BF163" s="155">
        <f t="shared" si="25"/>
        <v>0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14" t="s">
        <v>164</v>
      </c>
      <c r="BK163" s="155">
        <f t="shared" si="29"/>
        <v>0</v>
      </c>
      <c r="BL163" s="14" t="s">
        <v>163</v>
      </c>
      <c r="BM163" s="154" t="s">
        <v>471</v>
      </c>
    </row>
    <row r="164" spans="1:65" s="2" customFormat="1" ht="16.5" customHeight="1">
      <c r="A164" s="29"/>
      <c r="B164" s="141"/>
      <c r="C164" s="142" t="s">
        <v>76</v>
      </c>
      <c r="D164" s="142" t="s">
        <v>159</v>
      </c>
      <c r="E164" s="143" t="s">
        <v>2388</v>
      </c>
      <c r="F164" s="144" t="s">
        <v>2389</v>
      </c>
      <c r="G164" s="145" t="s">
        <v>168</v>
      </c>
      <c r="H164" s="146">
        <v>2500</v>
      </c>
      <c r="I164" s="147"/>
      <c r="J164" s="148">
        <f t="shared" si="20"/>
        <v>0</v>
      </c>
      <c r="K164" s="149"/>
      <c r="L164" s="30"/>
      <c r="M164" s="150" t="s">
        <v>1</v>
      </c>
      <c r="N164" s="151" t="s">
        <v>42</v>
      </c>
      <c r="O164" s="55"/>
      <c r="P164" s="152">
        <f t="shared" si="21"/>
        <v>0</v>
      </c>
      <c r="Q164" s="152">
        <v>0</v>
      </c>
      <c r="R164" s="152">
        <f t="shared" si="22"/>
        <v>0</v>
      </c>
      <c r="S164" s="152">
        <v>0</v>
      </c>
      <c r="T164" s="153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163</v>
      </c>
      <c r="AT164" s="154" t="s">
        <v>159</v>
      </c>
      <c r="AU164" s="154" t="s">
        <v>84</v>
      </c>
      <c r="AY164" s="14" t="s">
        <v>157</v>
      </c>
      <c r="BE164" s="155">
        <f t="shared" si="24"/>
        <v>0</v>
      </c>
      <c r="BF164" s="155">
        <f t="shared" si="25"/>
        <v>0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14" t="s">
        <v>164</v>
      </c>
      <c r="BK164" s="155">
        <f t="shared" si="29"/>
        <v>0</v>
      </c>
      <c r="BL164" s="14" t="s">
        <v>163</v>
      </c>
      <c r="BM164" s="154" t="s">
        <v>479</v>
      </c>
    </row>
    <row r="165" spans="1:65" s="2" customFormat="1" ht="16.5" customHeight="1">
      <c r="A165" s="29"/>
      <c r="B165" s="141"/>
      <c r="C165" s="142" t="s">
        <v>76</v>
      </c>
      <c r="D165" s="142" t="s">
        <v>159</v>
      </c>
      <c r="E165" s="143" t="s">
        <v>2390</v>
      </c>
      <c r="F165" s="144" t="s">
        <v>2391</v>
      </c>
      <c r="G165" s="145" t="s">
        <v>168</v>
      </c>
      <c r="H165" s="146">
        <v>1200</v>
      </c>
      <c r="I165" s="147"/>
      <c r="J165" s="148">
        <f t="shared" si="20"/>
        <v>0</v>
      </c>
      <c r="K165" s="149"/>
      <c r="L165" s="30"/>
      <c r="M165" s="150" t="s">
        <v>1</v>
      </c>
      <c r="N165" s="151" t="s">
        <v>42</v>
      </c>
      <c r="O165" s="55"/>
      <c r="P165" s="152">
        <f t="shared" si="21"/>
        <v>0</v>
      </c>
      <c r="Q165" s="152">
        <v>0</v>
      </c>
      <c r="R165" s="152">
        <f t="shared" si="22"/>
        <v>0</v>
      </c>
      <c r="S165" s="152">
        <v>0</v>
      </c>
      <c r="T165" s="153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163</v>
      </c>
      <c r="AT165" s="154" t="s">
        <v>159</v>
      </c>
      <c r="AU165" s="154" t="s">
        <v>84</v>
      </c>
      <c r="AY165" s="14" t="s">
        <v>157</v>
      </c>
      <c r="BE165" s="155">
        <f t="shared" si="24"/>
        <v>0</v>
      </c>
      <c r="BF165" s="155">
        <f t="shared" si="25"/>
        <v>0</v>
      </c>
      <c r="BG165" s="155">
        <f t="shared" si="26"/>
        <v>0</v>
      </c>
      <c r="BH165" s="155">
        <f t="shared" si="27"/>
        <v>0</v>
      </c>
      <c r="BI165" s="155">
        <f t="shared" si="28"/>
        <v>0</v>
      </c>
      <c r="BJ165" s="14" t="s">
        <v>164</v>
      </c>
      <c r="BK165" s="155">
        <f t="shared" si="29"/>
        <v>0</v>
      </c>
      <c r="BL165" s="14" t="s">
        <v>163</v>
      </c>
      <c r="BM165" s="154" t="s">
        <v>489</v>
      </c>
    </row>
    <row r="166" spans="1:65" s="2" customFormat="1" ht="16.5" customHeight="1">
      <c r="A166" s="29"/>
      <c r="B166" s="141"/>
      <c r="C166" s="142" t="s">
        <v>76</v>
      </c>
      <c r="D166" s="142" t="s">
        <v>159</v>
      </c>
      <c r="E166" s="143" t="s">
        <v>2392</v>
      </c>
      <c r="F166" s="144" t="s">
        <v>2393</v>
      </c>
      <c r="G166" s="145" t="s">
        <v>168</v>
      </c>
      <c r="H166" s="146">
        <v>1200</v>
      </c>
      <c r="I166" s="147"/>
      <c r="J166" s="148">
        <f t="shared" si="20"/>
        <v>0</v>
      </c>
      <c r="K166" s="149"/>
      <c r="L166" s="30"/>
      <c r="M166" s="150" t="s">
        <v>1</v>
      </c>
      <c r="N166" s="151" t="s">
        <v>42</v>
      </c>
      <c r="O166" s="55"/>
      <c r="P166" s="152">
        <f t="shared" si="21"/>
        <v>0</v>
      </c>
      <c r="Q166" s="152">
        <v>0</v>
      </c>
      <c r="R166" s="152">
        <f t="shared" si="22"/>
        <v>0</v>
      </c>
      <c r="S166" s="152">
        <v>0</v>
      </c>
      <c r="T166" s="153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163</v>
      </c>
      <c r="AT166" s="154" t="s">
        <v>159</v>
      </c>
      <c r="AU166" s="154" t="s">
        <v>84</v>
      </c>
      <c r="AY166" s="14" t="s">
        <v>157</v>
      </c>
      <c r="BE166" s="155">
        <f t="shared" si="24"/>
        <v>0</v>
      </c>
      <c r="BF166" s="155">
        <f t="shared" si="25"/>
        <v>0</v>
      </c>
      <c r="BG166" s="155">
        <f t="shared" si="26"/>
        <v>0</v>
      </c>
      <c r="BH166" s="155">
        <f t="shared" si="27"/>
        <v>0</v>
      </c>
      <c r="BI166" s="155">
        <f t="shared" si="28"/>
        <v>0</v>
      </c>
      <c r="BJ166" s="14" t="s">
        <v>164</v>
      </c>
      <c r="BK166" s="155">
        <f t="shared" si="29"/>
        <v>0</v>
      </c>
      <c r="BL166" s="14" t="s">
        <v>163</v>
      </c>
      <c r="BM166" s="154" t="s">
        <v>499</v>
      </c>
    </row>
    <row r="167" spans="1:65" s="2" customFormat="1" ht="16.5" customHeight="1">
      <c r="A167" s="29"/>
      <c r="B167" s="141"/>
      <c r="C167" s="142" t="s">
        <v>76</v>
      </c>
      <c r="D167" s="142" t="s">
        <v>159</v>
      </c>
      <c r="E167" s="143" t="s">
        <v>2394</v>
      </c>
      <c r="F167" s="144" t="s">
        <v>2395</v>
      </c>
      <c r="G167" s="145" t="s">
        <v>306</v>
      </c>
      <c r="H167" s="146">
        <v>42</v>
      </c>
      <c r="I167" s="147"/>
      <c r="J167" s="148">
        <f t="shared" si="20"/>
        <v>0</v>
      </c>
      <c r="K167" s="149"/>
      <c r="L167" s="30"/>
      <c r="M167" s="150" t="s">
        <v>1</v>
      </c>
      <c r="N167" s="151" t="s">
        <v>42</v>
      </c>
      <c r="O167" s="55"/>
      <c r="P167" s="152">
        <f t="shared" si="21"/>
        <v>0</v>
      </c>
      <c r="Q167" s="152">
        <v>0</v>
      </c>
      <c r="R167" s="152">
        <f t="shared" si="22"/>
        <v>0</v>
      </c>
      <c r="S167" s="152">
        <v>0</v>
      </c>
      <c r="T167" s="153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163</v>
      </c>
      <c r="AT167" s="154" t="s">
        <v>159</v>
      </c>
      <c r="AU167" s="154" t="s">
        <v>84</v>
      </c>
      <c r="AY167" s="14" t="s">
        <v>157</v>
      </c>
      <c r="BE167" s="155">
        <f t="shared" si="24"/>
        <v>0</v>
      </c>
      <c r="BF167" s="155">
        <f t="shared" si="25"/>
        <v>0</v>
      </c>
      <c r="BG167" s="155">
        <f t="shared" si="26"/>
        <v>0</v>
      </c>
      <c r="BH167" s="155">
        <f t="shared" si="27"/>
        <v>0</v>
      </c>
      <c r="BI167" s="155">
        <f t="shared" si="28"/>
        <v>0</v>
      </c>
      <c r="BJ167" s="14" t="s">
        <v>164</v>
      </c>
      <c r="BK167" s="155">
        <f t="shared" si="29"/>
        <v>0</v>
      </c>
      <c r="BL167" s="14" t="s">
        <v>163</v>
      </c>
      <c r="BM167" s="154" t="s">
        <v>510</v>
      </c>
    </row>
    <row r="168" spans="1:65" s="2" customFormat="1" ht="16.5" customHeight="1">
      <c r="A168" s="29"/>
      <c r="B168" s="141"/>
      <c r="C168" s="142" t="s">
        <v>76</v>
      </c>
      <c r="D168" s="142" t="s">
        <v>159</v>
      </c>
      <c r="E168" s="143" t="s">
        <v>2396</v>
      </c>
      <c r="F168" s="144" t="s">
        <v>2397</v>
      </c>
      <c r="G168" s="145" t="s">
        <v>306</v>
      </c>
      <c r="H168" s="146">
        <v>42</v>
      </c>
      <c r="I168" s="147"/>
      <c r="J168" s="148">
        <f t="shared" si="20"/>
        <v>0</v>
      </c>
      <c r="K168" s="149"/>
      <c r="L168" s="30"/>
      <c r="M168" s="150" t="s">
        <v>1</v>
      </c>
      <c r="N168" s="151" t="s">
        <v>42</v>
      </c>
      <c r="O168" s="55"/>
      <c r="P168" s="152">
        <f t="shared" si="21"/>
        <v>0</v>
      </c>
      <c r="Q168" s="152">
        <v>0</v>
      </c>
      <c r="R168" s="152">
        <f t="shared" si="22"/>
        <v>0</v>
      </c>
      <c r="S168" s="152">
        <v>0</v>
      </c>
      <c r="T168" s="153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163</v>
      </c>
      <c r="AT168" s="154" t="s">
        <v>159</v>
      </c>
      <c r="AU168" s="154" t="s">
        <v>84</v>
      </c>
      <c r="AY168" s="14" t="s">
        <v>157</v>
      </c>
      <c r="BE168" s="155">
        <f t="shared" si="24"/>
        <v>0</v>
      </c>
      <c r="BF168" s="155">
        <f t="shared" si="25"/>
        <v>0</v>
      </c>
      <c r="BG168" s="155">
        <f t="shared" si="26"/>
        <v>0</v>
      </c>
      <c r="BH168" s="155">
        <f t="shared" si="27"/>
        <v>0</v>
      </c>
      <c r="BI168" s="155">
        <f t="shared" si="28"/>
        <v>0</v>
      </c>
      <c r="BJ168" s="14" t="s">
        <v>164</v>
      </c>
      <c r="BK168" s="155">
        <f t="shared" si="29"/>
        <v>0</v>
      </c>
      <c r="BL168" s="14" t="s">
        <v>163</v>
      </c>
      <c r="BM168" s="154" t="s">
        <v>775</v>
      </c>
    </row>
    <row r="169" spans="1:65" s="2" customFormat="1" ht="16.5" customHeight="1">
      <c r="A169" s="29"/>
      <c r="B169" s="141"/>
      <c r="C169" s="142" t="s">
        <v>76</v>
      </c>
      <c r="D169" s="142" t="s">
        <v>159</v>
      </c>
      <c r="E169" s="143" t="s">
        <v>2324</v>
      </c>
      <c r="F169" s="144" t="s">
        <v>2325</v>
      </c>
      <c r="G169" s="145" t="s">
        <v>2326</v>
      </c>
      <c r="H169" s="172"/>
      <c r="I169" s="147"/>
      <c r="J169" s="148">
        <f t="shared" si="20"/>
        <v>0</v>
      </c>
      <c r="K169" s="149"/>
      <c r="L169" s="30"/>
      <c r="M169" s="150" t="s">
        <v>1</v>
      </c>
      <c r="N169" s="151" t="s">
        <v>42</v>
      </c>
      <c r="O169" s="55"/>
      <c r="P169" s="152">
        <f t="shared" si="21"/>
        <v>0</v>
      </c>
      <c r="Q169" s="152">
        <v>0</v>
      </c>
      <c r="R169" s="152">
        <f t="shared" si="22"/>
        <v>0</v>
      </c>
      <c r="S169" s="152">
        <v>0</v>
      </c>
      <c r="T169" s="153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163</v>
      </c>
      <c r="AT169" s="154" t="s">
        <v>159</v>
      </c>
      <c r="AU169" s="154" t="s">
        <v>84</v>
      </c>
      <c r="AY169" s="14" t="s">
        <v>157</v>
      </c>
      <c r="BE169" s="155">
        <f t="shared" si="24"/>
        <v>0</v>
      </c>
      <c r="BF169" s="155">
        <f t="shared" si="25"/>
        <v>0</v>
      </c>
      <c r="BG169" s="155">
        <f t="shared" si="26"/>
        <v>0</v>
      </c>
      <c r="BH169" s="155">
        <f t="shared" si="27"/>
        <v>0</v>
      </c>
      <c r="BI169" s="155">
        <f t="shared" si="28"/>
        <v>0</v>
      </c>
      <c r="BJ169" s="14" t="s">
        <v>164</v>
      </c>
      <c r="BK169" s="155">
        <f t="shared" si="29"/>
        <v>0</v>
      </c>
      <c r="BL169" s="14" t="s">
        <v>163</v>
      </c>
      <c r="BM169" s="154" t="s">
        <v>783</v>
      </c>
    </row>
    <row r="170" spans="2:63" s="12" customFormat="1" ht="25.9" customHeight="1">
      <c r="B170" s="128"/>
      <c r="D170" s="129" t="s">
        <v>75</v>
      </c>
      <c r="E170" s="130" t="s">
        <v>2217</v>
      </c>
      <c r="F170" s="130" t="s">
        <v>2398</v>
      </c>
      <c r="I170" s="131"/>
      <c r="J170" s="132">
        <f>BK170</f>
        <v>0</v>
      </c>
      <c r="L170" s="128"/>
      <c r="M170" s="133"/>
      <c r="N170" s="134"/>
      <c r="O170" s="134"/>
      <c r="P170" s="135">
        <f>SUM(P171:P196)</f>
        <v>0</v>
      </c>
      <c r="Q170" s="134"/>
      <c r="R170" s="135">
        <f>SUM(R171:R196)</f>
        <v>0</v>
      </c>
      <c r="S170" s="134"/>
      <c r="T170" s="136">
        <f>SUM(T171:T196)</f>
        <v>0</v>
      </c>
      <c r="AR170" s="129" t="s">
        <v>84</v>
      </c>
      <c r="AT170" s="137" t="s">
        <v>75</v>
      </c>
      <c r="AU170" s="137" t="s">
        <v>76</v>
      </c>
      <c r="AY170" s="129" t="s">
        <v>157</v>
      </c>
      <c r="BK170" s="138">
        <f>SUM(BK171:BK196)</f>
        <v>0</v>
      </c>
    </row>
    <row r="171" spans="1:65" s="2" customFormat="1" ht="21.75" customHeight="1">
      <c r="A171" s="29"/>
      <c r="B171" s="141"/>
      <c r="C171" s="142" t="s">
        <v>76</v>
      </c>
      <c r="D171" s="142" t="s">
        <v>159</v>
      </c>
      <c r="E171" s="143" t="s">
        <v>2399</v>
      </c>
      <c r="F171" s="144" t="s">
        <v>2400</v>
      </c>
      <c r="G171" s="145" t="s">
        <v>306</v>
      </c>
      <c r="H171" s="146">
        <v>1</v>
      </c>
      <c r="I171" s="147"/>
      <c r="J171" s="148">
        <f aca="true" t="shared" si="30" ref="J171:J196">ROUND(I171*H171,2)</f>
        <v>0</v>
      </c>
      <c r="K171" s="149"/>
      <c r="L171" s="30"/>
      <c r="M171" s="150" t="s">
        <v>1</v>
      </c>
      <c r="N171" s="151" t="s">
        <v>42</v>
      </c>
      <c r="O171" s="55"/>
      <c r="P171" s="152">
        <f aca="true" t="shared" si="31" ref="P171:P196">O171*H171</f>
        <v>0</v>
      </c>
      <c r="Q171" s="152">
        <v>0</v>
      </c>
      <c r="R171" s="152">
        <f aca="true" t="shared" si="32" ref="R171:R196">Q171*H171</f>
        <v>0</v>
      </c>
      <c r="S171" s="152">
        <v>0</v>
      </c>
      <c r="T171" s="153">
        <f aca="true" t="shared" si="33" ref="T171:T196"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163</v>
      </c>
      <c r="AT171" s="154" t="s">
        <v>159</v>
      </c>
      <c r="AU171" s="154" t="s">
        <v>84</v>
      </c>
      <c r="AY171" s="14" t="s">
        <v>157</v>
      </c>
      <c r="BE171" s="155">
        <f aca="true" t="shared" si="34" ref="BE171:BE196">IF(N171="základní",J171,0)</f>
        <v>0</v>
      </c>
      <c r="BF171" s="155">
        <f aca="true" t="shared" si="35" ref="BF171:BF196">IF(N171="snížená",J171,0)</f>
        <v>0</v>
      </c>
      <c r="BG171" s="155">
        <f aca="true" t="shared" si="36" ref="BG171:BG196">IF(N171="zákl. přenesená",J171,0)</f>
        <v>0</v>
      </c>
      <c r="BH171" s="155">
        <f aca="true" t="shared" si="37" ref="BH171:BH196">IF(N171="sníž. přenesená",J171,0)</f>
        <v>0</v>
      </c>
      <c r="BI171" s="155">
        <f aca="true" t="shared" si="38" ref="BI171:BI196">IF(N171="nulová",J171,0)</f>
        <v>0</v>
      </c>
      <c r="BJ171" s="14" t="s">
        <v>164</v>
      </c>
      <c r="BK171" s="155">
        <f aca="true" t="shared" si="39" ref="BK171:BK196">ROUND(I171*H171,2)</f>
        <v>0</v>
      </c>
      <c r="BL171" s="14" t="s">
        <v>163</v>
      </c>
      <c r="BM171" s="154" t="s">
        <v>789</v>
      </c>
    </row>
    <row r="172" spans="1:65" s="2" customFormat="1" ht="21.75" customHeight="1">
      <c r="A172" s="29"/>
      <c r="B172" s="141"/>
      <c r="C172" s="142" t="s">
        <v>76</v>
      </c>
      <c r="D172" s="142" t="s">
        <v>159</v>
      </c>
      <c r="E172" s="143" t="s">
        <v>2401</v>
      </c>
      <c r="F172" s="144" t="s">
        <v>2402</v>
      </c>
      <c r="G172" s="145" t="s">
        <v>306</v>
      </c>
      <c r="H172" s="146">
        <v>3</v>
      </c>
      <c r="I172" s="147"/>
      <c r="J172" s="148">
        <f t="shared" si="30"/>
        <v>0</v>
      </c>
      <c r="K172" s="149"/>
      <c r="L172" s="30"/>
      <c r="M172" s="150" t="s">
        <v>1</v>
      </c>
      <c r="N172" s="151" t="s">
        <v>42</v>
      </c>
      <c r="O172" s="55"/>
      <c r="P172" s="152">
        <f t="shared" si="31"/>
        <v>0</v>
      </c>
      <c r="Q172" s="152">
        <v>0</v>
      </c>
      <c r="R172" s="152">
        <f t="shared" si="32"/>
        <v>0</v>
      </c>
      <c r="S172" s="152">
        <v>0</v>
      </c>
      <c r="T172" s="153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163</v>
      </c>
      <c r="AT172" s="154" t="s">
        <v>159</v>
      </c>
      <c r="AU172" s="154" t="s">
        <v>84</v>
      </c>
      <c r="AY172" s="14" t="s">
        <v>157</v>
      </c>
      <c r="BE172" s="155">
        <f t="shared" si="34"/>
        <v>0</v>
      </c>
      <c r="BF172" s="155">
        <f t="shared" si="35"/>
        <v>0</v>
      </c>
      <c r="BG172" s="155">
        <f t="shared" si="36"/>
        <v>0</v>
      </c>
      <c r="BH172" s="155">
        <f t="shared" si="37"/>
        <v>0</v>
      </c>
      <c r="BI172" s="155">
        <f t="shared" si="38"/>
        <v>0</v>
      </c>
      <c r="BJ172" s="14" t="s">
        <v>164</v>
      </c>
      <c r="BK172" s="155">
        <f t="shared" si="39"/>
        <v>0</v>
      </c>
      <c r="BL172" s="14" t="s">
        <v>163</v>
      </c>
      <c r="BM172" s="154" t="s">
        <v>798</v>
      </c>
    </row>
    <row r="173" spans="1:65" s="2" customFormat="1" ht="16.5" customHeight="1">
      <c r="A173" s="29"/>
      <c r="B173" s="141"/>
      <c r="C173" s="142" t="s">
        <v>76</v>
      </c>
      <c r="D173" s="142" t="s">
        <v>159</v>
      </c>
      <c r="E173" s="143" t="s">
        <v>2403</v>
      </c>
      <c r="F173" s="144" t="s">
        <v>2404</v>
      </c>
      <c r="G173" s="145" t="s">
        <v>168</v>
      </c>
      <c r="H173" s="146">
        <v>10</v>
      </c>
      <c r="I173" s="147"/>
      <c r="J173" s="148">
        <f t="shared" si="30"/>
        <v>0</v>
      </c>
      <c r="K173" s="149"/>
      <c r="L173" s="30"/>
      <c r="M173" s="150" t="s">
        <v>1</v>
      </c>
      <c r="N173" s="151" t="s">
        <v>42</v>
      </c>
      <c r="O173" s="55"/>
      <c r="P173" s="152">
        <f t="shared" si="31"/>
        <v>0</v>
      </c>
      <c r="Q173" s="152">
        <v>0</v>
      </c>
      <c r="R173" s="152">
        <f t="shared" si="32"/>
        <v>0</v>
      </c>
      <c r="S173" s="152">
        <v>0</v>
      </c>
      <c r="T173" s="153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163</v>
      </c>
      <c r="AT173" s="154" t="s">
        <v>159</v>
      </c>
      <c r="AU173" s="154" t="s">
        <v>84</v>
      </c>
      <c r="AY173" s="14" t="s">
        <v>157</v>
      </c>
      <c r="BE173" s="155">
        <f t="shared" si="34"/>
        <v>0</v>
      </c>
      <c r="BF173" s="155">
        <f t="shared" si="35"/>
        <v>0</v>
      </c>
      <c r="BG173" s="155">
        <f t="shared" si="36"/>
        <v>0</v>
      </c>
      <c r="BH173" s="155">
        <f t="shared" si="37"/>
        <v>0</v>
      </c>
      <c r="BI173" s="155">
        <f t="shared" si="38"/>
        <v>0</v>
      </c>
      <c r="BJ173" s="14" t="s">
        <v>164</v>
      </c>
      <c r="BK173" s="155">
        <f t="shared" si="39"/>
        <v>0</v>
      </c>
      <c r="BL173" s="14" t="s">
        <v>163</v>
      </c>
      <c r="BM173" s="154" t="s">
        <v>806</v>
      </c>
    </row>
    <row r="174" spans="1:65" s="2" customFormat="1" ht="16.5" customHeight="1">
      <c r="A174" s="29"/>
      <c r="B174" s="141"/>
      <c r="C174" s="142" t="s">
        <v>76</v>
      </c>
      <c r="D174" s="142" t="s">
        <v>159</v>
      </c>
      <c r="E174" s="143" t="s">
        <v>2405</v>
      </c>
      <c r="F174" s="144" t="s">
        <v>2406</v>
      </c>
      <c r="G174" s="145" t="s">
        <v>306</v>
      </c>
      <c r="H174" s="146">
        <v>2</v>
      </c>
      <c r="I174" s="147"/>
      <c r="J174" s="148">
        <f t="shared" si="30"/>
        <v>0</v>
      </c>
      <c r="K174" s="149"/>
      <c r="L174" s="30"/>
      <c r="M174" s="150" t="s">
        <v>1</v>
      </c>
      <c r="N174" s="151" t="s">
        <v>42</v>
      </c>
      <c r="O174" s="55"/>
      <c r="P174" s="152">
        <f t="shared" si="31"/>
        <v>0</v>
      </c>
      <c r="Q174" s="152">
        <v>0</v>
      </c>
      <c r="R174" s="152">
        <f t="shared" si="32"/>
        <v>0</v>
      </c>
      <c r="S174" s="152">
        <v>0</v>
      </c>
      <c r="T174" s="153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163</v>
      </c>
      <c r="AT174" s="154" t="s">
        <v>159</v>
      </c>
      <c r="AU174" s="154" t="s">
        <v>84</v>
      </c>
      <c r="AY174" s="14" t="s">
        <v>157</v>
      </c>
      <c r="BE174" s="155">
        <f t="shared" si="34"/>
        <v>0</v>
      </c>
      <c r="BF174" s="155">
        <f t="shared" si="35"/>
        <v>0</v>
      </c>
      <c r="BG174" s="155">
        <f t="shared" si="36"/>
        <v>0</v>
      </c>
      <c r="BH174" s="155">
        <f t="shared" si="37"/>
        <v>0</v>
      </c>
      <c r="BI174" s="155">
        <f t="shared" si="38"/>
        <v>0</v>
      </c>
      <c r="BJ174" s="14" t="s">
        <v>164</v>
      </c>
      <c r="BK174" s="155">
        <f t="shared" si="39"/>
        <v>0</v>
      </c>
      <c r="BL174" s="14" t="s">
        <v>163</v>
      </c>
      <c r="BM174" s="154" t="s">
        <v>814</v>
      </c>
    </row>
    <row r="175" spans="1:65" s="2" customFormat="1" ht="16.5" customHeight="1">
      <c r="A175" s="29"/>
      <c r="B175" s="141"/>
      <c r="C175" s="142" t="s">
        <v>76</v>
      </c>
      <c r="D175" s="142" t="s">
        <v>159</v>
      </c>
      <c r="E175" s="143" t="s">
        <v>2407</v>
      </c>
      <c r="F175" s="144" t="s">
        <v>2408</v>
      </c>
      <c r="G175" s="145" t="s">
        <v>168</v>
      </c>
      <c r="H175" s="146">
        <v>20</v>
      </c>
      <c r="I175" s="147"/>
      <c r="J175" s="148">
        <f t="shared" si="30"/>
        <v>0</v>
      </c>
      <c r="K175" s="149"/>
      <c r="L175" s="30"/>
      <c r="M175" s="150" t="s">
        <v>1</v>
      </c>
      <c r="N175" s="151" t="s">
        <v>42</v>
      </c>
      <c r="O175" s="55"/>
      <c r="P175" s="152">
        <f t="shared" si="31"/>
        <v>0</v>
      </c>
      <c r="Q175" s="152">
        <v>0</v>
      </c>
      <c r="R175" s="152">
        <f t="shared" si="32"/>
        <v>0</v>
      </c>
      <c r="S175" s="152">
        <v>0</v>
      </c>
      <c r="T175" s="153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163</v>
      </c>
      <c r="AT175" s="154" t="s">
        <v>159</v>
      </c>
      <c r="AU175" s="154" t="s">
        <v>84</v>
      </c>
      <c r="AY175" s="14" t="s">
        <v>157</v>
      </c>
      <c r="BE175" s="155">
        <f t="shared" si="34"/>
        <v>0</v>
      </c>
      <c r="BF175" s="155">
        <f t="shared" si="35"/>
        <v>0</v>
      </c>
      <c r="BG175" s="155">
        <f t="shared" si="36"/>
        <v>0</v>
      </c>
      <c r="BH175" s="155">
        <f t="shared" si="37"/>
        <v>0</v>
      </c>
      <c r="BI175" s="155">
        <f t="shared" si="38"/>
        <v>0</v>
      </c>
      <c r="BJ175" s="14" t="s">
        <v>164</v>
      </c>
      <c r="BK175" s="155">
        <f t="shared" si="39"/>
        <v>0</v>
      </c>
      <c r="BL175" s="14" t="s">
        <v>163</v>
      </c>
      <c r="BM175" s="154" t="s">
        <v>822</v>
      </c>
    </row>
    <row r="176" spans="1:65" s="2" customFormat="1" ht="16.5" customHeight="1">
      <c r="A176" s="29"/>
      <c r="B176" s="141"/>
      <c r="C176" s="142" t="s">
        <v>76</v>
      </c>
      <c r="D176" s="142" t="s">
        <v>159</v>
      </c>
      <c r="E176" s="143" t="s">
        <v>2409</v>
      </c>
      <c r="F176" s="144" t="s">
        <v>2410</v>
      </c>
      <c r="G176" s="145" t="s">
        <v>306</v>
      </c>
      <c r="H176" s="146">
        <v>1</v>
      </c>
      <c r="I176" s="147"/>
      <c r="J176" s="148">
        <f t="shared" si="30"/>
        <v>0</v>
      </c>
      <c r="K176" s="149"/>
      <c r="L176" s="30"/>
      <c r="M176" s="150" t="s">
        <v>1</v>
      </c>
      <c r="N176" s="151" t="s">
        <v>42</v>
      </c>
      <c r="O176" s="55"/>
      <c r="P176" s="152">
        <f t="shared" si="31"/>
        <v>0</v>
      </c>
      <c r="Q176" s="152">
        <v>0</v>
      </c>
      <c r="R176" s="152">
        <f t="shared" si="32"/>
        <v>0</v>
      </c>
      <c r="S176" s="152">
        <v>0</v>
      </c>
      <c r="T176" s="153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163</v>
      </c>
      <c r="AT176" s="154" t="s">
        <v>159</v>
      </c>
      <c r="AU176" s="154" t="s">
        <v>84</v>
      </c>
      <c r="AY176" s="14" t="s">
        <v>157</v>
      </c>
      <c r="BE176" s="155">
        <f t="shared" si="34"/>
        <v>0</v>
      </c>
      <c r="BF176" s="155">
        <f t="shared" si="35"/>
        <v>0</v>
      </c>
      <c r="BG176" s="155">
        <f t="shared" si="36"/>
        <v>0</v>
      </c>
      <c r="BH176" s="155">
        <f t="shared" si="37"/>
        <v>0</v>
      </c>
      <c r="BI176" s="155">
        <f t="shared" si="38"/>
        <v>0</v>
      </c>
      <c r="BJ176" s="14" t="s">
        <v>164</v>
      </c>
      <c r="BK176" s="155">
        <f t="shared" si="39"/>
        <v>0</v>
      </c>
      <c r="BL176" s="14" t="s">
        <v>163</v>
      </c>
      <c r="BM176" s="154" t="s">
        <v>830</v>
      </c>
    </row>
    <row r="177" spans="1:65" s="2" customFormat="1" ht="16.5" customHeight="1">
      <c r="A177" s="29"/>
      <c r="B177" s="141"/>
      <c r="C177" s="142" t="s">
        <v>76</v>
      </c>
      <c r="D177" s="142" t="s">
        <v>159</v>
      </c>
      <c r="E177" s="143" t="s">
        <v>2411</v>
      </c>
      <c r="F177" s="144" t="s">
        <v>2412</v>
      </c>
      <c r="G177" s="145" t="s">
        <v>306</v>
      </c>
      <c r="H177" s="146">
        <v>2</v>
      </c>
      <c r="I177" s="147"/>
      <c r="J177" s="148">
        <f t="shared" si="30"/>
        <v>0</v>
      </c>
      <c r="K177" s="149"/>
      <c r="L177" s="30"/>
      <c r="M177" s="150" t="s">
        <v>1</v>
      </c>
      <c r="N177" s="151" t="s">
        <v>42</v>
      </c>
      <c r="O177" s="55"/>
      <c r="P177" s="152">
        <f t="shared" si="31"/>
        <v>0</v>
      </c>
      <c r="Q177" s="152">
        <v>0</v>
      </c>
      <c r="R177" s="152">
        <f t="shared" si="32"/>
        <v>0</v>
      </c>
      <c r="S177" s="152">
        <v>0</v>
      </c>
      <c r="T177" s="153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163</v>
      </c>
      <c r="AT177" s="154" t="s">
        <v>159</v>
      </c>
      <c r="AU177" s="154" t="s">
        <v>84</v>
      </c>
      <c r="AY177" s="14" t="s">
        <v>157</v>
      </c>
      <c r="BE177" s="155">
        <f t="shared" si="34"/>
        <v>0</v>
      </c>
      <c r="BF177" s="155">
        <f t="shared" si="35"/>
        <v>0</v>
      </c>
      <c r="BG177" s="155">
        <f t="shared" si="36"/>
        <v>0</v>
      </c>
      <c r="BH177" s="155">
        <f t="shared" si="37"/>
        <v>0</v>
      </c>
      <c r="BI177" s="155">
        <f t="shared" si="38"/>
        <v>0</v>
      </c>
      <c r="BJ177" s="14" t="s">
        <v>164</v>
      </c>
      <c r="BK177" s="155">
        <f t="shared" si="39"/>
        <v>0</v>
      </c>
      <c r="BL177" s="14" t="s">
        <v>163</v>
      </c>
      <c r="BM177" s="154" t="s">
        <v>838</v>
      </c>
    </row>
    <row r="178" spans="1:65" s="2" customFormat="1" ht="16.5" customHeight="1">
      <c r="A178" s="29"/>
      <c r="B178" s="141"/>
      <c r="C178" s="142" t="s">
        <v>76</v>
      </c>
      <c r="D178" s="142" t="s">
        <v>159</v>
      </c>
      <c r="E178" s="143" t="s">
        <v>2413</v>
      </c>
      <c r="F178" s="144" t="s">
        <v>2414</v>
      </c>
      <c r="G178" s="145" t="s">
        <v>306</v>
      </c>
      <c r="H178" s="146">
        <v>5</v>
      </c>
      <c r="I178" s="147"/>
      <c r="J178" s="148">
        <f t="shared" si="30"/>
        <v>0</v>
      </c>
      <c r="K178" s="149"/>
      <c r="L178" s="30"/>
      <c r="M178" s="150" t="s">
        <v>1</v>
      </c>
      <c r="N178" s="151" t="s">
        <v>42</v>
      </c>
      <c r="O178" s="55"/>
      <c r="P178" s="152">
        <f t="shared" si="31"/>
        <v>0</v>
      </c>
      <c r="Q178" s="152">
        <v>0</v>
      </c>
      <c r="R178" s="152">
        <f t="shared" si="32"/>
        <v>0</v>
      </c>
      <c r="S178" s="152">
        <v>0</v>
      </c>
      <c r="T178" s="153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163</v>
      </c>
      <c r="AT178" s="154" t="s">
        <v>159</v>
      </c>
      <c r="AU178" s="154" t="s">
        <v>84</v>
      </c>
      <c r="AY178" s="14" t="s">
        <v>157</v>
      </c>
      <c r="BE178" s="155">
        <f t="shared" si="34"/>
        <v>0</v>
      </c>
      <c r="BF178" s="155">
        <f t="shared" si="35"/>
        <v>0</v>
      </c>
      <c r="BG178" s="155">
        <f t="shared" si="36"/>
        <v>0</v>
      </c>
      <c r="BH178" s="155">
        <f t="shared" si="37"/>
        <v>0</v>
      </c>
      <c r="BI178" s="155">
        <f t="shared" si="38"/>
        <v>0</v>
      </c>
      <c r="BJ178" s="14" t="s">
        <v>164</v>
      </c>
      <c r="BK178" s="155">
        <f t="shared" si="39"/>
        <v>0</v>
      </c>
      <c r="BL178" s="14" t="s">
        <v>163</v>
      </c>
      <c r="BM178" s="154" t="s">
        <v>846</v>
      </c>
    </row>
    <row r="179" spans="1:65" s="2" customFormat="1" ht="21.75" customHeight="1">
      <c r="A179" s="29"/>
      <c r="B179" s="141"/>
      <c r="C179" s="142" t="s">
        <v>76</v>
      </c>
      <c r="D179" s="142" t="s">
        <v>159</v>
      </c>
      <c r="E179" s="143" t="s">
        <v>2415</v>
      </c>
      <c r="F179" s="144" t="s">
        <v>2416</v>
      </c>
      <c r="G179" s="145" t="s">
        <v>306</v>
      </c>
      <c r="H179" s="146">
        <v>15</v>
      </c>
      <c r="I179" s="147"/>
      <c r="J179" s="148">
        <f t="shared" si="30"/>
        <v>0</v>
      </c>
      <c r="K179" s="149"/>
      <c r="L179" s="30"/>
      <c r="M179" s="150" t="s">
        <v>1</v>
      </c>
      <c r="N179" s="151" t="s">
        <v>42</v>
      </c>
      <c r="O179" s="55"/>
      <c r="P179" s="152">
        <f t="shared" si="31"/>
        <v>0</v>
      </c>
      <c r="Q179" s="152">
        <v>0</v>
      </c>
      <c r="R179" s="152">
        <f t="shared" si="32"/>
        <v>0</v>
      </c>
      <c r="S179" s="152">
        <v>0</v>
      </c>
      <c r="T179" s="153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163</v>
      </c>
      <c r="AT179" s="154" t="s">
        <v>159</v>
      </c>
      <c r="AU179" s="154" t="s">
        <v>84</v>
      </c>
      <c r="AY179" s="14" t="s">
        <v>157</v>
      </c>
      <c r="BE179" s="155">
        <f t="shared" si="34"/>
        <v>0</v>
      </c>
      <c r="BF179" s="155">
        <f t="shared" si="35"/>
        <v>0</v>
      </c>
      <c r="BG179" s="155">
        <f t="shared" si="36"/>
        <v>0</v>
      </c>
      <c r="BH179" s="155">
        <f t="shared" si="37"/>
        <v>0</v>
      </c>
      <c r="BI179" s="155">
        <f t="shared" si="38"/>
        <v>0</v>
      </c>
      <c r="BJ179" s="14" t="s">
        <v>164</v>
      </c>
      <c r="BK179" s="155">
        <f t="shared" si="39"/>
        <v>0</v>
      </c>
      <c r="BL179" s="14" t="s">
        <v>163</v>
      </c>
      <c r="BM179" s="154" t="s">
        <v>854</v>
      </c>
    </row>
    <row r="180" spans="1:65" s="2" customFormat="1" ht="16.5" customHeight="1">
      <c r="A180" s="29"/>
      <c r="B180" s="141"/>
      <c r="C180" s="142" t="s">
        <v>76</v>
      </c>
      <c r="D180" s="142" t="s">
        <v>159</v>
      </c>
      <c r="E180" s="143" t="s">
        <v>2417</v>
      </c>
      <c r="F180" s="144" t="s">
        <v>2418</v>
      </c>
      <c r="G180" s="145" t="s">
        <v>306</v>
      </c>
      <c r="H180" s="146">
        <v>15</v>
      </c>
      <c r="I180" s="147"/>
      <c r="J180" s="148">
        <f t="shared" si="30"/>
        <v>0</v>
      </c>
      <c r="K180" s="149"/>
      <c r="L180" s="30"/>
      <c r="M180" s="150" t="s">
        <v>1</v>
      </c>
      <c r="N180" s="151" t="s">
        <v>42</v>
      </c>
      <c r="O180" s="55"/>
      <c r="P180" s="152">
        <f t="shared" si="31"/>
        <v>0</v>
      </c>
      <c r="Q180" s="152">
        <v>0</v>
      </c>
      <c r="R180" s="152">
        <f t="shared" si="32"/>
        <v>0</v>
      </c>
      <c r="S180" s="152">
        <v>0</v>
      </c>
      <c r="T180" s="153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163</v>
      </c>
      <c r="AT180" s="154" t="s">
        <v>159</v>
      </c>
      <c r="AU180" s="154" t="s">
        <v>84</v>
      </c>
      <c r="AY180" s="14" t="s">
        <v>157</v>
      </c>
      <c r="BE180" s="155">
        <f t="shared" si="34"/>
        <v>0</v>
      </c>
      <c r="BF180" s="155">
        <f t="shared" si="35"/>
        <v>0</v>
      </c>
      <c r="BG180" s="155">
        <f t="shared" si="36"/>
        <v>0</v>
      </c>
      <c r="BH180" s="155">
        <f t="shared" si="37"/>
        <v>0</v>
      </c>
      <c r="BI180" s="155">
        <f t="shared" si="38"/>
        <v>0</v>
      </c>
      <c r="BJ180" s="14" t="s">
        <v>164</v>
      </c>
      <c r="BK180" s="155">
        <f t="shared" si="39"/>
        <v>0</v>
      </c>
      <c r="BL180" s="14" t="s">
        <v>163</v>
      </c>
      <c r="BM180" s="154" t="s">
        <v>862</v>
      </c>
    </row>
    <row r="181" spans="1:65" s="2" customFormat="1" ht="16.5" customHeight="1">
      <c r="A181" s="29"/>
      <c r="B181" s="141"/>
      <c r="C181" s="142" t="s">
        <v>76</v>
      </c>
      <c r="D181" s="142" t="s">
        <v>159</v>
      </c>
      <c r="E181" s="143" t="s">
        <v>2384</v>
      </c>
      <c r="F181" s="144" t="s">
        <v>2385</v>
      </c>
      <c r="G181" s="145" t="s">
        <v>306</v>
      </c>
      <c r="H181" s="146">
        <v>4</v>
      </c>
      <c r="I181" s="147"/>
      <c r="J181" s="148">
        <f t="shared" si="30"/>
        <v>0</v>
      </c>
      <c r="K181" s="149"/>
      <c r="L181" s="30"/>
      <c r="M181" s="150" t="s">
        <v>1</v>
      </c>
      <c r="N181" s="151" t="s">
        <v>42</v>
      </c>
      <c r="O181" s="55"/>
      <c r="P181" s="152">
        <f t="shared" si="31"/>
        <v>0</v>
      </c>
      <c r="Q181" s="152">
        <v>0</v>
      </c>
      <c r="R181" s="152">
        <f t="shared" si="32"/>
        <v>0</v>
      </c>
      <c r="S181" s="152">
        <v>0</v>
      </c>
      <c r="T181" s="153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163</v>
      </c>
      <c r="AT181" s="154" t="s">
        <v>159</v>
      </c>
      <c r="AU181" s="154" t="s">
        <v>84</v>
      </c>
      <c r="AY181" s="14" t="s">
        <v>157</v>
      </c>
      <c r="BE181" s="155">
        <f t="shared" si="34"/>
        <v>0</v>
      </c>
      <c r="BF181" s="155">
        <f t="shared" si="35"/>
        <v>0</v>
      </c>
      <c r="BG181" s="155">
        <f t="shared" si="36"/>
        <v>0</v>
      </c>
      <c r="BH181" s="155">
        <f t="shared" si="37"/>
        <v>0</v>
      </c>
      <c r="BI181" s="155">
        <f t="shared" si="38"/>
        <v>0</v>
      </c>
      <c r="BJ181" s="14" t="s">
        <v>164</v>
      </c>
      <c r="BK181" s="155">
        <f t="shared" si="39"/>
        <v>0</v>
      </c>
      <c r="BL181" s="14" t="s">
        <v>163</v>
      </c>
      <c r="BM181" s="154" t="s">
        <v>870</v>
      </c>
    </row>
    <row r="182" spans="1:65" s="2" customFormat="1" ht="21.75" customHeight="1">
      <c r="A182" s="29"/>
      <c r="B182" s="141"/>
      <c r="C182" s="142" t="s">
        <v>76</v>
      </c>
      <c r="D182" s="142" t="s">
        <v>159</v>
      </c>
      <c r="E182" s="143" t="s">
        <v>2419</v>
      </c>
      <c r="F182" s="144" t="s">
        <v>2420</v>
      </c>
      <c r="G182" s="145" t="s">
        <v>306</v>
      </c>
      <c r="H182" s="146">
        <v>18</v>
      </c>
      <c r="I182" s="147"/>
      <c r="J182" s="148">
        <f t="shared" si="30"/>
        <v>0</v>
      </c>
      <c r="K182" s="149"/>
      <c r="L182" s="30"/>
      <c r="M182" s="150" t="s">
        <v>1</v>
      </c>
      <c r="N182" s="151" t="s">
        <v>42</v>
      </c>
      <c r="O182" s="55"/>
      <c r="P182" s="152">
        <f t="shared" si="31"/>
        <v>0</v>
      </c>
      <c r="Q182" s="152">
        <v>0</v>
      </c>
      <c r="R182" s="152">
        <f t="shared" si="32"/>
        <v>0</v>
      </c>
      <c r="S182" s="152">
        <v>0</v>
      </c>
      <c r="T182" s="153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163</v>
      </c>
      <c r="AT182" s="154" t="s">
        <v>159</v>
      </c>
      <c r="AU182" s="154" t="s">
        <v>84</v>
      </c>
      <c r="AY182" s="14" t="s">
        <v>157</v>
      </c>
      <c r="BE182" s="155">
        <f t="shared" si="34"/>
        <v>0</v>
      </c>
      <c r="BF182" s="155">
        <f t="shared" si="35"/>
        <v>0</v>
      </c>
      <c r="BG182" s="155">
        <f t="shared" si="36"/>
        <v>0</v>
      </c>
      <c r="BH182" s="155">
        <f t="shared" si="37"/>
        <v>0</v>
      </c>
      <c r="BI182" s="155">
        <f t="shared" si="38"/>
        <v>0</v>
      </c>
      <c r="BJ182" s="14" t="s">
        <v>164</v>
      </c>
      <c r="BK182" s="155">
        <f t="shared" si="39"/>
        <v>0</v>
      </c>
      <c r="BL182" s="14" t="s">
        <v>163</v>
      </c>
      <c r="BM182" s="154" t="s">
        <v>878</v>
      </c>
    </row>
    <row r="183" spans="1:65" s="2" customFormat="1" ht="16.5" customHeight="1">
      <c r="A183" s="29"/>
      <c r="B183" s="141"/>
      <c r="C183" s="142" t="s">
        <v>76</v>
      </c>
      <c r="D183" s="142" t="s">
        <v>159</v>
      </c>
      <c r="E183" s="143" t="s">
        <v>2421</v>
      </c>
      <c r="F183" s="144" t="s">
        <v>2422</v>
      </c>
      <c r="G183" s="145" t="s">
        <v>306</v>
      </c>
      <c r="H183" s="146">
        <v>1</v>
      </c>
      <c r="I183" s="147"/>
      <c r="J183" s="148">
        <f t="shared" si="30"/>
        <v>0</v>
      </c>
      <c r="K183" s="149"/>
      <c r="L183" s="30"/>
      <c r="M183" s="150" t="s">
        <v>1</v>
      </c>
      <c r="N183" s="151" t="s">
        <v>42</v>
      </c>
      <c r="O183" s="55"/>
      <c r="P183" s="152">
        <f t="shared" si="31"/>
        <v>0</v>
      </c>
      <c r="Q183" s="152">
        <v>0</v>
      </c>
      <c r="R183" s="152">
        <f t="shared" si="32"/>
        <v>0</v>
      </c>
      <c r="S183" s="152">
        <v>0</v>
      </c>
      <c r="T183" s="153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163</v>
      </c>
      <c r="AT183" s="154" t="s">
        <v>159</v>
      </c>
      <c r="AU183" s="154" t="s">
        <v>84</v>
      </c>
      <c r="AY183" s="14" t="s">
        <v>157</v>
      </c>
      <c r="BE183" s="155">
        <f t="shared" si="34"/>
        <v>0</v>
      </c>
      <c r="BF183" s="155">
        <f t="shared" si="35"/>
        <v>0</v>
      </c>
      <c r="BG183" s="155">
        <f t="shared" si="36"/>
        <v>0</v>
      </c>
      <c r="BH183" s="155">
        <f t="shared" si="37"/>
        <v>0</v>
      </c>
      <c r="BI183" s="155">
        <f t="shared" si="38"/>
        <v>0</v>
      </c>
      <c r="BJ183" s="14" t="s">
        <v>164</v>
      </c>
      <c r="BK183" s="155">
        <f t="shared" si="39"/>
        <v>0</v>
      </c>
      <c r="BL183" s="14" t="s">
        <v>163</v>
      </c>
      <c r="BM183" s="154" t="s">
        <v>886</v>
      </c>
    </row>
    <row r="184" spans="1:65" s="2" customFormat="1" ht="16.5" customHeight="1">
      <c r="A184" s="29"/>
      <c r="B184" s="141"/>
      <c r="C184" s="142" t="s">
        <v>76</v>
      </c>
      <c r="D184" s="142" t="s">
        <v>159</v>
      </c>
      <c r="E184" s="143" t="s">
        <v>2423</v>
      </c>
      <c r="F184" s="144" t="s">
        <v>2424</v>
      </c>
      <c r="G184" s="145" t="s">
        <v>306</v>
      </c>
      <c r="H184" s="146">
        <v>3</v>
      </c>
      <c r="I184" s="147"/>
      <c r="J184" s="148">
        <f t="shared" si="30"/>
        <v>0</v>
      </c>
      <c r="K184" s="149"/>
      <c r="L184" s="30"/>
      <c r="M184" s="150" t="s">
        <v>1</v>
      </c>
      <c r="N184" s="151" t="s">
        <v>42</v>
      </c>
      <c r="O184" s="55"/>
      <c r="P184" s="152">
        <f t="shared" si="31"/>
        <v>0</v>
      </c>
      <c r="Q184" s="152">
        <v>0</v>
      </c>
      <c r="R184" s="152">
        <f t="shared" si="32"/>
        <v>0</v>
      </c>
      <c r="S184" s="152">
        <v>0</v>
      </c>
      <c r="T184" s="153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163</v>
      </c>
      <c r="AT184" s="154" t="s">
        <v>159</v>
      </c>
      <c r="AU184" s="154" t="s">
        <v>84</v>
      </c>
      <c r="AY184" s="14" t="s">
        <v>157</v>
      </c>
      <c r="BE184" s="155">
        <f t="shared" si="34"/>
        <v>0</v>
      </c>
      <c r="BF184" s="155">
        <f t="shared" si="35"/>
        <v>0</v>
      </c>
      <c r="BG184" s="155">
        <f t="shared" si="36"/>
        <v>0</v>
      </c>
      <c r="BH184" s="155">
        <f t="shared" si="37"/>
        <v>0</v>
      </c>
      <c r="BI184" s="155">
        <f t="shared" si="38"/>
        <v>0</v>
      </c>
      <c r="BJ184" s="14" t="s">
        <v>164</v>
      </c>
      <c r="BK184" s="155">
        <f t="shared" si="39"/>
        <v>0</v>
      </c>
      <c r="BL184" s="14" t="s">
        <v>163</v>
      </c>
      <c r="BM184" s="154" t="s">
        <v>894</v>
      </c>
    </row>
    <row r="185" spans="1:65" s="2" customFormat="1" ht="16.5" customHeight="1">
      <c r="A185" s="29"/>
      <c r="B185" s="141"/>
      <c r="C185" s="142" t="s">
        <v>76</v>
      </c>
      <c r="D185" s="142" t="s">
        <v>159</v>
      </c>
      <c r="E185" s="143" t="s">
        <v>2425</v>
      </c>
      <c r="F185" s="144" t="s">
        <v>2426</v>
      </c>
      <c r="G185" s="145" t="s">
        <v>306</v>
      </c>
      <c r="H185" s="146">
        <v>1</v>
      </c>
      <c r="I185" s="147"/>
      <c r="J185" s="148">
        <f t="shared" si="30"/>
        <v>0</v>
      </c>
      <c r="K185" s="149"/>
      <c r="L185" s="30"/>
      <c r="M185" s="150" t="s">
        <v>1</v>
      </c>
      <c r="N185" s="151" t="s">
        <v>42</v>
      </c>
      <c r="O185" s="55"/>
      <c r="P185" s="152">
        <f t="shared" si="31"/>
        <v>0</v>
      </c>
      <c r="Q185" s="152">
        <v>0</v>
      </c>
      <c r="R185" s="152">
        <f t="shared" si="32"/>
        <v>0</v>
      </c>
      <c r="S185" s="152">
        <v>0</v>
      </c>
      <c r="T185" s="153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163</v>
      </c>
      <c r="AT185" s="154" t="s">
        <v>159</v>
      </c>
      <c r="AU185" s="154" t="s">
        <v>84</v>
      </c>
      <c r="AY185" s="14" t="s">
        <v>157</v>
      </c>
      <c r="BE185" s="155">
        <f t="shared" si="34"/>
        <v>0</v>
      </c>
      <c r="BF185" s="155">
        <f t="shared" si="35"/>
        <v>0</v>
      </c>
      <c r="BG185" s="155">
        <f t="shared" si="36"/>
        <v>0</v>
      </c>
      <c r="BH185" s="155">
        <f t="shared" si="37"/>
        <v>0</v>
      </c>
      <c r="BI185" s="155">
        <f t="shared" si="38"/>
        <v>0</v>
      </c>
      <c r="BJ185" s="14" t="s">
        <v>164</v>
      </c>
      <c r="BK185" s="155">
        <f t="shared" si="39"/>
        <v>0</v>
      </c>
      <c r="BL185" s="14" t="s">
        <v>163</v>
      </c>
      <c r="BM185" s="154" t="s">
        <v>902</v>
      </c>
    </row>
    <row r="186" spans="1:65" s="2" customFormat="1" ht="16.5" customHeight="1">
      <c r="A186" s="29"/>
      <c r="B186" s="141"/>
      <c r="C186" s="142" t="s">
        <v>76</v>
      </c>
      <c r="D186" s="142" t="s">
        <v>159</v>
      </c>
      <c r="E186" s="143" t="s">
        <v>2427</v>
      </c>
      <c r="F186" s="144" t="s">
        <v>2428</v>
      </c>
      <c r="G186" s="145" t="s">
        <v>306</v>
      </c>
      <c r="H186" s="146">
        <v>2</v>
      </c>
      <c r="I186" s="147"/>
      <c r="J186" s="148">
        <f t="shared" si="30"/>
        <v>0</v>
      </c>
      <c r="K186" s="149"/>
      <c r="L186" s="30"/>
      <c r="M186" s="150" t="s">
        <v>1</v>
      </c>
      <c r="N186" s="151" t="s">
        <v>42</v>
      </c>
      <c r="O186" s="55"/>
      <c r="P186" s="152">
        <f t="shared" si="31"/>
        <v>0</v>
      </c>
      <c r="Q186" s="152">
        <v>0</v>
      </c>
      <c r="R186" s="152">
        <f t="shared" si="32"/>
        <v>0</v>
      </c>
      <c r="S186" s="152">
        <v>0</v>
      </c>
      <c r="T186" s="153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163</v>
      </c>
      <c r="AT186" s="154" t="s">
        <v>159</v>
      </c>
      <c r="AU186" s="154" t="s">
        <v>84</v>
      </c>
      <c r="AY186" s="14" t="s">
        <v>157</v>
      </c>
      <c r="BE186" s="155">
        <f t="shared" si="34"/>
        <v>0</v>
      </c>
      <c r="BF186" s="155">
        <f t="shared" si="35"/>
        <v>0</v>
      </c>
      <c r="BG186" s="155">
        <f t="shared" si="36"/>
        <v>0</v>
      </c>
      <c r="BH186" s="155">
        <f t="shared" si="37"/>
        <v>0</v>
      </c>
      <c r="BI186" s="155">
        <f t="shared" si="38"/>
        <v>0</v>
      </c>
      <c r="BJ186" s="14" t="s">
        <v>164</v>
      </c>
      <c r="BK186" s="155">
        <f t="shared" si="39"/>
        <v>0</v>
      </c>
      <c r="BL186" s="14" t="s">
        <v>163</v>
      </c>
      <c r="BM186" s="154" t="s">
        <v>910</v>
      </c>
    </row>
    <row r="187" spans="1:65" s="2" customFormat="1" ht="16.5" customHeight="1">
      <c r="A187" s="29"/>
      <c r="B187" s="141"/>
      <c r="C187" s="142" t="s">
        <v>76</v>
      </c>
      <c r="D187" s="142" t="s">
        <v>159</v>
      </c>
      <c r="E187" s="143" t="s">
        <v>2429</v>
      </c>
      <c r="F187" s="144" t="s">
        <v>2430</v>
      </c>
      <c r="G187" s="145" t="s">
        <v>306</v>
      </c>
      <c r="H187" s="146">
        <v>40</v>
      </c>
      <c r="I187" s="147"/>
      <c r="J187" s="148">
        <f t="shared" si="30"/>
        <v>0</v>
      </c>
      <c r="K187" s="149"/>
      <c r="L187" s="30"/>
      <c r="M187" s="150" t="s">
        <v>1</v>
      </c>
      <c r="N187" s="151" t="s">
        <v>42</v>
      </c>
      <c r="O187" s="55"/>
      <c r="P187" s="152">
        <f t="shared" si="31"/>
        <v>0</v>
      </c>
      <c r="Q187" s="152">
        <v>0</v>
      </c>
      <c r="R187" s="152">
        <f t="shared" si="32"/>
        <v>0</v>
      </c>
      <c r="S187" s="152">
        <v>0</v>
      </c>
      <c r="T187" s="153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163</v>
      </c>
      <c r="AT187" s="154" t="s">
        <v>159</v>
      </c>
      <c r="AU187" s="154" t="s">
        <v>84</v>
      </c>
      <c r="AY187" s="14" t="s">
        <v>157</v>
      </c>
      <c r="BE187" s="155">
        <f t="shared" si="34"/>
        <v>0</v>
      </c>
      <c r="BF187" s="155">
        <f t="shared" si="35"/>
        <v>0</v>
      </c>
      <c r="BG187" s="155">
        <f t="shared" si="36"/>
        <v>0</v>
      </c>
      <c r="BH187" s="155">
        <f t="shared" si="37"/>
        <v>0</v>
      </c>
      <c r="BI187" s="155">
        <f t="shared" si="38"/>
        <v>0</v>
      </c>
      <c r="BJ187" s="14" t="s">
        <v>164</v>
      </c>
      <c r="BK187" s="155">
        <f t="shared" si="39"/>
        <v>0</v>
      </c>
      <c r="BL187" s="14" t="s">
        <v>163</v>
      </c>
      <c r="BM187" s="154" t="s">
        <v>918</v>
      </c>
    </row>
    <row r="188" spans="1:65" s="2" customFormat="1" ht="21.75" customHeight="1">
      <c r="A188" s="29"/>
      <c r="B188" s="141"/>
      <c r="C188" s="142" t="s">
        <v>76</v>
      </c>
      <c r="D188" s="142" t="s">
        <v>159</v>
      </c>
      <c r="E188" s="143" t="s">
        <v>2431</v>
      </c>
      <c r="F188" s="144" t="s">
        <v>2432</v>
      </c>
      <c r="G188" s="145" t="s">
        <v>306</v>
      </c>
      <c r="H188" s="146">
        <v>1</v>
      </c>
      <c r="I188" s="147"/>
      <c r="J188" s="148">
        <f t="shared" si="30"/>
        <v>0</v>
      </c>
      <c r="K188" s="149"/>
      <c r="L188" s="30"/>
      <c r="M188" s="150" t="s">
        <v>1</v>
      </c>
      <c r="N188" s="151" t="s">
        <v>42</v>
      </c>
      <c r="O188" s="55"/>
      <c r="P188" s="152">
        <f t="shared" si="31"/>
        <v>0</v>
      </c>
      <c r="Q188" s="152">
        <v>0</v>
      </c>
      <c r="R188" s="152">
        <f t="shared" si="32"/>
        <v>0</v>
      </c>
      <c r="S188" s="152">
        <v>0</v>
      </c>
      <c r="T188" s="153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163</v>
      </c>
      <c r="AT188" s="154" t="s">
        <v>159</v>
      </c>
      <c r="AU188" s="154" t="s">
        <v>84</v>
      </c>
      <c r="AY188" s="14" t="s">
        <v>157</v>
      </c>
      <c r="BE188" s="155">
        <f t="shared" si="34"/>
        <v>0</v>
      </c>
      <c r="BF188" s="155">
        <f t="shared" si="35"/>
        <v>0</v>
      </c>
      <c r="BG188" s="155">
        <f t="shared" si="36"/>
        <v>0</v>
      </c>
      <c r="BH188" s="155">
        <f t="shared" si="37"/>
        <v>0</v>
      </c>
      <c r="BI188" s="155">
        <f t="shared" si="38"/>
        <v>0</v>
      </c>
      <c r="BJ188" s="14" t="s">
        <v>164</v>
      </c>
      <c r="BK188" s="155">
        <f t="shared" si="39"/>
        <v>0</v>
      </c>
      <c r="BL188" s="14" t="s">
        <v>163</v>
      </c>
      <c r="BM188" s="154" t="s">
        <v>926</v>
      </c>
    </row>
    <row r="189" spans="1:65" s="2" customFormat="1" ht="21.75" customHeight="1">
      <c r="A189" s="29"/>
      <c r="B189" s="141"/>
      <c r="C189" s="142" t="s">
        <v>76</v>
      </c>
      <c r="D189" s="142" t="s">
        <v>159</v>
      </c>
      <c r="E189" s="143" t="s">
        <v>2433</v>
      </c>
      <c r="F189" s="144" t="s">
        <v>2434</v>
      </c>
      <c r="G189" s="145" t="s">
        <v>306</v>
      </c>
      <c r="H189" s="146">
        <v>2</v>
      </c>
      <c r="I189" s="147"/>
      <c r="J189" s="148">
        <f t="shared" si="30"/>
        <v>0</v>
      </c>
      <c r="K189" s="149"/>
      <c r="L189" s="30"/>
      <c r="M189" s="150" t="s">
        <v>1</v>
      </c>
      <c r="N189" s="151" t="s">
        <v>42</v>
      </c>
      <c r="O189" s="55"/>
      <c r="P189" s="152">
        <f t="shared" si="31"/>
        <v>0</v>
      </c>
      <c r="Q189" s="152">
        <v>0</v>
      </c>
      <c r="R189" s="152">
        <f t="shared" si="32"/>
        <v>0</v>
      </c>
      <c r="S189" s="152">
        <v>0</v>
      </c>
      <c r="T189" s="153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163</v>
      </c>
      <c r="AT189" s="154" t="s">
        <v>159</v>
      </c>
      <c r="AU189" s="154" t="s">
        <v>84</v>
      </c>
      <c r="AY189" s="14" t="s">
        <v>157</v>
      </c>
      <c r="BE189" s="155">
        <f t="shared" si="34"/>
        <v>0</v>
      </c>
      <c r="BF189" s="155">
        <f t="shared" si="35"/>
        <v>0</v>
      </c>
      <c r="BG189" s="155">
        <f t="shared" si="36"/>
        <v>0</v>
      </c>
      <c r="BH189" s="155">
        <f t="shared" si="37"/>
        <v>0</v>
      </c>
      <c r="BI189" s="155">
        <f t="shared" si="38"/>
        <v>0</v>
      </c>
      <c r="BJ189" s="14" t="s">
        <v>164</v>
      </c>
      <c r="BK189" s="155">
        <f t="shared" si="39"/>
        <v>0</v>
      </c>
      <c r="BL189" s="14" t="s">
        <v>163</v>
      </c>
      <c r="BM189" s="154" t="s">
        <v>934</v>
      </c>
    </row>
    <row r="190" spans="1:65" s="2" customFormat="1" ht="16.5" customHeight="1">
      <c r="A190" s="29"/>
      <c r="B190" s="141"/>
      <c r="C190" s="142" t="s">
        <v>76</v>
      </c>
      <c r="D190" s="142" t="s">
        <v>159</v>
      </c>
      <c r="E190" s="143" t="s">
        <v>2435</v>
      </c>
      <c r="F190" s="144" t="s">
        <v>2436</v>
      </c>
      <c r="G190" s="145" t="s">
        <v>306</v>
      </c>
      <c r="H190" s="146">
        <v>3</v>
      </c>
      <c r="I190" s="147"/>
      <c r="J190" s="148">
        <f t="shared" si="30"/>
        <v>0</v>
      </c>
      <c r="K190" s="149"/>
      <c r="L190" s="30"/>
      <c r="M190" s="150" t="s">
        <v>1</v>
      </c>
      <c r="N190" s="151" t="s">
        <v>42</v>
      </c>
      <c r="O190" s="55"/>
      <c r="P190" s="152">
        <f t="shared" si="31"/>
        <v>0</v>
      </c>
      <c r="Q190" s="152">
        <v>0</v>
      </c>
      <c r="R190" s="152">
        <f t="shared" si="32"/>
        <v>0</v>
      </c>
      <c r="S190" s="152">
        <v>0</v>
      </c>
      <c r="T190" s="153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163</v>
      </c>
      <c r="AT190" s="154" t="s">
        <v>159</v>
      </c>
      <c r="AU190" s="154" t="s">
        <v>84</v>
      </c>
      <c r="AY190" s="14" t="s">
        <v>157</v>
      </c>
      <c r="BE190" s="155">
        <f t="shared" si="34"/>
        <v>0</v>
      </c>
      <c r="BF190" s="155">
        <f t="shared" si="35"/>
        <v>0</v>
      </c>
      <c r="BG190" s="155">
        <f t="shared" si="36"/>
        <v>0</v>
      </c>
      <c r="BH190" s="155">
        <f t="shared" si="37"/>
        <v>0</v>
      </c>
      <c r="BI190" s="155">
        <f t="shared" si="38"/>
        <v>0</v>
      </c>
      <c r="BJ190" s="14" t="s">
        <v>164</v>
      </c>
      <c r="BK190" s="155">
        <f t="shared" si="39"/>
        <v>0</v>
      </c>
      <c r="BL190" s="14" t="s">
        <v>163</v>
      </c>
      <c r="BM190" s="154" t="s">
        <v>942</v>
      </c>
    </row>
    <row r="191" spans="1:65" s="2" customFormat="1" ht="16.5" customHeight="1">
      <c r="A191" s="29"/>
      <c r="B191" s="141"/>
      <c r="C191" s="142" t="s">
        <v>76</v>
      </c>
      <c r="D191" s="142" t="s">
        <v>159</v>
      </c>
      <c r="E191" s="143" t="s">
        <v>2437</v>
      </c>
      <c r="F191" s="144" t="s">
        <v>2438</v>
      </c>
      <c r="G191" s="145" t="s">
        <v>168</v>
      </c>
      <c r="H191" s="146">
        <v>50</v>
      </c>
      <c r="I191" s="147"/>
      <c r="J191" s="148">
        <f t="shared" si="30"/>
        <v>0</v>
      </c>
      <c r="K191" s="149"/>
      <c r="L191" s="30"/>
      <c r="M191" s="150" t="s">
        <v>1</v>
      </c>
      <c r="N191" s="151" t="s">
        <v>42</v>
      </c>
      <c r="O191" s="55"/>
      <c r="P191" s="152">
        <f t="shared" si="31"/>
        <v>0</v>
      </c>
      <c r="Q191" s="152">
        <v>0</v>
      </c>
      <c r="R191" s="152">
        <f t="shared" si="32"/>
        <v>0</v>
      </c>
      <c r="S191" s="152">
        <v>0</v>
      </c>
      <c r="T191" s="153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163</v>
      </c>
      <c r="AT191" s="154" t="s">
        <v>159</v>
      </c>
      <c r="AU191" s="154" t="s">
        <v>84</v>
      </c>
      <c r="AY191" s="14" t="s">
        <v>157</v>
      </c>
      <c r="BE191" s="155">
        <f t="shared" si="34"/>
        <v>0</v>
      </c>
      <c r="BF191" s="155">
        <f t="shared" si="35"/>
        <v>0</v>
      </c>
      <c r="BG191" s="155">
        <f t="shared" si="36"/>
        <v>0</v>
      </c>
      <c r="BH191" s="155">
        <f t="shared" si="37"/>
        <v>0</v>
      </c>
      <c r="BI191" s="155">
        <f t="shared" si="38"/>
        <v>0</v>
      </c>
      <c r="BJ191" s="14" t="s">
        <v>164</v>
      </c>
      <c r="BK191" s="155">
        <f t="shared" si="39"/>
        <v>0</v>
      </c>
      <c r="BL191" s="14" t="s">
        <v>163</v>
      </c>
      <c r="BM191" s="154" t="s">
        <v>950</v>
      </c>
    </row>
    <row r="192" spans="1:65" s="2" customFormat="1" ht="16.5" customHeight="1">
      <c r="A192" s="29"/>
      <c r="B192" s="141"/>
      <c r="C192" s="142" t="s">
        <v>76</v>
      </c>
      <c r="D192" s="142" t="s">
        <v>159</v>
      </c>
      <c r="E192" s="143" t="s">
        <v>2439</v>
      </c>
      <c r="F192" s="144" t="s">
        <v>2440</v>
      </c>
      <c r="G192" s="145" t="s">
        <v>168</v>
      </c>
      <c r="H192" s="146">
        <v>600</v>
      </c>
      <c r="I192" s="147"/>
      <c r="J192" s="148">
        <f t="shared" si="30"/>
        <v>0</v>
      </c>
      <c r="K192" s="149"/>
      <c r="L192" s="30"/>
      <c r="M192" s="150" t="s">
        <v>1</v>
      </c>
      <c r="N192" s="151" t="s">
        <v>42</v>
      </c>
      <c r="O192" s="55"/>
      <c r="P192" s="152">
        <f t="shared" si="31"/>
        <v>0</v>
      </c>
      <c r="Q192" s="152">
        <v>0</v>
      </c>
      <c r="R192" s="152">
        <f t="shared" si="32"/>
        <v>0</v>
      </c>
      <c r="S192" s="152">
        <v>0</v>
      </c>
      <c r="T192" s="153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163</v>
      </c>
      <c r="AT192" s="154" t="s">
        <v>159</v>
      </c>
      <c r="AU192" s="154" t="s">
        <v>84</v>
      </c>
      <c r="AY192" s="14" t="s">
        <v>157</v>
      </c>
      <c r="BE192" s="155">
        <f t="shared" si="34"/>
        <v>0</v>
      </c>
      <c r="BF192" s="155">
        <f t="shared" si="35"/>
        <v>0</v>
      </c>
      <c r="BG192" s="155">
        <f t="shared" si="36"/>
        <v>0</v>
      </c>
      <c r="BH192" s="155">
        <f t="shared" si="37"/>
        <v>0</v>
      </c>
      <c r="BI192" s="155">
        <f t="shared" si="38"/>
        <v>0</v>
      </c>
      <c r="BJ192" s="14" t="s">
        <v>164</v>
      </c>
      <c r="BK192" s="155">
        <f t="shared" si="39"/>
        <v>0</v>
      </c>
      <c r="BL192" s="14" t="s">
        <v>163</v>
      </c>
      <c r="BM192" s="154" t="s">
        <v>958</v>
      </c>
    </row>
    <row r="193" spans="1:65" s="2" customFormat="1" ht="16.5" customHeight="1">
      <c r="A193" s="29"/>
      <c r="B193" s="141"/>
      <c r="C193" s="142" t="s">
        <v>76</v>
      </c>
      <c r="D193" s="142" t="s">
        <v>159</v>
      </c>
      <c r="E193" s="143" t="s">
        <v>2441</v>
      </c>
      <c r="F193" s="144" t="s">
        <v>2442</v>
      </c>
      <c r="G193" s="145" t="s">
        <v>168</v>
      </c>
      <c r="H193" s="146">
        <v>30</v>
      </c>
      <c r="I193" s="147"/>
      <c r="J193" s="148">
        <f t="shared" si="30"/>
        <v>0</v>
      </c>
      <c r="K193" s="149"/>
      <c r="L193" s="30"/>
      <c r="M193" s="150" t="s">
        <v>1</v>
      </c>
      <c r="N193" s="151" t="s">
        <v>42</v>
      </c>
      <c r="O193" s="55"/>
      <c r="P193" s="152">
        <f t="shared" si="31"/>
        <v>0</v>
      </c>
      <c r="Q193" s="152">
        <v>0</v>
      </c>
      <c r="R193" s="152">
        <f t="shared" si="32"/>
        <v>0</v>
      </c>
      <c r="S193" s="152">
        <v>0</v>
      </c>
      <c r="T193" s="153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163</v>
      </c>
      <c r="AT193" s="154" t="s">
        <v>159</v>
      </c>
      <c r="AU193" s="154" t="s">
        <v>84</v>
      </c>
      <c r="AY193" s="14" t="s">
        <v>157</v>
      </c>
      <c r="BE193" s="155">
        <f t="shared" si="34"/>
        <v>0</v>
      </c>
      <c r="BF193" s="155">
        <f t="shared" si="35"/>
        <v>0</v>
      </c>
      <c r="BG193" s="155">
        <f t="shared" si="36"/>
        <v>0</v>
      </c>
      <c r="BH193" s="155">
        <f t="shared" si="37"/>
        <v>0</v>
      </c>
      <c r="BI193" s="155">
        <f t="shared" si="38"/>
        <v>0</v>
      </c>
      <c r="BJ193" s="14" t="s">
        <v>164</v>
      </c>
      <c r="BK193" s="155">
        <f t="shared" si="39"/>
        <v>0</v>
      </c>
      <c r="BL193" s="14" t="s">
        <v>163</v>
      </c>
      <c r="BM193" s="154" t="s">
        <v>968</v>
      </c>
    </row>
    <row r="194" spans="1:65" s="2" customFormat="1" ht="16.5" customHeight="1">
      <c r="A194" s="29"/>
      <c r="B194" s="141"/>
      <c r="C194" s="142" t="s">
        <v>76</v>
      </c>
      <c r="D194" s="142" t="s">
        <v>159</v>
      </c>
      <c r="E194" s="143" t="s">
        <v>2390</v>
      </c>
      <c r="F194" s="144" t="s">
        <v>2391</v>
      </c>
      <c r="G194" s="145" t="s">
        <v>168</v>
      </c>
      <c r="H194" s="146">
        <v>500</v>
      </c>
      <c r="I194" s="147"/>
      <c r="J194" s="148">
        <f t="shared" si="30"/>
        <v>0</v>
      </c>
      <c r="K194" s="149"/>
      <c r="L194" s="30"/>
      <c r="M194" s="150" t="s">
        <v>1</v>
      </c>
      <c r="N194" s="151" t="s">
        <v>42</v>
      </c>
      <c r="O194" s="55"/>
      <c r="P194" s="152">
        <f t="shared" si="31"/>
        <v>0</v>
      </c>
      <c r="Q194" s="152">
        <v>0</v>
      </c>
      <c r="R194" s="152">
        <f t="shared" si="32"/>
        <v>0</v>
      </c>
      <c r="S194" s="152">
        <v>0</v>
      </c>
      <c r="T194" s="153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163</v>
      </c>
      <c r="AT194" s="154" t="s">
        <v>159</v>
      </c>
      <c r="AU194" s="154" t="s">
        <v>84</v>
      </c>
      <c r="AY194" s="14" t="s">
        <v>157</v>
      </c>
      <c r="BE194" s="155">
        <f t="shared" si="34"/>
        <v>0</v>
      </c>
      <c r="BF194" s="155">
        <f t="shared" si="35"/>
        <v>0</v>
      </c>
      <c r="BG194" s="155">
        <f t="shared" si="36"/>
        <v>0</v>
      </c>
      <c r="BH194" s="155">
        <f t="shared" si="37"/>
        <v>0</v>
      </c>
      <c r="BI194" s="155">
        <f t="shared" si="38"/>
        <v>0</v>
      </c>
      <c r="BJ194" s="14" t="s">
        <v>164</v>
      </c>
      <c r="BK194" s="155">
        <f t="shared" si="39"/>
        <v>0</v>
      </c>
      <c r="BL194" s="14" t="s">
        <v>163</v>
      </c>
      <c r="BM194" s="154" t="s">
        <v>976</v>
      </c>
    </row>
    <row r="195" spans="1:65" s="2" customFormat="1" ht="16.5" customHeight="1">
      <c r="A195" s="29"/>
      <c r="B195" s="141"/>
      <c r="C195" s="142" t="s">
        <v>76</v>
      </c>
      <c r="D195" s="142" t="s">
        <v>159</v>
      </c>
      <c r="E195" s="143" t="s">
        <v>2392</v>
      </c>
      <c r="F195" s="144" t="s">
        <v>2393</v>
      </c>
      <c r="G195" s="145" t="s">
        <v>168</v>
      </c>
      <c r="H195" s="146">
        <v>500</v>
      </c>
      <c r="I195" s="147"/>
      <c r="J195" s="148">
        <f t="shared" si="30"/>
        <v>0</v>
      </c>
      <c r="K195" s="149"/>
      <c r="L195" s="30"/>
      <c r="M195" s="150" t="s">
        <v>1</v>
      </c>
      <c r="N195" s="151" t="s">
        <v>42</v>
      </c>
      <c r="O195" s="55"/>
      <c r="P195" s="152">
        <f t="shared" si="31"/>
        <v>0</v>
      </c>
      <c r="Q195" s="152">
        <v>0</v>
      </c>
      <c r="R195" s="152">
        <f t="shared" si="32"/>
        <v>0</v>
      </c>
      <c r="S195" s="152">
        <v>0</v>
      </c>
      <c r="T195" s="153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163</v>
      </c>
      <c r="AT195" s="154" t="s">
        <v>159</v>
      </c>
      <c r="AU195" s="154" t="s">
        <v>84</v>
      </c>
      <c r="AY195" s="14" t="s">
        <v>157</v>
      </c>
      <c r="BE195" s="155">
        <f t="shared" si="34"/>
        <v>0</v>
      </c>
      <c r="BF195" s="155">
        <f t="shared" si="35"/>
        <v>0</v>
      </c>
      <c r="BG195" s="155">
        <f t="shared" si="36"/>
        <v>0</v>
      </c>
      <c r="BH195" s="155">
        <f t="shared" si="37"/>
        <v>0</v>
      </c>
      <c r="BI195" s="155">
        <f t="shared" si="38"/>
        <v>0</v>
      </c>
      <c r="BJ195" s="14" t="s">
        <v>164</v>
      </c>
      <c r="BK195" s="155">
        <f t="shared" si="39"/>
        <v>0</v>
      </c>
      <c r="BL195" s="14" t="s">
        <v>163</v>
      </c>
      <c r="BM195" s="154" t="s">
        <v>982</v>
      </c>
    </row>
    <row r="196" spans="1:65" s="2" customFormat="1" ht="16.5" customHeight="1">
      <c r="A196" s="29"/>
      <c r="B196" s="141"/>
      <c r="C196" s="142" t="s">
        <v>76</v>
      </c>
      <c r="D196" s="142" t="s">
        <v>159</v>
      </c>
      <c r="E196" s="143" t="s">
        <v>2324</v>
      </c>
      <c r="F196" s="144" t="s">
        <v>2325</v>
      </c>
      <c r="G196" s="145" t="s">
        <v>2326</v>
      </c>
      <c r="H196" s="172"/>
      <c r="I196" s="147"/>
      <c r="J196" s="148">
        <f t="shared" si="30"/>
        <v>0</v>
      </c>
      <c r="K196" s="149"/>
      <c r="L196" s="30"/>
      <c r="M196" s="150" t="s">
        <v>1</v>
      </c>
      <c r="N196" s="151" t="s">
        <v>42</v>
      </c>
      <c r="O196" s="55"/>
      <c r="P196" s="152">
        <f t="shared" si="31"/>
        <v>0</v>
      </c>
      <c r="Q196" s="152">
        <v>0</v>
      </c>
      <c r="R196" s="152">
        <f t="shared" si="32"/>
        <v>0</v>
      </c>
      <c r="S196" s="152">
        <v>0</v>
      </c>
      <c r="T196" s="153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163</v>
      </c>
      <c r="AT196" s="154" t="s">
        <v>159</v>
      </c>
      <c r="AU196" s="154" t="s">
        <v>84</v>
      </c>
      <c r="AY196" s="14" t="s">
        <v>157</v>
      </c>
      <c r="BE196" s="155">
        <f t="shared" si="34"/>
        <v>0</v>
      </c>
      <c r="BF196" s="155">
        <f t="shared" si="35"/>
        <v>0</v>
      </c>
      <c r="BG196" s="155">
        <f t="shared" si="36"/>
        <v>0</v>
      </c>
      <c r="BH196" s="155">
        <f t="shared" si="37"/>
        <v>0</v>
      </c>
      <c r="BI196" s="155">
        <f t="shared" si="38"/>
        <v>0</v>
      </c>
      <c r="BJ196" s="14" t="s">
        <v>164</v>
      </c>
      <c r="BK196" s="155">
        <f t="shared" si="39"/>
        <v>0</v>
      </c>
      <c r="BL196" s="14" t="s">
        <v>163</v>
      </c>
      <c r="BM196" s="154" t="s">
        <v>990</v>
      </c>
    </row>
    <row r="197" spans="2:63" s="12" customFormat="1" ht="25.9" customHeight="1">
      <c r="B197" s="128"/>
      <c r="D197" s="129" t="s">
        <v>75</v>
      </c>
      <c r="E197" s="130" t="s">
        <v>2219</v>
      </c>
      <c r="F197" s="130" t="s">
        <v>2443</v>
      </c>
      <c r="I197" s="131"/>
      <c r="J197" s="132">
        <f>BK197</f>
        <v>0</v>
      </c>
      <c r="L197" s="128"/>
      <c r="M197" s="133"/>
      <c r="N197" s="134"/>
      <c r="O197" s="134"/>
      <c r="P197" s="135">
        <f>SUM(P198:P213)</f>
        <v>0</v>
      </c>
      <c r="Q197" s="134"/>
      <c r="R197" s="135">
        <f>SUM(R198:R213)</f>
        <v>0</v>
      </c>
      <c r="S197" s="134"/>
      <c r="T197" s="136">
        <f>SUM(T198:T213)</f>
        <v>0</v>
      </c>
      <c r="AR197" s="129" t="s">
        <v>84</v>
      </c>
      <c r="AT197" s="137" t="s">
        <v>75</v>
      </c>
      <c r="AU197" s="137" t="s">
        <v>76</v>
      </c>
      <c r="AY197" s="129" t="s">
        <v>157</v>
      </c>
      <c r="BK197" s="138">
        <f>SUM(BK198:BK213)</f>
        <v>0</v>
      </c>
    </row>
    <row r="198" spans="1:65" s="2" customFormat="1" ht="33" customHeight="1">
      <c r="A198" s="29"/>
      <c r="B198" s="141"/>
      <c r="C198" s="142" t="s">
        <v>76</v>
      </c>
      <c r="D198" s="142" t="s">
        <v>159</v>
      </c>
      <c r="E198" s="143" t="s">
        <v>2444</v>
      </c>
      <c r="F198" s="144" t="s">
        <v>2445</v>
      </c>
      <c r="G198" s="145" t="s">
        <v>306</v>
      </c>
      <c r="H198" s="146">
        <v>1</v>
      </c>
      <c r="I198" s="147"/>
      <c r="J198" s="148">
        <f aca="true" t="shared" si="40" ref="J198:J213">ROUND(I198*H198,2)</f>
        <v>0</v>
      </c>
      <c r="K198" s="149"/>
      <c r="L198" s="30"/>
      <c r="M198" s="150" t="s">
        <v>1</v>
      </c>
      <c r="N198" s="151" t="s">
        <v>42</v>
      </c>
      <c r="O198" s="55"/>
      <c r="P198" s="152">
        <f aca="true" t="shared" si="41" ref="P198:P213">O198*H198</f>
        <v>0</v>
      </c>
      <c r="Q198" s="152">
        <v>0</v>
      </c>
      <c r="R198" s="152">
        <f aca="true" t="shared" si="42" ref="R198:R213">Q198*H198</f>
        <v>0</v>
      </c>
      <c r="S198" s="152">
        <v>0</v>
      </c>
      <c r="T198" s="153">
        <f aca="true" t="shared" si="43" ref="T198:T213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163</v>
      </c>
      <c r="AT198" s="154" t="s">
        <v>159</v>
      </c>
      <c r="AU198" s="154" t="s">
        <v>84</v>
      </c>
      <c r="AY198" s="14" t="s">
        <v>157</v>
      </c>
      <c r="BE198" s="155">
        <f aca="true" t="shared" si="44" ref="BE198:BE213">IF(N198="základní",J198,0)</f>
        <v>0</v>
      </c>
      <c r="BF198" s="155">
        <f aca="true" t="shared" si="45" ref="BF198:BF213">IF(N198="snížená",J198,0)</f>
        <v>0</v>
      </c>
      <c r="BG198" s="155">
        <f aca="true" t="shared" si="46" ref="BG198:BG213">IF(N198="zákl. přenesená",J198,0)</f>
        <v>0</v>
      </c>
      <c r="BH198" s="155">
        <f aca="true" t="shared" si="47" ref="BH198:BH213">IF(N198="sníž. přenesená",J198,0)</f>
        <v>0</v>
      </c>
      <c r="BI198" s="155">
        <f aca="true" t="shared" si="48" ref="BI198:BI213">IF(N198="nulová",J198,0)</f>
        <v>0</v>
      </c>
      <c r="BJ198" s="14" t="s">
        <v>164</v>
      </c>
      <c r="BK198" s="155">
        <f aca="true" t="shared" si="49" ref="BK198:BK213">ROUND(I198*H198,2)</f>
        <v>0</v>
      </c>
      <c r="BL198" s="14" t="s">
        <v>163</v>
      </c>
      <c r="BM198" s="154" t="s">
        <v>998</v>
      </c>
    </row>
    <row r="199" spans="1:65" s="2" customFormat="1" ht="16.5" customHeight="1">
      <c r="A199" s="29"/>
      <c r="B199" s="141"/>
      <c r="C199" s="142" t="s">
        <v>76</v>
      </c>
      <c r="D199" s="142" t="s">
        <v>159</v>
      </c>
      <c r="E199" s="143" t="s">
        <v>2446</v>
      </c>
      <c r="F199" s="144" t="s">
        <v>2447</v>
      </c>
      <c r="G199" s="145" t="s">
        <v>306</v>
      </c>
      <c r="H199" s="146">
        <v>1</v>
      </c>
      <c r="I199" s="147"/>
      <c r="J199" s="148">
        <f t="shared" si="40"/>
        <v>0</v>
      </c>
      <c r="K199" s="149"/>
      <c r="L199" s="30"/>
      <c r="M199" s="150" t="s">
        <v>1</v>
      </c>
      <c r="N199" s="151" t="s">
        <v>42</v>
      </c>
      <c r="O199" s="55"/>
      <c r="P199" s="152">
        <f t="shared" si="41"/>
        <v>0</v>
      </c>
      <c r="Q199" s="152">
        <v>0</v>
      </c>
      <c r="R199" s="152">
        <f t="shared" si="42"/>
        <v>0</v>
      </c>
      <c r="S199" s="152">
        <v>0</v>
      </c>
      <c r="T199" s="153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163</v>
      </c>
      <c r="AT199" s="154" t="s">
        <v>159</v>
      </c>
      <c r="AU199" s="154" t="s">
        <v>84</v>
      </c>
      <c r="AY199" s="14" t="s">
        <v>157</v>
      </c>
      <c r="BE199" s="155">
        <f t="shared" si="44"/>
        <v>0</v>
      </c>
      <c r="BF199" s="155">
        <f t="shared" si="45"/>
        <v>0</v>
      </c>
      <c r="BG199" s="155">
        <f t="shared" si="46"/>
        <v>0</v>
      </c>
      <c r="BH199" s="155">
        <f t="shared" si="47"/>
        <v>0</v>
      </c>
      <c r="BI199" s="155">
        <f t="shared" si="48"/>
        <v>0</v>
      </c>
      <c r="BJ199" s="14" t="s">
        <v>164</v>
      </c>
      <c r="BK199" s="155">
        <f t="shared" si="49"/>
        <v>0</v>
      </c>
      <c r="BL199" s="14" t="s">
        <v>163</v>
      </c>
      <c r="BM199" s="154" t="s">
        <v>1002</v>
      </c>
    </row>
    <row r="200" spans="1:65" s="2" customFormat="1" ht="16.5" customHeight="1">
      <c r="A200" s="29"/>
      <c r="B200" s="141"/>
      <c r="C200" s="142" t="s">
        <v>76</v>
      </c>
      <c r="D200" s="142" t="s">
        <v>159</v>
      </c>
      <c r="E200" s="143" t="s">
        <v>2448</v>
      </c>
      <c r="F200" s="144" t="s">
        <v>2449</v>
      </c>
      <c r="G200" s="145" t="s">
        <v>306</v>
      </c>
      <c r="H200" s="146">
        <v>2</v>
      </c>
      <c r="I200" s="147"/>
      <c r="J200" s="148">
        <f t="shared" si="40"/>
        <v>0</v>
      </c>
      <c r="K200" s="149"/>
      <c r="L200" s="30"/>
      <c r="M200" s="150" t="s">
        <v>1</v>
      </c>
      <c r="N200" s="151" t="s">
        <v>42</v>
      </c>
      <c r="O200" s="55"/>
      <c r="P200" s="152">
        <f t="shared" si="41"/>
        <v>0</v>
      </c>
      <c r="Q200" s="152">
        <v>0</v>
      </c>
      <c r="R200" s="152">
        <f t="shared" si="42"/>
        <v>0</v>
      </c>
      <c r="S200" s="152">
        <v>0</v>
      </c>
      <c r="T200" s="153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163</v>
      </c>
      <c r="AT200" s="154" t="s">
        <v>159</v>
      </c>
      <c r="AU200" s="154" t="s">
        <v>84</v>
      </c>
      <c r="AY200" s="14" t="s">
        <v>157</v>
      </c>
      <c r="BE200" s="155">
        <f t="shared" si="44"/>
        <v>0</v>
      </c>
      <c r="BF200" s="155">
        <f t="shared" si="45"/>
        <v>0</v>
      </c>
      <c r="BG200" s="155">
        <f t="shared" si="46"/>
        <v>0</v>
      </c>
      <c r="BH200" s="155">
        <f t="shared" si="47"/>
        <v>0</v>
      </c>
      <c r="BI200" s="155">
        <f t="shared" si="48"/>
        <v>0</v>
      </c>
      <c r="BJ200" s="14" t="s">
        <v>164</v>
      </c>
      <c r="BK200" s="155">
        <f t="shared" si="49"/>
        <v>0</v>
      </c>
      <c r="BL200" s="14" t="s">
        <v>163</v>
      </c>
      <c r="BM200" s="154" t="s">
        <v>1010</v>
      </c>
    </row>
    <row r="201" spans="1:65" s="2" customFormat="1" ht="16.5" customHeight="1">
      <c r="A201" s="29"/>
      <c r="B201" s="141"/>
      <c r="C201" s="142" t="s">
        <v>76</v>
      </c>
      <c r="D201" s="142" t="s">
        <v>159</v>
      </c>
      <c r="E201" s="143" t="s">
        <v>2450</v>
      </c>
      <c r="F201" s="144" t="s">
        <v>2451</v>
      </c>
      <c r="G201" s="145" t="s">
        <v>306</v>
      </c>
      <c r="H201" s="146">
        <v>6</v>
      </c>
      <c r="I201" s="147"/>
      <c r="J201" s="148">
        <f t="shared" si="40"/>
        <v>0</v>
      </c>
      <c r="K201" s="149"/>
      <c r="L201" s="30"/>
      <c r="M201" s="150" t="s">
        <v>1</v>
      </c>
      <c r="N201" s="151" t="s">
        <v>42</v>
      </c>
      <c r="O201" s="55"/>
      <c r="P201" s="152">
        <f t="shared" si="41"/>
        <v>0</v>
      </c>
      <c r="Q201" s="152">
        <v>0</v>
      </c>
      <c r="R201" s="152">
        <f t="shared" si="42"/>
        <v>0</v>
      </c>
      <c r="S201" s="152">
        <v>0</v>
      </c>
      <c r="T201" s="153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163</v>
      </c>
      <c r="AT201" s="154" t="s">
        <v>159</v>
      </c>
      <c r="AU201" s="154" t="s">
        <v>84</v>
      </c>
      <c r="AY201" s="14" t="s">
        <v>157</v>
      </c>
      <c r="BE201" s="155">
        <f t="shared" si="44"/>
        <v>0</v>
      </c>
      <c r="BF201" s="155">
        <f t="shared" si="45"/>
        <v>0</v>
      </c>
      <c r="BG201" s="155">
        <f t="shared" si="46"/>
        <v>0</v>
      </c>
      <c r="BH201" s="155">
        <f t="shared" si="47"/>
        <v>0</v>
      </c>
      <c r="BI201" s="155">
        <f t="shared" si="48"/>
        <v>0</v>
      </c>
      <c r="BJ201" s="14" t="s">
        <v>164</v>
      </c>
      <c r="BK201" s="155">
        <f t="shared" si="49"/>
        <v>0</v>
      </c>
      <c r="BL201" s="14" t="s">
        <v>163</v>
      </c>
      <c r="BM201" s="154" t="s">
        <v>1020</v>
      </c>
    </row>
    <row r="202" spans="1:65" s="2" customFormat="1" ht="16.5" customHeight="1">
      <c r="A202" s="29"/>
      <c r="B202" s="141"/>
      <c r="C202" s="142" t="s">
        <v>76</v>
      </c>
      <c r="D202" s="142" t="s">
        <v>159</v>
      </c>
      <c r="E202" s="143" t="s">
        <v>2452</v>
      </c>
      <c r="F202" s="144" t="s">
        <v>2453</v>
      </c>
      <c r="G202" s="145" t="s">
        <v>306</v>
      </c>
      <c r="H202" s="146">
        <v>11</v>
      </c>
      <c r="I202" s="147"/>
      <c r="J202" s="148">
        <f t="shared" si="40"/>
        <v>0</v>
      </c>
      <c r="K202" s="149"/>
      <c r="L202" s="30"/>
      <c r="M202" s="150" t="s">
        <v>1</v>
      </c>
      <c r="N202" s="151" t="s">
        <v>42</v>
      </c>
      <c r="O202" s="55"/>
      <c r="P202" s="152">
        <f t="shared" si="41"/>
        <v>0</v>
      </c>
      <c r="Q202" s="152">
        <v>0</v>
      </c>
      <c r="R202" s="152">
        <f t="shared" si="42"/>
        <v>0</v>
      </c>
      <c r="S202" s="152">
        <v>0</v>
      </c>
      <c r="T202" s="153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163</v>
      </c>
      <c r="AT202" s="154" t="s">
        <v>159</v>
      </c>
      <c r="AU202" s="154" t="s">
        <v>84</v>
      </c>
      <c r="AY202" s="14" t="s">
        <v>157</v>
      </c>
      <c r="BE202" s="155">
        <f t="shared" si="44"/>
        <v>0</v>
      </c>
      <c r="BF202" s="155">
        <f t="shared" si="45"/>
        <v>0</v>
      </c>
      <c r="BG202" s="155">
        <f t="shared" si="46"/>
        <v>0</v>
      </c>
      <c r="BH202" s="155">
        <f t="shared" si="47"/>
        <v>0</v>
      </c>
      <c r="BI202" s="155">
        <f t="shared" si="48"/>
        <v>0</v>
      </c>
      <c r="BJ202" s="14" t="s">
        <v>164</v>
      </c>
      <c r="BK202" s="155">
        <f t="shared" si="49"/>
        <v>0</v>
      </c>
      <c r="BL202" s="14" t="s">
        <v>163</v>
      </c>
      <c r="BM202" s="154" t="s">
        <v>1028</v>
      </c>
    </row>
    <row r="203" spans="1:65" s="2" customFormat="1" ht="16.5" customHeight="1">
      <c r="A203" s="29"/>
      <c r="B203" s="141"/>
      <c r="C203" s="142" t="s">
        <v>76</v>
      </c>
      <c r="D203" s="142" t="s">
        <v>159</v>
      </c>
      <c r="E203" s="143" t="s">
        <v>2454</v>
      </c>
      <c r="F203" s="144" t="s">
        <v>2455</v>
      </c>
      <c r="G203" s="145" t="s">
        <v>306</v>
      </c>
      <c r="H203" s="146">
        <v>11</v>
      </c>
      <c r="I203" s="147"/>
      <c r="J203" s="148">
        <f t="shared" si="40"/>
        <v>0</v>
      </c>
      <c r="K203" s="149"/>
      <c r="L203" s="30"/>
      <c r="M203" s="150" t="s">
        <v>1</v>
      </c>
      <c r="N203" s="151" t="s">
        <v>42</v>
      </c>
      <c r="O203" s="55"/>
      <c r="P203" s="152">
        <f t="shared" si="41"/>
        <v>0</v>
      </c>
      <c r="Q203" s="152">
        <v>0</v>
      </c>
      <c r="R203" s="152">
        <f t="shared" si="42"/>
        <v>0</v>
      </c>
      <c r="S203" s="152">
        <v>0</v>
      </c>
      <c r="T203" s="153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163</v>
      </c>
      <c r="AT203" s="154" t="s">
        <v>159</v>
      </c>
      <c r="AU203" s="154" t="s">
        <v>84</v>
      </c>
      <c r="AY203" s="14" t="s">
        <v>157</v>
      </c>
      <c r="BE203" s="155">
        <f t="shared" si="44"/>
        <v>0</v>
      </c>
      <c r="BF203" s="155">
        <f t="shared" si="45"/>
        <v>0</v>
      </c>
      <c r="BG203" s="155">
        <f t="shared" si="46"/>
        <v>0</v>
      </c>
      <c r="BH203" s="155">
        <f t="shared" si="47"/>
        <v>0</v>
      </c>
      <c r="BI203" s="155">
        <f t="shared" si="48"/>
        <v>0</v>
      </c>
      <c r="BJ203" s="14" t="s">
        <v>164</v>
      </c>
      <c r="BK203" s="155">
        <f t="shared" si="49"/>
        <v>0</v>
      </c>
      <c r="BL203" s="14" t="s">
        <v>163</v>
      </c>
      <c r="BM203" s="154" t="s">
        <v>1036</v>
      </c>
    </row>
    <row r="204" spans="1:65" s="2" customFormat="1" ht="16.5" customHeight="1">
      <c r="A204" s="29"/>
      <c r="B204" s="141"/>
      <c r="C204" s="142" t="s">
        <v>76</v>
      </c>
      <c r="D204" s="142" t="s">
        <v>159</v>
      </c>
      <c r="E204" s="143" t="s">
        <v>2456</v>
      </c>
      <c r="F204" s="144" t="s">
        <v>2457</v>
      </c>
      <c r="G204" s="145" t="s">
        <v>306</v>
      </c>
      <c r="H204" s="146">
        <v>4</v>
      </c>
      <c r="I204" s="147"/>
      <c r="J204" s="148">
        <f t="shared" si="40"/>
        <v>0</v>
      </c>
      <c r="K204" s="149"/>
      <c r="L204" s="30"/>
      <c r="M204" s="150" t="s">
        <v>1</v>
      </c>
      <c r="N204" s="151" t="s">
        <v>42</v>
      </c>
      <c r="O204" s="55"/>
      <c r="P204" s="152">
        <f t="shared" si="41"/>
        <v>0</v>
      </c>
      <c r="Q204" s="152">
        <v>0</v>
      </c>
      <c r="R204" s="152">
        <f t="shared" si="42"/>
        <v>0</v>
      </c>
      <c r="S204" s="152">
        <v>0</v>
      </c>
      <c r="T204" s="153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163</v>
      </c>
      <c r="AT204" s="154" t="s">
        <v>159</v>
      </c>
      <c r="AU204" s="154" t="s">
        <v>84</v>
      </c>
      <c r="AY204" s="14" t="s">
        <v>157</v>
      </c>
      <c r="BE204" s="155">
        <f t="shared" si="44"/>
        <v>0</v>
      </c>
      <c r="BF204" s="155">
        <f t="shared" si="45"/>
        <v>0</v>
      </c>
      <c r="BG204" s="155">
        <f t="shared" si="46"/>
        <v>0</v>
      </c>
      <c r="BH204" s="155">
        <f t="shared" si="47"/>
        <v>0</v>
      </c>
      <c r="BI204" s="155">
        <f t="shared" si="48"/>
        <v>0</v>
      </c>
      <c r="BJ204" s="14" t="s">
        <v>164</v>
      </c>
      <c r="BK204" s="155">
        <f t="shared" si="49"/>
        <v>0</v>
      </c>
      <c r="BL204" s="14" t="s">
        <v>163</v>
      </c>
      <c r="BM204" s="154" t="s">
        <v>1044</v>
      </c>
    </row>
    <row r="205" spans="1:65" s="2" customFormat="1" ht="16.5" customHeight="1">
      <c r="A205" s="29"/>
      <c r="B205" s="141"/>
      <c r="C205" s="142" t="s">
        <v>76</v>
      </c>
      <c r="D205" s="142" t="s">
        <v>159</v>
      </c>
      <c r="E205" s="143" t="s">
        <v>2458</v>
      </c>
      <c r="F205" s="144" t="s">
        <v>2459</v>
      </c>
      <c r="G205" s="145" t="s">
        <v>168</v>
      </c>
      <c r="H205" s="146">
        <v>300</v>
      </c>
      <c r="I205" s="147"/>
      <c r="J205" s="148">
        <f t="shared" si="40"/>
        <v>0</v>
      </c>
      <c r="K205" s="149"/>
      <c r="L205" s="30"/>
      <c r="M205" s="150" t="s">
        <v>1</v>
      </c>
      <c r="N205" s="151" t="s">
        <v>42</v>
      </c>
      <c r="O205" s="55"/>
      <c r="P205" s="152">
        <f t="shared" si="41"/>
        <v>0</v>
      </c>
      <c r="Q205" s="152">
        <v>0</v>
      </c>
      <c r="R205" s="152">
        <f t="shared" si="42"/>
        <v>0</v>
      </c>
      <c r="S205" s="152">
        <v>0</v>
      </c>
      <c r="T205" s="153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163</v>
      </c>
      <c r="AT205" s="154" t="s">
        <v>159</v>
      </c>
      <c r="AU205" s="154" t="s">
        <v>84</v>
      </c>
      <c r="AY205" s="14" t="s">
        <v>157</v>
      </c>
      <c r="BE205" s="155">
        <f t="shared" si="44"/>
        <v>0</v>
      </c>
      <c r="BF205" s="155">
        <f t="shared" si="45"/>
        <v>0</v>
      </c>
      <c r="BG205" s="155">
        <f t="shared" si="46"/>
        <v>0</v>
      </c>
      <c r="BH205" s="155">
        <f t="shared" si="47"/>
        <v>0</v>
      </c>
      <c r="BI205" s="155">
        <f t="shared" si="48"/>
        <v>0</v>
      </c>
      <c r="BJ205" s="14" t="s">
        <v>164</v>
      </c>
      <c r="BK205" s="155">
        <f t="shared" si="49"/>
        <v>0</v>
      </c>
      <c r="BL205" s="14" t="s">
        <v>163</v>
      </c>
      <c r="BM205" s="154" t="s">
        <v>1052</v>
      </c>
    </row>
    <row r="206" spans="1:65" s="2" customFormat="1" ht="16.5" customHeight="1">
      <c r="A206" s="29"/>
      <c r="B206" s="141"/>
      <c r="C206" s="142" t="s">
        <v>76</v>
      </c>
      <c r="D206" s="142" t="s">
        <v>159</v>
      </c>
      <c r="E206" s="143" t="s">
        <v>2460</v>
      </c>
      <c r="F206" s="144" t="s">
        <v>2461</v>
      </c>
      <c r="G206" s="145" t="s">
        <v>168</v>
      </c>
      <c r="H206" s="146">
        <v>400</v>
      </c>
      <c r="I206" s="147"/>
      <c r="J206" s="148">
        <f t="shared" si="40"/>
        <v>0</v>
      </c>
      <c r="K206" s="149"/>
      <c r="L206" s="30"/>
      <c r="M206" s="150" t="s">
        <v>1</v>
      </c>
      <c r="N206" s="151" t="s">
        <v>42</v>
      </c>
      <c r="O206" s="55"/>
      <c r="P206" s="152">
        <f t="shared" si="41"/>
        <v>0</v>
      </c>
      <c r="Q206" s="152">
        <v>0</v>
      </c>
      <c r="R206" s="152">
        <f t="shared" si="42"/>
        <v>0</v>
      </c>
      <c r="S206" s="152">
        <v>0</v>
      </c>
      <c r="T206" s="153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163</v>
      </c>
      <c r="AT206" s="154" t="s">
        <v>159</v>
      </c>
      <c r="AU206" s="154" t="s">
        <v>84</v>
      </c>
      <c r="AY206" s="14" t="s">
        <v>157</v>
      </c>
      <c r="BE206" s="155">
        <f t="shared" si="44"/>
        <v>0</v>
      </c>
      <c r="BF206" s="155">
        <f t="shared" si="45"/>
        <v>0</v>
      </c>
      <c r="BG206" s="155">
        <f t="shared" si="46"/>
        <v>0</v>
      </c>
      <c r="BH206" s="155">
        <f t="shared" si="47"/>
        <v>0</v>
      </c>
      <c r="BI206" s="155">
        <f t="shared" si="48"/>
        <v>0</v>
      </c>
      <c r="BJ206" s="14" t="s">
        <v>164</v>
      </c>
      <c r="BK206" s="155">
        <f t="shared" si="49"/>
        <v>0</v>
      </c>
      <c r="BL206" s="14" t="s">
        <v>163</v>
      </c>
      <c r="BM206" s="154" t="s">
        <v>1060</v>
      </c>
    </row>
    <row r="207" spans="1:65" s="2" customFormat="1" ht="16.5" customHeight="1">
      <c r="A207" s="29"/>
      <c r="B207" s="141"/>
      <c r="C207" s="142" t="s">
        <v>76</v>
      </c>
      <c r="D207" s="142" t="s">
        <v>159</v>
      </c>
      <c r="E207" s="143" t="s">
        <v>2462</v>
      </c>
      <c r="F207" s="144" t="s">
        <v>2463</v>
      </c>
      <c r="G207" s="145" t="s">
        <v>306</v>
      </c>
      <c r="H207" s="146">
        <v>700</v>
      </c>
      <c r="I207" s="147"/>
      <c r="J207" s="148">
        <f t="shared" si="40"/>
        <v>0</v>
      </c>
      <c r="K207" s="149"/>
      <c r="L207" s="30"/>
      <c r="M207" s="150" t="s">
        <v>1</v>
      </c>
      <c r="N207" s="151" t="s">
        <v>42</v>
      </c>
      <c r="O207" s="55"/>
      <c r="P207" s="152">
        <f t="shared" si="41"/>
        <v>0</v>
      </c>
      <c r="Q207" s="152">
        <v>0</v>
      </c>
      <c r="R207" s="152">
        <f t="shared" si="42"/>
        <v>0</v>
      </c>
      <c r="S207" s="152">
        <v>0</v>
      </c>
      <c r="T207" s="153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163</v>
      </c>
      <c r="AT207" s="154" t="s">
        <v>159</v>
      </c>
      <c r="AU207" s="154" t="s">
        <v>84</v>
      </c>
      <c r="AY207" s="14" t="s">
        <v>157</v>
      </c>
      <c r="BE207" s="155">
        <f t="shared" si="44"/>
        <v>0</v>
      </c>
      <c r="BF207" s="155">
        <f t="shared" si="45"/>
        <v>0</v>
      </c>
      <c r="BG207" s="155">
        <f t="shared" si="46"/>
        <v>0</v>
      </c>
      <c r="BH207" s="155">
        <f t="shared" si="47"/>
        <v>0</v>
      </c>
      <c r="BI207" s="155">
        <f t="shared" si="48"/>
        <v>0</v>
      </c>
      <c r="BJ207" s="14" t="s">
        <v>164</v>
      </c>
      <c r="BK207" s="155">
        <f t="shared" si="49"/>
        <v>0</v>
      </c>
      <c r="BL207" s="14" t="s">
        <v>163</v>
      </c>
      <c r="BM207" s="154" t="s">
        <v>1068</v>
      </c>
    </row>
    <row r="208" spans="1:65" s="2" customFormat="1" ht="16.5" customHeight="1">
      <c r="A208" s="29"/>
      <c r="B208" s="141"/>
      <c r="C208" s="142" t="s">
        <v>76</v>
      </c>
      <c r="D208" s="142" t="s">
        <v>159</v>
      </c>
      <c r="E208" s="143" t="s">
        <v>2464</v>
      </c>
      <c r="F208" s="144" t="s">
        <v>2345</v>
      </c>
      <c r="G208" s="145" t="s">
        <v>168</v>
      </c>
      <c r="H208" s="146">
        <v>400</v>
      </c>
      <c r="I208" s="147"/>
      <c r="J208" s="148">
        <f t="shared" si="40"/>
        <v>0</v>
      </c>
      <c r="K208" s="149"/>
      <c r="L208" s="30"/>
      <c r="M208" s="150" t="s">
        <v>1</v>
      </c>
      <c r="N208" s="151" t="s">
        <v>42</v>
      </c>
      <c r="O208" s="55"/>
      <c r="P208" s="152">
        <f t="shared" si="41"/>
        <v>0</v>
      </c>
      <c r="Q208" s="152">
        <v>0</v>
      </c>
      <c r="R208" s="152">
        <f t="shared" si="42"/>
        <v>0</v>
      </c>
      <c r="S208" s="152">
        <v>0</v>
      </c>
      <c r="T208" s="153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163</v>
      </c>
      <c r="AT208" s="154" t="s">
        <v>159</v>
      </c>
      <c r="AU208" s="154" t="s">
        <v>84</v>
      </c>
      <c r="AY208" s="14" t="s">
        <v>157</v>
      </c>
      <c r="BE208" s="155">
        <f t="shared" si="44"/>
        <v>0</v>
      </c>
      <c r="BF208" s="155">
        <f t="shared" si="45"/>
        <v>0</v>
      </c>
      <c r="BG208" s="155">
        <f t="shared" si="46"/>
        <v>0</v>
      </c>
      <c r="BH208" s="155">
        <f t="shared" si="47"/>
        <v>0</v>
      </c>
      <c r="BI208" s="155">
        <f t="shared" si="48"/>
        <v>0</v>
      </c>
      <c r="BJ208" s="14" t="s">
        <v>164</v>
      </c>
      <c r="BK208" s="155">
        <f t="shared" si="49"/>
        <v>0</v>
      </c>
      <c r="BL208" s="14" t="s">
        <v>163</v>
      </c>
      <c r="BM208" s="154" t="s">
        <v>1076</v>
      </c>
    </row>
    <row r="209" spans="1:65" s="2" customFormat="1" ht="16.5" customHeight="1">
      <c r="A209" s="29"/>
      <c r="B209" s="141"/>
      <c r="C209" s="142" t="s">
        <v>76</v>
      </c>
      <c r="D209" s="142" t="s">
        <v>159</v>
      </c>
      <c r="E209" s="143" t="s">
        <v>2465</v>
      </c>
      <c r="F209" s="144" t="s">
        <v>2466</v>
      </c>
      <c r="G209" s="145" t="s">
        <v>306</v>
      </c>
      <c r="H209" s="146">
        <v>5</v>
      </c>
      <c r="I209" s="147"/>
      <c r="J209" s="148">
        <f t="shared" si="40"/>
        <v>0</v>
      </c>
      <c r="K209" s="149"/>
      <c r="L209" s="30"/>
      <c r="M209" s="150" t="s">
        <v>1</v>
      </c>
      <c r="N209" s="151" t="s">
        <v>42</v>
      </c>
      <c r="O209" s="55"/>
      <c r="P209" s="152">
        <f t="shared" si="41"/>
        <v>0</v>
      </c>
      <c r="Q209" s="152">
        <v>0</v>
      </c>
      <c r="R209" s="152">
        <f t="shared" si="42"/>
        <v>0</v>
      </c>
      <c r="S209" s="152">
        <v>0</v>
      </c>
      <c r="T209" s="153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163</v>
      </c>
      <c r="AT209" s="154" t="s">
        <v>159</v>
      </c>
      <c r="AU209" s="154" t="s">
        <v>84</v>
      </c>
      <c r="AY209" s="14" t="s">
        <v>157</v>
      </c>
      <c r="BE209" s="155">
        <f t="shared" si="44"/>
        <v>0</v>
      </c>
      <c r="BF209" s="155">
        <f t="shared" si="45"/>
        <v>0</v>
      </c>
      <c r="BG209" s="155">
        <f t="shared" si="46"/>
        <v>0</v>
      </c>
      <c r="BH209" s="155">
        <f t="shared" si="47"/>
        <v>0</v>
      </c>
      <c r="BI209" s="155">
        <f t="shared" si="48"/>
        <v>0</v>
      </c>
      <c r="BJ209" s="14" t="s">
        <v>164</v>
      </c>
      <c r="BK209" s="155">
        <f t="shared" si="49"/>
        <v>0</v>
      </c>
      <c r="BL209" s="14" t="s">
        <v>163</v>
      </c>
      <c r="BM209" s="154" t="s">
        <v>1084</v>
      </c>
    </row>
    <row r="210" spans="1:65" s="2" customFormat="1" ht="16.5" customHeight="1">
      <c r="A210" s="29"/>
      <c r="B210" s="141"/>
      <c r="C210" s="142" t="s">
        <v>76</v>
      </c>
      <c r="D210" s="142" t="s">
        <v>159</v>
      </c>
      <c r="E210" s="143" t="s">
        <v>2467</v>
      </c>
      <c r="F210" s="144" t="s">
        <v>2468</v>
      </c>
      <c r="G210" s="145" t="s">
        <v>306</v>
      </c>
      <c r="H210" s="146">
        <v>17</v>
      </c>
      <c r="I210" s="147"/>
      <c r="J210" s="148">
        <f t="shared" si="40"/>
        <v>0</v>
      </c>
      <c r="K210" s="149"/>
      <c r="L210" s="30"/>
      <c r="M210" s="150" t="s">
        <v>1</v>
      </c>
      <c r="N210" s="151" t="s">
        <v>42</v>
      </c>
      <c r="O210" s="55"/>
      <c r="P210" s="152">
        <f t="shared" si="41"/>
        <v>0</v>
      </c>
      <c r="Q210" s="152">
        <v>0</v>
      </c>
      <c r="R210" s="152">
        <f t="shared" si="42"/>
        <v>0</v>
      </c>
      <c r="S210" s="152">
        <v>0</v>
      </c>
      <c r="T210" s="153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163</v>
      </c>
      <c r="AT210" s="154" t="s">
        <v>159</v>
      </c>
      <c r="AU210" s="154" t="s">
        <v>84</v>
      </c>
      <c r="AY210" s="14" t="s">
        <v>157</v>
      </c>
      <c r="BE210" s="155">
        <f t="shared" si="44"/>
        <v>0</v>
      </c>
      <c r="BF210" s="155">
        <f t="shared" si="45"/>
        <v>0</v>
      </c>
      <c r="BG210" s="155">
        <f t="shared" si="46"/>
        <v>0</v>
      </c>
      <c r="BH210" s="155">
        <f t="shared" si="47"/>
        <v>0</v>
      </c>
      <c r="BI210" s="155">
        <f t="shared" si="48"/>
        <v>0</v>
      </c>
      <c r="BJ210" s="14" t="s">
        <v>164</v>
      </c>
      <c r="BK210" s="155">
        <f t="shared" si="49"/>
        <v>0</v>
      </c>
      <c r="BL210" s="14" t="s">
        <v>163</v>
      </c>
      <c r="BM210" s="154" t="s">
        <v>1094</v>
      </c>
    </row>
    <row r="211" spans="1:65" s="2" customFormat="1" ht="16.5" customHeight="1">
      <c r="A211" s="29"/>
      <c r="B211" s="141"/>
      <c r="C211" s="142" t="s">
        <v>76</v>
      </c>
      <c r="D211" s="142" t="s">
        <v>159</v>
      </c>
      <c r="E211" s="143" t="s">
        <v>2469</v>
      </c>
      <c r="F211" s="144" t="s">
        <v>2470</v>
      </c>
      <c r="G211" s="145" t="s">
        <v>306</v>
      </c>
      <c r="H211" s="146">
        <v>1</v>
      </c>
      <c r="I211" s="147"/>
      <c r="J211" s="148">
        <f t="shared" si="40"/>
        <v>0</v>
      </c>
      <c r="K211" s="149"/>
      <c r="L211" s="30"/>
      <c r="M211" s="150" t="s">
        <v>1</v>
      </c>
      <c r="N211" s="151" t="s">
        <v>42</v>
      </c>
      <c r="O211" s="55"/>
      <c r="P211" s="152">
        <f t="shared" si="41"/>
        <v>0</v>
      </c>
      <c r="Q211" s="152">
        <v>0</v>
      </c>
      <c r="R211" s="152">
        <f t="shared" si="42"/>
        <v>0</v>
      </c>
      <c r="S211" s="152">
        <v>0</v>
      </c>
      <c r="T211" s="153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163</v>
      </c>
      <c r="AT211" s="154" t="s">
        <v>159</v>
      </c>
      <c r="AU211" s="154" t="s">
        <v>84</v>
      </c>
      <c r="AY211" s="14" t="s">
        <v>157</v>
      </c>
      <c r="BE211" s="155">
        <f t="shared" si="44"/>
        <v>0</v>
      </c>
      <c r="BF211" s="155">
        <f t="shared" si="45"/>
        <v>0</v>
      </c>
      <c r="BG211" s="155">
        <f t="shared" si="46"/>
        <v>0</v>
      </c>
      <c r="BH211" s="155">
        <f t="shared" si="47"/>
        <v>0</v>
      </c>
      <c r="BI211" s="155">
        <f t="shared" si="48"/>
        <v>0</v>
      </c>
      <c r="BJ211" s="14" t="s">
        <v>164</v>
      </c>
      <c r="BK211" s="155">
        <f t="shared" si="49"/>
        <v>0</v>
      </c>
      <c r="BL211" s="14" t="s">
        <v>163</v>
      </c>
      <c r="BM211" s="154" t="s">
        <v>1102</v>
      </c>
    </row>
    <row r="212" spans="1:65" s="2" customFormat="1" ht="21.75" customHeight="1">
      <c r="A212" s="29"/>
      <c r="B212" s="141"/>
      <c r="C212" s="142" t="s">
        <v>76</v>
      </c>
      <c r="D212" s="142" t="s">
        <v>159</v>
      </c>
      <c r="E212" s="143" t="s">
        <v>2471</v>
      </c>
      <c r="F212" s="144" t="s">
        <v>2472</v>
      </c>
      <c r="G212" s="145" t="s">
        <v>306</v>
      </c>
      <c r="H212" s="146">
        <v>1</v>
      </c>
      <c r="I212" s="147"/>
      <c r="J212" s="148">
        <f t="shared" si="40"/>
        <v>0</v>
      </c>
      <c r="K212" s="149"/>
      <c r="L212" s="30"/>
      <c r="M212" s="150" t="s">
        <v>1</v>
      </c>
      <c r="N212" s="151" t="s">
        <v>42</v>
      </c>
      <c r="O212" s="55"/>
      <c r="P212" s="152">
        <f t="shared" si="41"/>
        <v>0</v>
      </c>
      <c r="Q212" s="152">
        <v>0</v>
      </c>
      <c r="R212" s="152">
        <f t="shared" si="42"/>
        <v>0</v>
      </c>
      <c r="S212" s="152">
        <v>0</v>
      </c>
      <c r="T212" s="153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163</v>
      </c>
      <c r="AT212" s="154" t="s">
        <v>159</v>
      </c>
      <c r="AU212" s="154" t="s">
        <v>84</v>
      </c>
      <c r="AY212" s="14" t="s">
        <v>157</v>
      </c>
      <c r="BE212" s="155">
        <f t="shared" si="44"/>
        <v>0</v>
      </c>
      <c r="BF212" s="155">
        <f t="shared" si="45"/>
        <v>0</v>
      </c>
      <c r="BG212" s="155">
        <f t="shared" si="46"/>
        <v>0</v>
      </c>
      <c r="BH212" s="155">
        <f t="shared" si="47"/>
        <v>0</v>
      </c>
      <c r="BI212" s="155">
        <f t="shared" si="48"/>
        <v>0</v>
      </c>
      <c r="BJ212" s="14" t="s">
        <v>164</v>
      </c>
      <c r="BK212" s="155">
        <f t="shared" si="49"/>
        <v>0</v>
      </c>
      <c r="BL212" s="14" t="s">
        <v>163</v>
      </c>
      <c r="BM212" s="154" t="s">
        <v>1110</v>
      </c>
    </row>
    <row r="213" spans="1:65" s="2" customFormat="1" ht="16.5" customHeight="1">
      <c r="A213" s="29"/>
      <c r="B213" s="141"/>
      <c r="C213" s="142" t="s">
        <v>76</v>
      </c>
      <c r="D213" s="142" t="s">
        <v>159</v>
      </c>
      <c r="E213" s="143" t="s">
        <v>2324</v>
      </c>
      <c r="F213" s="144" t="s">
        <v>2325</v>
      </c>
      <c r="G213" s="145" t="s">
        <v>2326</v>
      </c>
      <c r="H213" s="172"/>
      <c r="I213" s="147"/>
      <c r="J213" s="148">
        <f t="shared" si="40"/>
        <v>0</v>
      </c>
      <c r="K213" s="149"/>
      <c r="L213" s="30"/>
      <c r="M213" s="150" t="s">
        <v>1</v>
      </c>
      <c r="N213" s="151" t="s">
        <v>42</v>
      </c>
      <c r="O213" s="55"/>
      <c r="P213" s="152">
        <f t="shared" si="41"/>
        <v>0</v>
      </c>
      <c r="Q213" s="152">
        <v>0</v>
      </c>
      <c r="R213" s="152">
        <f t="shared" si="42"/>
        <v>0</v>
      </c>
      <c r="S213" s="152">
        <v>0</v>
      </c>
      <c r="T213" s="153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163</v>
      </c>
      <c r="AT213" s="154" t="s">
        <v>159</v>
      </c>
      <c r="AU213" s="154" t="s">
        <v>84</v>
      </c>
      <c r="AY213" s="14" t="s">
        <v>157</v>
      </c>
      <c r="BE213" s="155">
        <f t="shared" si="44"/>
        <v>0</v>
      </c>
      <c r="BF213" s="155">
        <f t="shared" si="45"/>
        <v>0</v>
      </c>
      <c r="BG213" s="155">
        <f t="shared" si="46"/>
        <v>0</v>
      </c>
      <c r="BH213" s="155">
        <f t="shared" si="47"/>
        <v>0</v>
      </c>
      <c r="BI213" s="155">
        <f t="shared" si="48"/>
        <v>0</v>
      </c>
      <c r="BJ213" s="14" t="s">
        <v>164</v>
      </c>
      <c r="BK213" s="155">
        <f t="shared" si="49"/>
        <v>0</v>
      </c>
      <c r="BL213" s="14" t="s">
        <v>163</v>
      </c>
      <c r="BM213" s="154" t="s">
        <v>1118</v>
      </c>
    </row>
    <row r="214" spans="2:63" s="12" customFormat="1" ht="25.9" customHeight="1">
      <c r="B214" s="128"/>
      <c r="D214" s="129" t="s">
        <v>75</v>
      </c>
      <c r="E214" s="130" t="s">
        <v>2229</v>
      </c>
      <c r="F214" s="130" t="s">
        <v>2473</v>
      </c>
      <c r="I214" s="131"/>
      <c r="J214" s="132">
        <f>BK214</f>
        <v>0</v>
      </c>
      <c r="L214" s="128"/>
      <c r="M214" s="133"/>
      <c r="N214" s="134"/>
      <c r="O214" s="134"/>
      <c r="P214" s="135">
        <f>SUM(P215:P227)</f>
        <v>0</v>
      </c>
      <c r="Q214" s="134"/>
      <c r="R214" s="135">
        <f>SUM(R215:R227)</f>
        <v>0</v>
      </c>
      <c r="S214" s="134"/>
      <c r="T214" s="136">
        <f>SUM(T215:T227)</f>
        <v>0</v>
      </c>
      <c r="AR214" s="129" t="s">
        <v>84</v>
      </c>
      <c r="AT214" s="137" t="s">
        <v>75</v>
      </c>
      <c r="AU214" s="137" t="s">
        <v>76</v>
      </c>
      <c r="AY214" s="129" t="s">
        <v>157</v>
      </c>
      <c r="BK214" s="138">
        <f>SUM(BK215:BK227)</f>
        <v>0</v>
      </c>
    </row>
    <row r="215" spans="1:65" s="2" customFormat="1" ht="16.5" customHeight="1">
      <c r="A215" s="29"/>
      <c r="B215" s="141"/>
      <c r="C215" s="142" t="s">
        <v>76</v>
      </c>
      <c r="D215" s="142" t="s">
        <v>159</v>
      </c>
      <c r="E215" s="143" t="s">
        <v>2474</v>
      </c>
      <c r="F215" s="144" t="s">
        <v>2475</v>
      </c>
      <c r="G215" s="145" t="s">
        <v>2252</v>
      </c>
      <c r="H215" s="146">
        <v>4</v>
      </c>
      <c r="I215" s="147"/>
      <c r="J215" s="148">
        <f aca="true" t="shared" si="50" ref="J215:J227">ROUND(I215*H215,2)</f>
        <v>0</v>
      </c>
      <c r="K215" s="149"/>
      <c r="L215" s="30"/>
      <c r="M215" s="150" t="s">
        <v>1</v>
      </c>
      <c r="N215" s="151" t="s">
        <v>42</v>
      </c>
      <c r="O215" s="55"/>
      <c r="P215" s="152">
        <f aca="true" t="shared" si="51" ref="P215:P227">O215*H215</f>
        <v>0</v>
      </c>
      <c r="Q215" s="152">
        <v>0</v>
      </c>
      <c r="R215" s="152">
        <f aca="true" t="shared" si="52" ref="R215:R227">Q215*H215</f>
        <v>0</v>
      </c>
      <c r="S215" s="152">
        <v>0</v>
      </c>
      <c r="T215" s="153">
        <f aca="true" t="shared" si="53" ref="T215:T227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163</v>
      </c>
      <c r="AT215" s="154" t="s">
        <v>159</v>
      </c>
      <c r="AU215" s="154" t="s">
        <v>84</v>
      </c>
      <c r="AY215" s="14" t="s">
        <v>157</v>
      </c>
      <c r="BE215" s="155">
        <f aca="true" t="shared" si="54" ref="BE215:BE227">IF(N215="základní",J215,0)</f>
        <v>0</v>
      </c>
      <c r="BF215" s="155">
        <f aca="true" t="shared" si="55" ref="BF215:BF227">IF(N215="snížená",J215,0)</f>
        <v>0</v>
      </c>
      <c r="BG215" s="155">
        <f aca="true" t="shared" si="56" ref="BG215:BG227">IF(N215="zákl. přenesená",J215,0)</f>
        <v>0</v>
      </c>
      <c r="BH215" s="155">
        <f aca="true" t="shared" si="57" ref="BH215:BH227">IF(N215="sníž. přenesená",J215,0)</f>
        <v>0</v>
      </c>
      <c r="BI215" s="155">
        <f aca="true" t="shared" si="58" ref="BI215:BI227">IF(N215="nulová",J215,0)</f>
        <v>0</v>
      </c>
      <c r="BJ215" s="14" t="s">
        <v>164</v>
      </c>
      <c r="BK215" s="155">
        <f aca="true" t="shared" si="59" ref="BK215:BK227">ROUND(I215*H215,2)</f>
        <v>0</v>
      </c>
      <c r="BL215" s="14" t="s">
        <v>163</v>
      </c>
      <c r="BM215" s="154" t="s">
        <v>1126</v>
      </c>
    </row>
    <row r="216" spans="1:65" s="2" customFormat="1" ht="16.5" customHeight="1">
      <c r="A216" s="29"/>
      <c r="B216" s="141"/>
      <c r="C216" s="142" t="s">
        <v>76</v>
      </c>
      <c r="D216" s="142" t="s">
        <v>159</v>
      </c>
      <c r="E216" s="143" t="s">
        <v>2476</v>
      </c>
      <c r="F216" s="144" t="s">
        <v>2477</v>
      </c>
      <c r="G216" s="145" t="s">
        <v>2252</v>
      </c>
      <c r="H216" s="146">
        <v>2</v>
      </c>
      <c r="I216" s="147"/>
      <c r="J216" s="148">
        <f t="shared" si="50"/>
        <v>0</v>
      </c>
      <c r="K216" s="149"/>
      <c r="L216" s="30"/>
      <c r="M216" s="150" t="s">
        <v>1</v>
      </c>
      <c r="N216" s="151" t="s">
        <v>42</v>
      </c>
      <c r="O216" s="55"/>
      <c r="P216" s="152">
        <f t="shared" si="51"/>
        <v>0</v>
      </c>
      <c r="Q216" s="152">
        <v>0</v>
      </c>
      <c r="R216" s="152">
        <f t="shared" si="52"/>
        <v>0</v>
      </c>
      <c r="S216" s="152">
        <v>0</v>
      </c>
      <c r="T216" s="153">
        <f t="shared" si="5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163</v>
      </c>
      <c r="AT216" s="154" t="s">
        <v>159</v>
      </c>
      <c r="AU216" s="154" t="s">
        <v>84</v>
      </c>
      <c r="AY216" s="14" t="s">
        <v>157</v>
      </c>
      <c r="BE216" s="155">
        <f t="shared" si="54"/>
        <v>0</v>
      </c>
      <c r="BF216" s="155">
        <f t="shared" si="55"/>
        <v>0</v>
      </c>
      <c r="BG216" s="155">
        <f t="shared" si="56"/>
        <v>0</v>
      </c>
      <c r="BH216" s="155">
        <f t="shared" si="57"/>
        <v>0</v>
      </c>
      <c r="BI216" s="155">
        <f t="shared" si="58"/>
        <v>0</v>
      </c>
      <c r="BJ216" s="14" t="s">
        <v>164</v>
      </c>
      <c r="BK216" s="155">
        <f t="shared" si="59"/>
        <v>0</v>
      </c>
      <c r="BL216" s="14" t="s">
        <v>163</v>
      </c>
      <c r="BM216" s="154" t="s">
        <v>1134</v>
      </c>
    </row>
    <row r="217" spans="1:65" s="2" customFormat="1" ht="16.5" customHeight="1">
      <c r="A217" s="29"/>
      <c r="B217" s="141"/>
      <c r="C217" s="142" t="s">
        <v>76</v>
      </c>
      <c r="D217" s="142" t="s">
        <v>159</v>
      </c>
      <c r="E217" s="143" t="s">
        <v>2478</v>
      </c>
      <c r="F217" s="144" t="s">
        <v>2479</v>
      </c>
      <c r="G217" s="145" t="s">
        <v>306</v>
      </c>
      <c r="H217" s="146">
        <v>6</v>
      </c>
      <c r="I217" s="147"/>
      <c r="J217" s="148">
        <f t="shared" si="50"/>
        <v>0</v>
      </c>
      <c r="K217" s="149"/>
      <c r="L217" s="30"/>
      <c r="M217" s="150" t="s">
        <v>1</v>
      </c>
      <c r="N217" s="151" t="s">
        <v>42</v>
      </c>
      <c r="O217" s="55"/>
      <c r="P217" s="152">
        <f t="shared" si="51"/>
        <v>0</v>
      </c>
      <c r="Q217" s="152">
        <v>0</v>
      </c>
      <c r="R217" s="152">
        <f t="shared" si="52"/>
        <v>0</v>
      </c>
      <c r="S217" s="152">
        <v>0</v>
      </c>
      <c r="T217" s="153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163</v>
      </c>
      <c r="AT217" s="154" t="s">
        <v>159</v>
      </c>
      <c r="AU217" s="154" t="s">
        <v>84</v>
      </c>
      <c r="AY217" s="14" t="s">
        <v>157</v>
      </c>
      <c r="BE217" s="155">
        <f t="shared" si="54"/>
        <v>0</v>
      </c>
      <c r="BF217" s="155">
        <f t="shared" si="55"/>
        <v>0</v>
      </c>
      <c r="BG217" s="155">
        <f t="shared" si="56"/>
        <v>0</v>
      </c>
      <c r="BH217" s="155">
        <f t="shared" si="57"/>
        <v>0</v>
      </c>
      <c r="BI217" s="155">
        <f t="shared" si="58"/>
        <v>0</v>
      </c>
      <c r="BJ217" s="14" t="s">
        <v>164</v>
      </c>
      <c r="BK217" s="155">
        <f t="shared" si="59"/>
        <v>0</v>
      </c>
      <c r="BL217" s="14" t="s">
        <v>163</v>
      </c>
      <c r="BM217" s="154" t="s">
        <v>1142</v>
      </c>
    </row>
    <row r="218" spans="1:65" s="2" customFormat="1" ht="16.5" customHeight="1">
      <c r="A218" s="29"/>
      <c r="B218" s="141"/>
      <c r="C218" s="142" t="s">
        <v>76</v>
      </c>
      <c r="D218" s="142" t="s">
        <v>159</v>
      </c>
      <c r="E218" s="143" t="s">
        <v>2480</v>
      </c>
      <c r="F218" s="144" t="s">
        <v>2481</v>
      </c>
      <c r="G218" s="145" t="s">
        <v>2252</v>
      </c>
      <c r="H218" s="146">
        <v>8</v>
      </c>
      <c r="I218" s="147"/>
      <c r="J218" s="148">
        <f t="shared" si="50"/>
        <v>0</v>
      </c>
      <c r="K218" s="149"/>
      <c r="L218" s="30"/>
      <c r="M218" s="150" t="s">
        <v>1</v>
      </c>
      <c r="N218" s="151" t="s">
        <v>42</v>
      </c>
      <c r="O218" s="55"/>
      <c r="P218" s="152">
        <f t="shared" si="51"/>
        <v>0</v>
      </c>
      <c r="Q218" s="152">
        <v>0</v>
      </c>
      <c r="R218" s="152">
        <f t="shared" si="52"/>
        <v>0</v>
      </c>
      <c r="S218" s="152">
        <v>0</v>
      </c>
      <c r="T218" s="153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4" t="s">
        <v>163</v>
      </c>
      <c r="AT218" s="154" t="s">
        <v>159</v>
      </c>
      <c r="AU218" s="154" t="s">
        <v>84</v>
      </c>
      <c r="AY218" s="14" t="s">
        <v>157</v>
      </c>
      <c r="BE218" s="155">
        <f t="shared" si="54"/>
        <v>0</v>
      </c>
      <c r="BF218" s="155">
        <f t="shared" si="55"/>
        <v>0</v>
      </c>
      <c r="BG218" s="155">
        <f t="shared" si="56"/>
        <v>0</v>
      </c>
      <c r="BH218" s="155">
        <f t="shared" si="57"/>
        <v>0</v>
      </c>
      <c r="BI218" s="155">
        <f t="shared" si="58"/>
        <v>0</v>
      </c>
      <c r="BJ218" s="14" t="s">
        <v>164</v>
      </c>
      <c r="BK218" s="155">
        <f t="shared" si="59"/>
        <v>0</v>
      </c>
      <c r="BL218" s="14" t="s">
        <v>163</v>
      </c>
      <c r="BM218" s="154" t="s">
        <v>1150</v>
      </c>
    </row>
    <row r="219" spans="1:65" s="2" customFormat="1" ht="16.5" customHeight="1">
      <c r="A219" s="29"/>
      <c r="B219" s="141"/>
      <c r="C219" s="142" t="s">
        <v>76</v>
      </c>
      <c r="D219" s="142" t="s">
        <v>159</v>
      </c>
      <c r="E219" s="143" t="s">
        <v>2482</v>
      </c>
      <c r="F219" s="144" t="s">
        <v>2483</v>
      </c>
      <c r="G219" s="145" t="s">
        <v>306</v>
      </c>
      <c r="H219" s="146">
        <v>42</v>
      </c>
      <c r="I219" s="147"/>
      <c r="J219" s="148">
        <f t="shared" si="50"/>
        <v>0</v>
      </c>
      <c r="K219" s="149"/>
      <c r="L219" s="30"/>
      <c r="M219" s="150" t="s">
        <v>1</v>
      </c>
      <c r="N219" s="151" t="s">
        <v>42</v>
      </c>
      <c r="O219" s="55"/>
      <c r="P219" s="152">
        <f t="shared" si="51"/>
        <v>0</v>
      </c>
      <c r="Q219" s="152">
        <v>0</v>
      </c>
      <c r="R219" s="152">
        <f t="shared" si="52"/>
        <v>0</v>
      </c>
      <c r="S219" s="152">
        <v>0</v>
      </c>
      <c r="T219" s="153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4" t="s">
        <v>163</v>
      </c>
      <c r="AT219" s="154" t="s">
        <v>159</v>
      </c>
      <c r="AU219" s="154" t="s">
        <v>84</v>
      </c>
      <c r="AY219" s="14" t="s">
        <v>157</v>
      </c>
      <c r="BE219" s="155">
        <f t="shared" si="54"/>
        <v>0</v>
      </c>
      <c r="BF219" s="155">
        <f t="shared" si="55"/>
        <v>0</v>
      </c>
      <c r="BG219" s="155">
        <f t="shared" si="56"/>
        <v>0</v>
      </c>
      <c r="BH219" s="155">
        <f t="shared" si="57"/>
        <v>0</v>
      </c>
      <c r="BI219" s="155">
        <f t="shared" si="58"/>
        <v>0</v>
      </c>
      <c r="BJ219" s="14" t="s">
        <v>164</v>
      </c>
      <c r="BK219" s="155">
        <f t="shared" si="59"/>
        <v>0</v>
      </c>
      <c r="BL219" s="14" t="s">
        <v>163</v>
      </c>
      <c r="BM219" s="154" t="s">
        <v>1158</v>
      </c>
    </row>
    <row r="220" spans="1:65" s="2" customFormat="1" ht="21.75" customHeight="1">
      <c r="A220" s="29"/>
      <c r="B220" s="141"/>
      <c r="C220" s="142" t="s">
        <v>76</v>
      </c>
      <c r="D220" s="142" t="s">
        <v>159</v>
      </c>
      <c r="E220" s="143" t="s">
        <v>2484</v>
      </c>
      <c r="F220" s="144" t="s">
        <v>2485</v>
      </c>
      <c r="G220" s="145" t="s">
        <v>2252</v>
      </c>
      <c r="H220" s="146">
        <v>3</v>
      </c>
      <c r="I220" s="147"/>
      <c r="J220" s="148">
        <f t="shared" si="50"/>
        <v>0</v>
      </c>
      <c r="K220" s="149"/>
      <c r="L220" s="30"/>
      <c r="M220" s="150" t="s">
        <v>1</v>
      </c>
      <c r="N220" s="151" t="s">
        <v>42</v>
      </c>
      <c r="O220" s="55"/>
      <c r="P220" s="152">
        <f t="shared" si="51"/>
        <v>0</v>
      </c>
      <c r="Q220" s="152">
        <v>0</v>
      </c>
      <c r="R220" s="152">
        <f t="shared" si="52"/>
        <v>0</v>
      </c>
      <c r="S220" s="152">
        <v>0</v>
      </c>
      <c r="T220" s="153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163</v>
      </c>
      <c r="AT220" s="154" t="s">
        <v>159</v>
      </c>
      <c r="AU220" s="154" t="s">
        <v>84</v>
      </c>
      <c r="AY220" s="14" t="s">
        <v>157</v>
      </c>
      <c r="BE220" s="155">
        <f t="shared" si="54"/>
        <v>0</v>
      </c>
      <c r="BF220" s="155">
        <f t="shared" si="55"/>
        <v>0</v>
      </c>
      <c r="BG220" s="155">
        <f t="shared" si="56"/>
        <v>0</v>
      </c>
      <c r="BH220" s="155">
        <f t="shared" si="57"/>
        <v>0</v>
      </c>
      <c r="BI220" s="155">
        <f t="shared" si="58"/>
        <v>0</v>
      </c>
      <c r="BJ220" s="14" t="s">
        <v>164</v>
      </c>
      <c r="BK220" s="155">
        <f t="shared" si="59"/>
        <v>0</v>
      </c>
      <c r="BL220" s="14" t="s">
        <v>163</v>
      </c>
      <c r="BM220" s="154" t="s">
        <v>1166</v>
      </c>
    </row>
    <row r="221" spans="1:65" s="2" customFormat="1" ht="16.5" customHeight="1">
      <c r="A221" s="29"/>
      <c r="B221" s="141"/>
      <c r="C221" s="142" t="s">
        <v>76</v>
      </c>
      <c r="D221" s="142" t="s">
        <v>159</v>
      </c>
      <c r="E221" s="143" t="s">
        <v>2486</v>
      </c>
      <c r="F221" s="144" t="s">
        <v>2487</v>
      </c>
      <c r="G221" s="145" t="s">
        <v>306</v>
      </c>
      <c r="H221" s="146">
        <v>1</v>
      </c>
      <c r="I221" s="147"/>
      <c r="J221" s="148">
        <f t="shared" si="50"/>
        <v>0</v>
      </c>
      <c r="K221" s="149"/>
      <c r="L221" s="30"/>
      <c r="M221" s="150" t="s">
        <v>1</v>
      </c>
      <c r="N221" s="151" t="s">
        <v>42</v>
      </c>
      <c r="O221" s="55"/>
      <c r="P221" s="152">
        <f t="shared" si="51"/>
        <v>0</v>
      </c>
      <c r="Q221" s="152">
        <v>0</v>
      </c>
      <c r="R221" s="152">
        <f t="shared" si="52"/>
        <v>0</v>
      </c>
      <c r="S221" s="152">
        <v>0</v>
      </c>
      <c r="T221" s="153">
        <f t="shared" si="5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4" t="s">
        <v>163</v>
      </c>
      <c r="AT221" s="154" t="s">
        <v>159</v>
      </c>
      <c r="AU221" s="154" t="s">
        <v>84</v>
      </c>
      <c r="AY221" s="14" t="s">
        <v>157</v>
      </c>
      <c r="BE221" s="155">
        <f t="shared" si="54"/>
        <v>0</v>
      </c>
      <c r="BF221" s="155">
        <f t="shared" si="55"/>
        <v>0</v>
      </c>
      <c r="BG221" s="155">
        <f t="shared" si="56"/>
        <v>0</v>
      </c>
      <c r="BH221" s="155">
        <f t="shared" si="57"/>
        <v>0</v>
      </c>
      <c r="BI221" s="155">
        <f t="shared" si="58"/>
        <v>0</v>
      </c>
      <c r="BJ221" s="14" t="s">
        <v>164</v>
      </c>
      <c r="BK221" s="155">
        <f t="shared" si="59"/>
        <v>0</v>
      </c>
      <c r="BL221" s="14" t="s">
        <v>163</v>
      </c>
      <c r="BM221" s="154" t="s">
        <v>1174</v>
      </c>
    </row>
    <row r="222" spans="1:65" s="2" customFormat="1" ht="16.5" customHeight="1">
      <c r="A222" s="29"/>
      <c r="B222" s="141"/>
      <c r="C222" s="142" t="s">
        <v>76</v>
      </c>
      <c r="D222" s="142" t="s">
        <v>159</v>
      </c>
      <c r="E222" s="143" t="s">
        <v>2488</v>
      </c>
      <c r="F222" s="144" t="s">
        <v>2489</v>
      </c>
      <c r="G222" s="145" t="s">
        <v>2490</v>
      </c>
      <c r="H222" s="146">
        <v>1</v>
      </c>
      <c r="I222" s="147"/>
      <c r="J222" s="148">
        <f t="shared" si="50"/>
        <v>0</v>
      </c>
      <c r="K222" s="149"/>
      <c r="L222" s="30"/>
      <c r="M222" s="150" t="s">
        <v>1</v>
      </c>
      <c r="N222" s="151" t="s">
        <v>42</v>
      </c>
      <c r="O222" s="55"/>
      <c r="P222" s="152">
        <f t="shared" si="51"/>
        <v>0</v>
      </c>
      <c r="Q222" s="152">
        <v>0</v>
      </c>
      <c r="R222" s="152">
        <f t="shared" si="52"/>
        <v>0</v>
      </c>
      <c r="S222" s="152">
        <v>0</v>
      </c>
      <c r="T222" s="153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163</v>
      </c>
      <c r="AT222" s="154" t="s">
        <v>159</v>
      </c>
      <c r="AU222" s="154" t="s">
        <v>84</v>
      </c>
      <c r="AY222" s="14" t="s">
        <v>157</v>
      </c>
      <c r="BE222" s="155">
        <f t="shared" si="54"/>
        <v>0</v>
      </c>
      <c r="BF222" s="155">
        <f t="shared" si="55"/>
        <v>0</v>
      </c>
      <c r="BG222" s="155">
        <f t="shared" si="56"/>
        <v>0</v>
      </c>
      <c r="BH222" s="155">
        <f t="shared" si="57"/>
        <v>0</v>
      </c>
      <c r="BI222" s="155">
        <f t="shared" si="58"/>
        <v>0</v>
      </c>
      <c r="BJ222" s="14" t="s">
        <v>164</v>
      </c>
      <c r="BK222" s="155">
        <f t="shared" si="59"/>
        <v>0</v>
      </c>
      <c r="BL222" s="14" t="s">
        <v>163</v>
      </c>
      <c r="BM222" s="154" t="s">
        <v>1182</v>
      </c>
    </row>
    <row r="223" spans="1:65" s="2" customFormat="1" ht="21.75" customHeight="1">
      <c r="A223" s="29"/>
      <c r="B223" s="141"/>
      <c r="C223" s="142" t="s">
        <v>76</v>
      </c>
      <c r="D223" s="142" t="s">
        <v>159</v>
      </c>
      <c r="E223" s="143" t="s">
        <v>2491</v>
      </c>
      <c r="F223" s="144" t="s">
        <v>2492</v>
      </c>
      <c r="G223" s="145" t="s">
        <v>2252</v>
      </c>
      <c r="H223" s="146">
        <v>120</v>
      </c>
      <c r="I223" s="147"/>
      <c r="J223" s="148">
        <f t="shared" si="50"/>
        <v>0</v>
      </c>
      <c r="K223" s="149"/>
      <c r="L223" s="30"/>
      <c r="M223" s="150" t="s">
        <v>1</v>
      </c>
      <c r="N223" s="151" t="s">
        <v>42</v>
      </c>
      <c r="O223" s="55"/>
      <c r="P223" s="152">
        <f t="shared" si="51"/>
        <v>0</v>
      </c>
      <c r="Q223" s="152">
        <v>0</v>
      </c>
      <c r="R223" s="152">
        <f t="shared" si="52"/>
        <v>0</v>
      </c>
      <c r="S223" s="152">
        <v>0</v>
      </c>
      <c r="T223" s="153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163</v>
      </c>
      <c r="AT223" s="154" t="s">
        <v>159</v>
      </c>
      <c r="AU223" s="154" t="s">
        <v>84</v>
      </c>
      <c r="AY223" s="14" t="s">
        <v>157</v>
      </c>
      <c r="BE223" s="155">
        <f t="shared" si="54"/>
        <v>0</v>
      </c>
      <c r="BF223" s="155">
        <f t="shared" si="55"/>
        <v>0</v>
      </c>
      <c r="BG223" s="155">
        <f t="shared" si="56"/>
        <v>0</v>
      </c>
      <c r="BH223" s="155">
        <f t="shared" si="57"/>
        <v>0</v>
      </c>
      <c r="BI223" s="155">
        <f t="shared" si="58"/>
        <v>0</v>
      </c>
      <c r="BJ223" s="14" t="s">
        <v>164</v>
      </c>
      <c r="BK223" s="155">
        <f t="shared" si="59"/>
        <v>0</v>
      </c>
      <c r="BL223" s="14" t="s">
        <v>163</v>
      </c>
      <c r="BM223" s="154" t="s">
        <v>1190</v>
      </c>
    </row>
    <row r="224" spans="1:65" s="2" customFormat="1" ht="16.5" customHeight="1">
      <c r="A224" s="29"/>
      <c r="B224" s="141"/>
      <c r="C224" s="142" t="s">
        <v>76</v>
      </c>
      <c r="D224" s="142" t="s">
        <v>159</v>
      </c>
      <c r="E224" s="143" t="s">
        <v>2493</v>
      </c>
      <c r="F224" s="144" t="s">
        <v>2494</v>
      </c>
      <c r="G224" s="145" t="s">
        <v>2252</v>
      </c>
      <c r="H224" s="146">
        <v>16</v>
      </c>
      <c r="I224" s="147"/>
      <c r="J224" s="148">
        <f t="shared" si="50"/>
        <v>0</v>
      </c>
      <c r="K224" s="149"/>
      <c r="L224" s="30"/>
      <c r="M224" s="150" t="s">
        <v>1</v>
      </c>
      <c r="N224" s="151" t="s">
        <v>42</v>
      </c>
      <c r="O224" s="55"/>
      <c r="P224" s="152">
        <f t="shared" si="51"/>
        <v>0</v>
      </c>
      <c r="Q224" s="152">
        <v>0</v>
      </c>
      <c r="R224" s="152">
        <f t="shared" si="52"/>
        <v>0</v>
      </c>
      <c r="S224" s="152">
        <v>0</v>
      </c>
      <c r="T224" s="153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4" t="s">
        <v>163</v>
      </c>
      <c r="AT224" s="154" t="s">
        <v>159</v>
      </c>
      <c r="AU224" s="154" t="s">
        <v>84</v>
      </c>
      <c r="AY224" s="14" t="s">
        <v>157</v>
      </c>
      <c r="BE224" s="155">
        <f t="shared" si="54"/>
        <v>0</v>
      </c>
      <c r="BF224" s="155">
        <f t="shared" si="55"/>
        <v>0</v>
      </c>
      <c r="BG224" s="155">
        <f t="shared" si="56"/>
        <v>0</v>
      </c>
      <c r="BH224" s="155">
        <f t="shared" si="57"/>
        <v>0</v>
      </c>
      <c r="BI224" s="155">
        <f t="shared" si="58"/>
        <v>0</v>
      </c>
      <c r="BJ224" s="14" t="s">
        <v>164</v>
      </c>
      <c r="BK224" s="155">
        <f t="shared" si="59"/>
        <v>0</v>
      </c>
      <c r="BL224" s="14" t="s">
        <v>163</v>
      </c>
      <c r="BM224" s="154" t="s">
        <v>1198</v>
      </c>
    </row>
    <row r="225" spans="1:65" s="2" customFormat="1" ht="16.5" customHeight="1">
      <c r="A225" s="29"/>
      <c r="B225" s="141"/>
      <c r="C225" s="142" t="s">
        <v>76</v>
      </c>
      <c r="D225" s="142" t="s">
        <v>159</v>
      </c>
      <c r="E225" s="143" t="s">
        <v>2495</v>
      </c>
      <c r="F225" s="144" t="s">
        <v>2496</v>
      </c>
      <c r="G225" s="145" t="s">
        <v>2252</v>
      </c>
      <c r="H225" s="146">
        <v>5</v>
      </c>
      <c r="I225" s="147"/>
      <c r="J225" s="148">
        <f t="shared" si="50"/>
        <v>0</v>
      </c>
      <c r="K225" s="149"/>
      <c r="L225" s="30"/>
      <c r="M225" s="150" t="s">
        <v>1</v>
      </c>
      <c r="N225" s="151" t="s">
        <v>42</v>
      </c>
      <c r="O225" s="55"/>
      <c r="P225" s="152">
        <f t="shared" si="51"/>
        <v>0</v>
      </c>
      <c r="Q225" s="152">
        <v>0</v>
      </c>
      <c r="R225" s="152">
        <f t="shared" si="52"/>
        <v>0</v>
      </c>
      <c r="S225" s="152">
        <v>0</v>
      </c>
      <c r="T225" s="153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4" t="s">
        <v>163</v>
      </c>
      <c r="AT225" s="154" t="s">
        <v>159</v>
      </c>
      <c r="AU225" s="154" t="s">
        <v>84</v>
      </c>
      <c r="AY225" s="14" t="s">
        <v>157</v>
      </c>
      <c r="BE225" s="155">
        <f t="shared" si="54"/>
        <v>0</v>
      </c>
      <c r="BF225" s="155">
        <f t="shared" si="55"/>
        <v>0</v>
      </c>
      <c r="BG225" s="155">
        <f t="shared" si="56"/>
        <v>0</v>
      </c>
      <c r="BH225" s="155">
        <f t="shared" si="57"/>
        <v>0</v>
      </c>
      <c r="BI225" s="155">
        <f t="shared" si="58"/>
        <v>0</v>
      </c>
      <c r="BJ225" s="14" t="s">
        <v>164</v>
      </c>
      <c r="BK225" s="155">
        <f t="shared" si="59"/>
        <v>0</v>
      </c>
      <c r="BL225" s="14" t="s">
        <v>163</v>
      </c>
      <c r="BM225" s="154" t="s">
        <v>1206</v>
      </c>
    </row>
    <row r="226" spans="1:65" s="2" customFormat="1" ht="16.5" customHeight="1">
      <c r="A226" s="29"/>
      <c r="B226" s="141"/>
      <c r="C226" s="142" t="s">
        <v>76</v>
      </c>
      <c r="D226" s="142" t="s">
        <v>159</v>
      </c>
      <c r="E226" s="143" t="s">
        <v>2497</v>
      </c>
      <c r="F226" s="144" t="s">
        <v>2498</v>
      </c>
      <c r="G226" s="145" t="s">
        <v>2252</v>
      </c>
      <c r="H226" s="146">
        <v>8</v>
      </c>
      <c r="I226" s="147"/>
      <c r="J226" s="148">
        <f t="shared" si="50"/>
        <v>0</v>
      </c>
      <c r="K226" s="149"/>
      <c r="L226" s="30"/>
      <c r="M226" s="150" t="s">
        <v>1</v>
      </c>
      <c r="N226" s="151" t="s">
        <v>42</v>
      </c>
      <c r="O226" s="55"/>
      <c r="P226" s="152">
        <f t="shared" si="51"/>
        <v>0</v>
      </c>
      <c r="Q226" s="152">
        <v>0</v>
      </c>
      <c r="R226" s="152">
        <f t="shared" si="52"/>
        <v>0</v>
      </c>
      <c r="S226" s="152">
        <v>0</v>
      </c>
      <c r="T226" s="153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4" t="s">
        <v>163</v>
      </c>
      <c r="AT226" s="154" t="s">
        <v>159</v>
      </c>
      <c r="AU226" s="154" t="s">
        <v>84</v>
      </c>
      <c r="AY226" s="14" t="s">
        <v>157</v>
      </c>
      <c r="BE226" s="155">
        <f t="shared" si="54"/>
        <v>0</v>
      </c>
      <c r="BF226" s="155">
        <f t="shared" si="55"/>
        <v>0</v>
      </c>
      <c r="BG226" s="155">
        <f t="shared" si="56"/>
        <v>0</v>
      </c>
      <c r="BH226" s="155">
        <f t="shared" si="57"/>
        <v>0</v>
      </c>
      <c r="BI226" s="155">
        <f t="shared" si="58"/>
        <v>0</v>
      </c>
      <c r="BJ226" s="14" t="s">
        <v>164</v>
      </c>
      <c r="BK226" s="155">
        <f t="shared" si="59"/>
        <v>0</v>
      </c>
      <c r="BL226" s="14" t="s">
        <v>163</v>
      </c>
      <c r="BM226" s="154" t="s">
        <v>1214</v>
      </c>
    </row>
    <row r="227" spans="1:65" s="2" customFormat="1" ht="21.75" customHeight="1">
      <c r="A227" s="29"/>
      <c r="B227" s="141"/>
      <c r="C227" s="142" t="s">
        <v>76</v>
      </c>
      <c r="D227" s="142" t="s">
        <v>159</v>
      </c>
      <c r="E227" s="143" t="s">
        <v>2499</v>
      </c>
      <c r="F227" s="144" t="s">
        <v>2500</v>
      </c>
      <c r="G227" s="145" t="s">
        <v>2252</v>
      </c>
      <c r="H227" s="146">
        <v>3</v>
      </c>
      <c r="I227" s="147"/>
      <c r="J227" s="148">
        <f t="shared" si="50"/>
        <v>0</v>
      </c>
      <c r="K227" s="149"/>
      <c r="L227" s="30"/>
      <c r="M227" s="167" t="s">
        <v>1</v>
      </c>
      <c r="N227" s="168" t="s">
        <v>42</v>
      </c>
      <c r="O227" s="169"/>
      <c r="P227" s="170">
        <f t="shared" si="51"/>
        <v>0</v>
      </c>
      <c r="Q227" s="170">
        <v>0</v>
      </c>
      <c r="R227" s="170">
        <f t="shared" si="52"/>
        <v>0</v>
      </c>
      <c r="S227" s="170">
        <v>0</v>
      </c>
      <c r="T227" s="171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163</v>
      </c>
      <c r="AT227" s="154" t="s">
        <v>159</v>
      </c>
      <c r="AU227" s="154" t="s">
        <v>84</v>
      </c>
      <c r="AY227" s="14" t="s">
        <v>157</v>
      </c>
      <c r="BE227" s="155">
        <f t="shared" si="54"/>
        <v>0</v>
      </c>
      <c r="BF227" s="155">
        <f t="shared" si="55"/>
        <v>0</v>
      </c>
      <c r="BG227" s="155">
        <f t="shared" si="56"/>
        <v>0</v>
      </c>
      <c r="BH227" s="155">
        <f t="shared" si="57"/>
        <v>0</v>
      </c>
      <c r="BI227" s="155">
        <f t="shared" si="58"/>
        <v>0</v>
      </c>
      <c r="BJ227" s="14" t="s">
        <v>164</v>
      </c>
      <c r="BK227" s="155">
        <f t="shared" si="59"/>
        <v>0</v>
      </c>
      <c r="BL227" s="14" t="s">
        <v>163</v>
      </c>
      <c r="BM227" s="154" t="s">
        <v>1222</v>
      </c>
    </row>
    <row r="228" spans="1:31" s="2" customFormat="1" ht="6.95" customHeight="1">
      <c r="A228" s="29"/>
      <c r="B228" s="44"/>
      <c r="C228" s="45"/>
      <c r="D228" s="45"/>
      <c r="E228" s="45"/>
      <c r="F228" s="45"/>
      <c r="G228" s="45"/>
      <c r="H228" s="45"/>
      <c r="I228" s="45"/>
      <c r="J228" s="45"/>
      <c r="K228" s="45"/>
      <c r="L228" s="30"/>
      <c r="M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</row>
  </sheetData>
  <autoFilter ref="C122:K22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103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116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26.25" customHeight="1">
      <c r="B7" s="17"/>
      <c r="E7" s="215" t="str">
        <f>'Rekapitulace stavby'!K6</f>
        <v>Stavební úpravy, přístavba a nástavba objektu chráněného bydlení - Kaplice č.p. 45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7" t="s">
        <v>2501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2168</v>
      </c>
      <c r="G12" s="29"/>
      <c r="H12" s="29"/>
      <c r="I12" s="24" t="s">
        <v>22</v>
      </c>
      <c r="J12" s="52" t="str">
        <f>'Rekapitulace stavby'!AN8</f>
        <v>20. 10. 2020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>Ing. arch. Arnošt Janko</v>
      </c>
      <c r="F15" s="29"/>
      <c r="G15" s="29"/>
      <c r="H15" s="29"/>
      <c r="I15" s="24" t="s">
        <v>27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183"/>
      <c r="G18" s="183"/>
      <c r="H18" s="183"/>
      <c r="I18" s="24" t="s">
        <v>27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25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>Ing. arch. Arnošt Janko</v>
      </c>
      <c r="F21" s="29"/>
      <c r="G21" s="29"/>
      <c r="H21" s="29"/>
      <c r="I21" s="24" t="s">
        <v>27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25</v>
      </c>
      <c r="J23" s="22" t="str">
        <f>IF('Rekapitulace stavby'!AN19="","",'Rekapitulace stavby'!AN19)</f>
        <v>04767772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>HAVO Consult s.r.o.</v>
      </c>
      <c r="F24" s="29"/>
      <c r="G24" s="29"/>
      <c r="H24" s="29"/>
      <c r="I24" s="24" t="s">
        <v>27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ROUND(J117,2)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40</v>
      </c>
      <c r="E33" s="24" t="s">
        <v>41</v>
      </c>
      <c r="F33" s="96">
        <f>ROUND((SUM(BE117:BE220)),2)</f>
        <v>0</v>
      </c>
      <c r="G33" s="29"/>
      <c r="H33" s="29"/>
      <c r="I33" s="97">
        <v>0.21</v>
      </c>
      <c r="J33" s="96">
        <f>ROUND(((SUM(BE117:BE220))*I33),2)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96">
        <f>ROUND((SUM(BF117:BF220)),2)</f>
        <v>0</v>
      </c>
      <c r="G34" s="29"/>
      <c r="H34" s="29"/>
      <c r="I34" s="97">
        <v>0.15</v>
      </c>
      <c r="J34" s="96">
        <f>ROUND(((SUM(BF117:BF220))*I34),2)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43</v>
      </c>
      <c r="F35" s="96">
        <f>ROUND((SUM(BG117:BG220)),2)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44</v>
      </c>
      <c r="F36" s="96">
        <f>ROUND((SUM(BH117:BH220)),2)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45</v>
      </c>
      <c r="F37" s="96">
        <f>ROUND((SUM(BI117:BI220)),2)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15" t="str">
        <f>E7</f>
        <v>Stavební úpravy, přístavba a nástavba objektu chráněného bydlení - Kaplice č.p. 45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7" t="str">
        <f>E9</f>
        <v>07 - Silnoproud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2" t="str">
        <f>IF(J12="","",J12)</f>
        <v>20. 10. 2020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24</v>
      </c>
      <c r="D91" s="29"/>
      <c r="E91" s="29"/>
      <c r="F91" s="22" t="str">
        <f>E15</f>
        <v>Ing. arch. Arnošt Janko</v>
      </c>
      <c r="G91" s="29"/>
      <c r="H91" s="29"/>
      <c r="I91" s="24" t="s">
        <v>30</v>
      </c>
      <c r="J91" s="27" t="str">
        <f>E21</f>
        <v>Ing. arch. Arnošt Janko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HAVO Consult s.r.o.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120</v>
      </c>
      <c r="D94" s="98"/>
      <c r="E94" s="98"/>
      <c r="F94" s="98"/>
      <c r="G94" s="98"/>
      <c r="H94" s="98"/>
      <c r="I94" s="98"/>
      <c r="J94" s="107" t="s">
        <v>121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122</v>
      </c>
      <c r="D96" s="29"/>
      <c r="E96" s="29"/>
      <c r="F96" s="29"/>
      <c r="G96" s="29"/>
      <c r="H96" s="29"/>
      <c r="I96" s="29"/>
      <c r="J96" s="68">
        <f>J117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2:12" s="9" customFormat="1" ht="24.95" customHeight="1">
      <c r="B97" s="109"/>
      <c r="D97" s="110" t="s">
        <v>2502</v>
      </c>
      <c r="E97" s="111"/>
      <c r="F97" s="111"/>
      <c r="G97" s="111"/>
      <c r="H97" s="111"/>
      <c r="I97" s="111"/>
      <c r="J97" s="112">
        <f>J214</f>
        <v>0</v>
      </c>
      <c r="L97" s="109"/>
    </row>
    <row r="98" spans="1:31" s="2" customFormat="1" ht="21.75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31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3" spans="1:31" s="2" customFormat="1" ht="6.95" customHeight="1">
      <c r="A103" s="29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24.95" customHeight="1">
      <c r="A104" s="29"/>
      <c r="B104" s="30"/>
      <c r="C104" s="18" t="s">
        <v>142</v>
      </c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2" customHeight="1">
      <c r="A106" s="29"/>
      <c r="B106" s="30"/>
      <c r="C106" s="24" t="s">
        <v>16</v>
      </c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6.25" customHeight="1">
      <c r="A107" s="29"/>
      <c r="B107" s="30"/>
      <c r="C107" s="29"/>
      <c r="D107" s="29"/>
      <c r="E107" s="215" t="str">
        <f>E7</f>
        <v>Stavební úpravy, přístavba a nástavba objektu chráněného bydlení - Kaplice č.p. 45</v>
      </c>
      <c r="F107" s="216"/>
      <c r="G107" s="216"/>
      <c r="H107" s="216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117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07" t="str">
        <f>E9</f>
        <v>07 - Silnoproud</v>
      </c>
      <c r="F109" s="214"/>
      <c r="G109" s="214"/>
      <c r="H109" s="214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20</v>
      </c>
      <c r="D111" s="29"/>
      <c r="E111" s="29"/>
      <c r="F111" s="22" t="str">
        <f>F12</f>
        <v xml:space="preserve"> </v>
      </c>
      <c r="G111" s="29"/>
      <c r="H111" s="29"/>
      <c r="I111" s="24" t="s">
        <v>22</v>
      </c>
      <c r="J111" s="52" t="str">
        <f>IF(J12="","",J12)</f>
        <v>20. 10. 2020</v>
      </c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5.7" customHeight="1">
      <c r="A113" s="29"/>
      <c r="B113" s="30"/>
      <c r="C113" s="24" t="s">
        <v>24</v>
      </c>
      <c r="D113" s="29"/>
      <c r="E113" s="29"/>
      <c r="F113" s="22" t="str">
        <f>E15</f>
        <v>Ing. arch. Arnošt Janko</v>
      </c>
      <c r="G113" s="29"/>
      <c r="H113" s="29"/>
      <c r="I113" s="24" t="s">
        <v>30</v>
      </c>
      <c r="J113" s="27" t="str">
        <f>E21</f>
        <v>Ing. arch. Arnošt Janko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5.2" customHeight="1">
      <c r="A114" s="29"/>
      <c r="B114" s="30"/>
      <c r="C114" s="24" t="s">
        <v>28</v>
      </c>
      <c r="D114" s="29"/>
      <c r="E114" s="29"/>
      <c r="F114" s="22" t="str">
        <f>IF(E18="","",E18)</f>
        <v>Vyplň údaj</v>
      </c>
      <c r="G114" s="29"/>
      <c r="H114" s="29"/>
      <c r="I114" s="24" t="s">
        <v>32</v>
      </c>
      <c r="J114" s="27" t="str">
        <f>E24</f>
        <v>HAVO Consult s.r.o.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0.3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11" customFormat="1" ht="29.25" customHeight="1">
      <c r="A116" s="117"/>
      <c r="B116" s="118"/>
      <c r="C116" s="119" t="s">
        <v>143</v>
      </c>
      <c r="D116" s="120" t="s">
        <v>61</v>
      </c>
      <c r="E116" s="120" t="s">
        <v>57</v>
      </c>
      <c r="F116" s="120" t="s">
        <v>58</v>
      </c>
      <c r="G116" s="120" t="s">
        <v>144</v>
      </c>
      <c r="H116" s="120" t="s">
        <v>145</v>
      </c>
      <c r="I116" s="120" t="s">
        <v>146</v>
      </c>
      <c r="J116" s="121" t="s">
        <v>121</v>
      </c>
      <c r="K116" s="122" t="s">
        <v>147</v>
      </c>
      <c r="L116" s="123"/>
      <c r="M116" s="59" t="s">
        <v>1</v>
      </c>
      <c r="N116" s="60" t="s">
        <v>40</v>
      </c>
      <c r="O116" s="60" t="s">
        <v>148</v>
      </c>
      <c r="P116" s="60" t="s">
        <v>149</v>
      </c>
      <c r="Q116" s="60" t="s">
        <v>150</v>
      </c>
      <c r="R116" s="60" t="s">
        <v>151</v>
      </c>
      <c r="S116" s="60" t="s">
        <v>152</v>
      </c>
      <c r="T116" s="61" t="s">
        <v>153</v>
      </c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</row>
    <row r="117" spans="1:63" s="2" customFormat="1" ht="22.9" customHeight="1">
      <c r="A117" s="29"/>
      <c r="B117" s="30"/>
      <c r="C117" s="66" t="s">
        <v>154</v>
      </c>
      <c r="D117" s="29"/>
      <c r="E117" s="29"/>
      <c r="F117" s="29"/>
      <c r="G117" s="29"/>
      <c r="H117" s="29"/>
      <c r="I117" s="29"/>
      <c r="J117" s="124">
        <f>BK117</f>
        <v>0</v>
      </c>
      <c r="K117" s="29"/>
      <c r="L117" s="30"/>
      <c r="M117" s="62"/>
      <c r="N117" s="53"/>
      <c r="O117" s="63"/>
      <c r="P117" s="125">
        <f>P118+SUM(P119:P214)</f>
        <v>0</v>
      </c>
      <c r="Q117" s="63"/>
      <c r="R117" s="125">
        <f>R118+SUM(R119:R214)</f>
        <v>0</v>
      </c>
      <c r="S117" s="63"/>
      <c r="T117" s="126">
        <f>T118+SUM(T119:T214)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T117" s="14" t="s">
        <v>75</v>
      </c>
      <c r="AU117" s="14" t="s">
        <v>123</v>
      </c>
      <c r="BK117" s="127">
        <f>BK118+SUM(BK119:BK214)</f>
        <v>0</v>
      </c>
    </row>
    <row r="118" spans="1:65" s="2" customFormat="1" ht="16.5" customHeight="1">
      <c r="A118" s="29"/>
      <c r="B118" s="141"/>
      <c r="C118" s="142" t="s">
        <v>84</v>
      </c>
      <c r="D118" s="142" t="s">
        <v>159</v>
      </c>
      <c r="E118" s="143" t="s">
        <v>2503</v>
      </c>
      <c r="F118" s="144" t="s">
        <v>2504</v>
      </c>
      <c r="G118" s="145" t="s">
        <v>168</v>
      </c>
      <c r="H118" s="146">
        <v>110</v>
      </c>
      <c r="I118" s="147"/>
      <c r="J118" s="148">
        <f aca="true" t="shared" si="0" ref="J118:J149">ROUND(I118*H118,2)</f>
        <v>0</v>
      </c>
      <c r="K118" s="149"/>
      <c r="L118" s="30"/>
      <c r="M118" s="150" t="s">
        <v>1</v>
      </c>
      <c r="N118" s="151" t="s">
        <v>42</v>
      </c>
      <c r="O118" s="55"/>
      <c r="P118" s="152">
        <f aca="true" t="shared" si="1" ref="P118:P149">O118*H118</f>
        <v>0</v>
      </c>
      <c r="Q118" s="152">
        <v>0</v>
      </c>
      <c r="R118" s="152">
        <f aca="true" t="shared" si="2" ref="R118:R149">Q118*H118</f>
        <v>0</v>
      </c>
      <c r="S118" s="152">
        <v>0</v>
      </c>
      <c r="T118" s="153">
        <f aca="true" t="shared" si="3" ref="T118:T149">S118*H118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54" t="s">
        <v>163</v>
      </c>
      <c r="AT118" s="154" t="s">
        <v>159</v>
      </c>
      <c r="AU118" s="154" t="s">
        <v>76</v>
      </c>
      <c r="AY118" s="14" t="s">
        <v>157</v>
      </c>
      <c r="BE118" s="155">
        <f aca="true" t="shared" si="4" ref="BE118:BE149">IF(N118="základní",J118,0)</f>
        <v>0</v>
      </c>
      <c r="BF118" s="155">
        <f aca="true" t="shared" si="5" ref="BF118:BF149">IF(N118="snížená",J118,0)</f>
        <v>0</v>
      </c>
      <c r="BG118" s="155">
        <f aca="true" t="shared" si="6" ref="BG118:BG149">IF(N118="zákl. přenesená",J118,0)</f>
        <v>0</v>
      </c>
      <c r="BH118" s="155">
        <f aca="true" t="shared" si="7" ref="BH118:BH149">IF(N118="sníž. přenesená",J118,0)</f>
        <v>0</v>
      </c>
      <c r="BI118" s="155">
        <f aca="true" t="shared" si="8" ref="BI118:BI149">IF(N118="nulová",J118,0)</f>
        <v>0</v>
      </c>
      <c r="BJ118" s="14" t="s">
        <v>164</v>
      </c>
      <c r="BK118" s="155">
        <f aca="true" t="shared" si="9" ref="BK118:BK149">ROUND(I118*H118,2)</f>
        <v>0</v>
      </c>
      <c r="BL118" s="14" t="s">
        <v>163</v>
      </c>
      <c r="BM118" s="154" t="s">
        <v>164</v>
      </c>
    </row>
    <row r="119" spans="1:65" s="2" customFormat="1" ht="16.5" customHeight="1">
      <c r="A119" s="29"/>
      <c r="B119" s="141"/>
      <c r="C119" s="142" t="s">
        <v>164</v>
      </c>
      <c r="D119" s="142" t="s">
        <v>159</v>
      </c>
      <c r="E119" s="143" t="s">
        <v>2505</v>
      </c>
      <c r="F119" s="144" t="s">
        <v>2506</v>
      </c>
      <c r="G119" s="145" t="s">
        <v>168</v>
      </c>
      <c r="H119" s="146">
        <v>50</v>
      </c>
      <c r="I119" s="147"/>
      <c r="J119" s="148">
        <f t="shared" si="0"/>
        <v>0</v>
      </c>
      <c r="K119" s="149"/>
      <c r="L119" s="30"/>
      <c r="M119" s="150" t="s">
        <v>1</v>
      </c>
      <c r="N119" s="151" t="s">
        <v>42</v>
      </c>
      <c r="O119" s="55"/>
      <c r="P119" s="152">
        <f t="shared" si="1"/>
        <v>0</v>
      </c>
      <c r="Q119" s="152">
        <v>0</v>
      </c>
      <c r="R119" s="152">
        <f t="shared" si="2"/>
        <v>0</v>
      </c>
      <c r="S119" s="152">
        <v>0</v>
      </c>
      <c r="T119" s="153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54" t="s">
        <v>163</v>
      </c>
      <c r="AT119" s="154" t="s">
        <v>159</v>
      </c>
      <c r="AU119" s="154" t="s">
        <v>76</v>
      </c>
      <c r="AY119" s="14" t="s">
        <v>157</v>
      </c>
      <c r="BE119" s="155">
        <f t="shared" si="4"/>
        <v>0</v>
      </c>
      <c r="BF119" s="155">
        <f t="shared" si="5"/>
        <v>0</v>
      </c>
      <c r="BG119" s="155">
        <f t="shared" si="6"/>
        <v>0</v>
      </c>
      <c r="BH119" s="155">
        <f t="shared" si="7"/>
        <v>0</v>
      </c>
      <c r="BI119" s="155">
        <f t="shared" si="8"/>
        <v>0</v>
      </c>
      <c r="BJ119" s="14" t="s">
        <v>164</v>
      </c>
      <c r="BK119" s="155">
        <f t="shared" si="9"/>
        <v>0</v>
      </c>
      <c r="BL119" s="14" t="s">
        <v>163</v>
      </c>
      <c r="BM119" s="154" t="s">
        <v>163</v>
      </c>
    </row>
    <row r="120" spans="1:65" s="2" customFormat="1" ht="16.5" customHeight="1">
      <c r="A120" s="29"/>
      <c r="B120" s="141"/>
      <c r="C120" s="142" t="s">
        <v>170</v>
      </c>
      <c r="D120" s="142" t="s">
        <v>159</v>
      </c>
      <c r="E120" s="143" t="s">
        <v>2507</v>
      </c>
      <c r="F120" s="144" t="s">
        <v>2508</v>
      </c>
      <c r="G120" s="145" t="s">
        <v>168</v>
      </c>
      <c r="H120" s="146">
        <v>70</v>
      </c>
      <c r="I120" s="147"/>
      <c r="J120" s="148">
        <f t="shared" si="0"/>
        <v>0</v>
      </c>
      <c r="K120" s="149"/>
      <c r="L120" s="30"/>
      <c r="M120" s="150" t="s">
        <v>1</v>
      </c>
      <c r="N120" s="151" t="s">
        <v>42</v>
      </c>
      <c r="O120" s="55"/>
      <c r="P120" s="152">
        <f t="shared" si="1"/>
        <v>0</v>
      </c>
      <c r="Q120" s="152">
        <v>0</v>
      </c>
      <c r="R120" s="152">
        <f t="shared" si="2"/>
        <v>0</v>
      </c>
      <c r="S120" s="152">
        <v>0</v>
      </c>
      <c r="T120" s="153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54" t="s">
        <v>163</v>
      </c>
      <c r="AT120" s="154" t="s">
        <v>159</v>
      </c>
      <c r="AU120" s="154" t="s">
        <v>76</v>
      </c>
      <c r="AY120" s="14" t="s">
        <v>157</v>
      </c>
      <c r="BE120" s="155">
        <f t="shared" si="4"/>
        <v>0</v>
      </c>
      <c r="BF120" s="155">
        <f t="shared" si="5"/>
        <v>0</v>
      </c>
      <c r="BG120" s="155">
        <f t="shared" si="6"/>
        <v>0</v>
      </c>
      <c r="BH120" s="155">
        <f t="shared" si="7"/>
        <v>0</v>
      </c>
      <c r="BI120" s="155">
        <f t="shared" si="8"/>
        <v>0</v>
      </c>
      <c r="BJ120" s="14" t="s">
        <v>164</v>
      </c>
      <c r="BK120" s="155">
        <f t="shared" si="9"/>
        <v>0</v>
      </c>
      <c r="BL120" s="14" t="s">
        <v>163</v>
      </c>
      <c r="BM120" s="154" t="s">
        <v>185</v>
      </c>
    </row>
    <row r="121" spans="1:65" s="2" customFormat="1" ht="16.5" customHeight="1">
      <c r="A121" s="29"/>
      <c r="B121" s="141"/>
      <c r="C121" s="142" t="s">
        <v>163</v>
      </c>
      <c r="D121" s="142" t="s">
        <v>159</v>
      </c>
      <c r="E121" s="143" t="s">
        <v>2509</v>
      </c>
      <c r="F121" s="144" t="s">
        <v>2510</v>
      </c>
      <c r="G121" s="145" t="s">
        <v>168</v>
      </c>
      <c r="H121" s="146">
        <v>30</v>
      </c>
      <c r="I121" s="147"/>
      <c r="J121" s="148">
        <f t="shared" si="0"/>
        <v>0</v>
      </c>
      <c r="K121" s="149"/>
      <c r="L121" s="30"/>
      <c r="M121" s="150" t="s">
        <v>1</v>
      </c>
      <c r="N121" s="151" t="s">
        <v>42</v>
      </c>
      <c r="O121" s="55"/>
      <c r="P121" s="152">
        <f t="shared" si="1"/>
        <v>0</v>
      </c>
      <c r="Q121" s="152">
        <v>0</v>
      </c>
      <c r="R121" s="152">
        <f t="shared" si="2"/>
        <v>0</v>
      </c>
      <c r="S121" s="152">
        <v>0</v>
      </c>
      <c r="T121" s="153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4" t="s">
        <v>163</v>
      </c>
      <c r="AT121" s="154" t="s">
        <v>159</v>
      </c>
      <c r="AU121" s="154" t="s">
        <v>76</v>
      </c>
      <c r="AY121" s="14" t="s">
        <v>157</v>
      </c>
      <c r="BE121" s="155">
        <f t="shared" si="4"/>
        <v>0</v>
      </c>
      <c r="BF121" s="155">
        <f t="shared" si="5"/>
        <v>0</v>
      </c>
      <c r="BG121" s="155">
        <f t="shared" si="6"/>
        <v>0</v>
      </c>
      <c r="BH121" s="155">
        <f t="shared" si="7"/>
        <v>0</v>
      </c>
      <c r="BI121" s="155">
        <f t="shared" si="8"/>
        <v>0</v>
      </c>
      <c r="BJ121" s="14" t="s">
        <v>164</v>
      </c>
      <c r="BK121" s="155">
        <f t="shared" si="9"/>
        <v>0</v>
      </c>
      <c r="BL121" s="14" t="s">
        <v>163</v>
      </c>
      <c r="BM121" s="154" t="s">
        <v>179</v>
      </c>
    </row>
    <row r="122" spans="1:65" s="2" customFormat="1" ht="16.5" customHeight="1">
      <c r="A122" s="29"/>
      <c r="B122" s="141"/>
      <c r="C122" s="142" t="s">
        <v>181</v>
      </c>
      <c r="D122" s="142" t="s">
        <v>159</v>
      </c>
      <c r="E122" s="143" t="s">
        <v>2511</v>
      </c>
      <c r="F122" s="144" t="s">
        <v>2512</v>
      </c>
      <c r="G122" s="145" t="s">
        <v>168</v>
      </c>
      <c r="H122" s="146">
        <v>180</v>
      </c>
      <c r="I122" s="147"/>
      <c r="J122" s="148">
        <f t="shared" si="0"/>
        <v>0</v>
      </c>
      <c r="K122" s="149"/>
      <c r="L122" s="30"/>
      <c r="M122" s="150" t="s">
        <v>1</v>
      </c>
      <c r="N122" s="151" t="s">
        <v>42</v>
      </c>
      <c r="O122" s="55"/>
      <c r="P122" s="152">
        <f t="shared" si="1"/>
        <v>0</v>
      </c>
      <c r="Q122" s="152">
        <v>0</v>
      </c>
      <c r="R122" s="152">
        <f t="shared" si="2"/>
        <v>0</v>
      </c>
      <c r="S122" s="152">
        <v>0</v>
      </c>
      <c r="T122" s="153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4" t="s">
        <v>163</v>
      </c>
      <c r="AT122" s="154" t="s">
        <v>159</v>
      </c>
      <c r="AU122" s="154" t="s">
        <v>76</v>
      </c>
      <c r="AY122" s="14" t="s">
        <v>157</v>
      </c>
      <c r="BE122" s="155">
        <f t="shared" si="4"/>
        <v>0</v>
      </c>
      <c r="BF122" s="155">
        <f t="shared" si="5"/>
        <v>0</v>
      </c>
      <c r="BG122" s="155">
        <f t="shared" si="6"/>
        <v>0</v>
      </c>
      <c r="BH122" s="155">
        <f t="shared" si="7"/>
        <v>0</v>
      </c>
      <c r="BI122" s="155">
        <f t="shared" si="8"/>
        <v>0</v>
      </c>
      <c r="BJ122" s="14" t="s">
        <v>164</v>
      </c>
      <c r="BK122" s="155">
        <f t="shared" si="9"/>
        <v>0</v>
      </c>
      <c r="BL122" s="14" t="s">
        <v>163</v>
      </c>
      <c r="BM122" s="154" t="s">
        <v>110</v>
      </c>
    </row>
    <row r="123" spans="1:65" s="2" customFormat="1" ht="16.5" customHeight="1">
      <c r="A123" s="29"/>
      <c r="B123" s="141"/>
      <c r="C123" s="142" t="s">
        <v>185</v>
      </c>
      <c r="D123" s="142" t="s">
        <v>159</v>
      </c>
      <c r="E123" s="143" t="s">
        <v>2513</v>
      </c>
      <c r="F123" s="144" t="s">
        <v>2514</v>
      </c>
      <c r="G123" s="145" t="s">
        <v>168</v>
      </c>
      <c r="H123" s="146">
        <v>220</v>
      </c>
      <c r="I123" s="147"/>
      <c r="J123" s="148">
        <f t="shared" si="0"/>
        <v>0</v>
      </c>
      <c r="K123" s="149"/>
      <c r="L123" s="30"/>
      <c r="M123" s="150" t="s">
        <v>1</v>
      </c>
      <c r="N123" s="151" t="s">
        <v>42</v>
      </c>
      <c r="O123" s="55"/>
      <c r="P123" s="152">
        <f t="shared" si="1"/>
        <v>0</v>
      </c>
      <c r="Q123" s="152">
        <v>0</v>
      </c>
      <c r="R123" s="152">
        <f t="shared" si="2"/>
        <v>0</v>
      </c>
      <c r="S123" s="152">
        <v>0</v>
      </c>
      <c r="T123" s="153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4" t="s">
        <v>163</v>
      </c>
      <c r="AT123" s="154" t="s">
        <v>159</v>
      </c>
      <c r="AU123" s="154" t="s">
        <v>76</v>
      </c>
      <c r="AY123" s="14" t="s">
        <v>157</v>
      </c>
      <c r="BE123" s="155">
        <f t="shared" si="4"/>
        <v>0</v>
      </c>
      <c r="BF123" s="155">
        <f t="shared" si="5"/>
        <v>0</v>
      </c>
      <c r="BG123" s="155">
        <f t="shared" si="6"/>
        <v>0</v>
      </c>
      <c r="BH123" s="155">
        <f t="shared" si="7"/>
        <v>0</v>
      </c>
      <c r="BI123" s="155">
        <f t="shared" si="8"/>
        <v>0</v>
      </c>
      <c r="BJ123" s="14" t="s">
        <v>164</v>
      </c>
      <c r="BK123" s="155">
        <f t="shared" si="9"/>
        <v>0</v>
      </c>
      <c r="BL123" s="14" t="s">
        <v>163</v>
      </c>
      <c r="BM123" s="154" t="s">
        <v>208</v>
      </c>
    </row>
    <row r="124" spans="1:65" s="2" customFormat="1" ht="16.5" customHeight="1">
      <c r="A124" s="29"/>
      <c r="B124" s="141"/>
      <c r="C124" s="142" t="s">
        <v>189</v>
      </c>
      <c r="D124" s="142" t="s">
        <v>159</v>
      </c>
      <c r="E124" s="143" t="s">
        <v>2515</v>
      </c>
      <c r="F124" s="144" t="s">
        <v>2516</v>
      </c>
      <c r="G124" s="145" t="s">
        <v>168</v>
      </c>
      <c r="H124" s="146">
        <v>700</v>
      </c>
      <c r="I124" s="147"/>
      <c r="J124" s="148">
        <f t="shared" si="0"/>
        <v>0</v>
      </c>
      <c r="K124" s="149"/>
      <c r="L124" s="30"/>
      <c r="M124" s="150" t="s">
        <v>1</v>
      </c>
      <c r="N124" s="151" t="s">
        <v>42</v>
      </c>
      <c r="O124" s="55"/>
      <c r="P124" s="152">
        <f t="shared" si="1"/>
        <v>0</v>
      </c>
      <c r="Q124" s="152">
        <v>0</v>
      </c>
      <c r="R124" s="152">
        <f t="shared" si="2"/>
        <v>0</v>
      </c>
      <c r="S124" s="152">
        <v>0</v>
      </c>
      <c r="T124" s="153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163</v>
      </c>
      <c r="AT124" s="154" t="s">
        <v>159</v>
      </c>
      <c r="AU124" s="154" t="s">
        <v>76</v>
      </c>
      <c r="AY124" s="14" t="s">
        <v>157</v>
      </c>
      <c r="BE124" s="155">
        <f t="shared" si="4"/>
        <v>0</v>
      </c>
      <c r="BF124" s="155">
        <f t="shared" si="5"/>
        <v>0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4" t="s">
        <v>164</v>
      </c>
      <c r="BK124" s="155">
        <f t="shared" si="9"/>
        <v>0</v>
      </c>
      <c r="BL124" s="14" t="s">
        <v>163</v>
      </c>
      <c r="BM124" s="154" t="s">
        <v>216</v>
      </c>
    </row>
    <row r="125" spans="1:65" s="2" customFormat="1" ht="16.5" customHeight="1">
      <c r="A125" s="29"/>
      <c r="B125" s="141"/>
      <c r="C125" s="142" t="s">
        <v>179</v>
      </c>
      <c r="D125" s="142" t="s">
        <v>159</v>
      </c>
      <c r="E125" s="143" t="s">
        <v>2517</v>
      </c>
      <c r="F125" s="144" t="s">
        <v>2518</v>
      </c>
      <c r="G125" s="145" t="s">
        <v>168</v>
      </c>
      <c r="H125" s="146">
        <v>340</v>
      </c>
      <c r="I125" s="147"/>
      <c r="J125" s="148">
        <f t="shared" si="0"/>
        <v>0</v>
      </c>
      <c r="K125" s="149"/>
      <c r="L125" s="30"/>
      <c r="M125" s="150" t="s">
        <v>1</v>
      </c>
      <c r="N125" s="151" t="s">
        <v>42</v>
      </c>
      <c r="O125" s="55"/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53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163</v>
      </c>
      <c r="AT125" s="154" t="s">
        <v>159</v>
      </c>
      <c r="AU125" s="154" t="s">
        <v>76</v>
      </c>
      <c r="AY125" s="14" t="s">
        <v>157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164</v>
      </c>
      <c r="BK125" s="155">
        <f t="shared" si="9"/>
        <v>0</v>
      </c>
      <c r="BL125" s="14" t="s">
        <v>163</v>
      </c>
      <c r="BM125" s="154" t="s">
        <v>223</v>
      </c>
    </row>
    <row r="126" spans="1:65" s="2" customFormat="1" ht="16.5" customHeight="1">
      <c r="A126" s="29"/>
      <c r="B126" s="141"/>
      <c r="C126" s="142" t="s">
        <v>193</v>
      </c>
      <c r="D126" s="142" t="s">
        <v>159</v>
      </c>
      <c r="E126" s="143" t="s">
        <v>2519</v>
      </c>
      <c r="F126" s="144" t="s">
        <v>2520</v>
      </c>
      <c r="G126" s="145" t="s">
        <v>168</v>
      </c>
      <c r="H126" s="146">
        <v>2800</v>
      </c>
      <c r="I126" s="147"/>
      <c r="J126" s="148">
        <f t="shared" si="0"/>
        <v>0</v>
      </c>
      <c r="K126" s="149"/>
      <c r="L126" s="30"/>
      <c r="M126" s="150" t="s">
        <v>1</v>
      </c>
      <c r="N126" s="151" t="s">
        <v>42</v>
      </c>
      <c r="O126" s="55"/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5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163</v>
      </c>
      <c r="AT126" s="154" t="s">
        <v>159</v>
      </c>
      <c r="AU126" s="154" t="s">
        <v>76</v>
      </c>
      <c r="AY126" s="14" t="s">
        <v>157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164</v>
      </c>
      <c r="BK126" s="155">
        <f t="shared" si="9"/>
        <v>0</v>
      </c>
      <c r="BL126" s="14" t="s">
        <v>163</v>
      </c>
      <c r="BM126" s="154" t="s">
        <v>231</v>
      </c>
    </row>
    <row r="127" spans="1:65" s="2" customFormat="1" ht="16.5" customHeight="1">
      <c r="A127" s="29"/>
      <c r="B127" s="141"/>
      <c r="C127" s="142" t="s">
        <v>110</v>
      </c>
      <c r="D127" s="142" t="s">
        <v>159</v>
      </c>
      <c r="E127" s="143" t="s">
        <v>2521</v>
      </c>
      <c r="F127" s="144" t="s">
        <v>2522</v>
      </c>
      <c r="G127" s="145" t="s">
        <v>168</v>
      </c>
      <c r="H127" s="146">
        <v>1750</v>
      </c>
      <c r="I127" s="147"/>
      <c r="J127" s="148">
        <f t="shared" si="0"/>
        <v>0</v>
      </c>
      <c r="K127" s="149"/>
      <c r="L127" s="30"/>
      <c r="M127" s="150" t="s">
        <v>1</v>
      </c>
      <c r="N127" s="151" t="s">
        <v>42</v>
      </c>
      <c r="O127" s="55"/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163</v>
      </c>
      <c r="AT127" s="154" t="s">
        <v>159</v>
      </c>
      <c r="AU127" s="154" t="s">
        <v>76</v>
      </c>
      <c r="AY127" s="14" t="s">
        <v>157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164</v>
      </c>
      <c r="BK127" s="155">
        <f t="shared" si="9"/>
        <v>0</v>
      </c>
      <c r="BL127" s="14" t="s">
        <v>163</v>
      </c>
      <c r="BM127" s="154" t="s">
        <v>239</v>
      </c>
    </row>
    <row r="128" spans="1:65" s="2" customFormat="1" ht="16.5" customHeight="1">
      <c r="A128" s="29"/>
      <c r="B128" s="141"/>
      <c r="C128" s="142" t="s">
        <v>113</v>
      </c>
      <c r="D128" s="142" t="s">
        <v>159</v>
      </c>
      <c r="E128" s="143" t="s">
        <v>2523</v>
      </c>
      <c r="F128" s="144" t="s">
        <v>2524</v>
      </c>
      <c r="G128" s="145" t="s">
        <v>168</v>
      </c>
      <c r="H128" s="146">
        <v>320</v>
      </c>
      <c r="I128" s="147"/>
      <c r="J128" s="148">
        <f t="shared" si="0"/>
        <v>0</v>
      </c>
      <c r="K128" s="149"/>
      <c r="L128" s="30"/>
      <c r="M128" s="150" t="s">
        <v>1</v>
      </c>
      <c r="N128" s="151" t="s">
        <v>42</v>
      </c>
      <c r="O128" s="55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163</v>
      </c>
      <c r="AT128" s="154" t="s">
        <v>159</v>
      </c>
      <c r="AU128" s="154" t="s">
        <v>76</v>
      </c>
      <c r="AY128" s="14" t="s">
        <v>157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164</v>
      </c>
      <c r="BK128" s="155">
        <f t="shared" si="9"/>
        <v>0</v>
      </c>
      <c r="BL128" s="14" t="s">
        <v>163</v>
      </c>
      <c r="BM128" s="154" t="s">
        <v>246</v>
      </c>
    </row>
    <row r="129" spans="1:65" s="2" customFormat="1" ht="16.5" customHeight="1">
      <c r="A129" s="29"/>
      <c r="B129" s="141"/>
      <c r="C129" s="142" t="s">
        <v>208</v>
      </c>
      <c r="D129" s="142" t="s">
        <v>159</v>
      </c>
      <c r="E129" s="143" t="s">
        <v>2525</v>
      </c>
      <c r="F129" s="144" t="s">
        <v>2526</v>
      </c>
      <c r="G129" s="145" t="s">
        <v>168</v>
      </c>
      <c r="H129" s="146">
        <v>180</v>
      </c>
      <c r="I129" s="147"/>
      <c r="J129" s="148">
        <f t="shared" si="0"/>
        <v>0</v>
      </c>
      <c r="K129" s="149"/>
      <c r="L129" s="30"/>
      <c r="M129" s="150" t="s">
        <v>1</v>
      </c>
      <c r="N129" s="151" t="s">
        <v>42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163</v>
      </c>
      <c r="AT129" s="154" t="s">
        <v>159</v>
      </c>
      <c r="AU129" s="154" t="s">
        <v>76</v>
      </c>
      <c r="AY129" s="14" t="s">
        <v>157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164</v>
      </c>
      <c r="BK129" s="155">
        <f t="shared" si="9"/>
        <v>0</v>
      </c>
      <c r="BL129" s="14" t="s">
        <v>163</v>
      </c>
      <c r="BM129" s="154" t="s">
        <v>254</v>
      </c>
    </row>
    <row r="130" spans="1:65" s="2" customFormat="1" ht="16.5" customHeight="1">
      <c r="A130" s="29"/>
      <c r="B130" s="141"/>
      <c r="C130" s="142" t="s">
        <v>212</v>
      </c>
      <c r="D130" s="142" t="s">
        <v>159</v>
      </c>
      <c r="E130" s="143" t="s">
        <v>2527</v>
      </c>
      <c r="F130" s="144" t="s">
        <v>2528</v>
      </c>
      <c r="G130" s="145" t="s">
        <v>168</v>
      </c>
      <c r="H130" s="146">
        <v>200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42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163</v>
      </c>
      <c r="AT130" s="154" t="s">
        <v>159</v>
      </c>
      <c r="AU130" s="154" t="s">
        <v>76</v>
      </c>
      <c r="AY130" s="14" t="s">
        <v>157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164</v>
      </c>
      <c r="BK130" s="155">
        <f t="shared" si="9"/>
        <v>0</v>
      </c>
      <c r="BL130" s="14" t="s">
        <v>163</v>
      </c>
      <c r="BM130" s="154" t="s">
        <v>262</v>
      </c>
    </row>
    <row r="131" spans="1:65" s="2" customFormat="1" ht="16.5" customHeight="1">
      <c r="A131" s="29"/>
      <c r="B131" s="141"/>
      <c r="C131" s="142" t="s">
        <v>216</v>
      </c>
      <c r="D131" s="142" t="s">
        <v>159</v>
      </c>
      <c r="E131" s="143" t="s">
        <v>2529</v>
      </c>
      <c r="F131" s="144" t="s">
        <v>2530</v>
      </c>
      <c r="G131" s="145" t="s">
        <v>168</v>
      </c>
      <c r="H131" s="146">
        <v>30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42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163</v>
      </c>
      <c r="AT131" s="154" t="s">
        <v>159</v>
      </c>
      <c r="AU131" s="154" t="s">
        <v>76</v>
      </c>
      <c r="AY131" s="14" t="s">
        <v>157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164</v>
      </c>
      <c r="BK131" s="155">
        <f t="shared" si="9"/>
        <v>0</v>
      </c>
      <c r="BL131" s="14" t="s">
        <v>163</v>
      </c>
      <c r="BM131" s="154" t="s">
        <v>270</v>
      </c>
    </row>
    <row r="132" spans="1:65" s="2" customFormat="1" ht="16.5" customHeight="1">
      <c r="A132" s="29"/>
      <c r="B132" s="141"/>
      <c r="C132" s="142" t="s">
        <v>8</v>
      </c>
      <c r="D132" s="142" t="s">
        <v>159</v>
      </c>
      <c r="E132" s="143" t="s">
        <v>2531</v>
      </c>
      <c r="F132" s="144" t="s">
        <v>2532</v>
      </c>
      <c r="G132" s="145" t="s">
        <v>168</v>
      </c>
      <c r="H132" s="146">
        <v>40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42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163</v>
      </c>
      <c r="AT132" s="154" t="s">
        <v>159</v>
      </c>
      <c r="AU132" s="154" t="s">
        <v>76</v>
      </c>
      <c r="AY132" s="14" t="s">
        <v>157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164</v>
      </c>
      <c r="BK132" s="155">
        <f t="shared" si="9"/>
        <v>0</v>
      </c>
      <c r="BL132" s="14" t="s">
        <v>163</v>
      </c>
      <c r="BM132" s="154" t="s">
        <v>278</v>
      </c>
    </row>
    <row r="133" spans="1:65" s="2" customFormat="1" ht="16.5" customHeight="1">
      <c r="A133" s="29"/>
      <c r="B133" s="141"/>
      <c r="C133" s="142" t="s">
        <v>223</v>
      </c>
      <c r="D133" s="142" t="s">
        <v>159</v>
      </c>
      <c r="E133" s="143" t="s">
        <v>2533</v>
      </c>
      <c r="F133" s="144" t="s">
        <v>2534</v>
      </c>
      <c r="G133" s="145" t="s">
        <v>168</v>
      </c>
      <c r="H133" s="146">
        <v>60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42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163</v>
      </c>
      <c r="AT133" s="154" t="s">
        <v>159</v>
      </c>
      <c r="AU133" s="154" t="s">
        <v>76</v>
      </c>
      <c r="AY133" s="14" t="s">
        <v>157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164</v>
      </c>
      <c r="BK133" s="155">
        <f t="shared" si="9"/>
        <v>0</v>
      </c>
      <c r="BL133" s="14" t="s">
        <v>163</v>
      </c>
      <c r="BM133" s="154" t="s">
        <v>286</v>
      </c>
    </row>
    <row r="134" spans="1:65" s="2" customFormat="1" ht="16.5" customHeight="1">
      <c r="A134" s="29"/>
      <c r="B134" s="141"/>
      <c r="C134" s="142" t="s">
        <v>227</v>
      </c>
      <c r="D134" s="142" t="s">
        <v>159</v>
      </c>
      <c r="E134" s="143" t="s">
        <v>2535</v>
      </c>
      <c r="F134" s="144" t="s">
        <v>2536</v>
      </c>
      <c r="G134" s="145" t="s">
        <v>168</v>
      </c>
      <c r="H134" s="146">
        <v>500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42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163</v>
      </c>
      <c r="AT134" s="154" t="s">
        <v>159</v>
      </c>
      <c r="AU134" s="154" t="s">
        <v>76</v>
      </c>
      <c r="AY134" s="14" t="s">
        <v>157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164</v>
      </c>
      <c r="BK134" s="155">
        <f t="shared" si="9"/>
        <v>0</v>
      </c>
      <c r="BL134" s="14" t="s">
        <v>163</v>
      </c>
      <c r="BM134" s="154" t="s">
        <v>295</v>
      </c>
    </row>
    <row r="135" spans="1:65" s="2" customFormat="1" ht="16.5" customHeight="1">
      <c r="A135" s="29"/>
      <c r="B135" s="141"/>
      <c r="C135" s="142" t="s">
        <v>231</v>
      </c>
      <c r="D135" s="142" t="s">
        <v>159</v>
      </c>
      <c r="E135" s="143" t="s">
        <v>2537</v>
      </c>
      <c r="F135" s="144" t="s">
        <v>2538</v>
      </c>
      <c r="G135" s="145" t="s">
        <v>168</v>
      </c>
      <c r="H135" s="146">
        <v>250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42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163</v>
      </c>
      <c r="AT135" s="154" t="s">
        <v>159</v>
      </c>
      <c r="AU135" s="154" t="s">
        <v>76</v>
      </c>
      <c r="AY135" s="14" t="s">
        <v>157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164</v>
      </c>
      <c r="BK135" s="155">
        <f t="shared" si="9"/>
        <v>0</v>
      </c>
      <c r="BL135" s="14" t="s">
        <v>163</v>
      </c>
      <c r="BM135" s="154" t="s">
        <v>303</v>
      </c>
    </row>
    <row r="136" spans="1:65" s="2" customFormat="1" ht="16.5" customHeight="1">
      <c r="A136" s="29"/>
      <c r="B136" s="141"/>
      <c r="C136" s="142" t="s">
        <v>235</v>
      </c>
      <c r="D136" s="142" t="s">
        <v>159</v>
      </c>
      <c r="E136" s="143" t="s">
        <v>2539</v>
      </c>
      <c r="F136" s="144" t="s">
        <v>2540</v>
      </c>
      <c r="G136" s="145" t="s">
        <v>168</v>
      </c>
      <c r="H136" s="146">
        <v>110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42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163</v>
      </c>
      <c r="AT136" s="154" t="s">
        <v>159</v>
      </c>
      <c r="AU136" s="154" t="s">
        <v>76</v>
      </c>
      <c r="AY136" s="14" t="s">
        <v>157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164</v>
      </c>
      <c r="BK136" s="155">
        <f t="shared" si="9"/>
        <v>0</v>
      </c>
      <c r="BL136" s="14" t="s">
        <v>163</v>
      </c>
      <c r="BM136" s="154" t="s">
        <v>314</v>
      </c>
    </row>
    <row r="137" spans="1:65" s="2" customFormat="1" ht="16.5" customHeight="1">
      <c r="A137" s="29"/>
      <c r="B137" s="141"/>
      <c r="C137" s="142" t="s">
        <v>239</v>
      </c>
      <c r="D137" s="142" t="s">
        <v>159</v>
      </c>
      <c r="E137" s="143" t="s">
        <v>2541</v>
      </c>
      <c r="F137" s="144" t="s">
        <v>2542</v>
      </c>
      <c r="G137" s="145" t="s">
        <v>168</v>
      </c>
      <c r="H137" s="146">
        <v>20</v>
      </c>
      <c r="I137" s="147"/>
      <c r="J137" s="148">
        <f t="shared" si="0"/>
        <v>0</v>
      </c>
      <c r="K137" s="149"/>
      <c r="L137" s="30"/>
      <c r="M137" s="150" t="s">
        <v>1</v>
      </c>
      <c r="N137" s="151" t="s">
        <v>42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163</v>
      </c>
      <c r="AT137" s="154" t="s">
        <v>159</v>
      </c>
      <c r="AU137" s="154" t="s">
        <v>76</v>
      </c>
      <c r="AY137" s="14" t="s">
        <v>157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164</v>
      </c>
      <c r="BK137" s="155">
        <f t="shared" si="9"/>
        <v>0</v>
      </c>
      <c r="BL137" s="14" t="s">
        <v>163</v>
      </c>
      <c r="BM137" s="154" t="s">
        <v>322</v>
      </c>
    </row>
    <row r="138" spans="1:65" s="2" customFormat="1" ht="16.5" customHeight="1">
      <c r="A138" s="29"/>
      <c r="B138" s="141"/>
      <c r="C138" s="142" t="s">
        <v>7</v>
      </c>
      <c r="D138" s="142" t="s">
        <v>159</v>
      </c>
      <c r="E138" s="143" t="s">
        <v>2543</v>
      </c>
      <c r="F138" s="144" t="s">
        <v>2544</v>
      </c>
      <c r="G138" s="145" t="s">
        <v>168</v>
      </c>
      <c r="H138" s="146">
        <v>30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42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163</v>
      </c>
      <c r="AT138" s="154" t="s">
        <v>159</v>
      </c>
      <c r="AU138" s="154" t="s">
        <v>76</v>
      </c>
      <c r="AY138" s="14" t="s">
        <v>157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164</v>
      </c>
      <c r="BK138" s="155">
        <f t="shared" si="9"/>
        <v>0</v>
      </c>
      <c r="BL138" s="14" t="s">
        <v>163</v>
      </c>
      <c r="BM138" s="154" t="s">
        <v>336</v>
      </c>
    </row>
    <row r="139" spans="1:65" s="2" customFormat="1" ht="16.5" customHeight="1">
      <c r="A139" s="29"/>
      <c r="B139" s="141"/>
      <c r="C139" s="142" t="s">
        <v>246</v>
      </c>
      <c r="D139" s="142" t="s">
        <v>159</v>
      </c>
      <c r="E139" s="143" t="s">
        <v>2545</v>
      </c>
      <c r="F139" s="144" t="s">
        <v>2546</v>
      </c>
      <c r="G139" s="145" t="s">
        <v>168</v>
      </c>
      <c r="H139" s="146">
        <v>20</v>
      </c>
      <c r="I139" s="147"/>
      <c r="J139" s="148">
        <f t="shared" si="0"/>
        <v>0</v>
      </c>
      <c r="K139" s="149"/>
      <c r="L139" s="30"/>
      <c r="M139" s="150" t="s">
        <v>1</v>
      </c>
      <c r="N139" s="151" t="s">
        <v>42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163</v>
      </c>
      <c r="AT139" s="154" t="s">
        <v>159</v>
      </c>
      <c r="AU139" s="154" t="s">
        <v>76</v>
      </c>
      <c r="AY139" s="14" t="s">
        <v>157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164</v>
      </c>
      <c r="BK139" s="155">
        <f t="shared" si="9"/>
        <v>0</v>
      </c>
      <c r="BL139" s="14" t="s">
        <v>163</v>
      </c>
      <c r="BM139" s="154" t="s">
        <v>346</v>
      </c>
    </row>
    <row r="140" spans="1:65" s="2" customFormat="1" ht="16.5" customHeight="1">
      <c r="A140" s="29"/>
      <c r="B140" s="141"/>
      <c r="C140" s="142" t="s">
        <v>250</v>
      </c>
      <c r="D140" s="142" t="s">
        <v>159</v>
      </c>
      <c r="E140" s="143" t="s">
        <v>2547</v>
      </c>
      <c r="F140" s="144" t="s">
        <v>2548</v>
      </c>
      <c r="G140" s="145" t="s">
        <v>168</v>
      </c>
      <c r="H140" s="146">
        <v>50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42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163</v>
      </c>
      <c r="AT140" s="154" t="s">
        <v>159</v>
      </c>
      <c r="AU140" s="154" t="s">
        <v>76</v>
      </c>
      <c r="AY140" s="14" t="s">
        <v>157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164</v>
      </c>
      <c r="BK140" s="155">
        <f t="shared" si="9"/>
        <v>0</v>
      </c>
      <c r="BL140" s="14" t="s">
        <v>163</v>
      </c>
      <c r="BM140" s="154" t="s">
        <v>354</v>
      </c>
    </row>
    <row r="141" spans="1:65" s="2" customFormat="1" ht="16.5" customHeight="1">
      <c r="A141" s="29"/>
      <c r="B141" s="141"/>
      <c r="C141" s="142" t="s">
        <v>254</v>
      </c>
      <c r="D141" s="142" t="s">
        <v>159</v>
      </c>
      <c r="E141" s="143" t="s">
        <v>2549</v>
      </c>
      <c r="F141" s="144" t="s">
        <v>2550</v>
      </c>
      <c r="G141" s="145" t="s">
        <v>168</v>
      </c>
      <c r="H141" s="146">
        <v>80</v>
      </c>
      <c r="I141" s="147"/>
      <c r="J141" s="148">
        <f t="shared" si="0"/>
        <v>0</v>
      </c>
      <c r="K141" s="149"/>
      <c r="L141" s="30"/>
      <c r="M141" s="150" t="s">
        <v>1</v>
      </c>
      <c r="N141" s="151" t="s">
        <v>42</v>
      </c>
      <c r="O141" s="55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163</v>
      </c>
      <c r="AT141" s="154" t="s">
        <v>159</v>
      </c>
      <c r="AU141" s="154" t="s">
        <v>76</v>
      </c>
      <c r="AY141" s="14" t="s">
        <v>157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164</v>
      </c>
      <c r="BK141" s="155">
        <f t="shared" si="9"/>
        <v>0</v>
      </c>
      <c r="BL141" s="14" t="s">
        <v>163</v>
      </c>
      <c r="BM141" s="154" t="s">
        <v>365</v>
      </c>
    </row>
    <row r="142" spans="1:65" s="2" customFormat="1" ht="16.5" customHeight="1">
      <c r="A142" s="29"/>
      <c r="B142" s="141"/>
      <c r="C142" s="142" t="s">
        <v>258</v>
      </c>
      <c r="D142" s="142" t="s">
        <v>159</v>
      </c>
      <c r="E142" s="143" t="s">
        <v>2551</v>
      </c>
      <c r="F142" s="144" t="s">
        <v>2552</v>
      </c>
      <c r="G142" s="145" t="s">
        <v>168</v>
      </c>
      <c r="H142" s="146">
        <v>20</v>
      </c>
      <c r="I142" s="147"/>
      <c r="J142" s="148">
        <f t="shared" si="0"/>
        <v>0</v>
      </c>
      <c r="K142" s="149"/>
      <c r="L142" s="30"/>
      <c r="M142" s="150" t="s">
        <v>1</v>
      </c>
      <c r="N142" s="151" t="s">
        <v>42</v>
      </c>
      <c r="O142" s="55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163</v>
      </c>
      <c r="AT142" s="154" t="s">
        <v>159</v>
      </c>
      <c r="AU142" s="154" t="s">
        <v>76</v>
      </c>
      <c r="AY142" s="14" t="s">
        <v>157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164</v>
      </c>
      <c r="BK142" s="155">
        <f t="shared" si="9"/>
        <v>0</v>
      </c>
      <c r="BL142" s="14" t="s">
        <v>163</v>
      </c>
      <c r="BM142" s="154" t="s">
        <v>375</v>
      </c>
    </row>
    <row r="143" spans="1:65" s="2" customFormat="1" ht="16.5" customHeight="1">
      <c r="A143" s="29"/>
      <c r="B143" s="141"/>
      <c r="C143" s="142" t="s">
        <v>262</v>
      </c>
      <c r="D143" s="142" t="s">
        <v>159</v>
      </c>
      <c r="E143" s="143" t="s">
        <v>2553</v>
      </c>
      <c r="F143" s="144" t="s">
        <v>2554</v>
      </c>
      <c r="G143" s="145" t="s">
        <v>168</v>
      </c>
      <c r="H143" s="146">
        <v>20</v>
      </c>
      <c r="I143" s="147"/>
      <c r="J143" s="148">
        <f t="shared" si="0"/>
        <v>0</v>
      </c>
      <c r="K143" s="149"/>
      <c r="L143" s="30"/>
      <c r="M143" s="150" t="s">
        <v>1</v>
      </c>
      <c r="N143" s="151" t="s">
        <v>42</v>
      </c>
      <c r="O143" s="55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163</v>
      </c>
      <c r="AT143" s="154" t="s">
        <v>159</v>
      </c>
      <c r="AU143" s="154" t="s">
        <v>76</v>
      </c>
      <c r="AY143" s="14" t="s">
        <v>157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164</v>
      </c>
      <c r="BK143" s="155">
        <f t="shared" si="9"/>
        <v>0</v>
      </c>
      <c r="BL143" s="14" t="s">
        <v>163</v>
      </c>
      <c r="BM143" s="154" t="s">
        <v>385</v>
      </c>
    </row>
    <row r="144" spans="1:65" s="2" customFormat="1" ht="16.5" customHeight="1">
      <c r="A144" s="29"/>
      <c r="B144" s="141"/>
      <c r="C144" s="142" t="s">
        <v>266</v>
      </c>
      <c r="D144" s="142" t="s">
        <v>159</v>
      </c>
      <c r="E144" s="143" t="s">
        <v>2555</v>
      </c>
      <c r="F144" s="144" t="s">
        <v>2556</v>
      </c>
      <c r="G144" s="145" t="s">
        <v>168</v>
      </c>
      <c r="H144" s="146">
        <v>4</v>
      </c>
      <c r="I144" s="147"/>
      <c r="J144" s="148">
        <f t="shared" si="0"/>
        <v>0</v>
      </c>
      <c r="K144" s="149"/>
      <c r="L144" s="30"/>
      <c r="M144" s="150" t="s">
        <v>1</v>
      </c>
      <c r="N144" s="151" t="s">
        <v>42</v>
      </c>
      <c r="O144" s="55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163</v>
      </c>
      <c r="AT144" s="154" t="s">
        <v>159</v>
      </c>
      <c r="AU144" s="154" t="s">
        <v>76</v>
      </c>
      <c r="AY144" s="14" t="s">
        <v>157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164</v>
      </c>
      <c r="BK144" s="155">
        <f t="shared" si="9"/>
        <v>0</v>
      </c>
      <c r="BL144" s="14" t="s">
        <v>163</v>
      </c>
      <c r="BM144" s="154" t="s">
        <v>393</v>
      </c>
    </row>
    <row r="145" spans="1:65" s="2" customFormat="1" ht="21.75" customHeight="1">
      <c r="A145" s="29"/>
      <c r="B145" s="141"/>
      <c r="C145" s="142" t="s">
        <v>270</v>
      </c>
      <c r="D145" s="142" t="s">
        <v>159</v>
      </c>
      <c r="E145" s="143" t="s">
        <v>2557</v>
      </c>
      <c r="F145" s="144" t="s">
        <v>2558</v>
      </c>
      <c r="G145" s="145" t="s">
        <v>306</v>
      </c>
      <c r="H145" s="146">
        <v>110</v>
      </c>
      <c r="I145" s="147"/>
      <c r="J145" s="148">
        <f t="shared" si="0"/>
        <v>0</v>
      </c>
      <c r="K145" s="149"/>
      <c r="L145" s="30"/>
      <c r="M145" s="150" t="s">
        <v>1</v>
      </c>
      <c r="N145" s="151" t="s">
        <v>42</v>
      </c>
      <c r="O145" s="55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163</v>
      </c>
      <c r="AT145" s="154" t="s">
        <v>159</v>
      </c>
      <c r="AU145" s="154" t="s">
        <v>76</v>
      </c>
      <c r="AY145" s="14" t="s">
        <v>157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164</v>
      </c>
      <c r="BK145" s="155">
        <f t="shared" si="9"/>
        <v>0</v>
      </c>
      <c r="BL145" s="14" t="s">
        <v>163</v>
      </c>
      <c r="BM145" s="154" t="s">
        <v>401</v>
      </c>
    </row>
    <row r="146" spans="1:65" s="2" customFormat="1" ht="16.5" customHeight="1">
      <c r="A146" s="29"/>
      <c r="B146" s="141"/>
      <c r="C146" s="142" t="s">
        <v>274</v>
      </c>
      <c r="D146" s="142" t="s">
        <v>159</v>
      </c>
      <c r="E146" s="143" t="s">
        <v>2559</v>
      </c>
      <c r="F146" s="144" t="s">
        <v>2560</v>
      </c>
      <c r="G146" s="145" t="s">
        <v>306</v>
      </c>
      <c r="H146" s="146">
        <v>360</v>
      </c>
      <c r="I146" s="147"/>
      <c r="J146" s="148">
        <f t="shared" si="0"/>
        <v>0</v>
      </c>
      <c r="K146" s="149"/>
      <c r="L146" s="30"/>
      <c r="M146" s="150" t="s">
        <v>1</v>
      </c>
      <c r="N146" s="151" t="s">
        <v>42</v>
      </c>
      <c r="O146" s="55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163</v>
      </c>
      <c r="AT146" s="154" t="s">
        <v>159</v>
      </c>
      <c r="AU146" s="154" t="s">
        <v>76</v>
      </c>
      <c r="AY146" s="14" t="s">
        <v>157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164</v>
      </c>
      <c r="BK146" s="155">
        <f t="shared" si="9"/>
        <v>0</v>
      </c>
      <c r="BL146" s="14" t="s">
        <v>163</v>
      </c>
      <c r="BM146" s="154" t="s">
        <v>409</v>
      </c>
    </row>
    <row r="147" spans="1:65" s="2" customFormat="1" ht="16.5" customHeight="1">
      <c r="A147" s="29"/>
      <c r="B147" s="141"/>
      <c r="C147" s="142" t="s">
        <v>278</v>
      </c>
      <c r="D147" s="142" t="s">
        <v>159</v>
      </c>
      <c r="E147" s="143" t="s">
        <v>2561</v>
      </c>
      <c r="F147" s="144" t="s">
        <v>2562</v>
      </c>
      <c r="G147" s="145" t="s">
        <v>306</v>
      </c>
      <c r="H147" s="146">
        <v>110</v>
      </c>
      <c r="I147" s="147"/>
      <c r="J147" s="148">
        <f t="shared" si="0"/>
        <v>0</v>
      </c>
      <c r="K147" s="149"/>
      <c r="L147" s="30"/>
      <c r="M147" s="150" t="s">
        <v>1</v>
      </c>
      <c r="N147" s="151" t="s">
        <v>42</v>
      </c>
      <c r="O147" s="55"/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163</v>
      </c>
      <c r="AT147" s="154" t="s">
        <v>159</v>
      </c>
      <c r="AU147" s="154" t="s">
        <v>76</v>
      </c>
      <c r="AY147" s="14" t="s">
        <v>157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164</v>
      </c>
      <c r="BK147" s="155">
        <f t="shared" si="9"/>
        <v>0</v>
      </c>
      <c r="BL147" s="14" t="s">
        <v>163</v>
      </c>
      <c r="BM147" s="154" t="s">
        <v>419</v>
      </c>
    </row>
    <row r="148" spans="1:65" s="2" customFormat="1" ht="16.5" customHeight="1">
      <c r="A148" s="29"/>
      <c r="B148" s="141"/>
      <c r="C148" s="142" t="s">
        <v>282</v>
      </c>
      <c r="D148" s="142" t="s">
        <v>159</v>
      </c>
      <c r="E148" s="143" t="s">
        <v>2563</v>
      </c>
      <c r="F148" s="144" t="s">
        <v>2564</v>
      </c>
      <c r="G148" s="145" t="s">
        <v>306</v>
      </c>
      <c r="H148" s="146">
        <v>65</v>
      </c>
      <c r="I148" s="147"/>
      <c r="J148" s="148">
        <f t="shared" si="0"/>
        <v>0</v>
      </c>
      <c r="K148" s="149"/>
      <c r="L148" s="30"/>
      <c r="M148" s="150" t="s">
        <v>1</v>
      </c>
      <c r="N148" s="151" t="s">
        <v>42</v>
      </c>
      <c r="O148" s="55"/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163</v>
      </c>
      <c r="AT148" s="154" t="s">
        <v>159</v>
      </c>
      <c r="AU148" s="154" t="s">
        <v>76</v>
      </c>
      <c r="AY148" s="14" t="s">
        <v>157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164</v>
      </c>
      <c r="BK148" s="155">
        <f t="shared" si="9"/>
        <v>0</v>
      </c>
      <c r="BL148" s="14" t="s">
        <v>163</v>
      </c>
      <c r="BM148" s="154" t="s">
        <v>429</v>
      </c>
    </row>
    <row r="149" spans="1:65" s="2" customFormat="1" ht="16.5" customHeight="1">
      <c r="A149" s="29"/>
      <c r="B149" s="141"/>
      <c r="C149" s="142" t="s">
        <v>286</v>
      </c>
      <c r="D149" s="142" t="s">
        <v>159</v>
      </c>
      <c r="E149" s="143" t="s">
        <v>2565</v>
      </c>
      <c r="F149" s="144" t="s">
        <v>2566</v>
      </c>
      <c r="G149" s="145" t="s">
        <v>306</v>
      </c>
      <c r="H149" s="146">
        <v>16</v>
      </c>
      <c r="I149" s="147"/>
      <c r="J149" s="148">
        <f t="shared" si="0"/>
        <v>0</v>
      </c>
      <c r="K149" s="149"/>
      <c r="L149" s="30"/>
      <c r="M149" s="150" t="s">
        <v>1</v>
      </c>
      <c r="N149" s="151" t="s">
        <v>42</v>
      </c>
      <c r="O149" s="55"/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163</v>
      </c>
      <c r="AT149" s="154" t="s">
        <v>159</v>
      </c>
      <c r="AU149" s="154" t="s">
        <v>76</v>
      </c>
      <c r="AY149" s="14" t="s">
        <v>157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164</v>
      </c>
      <c r="BK149" s="155">
        <f t="shared" si="9"/>
        <v>0</v>
      </c>
      <c r="BL149" s="14" t="s">
        <v>163</v>
      </c>
      <c r="BM149" s="154" t="s">
        <v>437</v>
      </c>
    </row>
    <row r="150" spans="1:65" s="2" customFormat="1" ht="16.5" customHeight="1">
      <c r="A150" s="29"/>
      <c r="B150" s="141"/>
      <c r="C150" s="142" t="s">
        <v>291</v>
      </c>
      <c r="D150" s="142" t="s">
        <v>159</v>
      </c>
      <c r="E150" s="143" t="s">
        <v>2567</v>
      </c>
      <c r="F150" s="144" t="s">
        <v>2568</v>
      </c>
      <c r="G150" s="145" t="s">
        <v>306</v>
      </c>
      <c r="H150" s="146">
        <v>54</v>
      </c>
      <c r="I150" s="147"/>
      <c r="J150" s="148">
        <f aca="true" t="shared" si="10" ref="J150:J181">ROUND(I150*H150,2)</f>
        <v>0</v>
      </c>
      <c r="K150" s="149"/>
      <c r="L150" s="30"/>
      <c r="M150" s="150" t="s">
        <v>1</v>
      </c>
      <c r="N150" s="151" t="s">
        <v>42</v>
      </c>
      <c r="O150" s="55"/>
      <c r="P150" s="152">
        <f aca="true" t="shared" si="11" ref="P150:P181">O150*H150</f>
        <v>0</v>
      </c>
      <c r="Q150" s="152">
        <v>0</v>
      </c>
      <c r="R150" s="152">
        <f aca="true" t="shared" si="12" ref="R150:R181">Q150*H150</f>
        <v>0</v>
      </c>
      <c r="S150" s="152">
        <v>0</v>
      </c>
      <c r="T150" s="153">
        <f aca="true" t="shared" si="13" ref="T150:T181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163</v>
      </c>
      <c r="AT150" s="154" t="s">
        <v>159</v>
      </c>
      <c r="AU150" s="154" t="s">
        <v>76</v>
      </c>
      <c r="AY150" s="14" t="s">
        <v>157</v>
      </c>
      <c r="BE150" s="155">
        <f aca="true" t="shared" si="14" ref="BE150:BE181">IF(N150="základní",J150,0)</f>
        <v>0</v>
      </c>
      <c r="BF150" s="155">
        <f aca="true" t="shared" si="15" ref="BF150:BF181">IF(N150="snížená",J150,0)</f>
        <v>0</v>
      </c>
      <c r="BG150" s="155">
        <f aca="true" t="shared" si="16" ref="BG150:BG181">IF(N150="zákl. přenesená",J150,0)</f>
        <v>0</v>
      </c>
      <c r="BH150" s="155">
        <f aca="true" t="shared" si="17" ref="BH150:BH181">IF(N150="sníž. přenesená",J150,0)</f>
        <v>0</v>
      </c>
      <c r="BI150" s="155">
        <f aca="true" t="shared" si="18" ref="BI150:BI181">IF(N150="nulová",J150,0)</f>
        <v>0</v>
      </c>
      <c r="BJ150" s="14" t="s">
        <v>164</v>
      </c>
      <c r="BK150" s="155">
        <f aca="true" t="shared" si="19" ref="BK150:BK181">ROUND(I150*H150,2)</f>
        <v>0</v>
      </c>
      <c r="BL150" s="14" t="s">
        <v>163</v>
      </c>
      <c r="BM150" s="154" t="s">
        <v>445</v>
      </c>
    </row>
    <row r="151" spans="1:65" s="2" customFormat="1" ht="16.5" customHeight="1">
      <c r="A151" s="29"/>
      <c r="B151" s="141"/>
      <c r="C151" s="142" t="s">
        <v>295</v>
      </c>
      <c r="D151" s="142" t="s">
        <v>159</v>
      </c>
      <c r="E151" s="143" t="s">
        <v>2569</v>
      </c>
      <c r="F151" s="144" t="s">
        <v>2570</v>
      </c>
      <c r="G151" s="145" t="s">
        <v>306</v>
      </c>
      <c r="H151" s="146">
        <v>2</v>
      </c>
      <c r="I151" s="147"/>
      <c r="J151" s="148">
        <f t="shared" si="10"/>
        <v>0</v>
      </c>
      <c r="K151" s="149"/>
      <c r="L151" s="30"/>
      <c r="M151" s="150" t="s">
        <v>1</v>
      </c>
      <c r="N151" s="151" t="s">
        <v>42</v>
      </c>
      <c r="O151" s="55"/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3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163</v>
      </c>
      <c r="AT151" s="154" t="s">
        <v>159</v>
      </c>
      <c r="AU151" s="154" t="s">
        <v>76</v>
      </c>
      <c r="AY151" s="14" t="s">
        <v>157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164</v>
      </c>
      <c r="BK151" s="155">
        <f t="shared" si="19"/>
        <v>0</v>
      </c>
      <c r="BL151" s="14" t="s">
        <v>163</v>
      </c>
      <c r="BM151" s="154" t="s">
        <v>453</v>
      </c>
    </row>
    <row r="152" spans="1:65" s="2" customFormat="1" ht="16.5" customHeight="1">
      <c r="A152" s="29"/>
      <c r="B152" s="141"/>
      <c r="C152" s="142" t="s">
        <v>299</v>
      </c>
      <c r="D152" s="142" t="s">
        <v>159</v>
      </c>
      <c r="E152" s="143" t="s">
        <v>2571</v>
      </c>
      <c r="F152" s="144" t="s">
        <v>2572</v>
      </c>
      <c r="G152" s="145" t="s">
        <v>306</v>
      </c>
      <c r="H152" s="146">
        <v>78</v>
      </c>
      <c r="I152" s="147"/>
      <c r="J152" s="148">
        <f t="shared" si="10"/>
        <v>0</v>
      </c>
      <c r="K152" s="149"/>
      <c r="L152" s="30"/>
      <c r="M152" s="150" t="s">
        <v>1</v>
      </c>
      <c r="N152" s="151" t="s">
        <v>42</v>
      </c>
      <c r="O152" s="55"/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53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163</v>
      </c>
      <c r="AT152" s="154" t="s">
        <v>159</v>
      </c>
      <c r="AU152" s="154" t="s">
        <v>76</v>
      </c>
      <c r="AY152" s="14" t="s">
        <v>157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164</v>
      </c>
      <c r="BK152" s="155">
        <f t="shared" si="19"/>
        <v>0</v>
      </c>
      <c r="BL152" s="14" t="s">
        <v>163</v>
      </c>
      <c r="BM152" s="154" t="s">
        <v>461</v>
      </c>
    </row>
    <row r="153" spans="1:65" s="2" customFormat="1" ht="16.5" customHeight="1">
      <c r="A153" s="29"/>
      <c r="B153" s="141"/>
      <c r="C153" s="142" t="s">
        <v>303</v>
      </c>
      <c r="D153" s="142" t="s">
        <v>159</v>
      </c>
      <c r="E153" s="143" t="s">
        <v>2573</v>
      </c>
      <c r="F153" s="144" t="s">
        <v>2574</v>
      </c>
      <c r="G153" s="145" t="s">
        <v>306</v>
      </c>
      <c r="H153" s="146">
        <v>2</v>
      </c>
      <c r="I153" s="147"/>
      <c r="J153" s="148">
        <f t="shared" si="10"/>
        <v>0</v>
      </c>
      <c r="K153" s="149"/>
      <c r="L153" s="30"/>
      <c r="M153" s="150" t="s">
        <v>1</v>
      </c>
      <c r="N153" s="151" t="s">
        <v>42</v>
      </c>
      <c r="O153" s="55"/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53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163</v>
      </c>
      <c r="AT153" s="154" t="s">
        <v>159</v>
      </c>
      <c r="AU153" s="154" t="s">
        <v>76</v>
      </c>
      <c r="AY153" s="14" t="s">
        <v>157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164</v>
      </c>
      <c r="BK153" s="155">
        <f t="shared" si="19"/>
        <v>0</v>
      </c>
      <c r="BL153" s="14" t="s">
        <v>163</v>
      </c>
      <c r="BM153" s="154" t="s">
        <v>471</v>
      </c>
    </row>
    <row r="154" spans="1:65" s="2" customFormat="1" ht="16.5" customHeight="1">
      <c r="A154" s="29"/>
      <c r="B154" s="141"/>
      <c r="C154" s="142" t="s">
        <v>310</v>
      </c>
      <c r="D154" s="142" t="s">
        <v>159</v>
      </c>
      <c r="E154" s="143" t="s">
        <v>2575</v>
      </c>
      <c r="F154" s="144" t="s">
        <v>2576</v>
      </c>
      <c r="G154" s="145" t="s">
        <v>306</v>
      </c>
      <c r="H154" s="146">
        <v>1</v>
      </c>
      <c r="I154" s="147"/>
      <c r="J154" s="148">
        <f t="shared" si="10"/>
        <v>0</v>
      </c>
      <c r="K154" s="149"/>
      <c r="L154" s="30"/>
      <c r="M154" s="150" t="s">
        <v>1</v>
      </c>
      <c r="N154" s="151" t="s">
        <v>42</v>
      </c>
      <c r="O154" s="55"/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163</v>
      </c>
      <c r="AT154" s="154" t="s">
        <v>159</v>
      </c>
      <c r="AU154" s="154" t="s">
        <v>76</v>
      </c>
      <c r="AY154" s="14" t="s">
        <v>157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164</v>
      </c>
      <c r="BK154" s="155">
        <f t="shared" si="19"/>
        <v>0</v>
      </c>
      <c r="BL154" s="14" t="s">
        <v>163</v>
      </c>
      <c r="BM154" s="154" t="s">
        <v>479</v>
      </c>
    </row>
    <row r="155" spans="1:65" s="2" customFormat="1" ht="16.5" customHeight="1">
      <c r="A155" s="29"/>
      <c r="B155" s="141"/>
      <c r="C155" s="142" t="s">
        <v>314</v>
      </c>
      <c r="D155" s="142" t="s">
        <v>159</v>
      </c>
      <c r="E155" s="143" t="s">
        <v>2577</v>
      </c>
      <c r="F155" s="144" t="s">
        <v>2578</v>
      </c>
      <c r="G155" s="145" t="s">
        <v>306</v>
      </c>
      <c r="H155" s="146">
        <v>20</v>
      </c>
      <c r="I155" s="147"/>
      <c r="J155" s="148">
        <f t="shared" si="10"/>
        <v>0</v>
      </c>
      <c r="K155" s="149"/>
      <c r="L155" s="30"/>
      <c r="M155" s="150" t="s">
        <v>1</v>
      </c>
      <c r="N155" s="151" t="s">
        <v>42</v>
      </c>
      <c r="O155" s="55"/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163</v>
      </c>
      <c r="AT155" s="154" t="s">
        <v>159</v>
      </c>
      <c r="AU155" s="154" t="s">
        <v>76</v>
      </c>
      <c r="AY155" s="14" t="s">
        <v>157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164</v>
      </c>
      <c r="BK155" s="155">
        <f t="shared" si="19"/>
        <v>0</v>
      </c>
      <c r="BL155" s="14" t="s">
        <v>163</v>
      </c>
      <c r="BM155" s="154" t="s">
        <v>489</v>
      </c>
    </row>
    <row r="156" spans="1:65" s="2" customFormat="1" ht="16.5" customHeight="1">
      <c r="A156" s="29"/>
      <c r="B156" s="141"/>
      <c r="C156" s="142" t="s">
        <v>318</v>
      </c>
      <c r="D156" s="142" t="s">
        <v>159</v>
      </c>
      <c r="E156" s="143" t="s">
        <v>2579</v>
      </c>
      <c r="F156" s="144" t="s">
        <v>2580</v>
      </c>
      <c r="G156" s="145" t="s">
        <v>306</v>
      </c>
      <c r="H156" s="146">
        <v>1</v>
      </c>
      <c r="I156" s="147"/>
      <c r="J156" s="148">
        <f t="shared" si="10"/>
        <v>0</v>
      </c>
      <c r="K156" s="149"/>
      <c r="L156" s="30"/>
      <c r="M156" s="150" t="s">
        <v>1</v>
      </c>
      <c r="N156" s="151" t="s">
        <v>42</v>
      </c>
      <c r="O156" s="55"/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163</v>
      </c>
      <c r="AT156" s="154" t="s">
        <v>159</v>
      </c>
      <c r="AU156" s="154" t="s">
        <v>76</v>
      </c>
      <c r="AY156" s="14" t="s">
        <v>157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164</v>
      </c>
      <c r="BK156" s="155">
        <f t="shared" si="19"/>
        <v>0</v>
      </c>
      <c r="BL156" s="14" t="s">
        <v>163</v>
      </c>
      <c r="BM156" s="154" t="s">
        <v>499</v>
      </c>
    </row>
    <row r="157" spans="1:65" s="2" customFormat="1" ht="16.5" customHeight="1">
      <c r="A157" s="29"/>
      <c r="B157" s="141"/>
      <c r="C157" s="142" t="s">
        <v>322</v>
      </c>
      <c r="D157" s="142" t="s">
        <v>159</v>
      </c>
      <c r="E157" s="143" t="s">
        <v>2581</v>
      </c>
      <c r="F157" s="144" t="s">
        <v>2582</v>
      </c>
      <c r="G157" s="145" t="s">
        <v>306</v>
      </c>
      <c r="H157" s="146">
        <v>1</v>
      </c>
      <c r="I157" s="147"/>
      <c r="J157" s="148">
        <f t="shared" si="10"/>
        <v>0</v>
      </c>
      <c r="K157" s="149"/>
      <c r="L157" s="30"/>
      <c r="M157" s="150" t="s">
        <v>1</v>
      </c>
      <c r="N157" s="151" t="s">
        <v>42</v>
      </c>
      <c r="O157" s="55"/>
      <c r="P157" s="152">
        <f t="shared" si="11"/>
        <v>0</v>
      </c>
      <c r="Q157" s="152">
        <v>0</v>
      </c>
      <c r="R157" s="152">
        <f t="shared" si="12"/>
        <v>0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163</v>
      </c>
      <c r="AT157" s="154" t="s">
        <v>159</v>
      </c>
      <c r="AU157" s="154" t="s">
        <v>76</v>
      </c>
      <c r="AY157" s="14" t="s">
        <v>157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164</v>
      </c>
      <c r="BK157" s="155">
        <f t="shared" si="19"/>
        <v>0</v>
      </c>
      <c r="BL157" s="14" t="s">
        <v>163</v>
      </c>
      <c r="BM157" s="154" t="s">
        <v>510</v>
      </c>
    </row>
    <row r="158" spans="1:65" s="2" customFormat="1" ht="16.5" customHeight="1">
      <c r="A158" s="29"/>
      <c r="B158" s="141"/>
      <c r="C158" s="142" t="s">
        <v>328</v>
      </c>
      <c r="D158" s="142" t="s">
        <v>159</v>
      </c>
      <c r="E158" s="143" t="s">
        <v>2583</v>
      </c>
      <c r="F158" s="144" t="s">
        <v>2584</v>
      </c>
      <c r="G158" s="145" t="s">
        <v>306</v>
      </c>
      <c r="H158" s="146">
        <v>1</v>
      </c>
      <c r="I158" s="147"/>
      <c r="J158" s="148">
        <f t="shared" si="10"/>
        <v>0</v>
      </c>
      <c r="K158" s="149"/>
      <c r="L158" s="30"/>
      <c r="M158" s="150" t="s">
        <v>1</v>
      </c>
      <c r="N158" s="151" t="s">
        <v>42</v>
      </c>
      <c r="O158" s="55"/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163</v>
      </c>
      <c r="AT158" s="154" t="s">
        <v>159</v>
      </c>
      <c r="AU158" s="154" t="s">
        <v>76</v>
      </c>
      <c r="AY158" s="14" t="s">
        <v>157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164</v>
      </c>
      <c r="BK158" s="155">
        <f t="shared" si="19"/>
        <v>0</v>
      </c>
      <c r="BL158" s="14" t="s">
        <v>163</v>
      </c>
      <c r="BM158" s="154" t="s">
        <v>775</v>
      </c>
    </row>
    <row r="159" spans="1:65" s="2" customFormat="1" ht="16.5" customHeight="1">
      <c r="A159" s="29"/>
      <c r="B159" s="141"/>
      <c r="C159" s="142" t="s">
        <v>336</v>
      </c>
      <c r="D159" s="142" t="s">
        <v>159</v>
      </c>
      <c r="E159" s="143" t="s">
        <v>2585</v>
      </c>
      <c r="F159" s="144" t="s">
        <v>2586</v>
      </c>
      <c r="G159" s="145" t="s">
        <v>306</v>
      </c>
      <c r="H159" s="146">
        <v>196</v>
      </c>
      <c r="I159" s="147"/>
      <c r="J159" s="148">
        <f t="shared" si="10"/>
        <v>0</v>
      </c>
      <c r="K159" s="149"/>
      <c r="L159" s="30"/>
      <c r="M159" s="150" t="s">
        <v>1</v>
      </c>
      <c r="N159" s="151" t="s">
        <v>42</v>
      </c>
      <c r="O159" s="55"/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163</v>
      </c>
      <c r="AT159" s="154" t="s">
        <v>159</v>
      </c>
      <c r="AU159" s="154" t="s">
        <v>76</v>
      </c>
      <c r="AY159" s="14" t="s">
        <v>157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164</v>
      </c>
      <c r="BK159" s="155">
        <f t="shared" si="19"/>
        <v>0</v>
      </c>
      <c r="BL159" s="14" t="s">
        <v>163</v>
      </c>
      <c r="BM159" s="154" t="s">
        <v>783</v>
      </c>
    </row>
    <row r="160" spans="1:65" s="2" customFormat="1" ht="21.75" customHeight="1">
      <c r="A160" s="29"/>
      <c r="B160" s="141"/>
      <c r="C160" s="142" t="s">
        <v>340</v>
      </c>
      <c r="D160" s="142" t="s">
        <v>159</v>
      </c>
      <c r="E160" s="143" t="s">
        <v>2587</v>
      </c>
      <c r="F160" s="144" t="s">
        <v>2588</v>
      </c>
      <c r="G160" s="145" t="s">
        <v>306</v>
      </c>
      <c r="H160" s="146">
        <v>44</v>
      </c>
      <c r="I160" s="147"/>
      <c r="J160" s="148">
        <f t="shared" si="10"/>
        <v>0</v>
      </c>
      <c r="K160" s="149"/>
      <c r="L160" s="30"/>
      <c r="M160" s="150" t="s">
        <v>1</v>
      </c>
      <c r="N160" s="151" t="s">
        <v>42</v>
      </c>
      <c r="O160" s="55"/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163</v>
      </c>
      <c r="AT160" s="154" t="s">
        <v>159</v>
      </c>
      <c r="AU160" s="154" t="s">
        <v>76</v>
      </c>
      <c r="AY160" s="14" t="s">
        <v>157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164</v>
      </c>
      <c r="BK160" s="155">
        <f t="shared" si="19"/>
        <v>0</v>
      </c>
      <c r="BL160" s="14" t="s">
        <v>163</v>
      </c>
      <c r="BM160" s="154" t="s">
        <v>789</v>
      </c>
    </row>
    <row r="161" spans="1:65" s="2" customFormat="1" ht="16.5" customHeight="1">
      <c r="A161" s="29"/>
      <c r="B161" s="141"/>
      <c r="C161" s="142" t="s">
        <v>346</v>
      </c>
      <c r="D161" s="142" t="s">
        <v>159</v>
      </c>
      <c r="E161" s="143" t="s">
        <v>2589</v>
      </c>
      <c r="F161" s="144" t="s">
        <v>2590</v>
      </c>
      <c r="G161" s="145" t="s">
        <v>306</v>
      </c>
      <c r="H161" s="146">
        <v>33</v>
      </c>
      <c r="I161" s="147"/>
      <c r="J161" s="148">
        <f t="shared" si="10"/>
        <v>0</v>
      </c>
      <c r="K161" s="149"/>
      <c r="L161" s="30"/>
      <c r="M161" s="150" t="s">
        <v>1</v>
      </c>
      <c r="N161" s="151" t="s">
        <v>42</v>
      </c>
      <c r="O161" s="55"/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163</v>
      </c>
      <c r="AT161" s="154" t="s">
        <v>159</v>
      </c>
      <c r="AU161" s="154" t="s">
        <v>76</v>
      </c>
      <c r="AY161" s="14" t="s">
        <v>157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164</v>
      </c>
      <c r="BK161" s="155">
        <f t="shared" si="19"/>
        <v>0</v>
      </c>
      <c r="BL161" s="14" t="s">
        <v>163</v>
      </c>
      <c r="BM161" s="154" t="s">
        <v>798</v>
      </c>
    </row>
    <row r="162" spans="1:65" s="2" customFormat="1" ht="16.5" customHeight="1">
      <c r="A162" s="29"/>
      <c r="B162" s="141"/>
      <c r="C162" s="142" t="s">
        <v>350</v>
      </c>
      <c r="D162" s="142" t="s">
        <v>159</v>
      </c>
      <c r="E162" s="143" t="s">
        <v>2591</v>
      </c>
      <c r="F162" s="144" t="s">
        <v>2592</v>
      </c>
      <c r="G162" s="145" t="s">
        <v>306</v>
      </c>
      <c r="H162" s="146">
        <v>1</v>
      </c>
      <c r="I162" s="147"/>
      <c r="J162" s="148">
        <f t="shared" si="10"/>
        <v>0</v>
      </c>
      <c r="K162" s="149"/>
      <c r="L162" s="30"/>
      <c r="M162" s="150" t="s">
        <v>1</v>
      </c>
      <c r="N162" s="151" t="s">
        <v>42</v>
      </c>
      <c r="O162" s="55"/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163</v>
      </c>
      <c r="AT162" s="154" t="s">
        <v>159</v>
      </c>
      <c r="AU162" s="154" t="s">
        <v>76</v>
      </c>
      <c r="AY162" s="14" t="s">
        <v>157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164</v>
      </c>
      <c r="BK162" s="155">
        <f t="shared" si="19"/>
        <v>0</v>
      </c>
      <c r="BL162" s="14" t="s">
        <v>163</v>
      </c>
      <c r="BM162" s="154" t="s">
        <v>806</v>
      </c>
    </row>
    <row r="163" spans="1:65" s="2" customFormat="1" ht="16.5" customHeight="1">
      <c r="A163" s="29"/>
      <c r="B163" s="141"/>
      <c r="C163" s="142" t="s">
        <v>354</v>
      </c>
      <c r="D163" s="142" t="s">
        <v>159</v>
      </c>
      <c r="E163" s="143" t="s">
        <v>2593</v>
      </c>
      <c r="F163" s="144" t="s">
        <v>2594</v>
      </c>
      <c r="G163" s="145" t="s">
        <v>306</v>
      </c>
      <c r="H163" s="146">
        <v>48</v>
      </c>
      <c r="I163" s="147"/>
      <c r="J163" s="148">
        <f t="shared" si="10"/>
        <v>0</v>
      </c>
      <c r="K163" s="149"/>
      <c r="L163" s="30"/>
      <c r="M163" s="150" t="s">
        <v>1</v>
      </c>
      <c r="N163" s="151" t="s">
        <v>42</v>
      </c>
      <c r="O163" s="55"/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163</v>
      </c>
      <c r="AT163" s="154" t="s">
        <v>159</v>
      </c>
      <c r="AU163" s="154" t="s">
        <v>76</v>
      </c>
      <c r="AY163" s="14" t="s">
        <v>157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164</v>
      </c>
      <c r="BK163" s="155">
        <f t="shared" si="19"/>
        <v>0</v>
      </c>
      <c r="BL163" s="14" t="s">
        <v>163</v>
      </c>
      <c r="BM163" s="154" t="s">
        <v>814</v>
      </c>
    </row>
    <row r="164" spans="1:65" s="2" customFormat="1" ht="16.5" customHeight="1">
      <c r="A164" s="29"/>
      <c r="B164" s="141"/>
      <c r="C164" s="142" t="s">
        <v>360</v>
      </c>
      <c r="D164" s="142" t="s">
        <v>159</v>
      </c>
      <c r="E164" s="143" t="s">
        <v>2595</v>
      </c>
      <c r="F164" s="144" t="s">
        <v>2596</v>
      </c>
      <c r="G164" s="145" t="s">
        <v>306</v>
      </c>
      <c r="H164" s="146">
        <v>1</v>
      </c>
      <c r="I164" s="147"/>
      <c r="J164" s="148">
        <f t="shared" si="10"/>
        <v>0</v>
      </c>
      <c r="K164" s="149"/>
      <c r="L164" s="30"/>
      <c r="M164" s="150" t="s">
        <v>1</v>
      </c>
      <c r="N164" s="151" t="s">
        <v>42</v>
      </c>
      <c r="O164" s="55"/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163</v>
      </c>
      <c r="AT164" s="154" t="s">
        <v>159</v>
      </c>
      <c r="AU164" s="154" t="s">
        <v>76</v>
      </c>
      <c r="AY164" s="14" t="s">
        <v>157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164</v>
      </c>
      <c r="BK164" s="155">
        <f t="shared" si="19"/>
        <v>0</v>
      </c>
      <c r="BL164" s="14" t="s">
        <v>163</v>
      </c>
      <c r="BM164" s="154" t="s">
        <v>822</v>
      </c>
    </row>
    <row r="165" spans="1:65" s="2" customFormat="1" ht="21.75" customHeight="1">
      <c r="A165" s="29"/>
      <c r="B165" s="141"/>
      <c r="C165" s="142" t="s">
        <v>365</v>
      </c>
      <c r="D165" s="142" t="s">
        <v>159</v>
      </c>
      <c r="E165" s="143" t="s">
        <v>2597</v>
      </c>
      <c r="F165" s="144" t="s">
        <v>2598</v>
      </c>
      <c r="G165" s="145" t="s">
        <v>306</v>
      </c>
      <c r="H165" s="146">
        <v>4</v>
      </c>
      <c r="I165" s="147"/>
      <c r="J165" s="148">
        <f t="shared" si="10"/>
        <v>0</v>
      </c>
      <c r="K165" s="149"/>
      <c r="L165" s="30"/>
      <c r="M165" s="150" t="s">
        <v>1</v>
      </c>
      <c r="N165" s="151" t="s">
        <v>42</v>
      </c>
      <c r="O165" s="55"/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163</v>
      </c>
      <c r="AT165" s="154" t="s">
        <v>159</v>
      </c>
      <c r="AU165" s="154" t="s">
        <v>76</v>
      </c>
      <c r="AY165" s="14" t="s">
        <v>157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164</v>
      </c>
      <c r="BK165" s="155">
        <f t="shared" si="19"/>
        <v>0</v>
      </c>
      <c r="BL165" s="14" t="s">
        <v>163</v>
      </c>
      <c r="BM165" s="154" t="s">
        <v>830</v>
      </c>
    </row>
    <row r="166" spans="1:65" s="2" customFormat="1" ht="21.75" customHeight="1">
      <c r="A166" s="29"/>
      <c r="B166" s="141"/>
      <c r="C166" s="142" t="s">
        <v>369</v>
      </c>
      <c r="D166" s="142" t="s">
        <v>159</v>
      </c>
      <c r="E166" s="143" t="s">
        <v>2599</v>
      </c>
      <c r="F166" s="144" t="s">
        <v>2600</v>
      </c>
      <c r="G166" s="145" t="s">
        <v>306</v>
      </c>
      <c r="H166" s="146">
        <v>6</v>
      </c>
      <c r="I166" s="147"/>
      <c r="J166" s="148">
        <f t="shared" si="10"/>
        <v>0</v>
      </c>
      <c r="K166" s="149"/>
      <c r="L166" s="30"/>
      <c r="M166" s="150" t="s">
        <v>1</v>
      </c>
      <c r="N166" s="151" t="s">
        <v>42</v>
      </c>
      <c r="O166" s="55"/>
      <c r="P166" s="152">
        <f t="shared" si="11"/>
        <v>0</v>
      </c>
      <c r="Q166" s="152">
        <v>0</v>
      </c>
      <c r="R166" s="152">
        <f t="shared" si="12"/>
        <v>0</v>
      </c>
      <c r="S166" s="152">
        <v>0</v>
      </c>
      <c r="T166" s="153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163</v>
      </c>
      <c r="AT166" s="154" t="s">
        <v>159</v>
      </c>
      <c r="AU166" s="154" t="s">
        <v>76</v>
      </c>
      <c r="AY166" s="14" t="s">
        <v>157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164</v>
      </c>
      <c r="BK166" s="155">
        <f t="shared" si="19"/>
        <v>0</v>
      </c>
      <c r="BL166" s="14" t="s">
        <v>163</v>
      </c>
      <c r="BM166" s="154" t="s">
        <v>838</v>
      </c>
    </row>
    <row r="167" spans="1:65" s="2" customFormat="1" ht="21.75" customHeight="1">
      <c r="A167" s="29"/>
      <c r="B167" s="141"/>
      <c r="C167" s="142" t="s">
        <v>375</v>
      </c>
      <c r="D167" s="142" t="s">
        <v>159</v>
      </c>
      <c r="E167" s="143" t="s">
        <v>2601</v>
      </c>
      <c r="F167" s="144" t="s">
        <v>2602</v>
      </c>
      <c r="G167" s="145" t="s">
        <v>306</v>
      </c>
      <c r="H167" s="146">
        <v>1</v>
      </c>
      <c r="I167" s="147"/>
      <c r="J167" s="148">
        <f t="shared" si="10"/>
        <v>0</v>
      </c>
      <c r="K167" s="149"/>
      <c r="L167" s="30"/>
      <c r="M167" s="150" t="s">
        <v>1</v>
      </c>
      <c r="N167" s="151" t="s">
        <v>42</v>
      </c>
      <c r="O167" s="55"/>
      <c r="P167" s="152">
        <f t="shared" si="11"/>
        <v>0</v>
      </c>
      <c r="Q167" s="152">
        <v>0</v>
      </c>
      <c r="R167" s="152">
        <f t="shared" si="12"/>
        <v>0</v>
      </c>
      <c r="S167" s="152">
        <v>0</v>
      </c>
      <c r="T167" s="153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163</v>
      </c>
      <c r="AT167" s="154" t="s">
        <v>159</v>
      </c>
      <c r="AU167" s="154" t="s">
        <v>76</v>
      </c>
      <c r="AY167" s="14" t="s">
        <v>157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164</v>
      </c>
      <c r="BK167" s="155">
        <f t="shared" si="19"/>
        <v>0</v>
      </c>
      <c r="BL167" s="14" t="s">
        <v>163</v>
      </c>
      <c r="BM167" s="154" t="s">
        <v>846</v>
      </c>
    </row>
    <row r="168" spans="1:65" s="2" customFormat="1" ht="16.5" customHeight="1">
      <c r="A168" s="29"/>
      <c r="B168" s="141"/>
      <c r="C168" s="142" t="s">
        <v>381</v>
      </c>
      <c r="D168" s="142" t="s">
        <v>159</v>
      </c>
      <c r="E168" s="143" t="s">
        <v>2603</v>
      </c>
      <c r="F168" s="144" t="s">
        <v>2604</v>
      </c>
      <c r="G168" s="145" t="s">
        <v>306</v>
      </c>
      <c r="H168" s="146">
        <v>23</v>
      </c>
      <c r="I168" s="147"/>
      <c r="J168" s="148">
        <f t="shared" si="10"/>
        <v>0</v>
      </c>
      <c r="K168" s="149"/>
      <c r="L168" s="30"/>
      <c r="M168" s="150" t="s">
        <v>1</v>
      </c>
      <c r="N168" s="151" t="s">
        <v>42</v>
      </c>
      <c r="O168" s="55"/>
      <c r="P168" s="152">
        <f t="shared" si="11"/>
        <v>0</v>
      </c>
      <c r="Q168" s="152">
        <v>0</v>
      </c>
      <c r="R168" s="152">
        <f t="shared" si="12"/>
        <v>0</v>
      </c>
      <c r="S168" s="152">
        <v>0</v>
      </c>
      <c r="T168" s="153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163</v>
      </c>
      <c r="AT168" s="154" t="s">
        <v>159</v>
      </c>
      <c r="AU168" s="154" t="s">
        <v>76</v>
      </c>
      <c r="AY168" s="14" t="s">
        <v>157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164</v>
      </c>
      <c r="BK168" s="155">
        <f t="shared" si="19"/>
        <v>0</v>
      </c>
      <c r="BL168" s="14" t="s">
        <v>163</v>
      </c>
      <c r="BM168" s="154" t="s">
        <v>854</v>
      </c>
    </row>
    <row r="169" spans="1:65" s="2" customFormat="1" ht="16.5" customHeight="1">
      <c r="A169" s="29"/>
      <c r="B169" s="141"/>
      <c r="C169" s="142" t="s">
        <v>385</v>
      </c>
      <c r="D169" s="142" t="s">
        <v>159</v>
      </c>
      <c r="E169" s="143" t="s">
        <v>2605</v>
      </c>
      <c r="F169" s="144" t="s">
        <v>2606</v>
      </c>
      <c r="G169" s="145" t="s">
        <v>306</v>
      </c>
      <c r="H169" s="146">
        <v>10</v>
      </c>
      <c r="I169" s="147"/>
      <c r="J169" s="148">
        <f t="shared" si="10"/>
        <v>0</v>
      </c>
      <c r="K169" s="149"/>
      <c r="L169" s="30"/>
      <c r="M169" s="150" t="s">
        <v>1</v>
      </c>
      <c r="N169" s="151" t="s">
        <v>42</v>
      </c>
      <c r="O169" s="55"/>
      <c r="P169" s="152">
        <f t="shared" si="11"/>
        <v>0</v>
      </c>
      <c r="Q169" s="152">
        <v>0</v>
      </c>
      <c r="R169" s="152">
        <f t="shared" si="12"/>
        <v>0</v>
      </c>
      <c r="S169" s="152">
        <v>0</v>
      </c>
      <c r="T169" s="153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163</v>
      </c>
      <c r="AT169" s="154" t="s">
        <v>159</v>
      </c>
      <c r="AU169" s="154" t="s">
        <v>76</v>
      </c>
      <c r="AY169" s="14" t="s">
        <v>157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164</v>
      </c>
      <c r="BK169" s="155">
        <f t="shared" si="19"/>
        <v>0</v>
      </c>
      <c r="BL169" s="14" t="s">
        <v>163</v>
      </c>
      <c r="BM169" s="154" t="s">
        <v>862</v>
      </c>
    </row>
    <row r="170" spans="1:65" s="2" customFormat="1" ht="16.5" customHeight="1">
      <c r="A170" s="29"/>
      <c r="B170" s="141"/>
      <c r="C170" s="142" t="s">
        <v>389</v>
      </c>
      <c r="D170" s="142" t="s">
        <v>159</v>
      </c>
      <c r="E170" s="143" t="s">
        <v>2607</v>
      </c>
      <c r="F170" s="144" t="s">
        <v>2608</v>
      </c>
      <c r="G170" s="145" t="s">
        <v>306</v>
      </c>
      <c r="H170" s="146">
        <v>38</v>
      </c>
      <c r="I170" s="147"/>
      <c r="J170" s="148">
        <f t="shared" si="10"/>
        <v>0</v>
      </c>
      <c r="K170" s="149"/>
      <c r="L170" s="30"/>
      <c r="M170" s="150" t="s">
        <v>1</v>
      </c>
      <c r="N170" s="151" t="s">
        <v>42</v>
      </c>
      <c r="O170" s="55"/>
      <c r="P170" s="152">
        <f t="shared" si="11"/>
        <v>0</v>
      </c>
      <c r="Q170" s="152">
        <v>0</v>
      </c>
      <c r="R170" s="152">
        <f t="shared" si="12"/>
        <v>0</v>
      </c>
      <c r="S170" s="152">
        <v>0</v>
      </c>
      <c r="T170" s="153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163</v>
      </c>
      <c r="AT170" s="154" t="s">
        <v>159</v>
      </c>
      <c r="AU170" s="154" t="s">
        <v>76</v>
      </c>
      <c r="AY170" s="14" t="s">
        <v>157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164</v>
      </c>
      <c r="BK170" s="155">
        <f t="shared" si="19"/>
        <v>0</v>
      </c>
      <c r="BL170" s="14" t="s">
        <v>163</v>
      </c>
      <c r="BM170" s="154" t="s">
        <v>870</v>
      </c>
    </row>
    <row r="171" spans="1:65" s="2" customFormat="1" ht="16.5" customHeight="1">
      <c r="A171" s="29"/>
      <c r="B171" s="141"/>
      <c r="C171" s="142" t="s">
        <v>393</v>
      </c>
      <c r="D171" s="142" t="s">
        <v>159</v>
      </c>
      <c r="E171" s="143" t="s">
        <v>2609</v>
      </c>
      <c r="F171" s="144" t="s">
        <v>2610</v>
      </c>
      <c r="G171" s="145" t="s">
        <v>306</v>
      </c>
      <c r="H171" s="146">
        <v>30</v>
      </c>
      <c r="I171" s="147"/>
      <c r="J171" s="148">
        <f t="shared" si="10"/>
        <v>0</v>
      </c>
      <c r="K171" s="149"/>
      <c r="L171" s="30"/>
      <c r="M171" s="150" t="s">
        <v>1</v>
      </c>
      <c r="N171" s="151" t="s">
        <v>42</v>
      </c>
      <c r="O171" s="55"/>
      <c r="P171" s="152">
        <f t="shared" si="11"/>
        <v>0</v>
      </c>
      <c r="Q171" s="152">
        <v>0</v>
      </c>
      <c r="R171" s="152">
        <f t="shared" si="12"/>
        <v>0</v>
      </c>
      <c r="S171" s="152">
        <v>0</v>
      </c>
      <c r="T171" s="153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163</v>
      </c>
      <c r="AT171" s="154" t="s">
        <v>159</v>
      </c>
      <c r="AU171" s="154" t="s">
        <v>76</v>
      </c>
      <c r="AY171" s="14" t="s">
        <v>157</v>
      </c>
      <c r="BE171" s="155">
        <f t="shared" si="14"/>
        <v>0</v>
      </c>
      <c r="BF171" s="155">
        <f t="shared" si="15"/>
        <v>0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164</v>
      </c>
      <c r="BK171" s="155">
        <f t="shared" si="19"/>
        <v>0</v>
      </c>
      <c r="BL171" s="14" t="s">
        <v>163</v>
      </c>
      <c r="BM171" s="154" t="s">
        <v>878</v>
      </c>
    </row>
    <row r="172" spans="1:65" s="2" customFormat="1" ht="16.5" customHeight="1">
      <c r="A172" s="29"/>
      <c r="B172" s="141"/>
      <c r="C172" s="142" t="s">
        <v>397</v>
      </c>
      <c r="D172" s="142" t="s">
        <v>159</v>
      </c>
      <c r="E172" s="143" t="s">
        <v>2611</v>
      </c>
      <c r="F172" s="144" t="s">
        <v>2612</v>
      </c>
      <c r="G172" s="145" t="s">
        <v>306</v>
      </c>
      <c r="H172" s="146">
        <v>12</v>
      </c>
      <c r="I172" s="147"/>
      <c r="J172" s="148">
        <f t="shared" si="10"/>
        <v>0</v>
      </c>
      <c r="K172" s="149"/>
      <c r="L172" s="30"/>
      <c r="M172" s="150" t="s">
        <v>1</v>
      </c>
      <c r="N172" s="151" t="s">
        <v>42</v>
      </c>
      <c r="O172" s="55"/>
      <c r="P172" s="152">
        <f t="shared" si="11"/>
        <v>0</v>
      </c>
      <c r="Q172" s="152">
        <v>0</v>
      </c>
      <c r="R172" s="152">
        <f t="shared" si="12"/>
        <v>0</v>
      </c>
      <c r="S172" s="152">
        <v>0</v>
      </c>
      <c r="T172" s="153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163</v>
      </c>
      <c r="AT172" s="154" t="s">
        <v>159</v>
      </c>
      <c r="AU172" s="154" t="s">
        <v>76</v>
      </c>
      <c r="AY172" s="14" t="s">
        <v>157</v>
      </c>
      <c r="BE172" s="155">
        <f t="shared" si="14"/>
        <v>0</v>
      </c>
      <c r="BF172" s="155">
        <f t="shared" si="15"/>
        <v>0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4" t="s">
        <v>164</v>
      </c>
      <c r="BK172" s="155">
        <f t="shared" si="19"/>
        <v>0</v>
      </c>
      <c r="BL172" s="14" t="s">
        <v>163</v>
      </c>
      <c r="BM172" s="154" t="s">
        <v>886</v>
      </c>
    </row>
    <row r="173" spans="1:65" s="2" customFormat="1" ht="16.5" customHeight="1">
      <c r="A173" s="29"/>
      <c r="B173" s="141"/>
      <c r="C173" s="142" t="s">
        <v>401</v>
      </c>
      <c r="D173" s="142" t="s">
        <v>159</v>
      </c>
      <c r="E173" s="143" t="s">
        <v>2613</v>
      </c>
      <c r="F173" s="144" t="s">
        <v>2614</v>
      </c>
      <c r="G173" s="145" t="s">
        <v>306</v>
      </c>
      <c r="H173" s="146">
        <v>12</v>
      </c>
      <c r="I173" s="147"/>
      <c r="J173" s="148">
        <f t="shared" si="10"/>
        <v>0</v>
      </c>
      <c r="K173" s="149"/>
      <c r="L173" s="30"/>
      <c r="M173" s="150" t="s">
        <v>1</v>
      </c>
      <c r="N173" s="151" t="s">
        <v>42</v>
      </c>
      <c r="O173" s="55"/>
      <c r="P173" s="152">
        <f t="shared" si="11"/>
        <v>0</v>
      </c>
      <c r="Q173" s="152">
        <v>0</v>
      </c>
      <c r="R173" s="152">
        <f t="shared" si="12"/>
        <v>0</v>
      </c>
      <c r="S173" s="152">
        <v>0</v>
      </c>
      <c r="T173" s="153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163</v>
      </c>
      <c r="AT173" s="154" t="s">
        <v>159</v>
      </c>
      <c r="AU173" s="154" t="s">
        <v>76</v>
      </c>
      <c r="AY173" s="14" t="s">
        <v>157</v>
      </c>
      <c r="BE173" s="155">
        <f t="shared" si="14"/>
        <v>0</v>
      </c>
      <c r="BF173" s="155">
        <f t="shared" si="15"/>
        <v>0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164</v>
      </c>
      <c r="BK173" s="155">
        <f t="shared" si="19"/>
        <v>0</v>
      </c>
      <c r="BL173" s="14" t="s">
        <v>163</v>
      </c>
      <c r="BM173" s="154" t="s">
        <v>894</v>
      </c>
    </row>
    <row r="174" spans="1:65" s="2" customFormat="1" ht="16.5" customHeight="1">
      <c r="A174" s="29"/>
      <c r="B174" s="141"/>
      <c r="C174" s="142" t="s">
        <v>405</v>
      </c>
      <c r="D174" s="142" t="s">
        <v>159</v>
      </c>
      <c r="E174" s="143" t="s">
        <v>2615</v>
      </c>
      <c r="F174" s="144" t="s">
        <v>2616</v>
      </c>
      <c r="G174" s="145" t="s">
        <v>306</v>
      </c>
      <c r="H174" s="146">
        <v>12</v>
      </c>
      <c r="I174" s="147"/>
      <c r="J174" s="148">
        <f t="shared" si="10"/>
        <v>0</v>
      </c>
      <c r="K174" s="149"/>
      <c r="L174" s="30"/>
      <c r="M174" s="150" t="s">
        <v>1</v>
      </c>
      <c r="N174" s="151" t="s">
        <v>42</v>
      </c>
      <c r="O174" s="55"/>
      <c r="P174" s="152">
        <f t="shared" si="11"/>
        <v>0</v>
      </c>
      <c r="Q174" s="152">
        <v>0</v>
      </c>
      <c r="R174" s="152">
        <f t="shared" si="12"/>
        <v>0</v>
      </c>
      <c r="S174" s="152">
        <v>0</v>
      </c>
      <c r="T174" s="153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163</v>
      </c>
      <c r="AT174" s="154" t="s">
        <v>159</v>
      </c>
      <c r="AU174" s="154" t="s">
        <v>76</v>
      </c>
      <c r="AY174" s="14" t="s">
        <v>157</v>
      </c>
      <c r="BE174" s="155">
        <f t="shared" si="14"/>
        <v>0</v>
      </c>
      <c r="BF174" s="155">
        <f t="shared" si="15"/>
        <v>0</v>
      </c>
      <c r="BG174" s="155">
        <f t="shared" si="16"/>
        <v>0</v>
      </c>
      <c r="BH174" s="155">
        <f t="shared" si="17"/>
        <v>0</v>
      </c>
      <c r="BI174" s="155">
        <f t="shared" si="18"/>
        <v>0</v>
      </c>
      <c r="BJ174" s="14" t="s">
        <v>164</v>
      </c>
      <c r="BK174" s="155">
        <f t="shared" si="19"/>
        <v>0</v>
      </c>
      <c r="BL174" s="14" t="s">
        <v>163</v>
      </c>
      <c r="BM174" s="154" t="s">
        <v>902</v>
      </c>
    </row>
    <row r="175" spans="1:65" s="2" customFormat="1" ht="16.5" customHeight="1">
      <c r="A175" s="29"/>
      <c r="B175" s="141"/>
      <c r="C175" s="142" t="s">
        <v>409</v>
      </c>
      <c r="D175" s="142" t="s">
        <v>159</v>
      </c>
      <c r="E175" s="143" t="s">
        <v>2617</v>
      </c>
      <c r="F175" s="144" t="s">
        <v>2618</v>
      </c>
      <c r="G175" s="145" t="s">
        <v>306</v>
      </c>
      <c r="H175" s="146">
        <v>15</v>
      </c>
      <c r="I175" s="147"/>
      <c r="J175" s="148">
        <f t="shared" si="10"/>
        <v>0</v>
      </c>
      <c r="K175" s="149"/>
      <c r="L175" s="30"/>
      <c r="M175" s="150" t="s">
        <v>1</v>
      </c>
      <c r="N175" s="151" t="s">
        <v>42</v>
      </c>
      <c r="O175" s="55"/>
      <c r="P175" s="152">
        <f t="shared" si="11"/>
        <v>0</v>
      </c>
      <c r="Q175" s="152">
        <v>0</v>
      </c>
      <c r="R175" s="152">
        <f t="shared" si="12"/>
        <v>0</v>
      </c>
      <c r="S175" s="152">
        <v>0</v>
      </c>
      <c r="T175" s="153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163</v>
      </c>
      <c r="AT175" s="154" t="s">
        <v>159</v>
      </c>
      <c r="AU175" s="154" t="s">
        <v>76</v>
      </c>
      <c r="AY175" s="14" t="s">
        <v>157</v>
      </c>
      <c r="BE175" s="155">
        <f t="shared" si="14"/>
        <v>0</v>
      </c>
      <c r="BF175" s="155">
        <f t="shared" si="15"/>
        <v>0</v>
      </c>
      <c r="BG175" s="155">
        <f t="shared" si="16"/>
        <v>0</v>
      </c>
      <c r="BH175" s="155">
        <f t="shared" si="17"/>
        <v>0</v>
      </c>
      <c r="BI175" s="155">
        <f t="shared" si="18"/>
        <v>0</v>
      </c>
      <c r="BJ175" s="14" t="s">
        <v>164</v>
      </c>
      <c r="BK175" s="155">
        <f t="shared" si="19"/>
        <v>0</v>
      </c>
      <c r="BL175" s="14" t="s">
        <v>163</v>
      </c>
      <c r="BM175" s="154" t="s">
        <v>910</v>
      </c>
    </row>
    <row r="176" spans="1:65" s="2" customFormat="1" ht="16.5" customHeight="1">
      <c r="A176" s="29"/>
      <c r="B176" s="141"/>
      <c r="C176" s="142" t="s">
        <v>413</v>
      </c>
      <c r="D176" s="142" t="s">
        <v>159</v>
      </c>
      <c r="E176" s="143" t="s">
        <v>2619</v>
      </c>
      <c r="F176" s="144" t="s">
        <v>2620</v>
      </c>
      <c r="G176" s="145" t="s">
        <v>306</v>
      </c>
      <c r="H176" s="146">
        <v>15</v>
      </c>
      <c r="I176" s="147"/>
      <c r="J176" s="148">
        <f t="shared" si="10"/>
        <v>0</v>
      </c>
      <c r="K176" s="149"/>
      <c r="L176" s="30"/>
      <c r="M176" s="150" t="s">
        <v>1</v>
      </c>
      <c r="N176" s="151" t="s">
        <v>42</v>
      </c>
      <c r="O176" s="55"/>
      <c r="P176" s="152">
        <f t="shared" si="11"/>
        <v>0</v>
      </c>
      <c r="Q176" s="152">
        <v>0</v>
      </c>
      <c r="R176" s="152">
        <f t="shared" si="12"/>
        <v>0</v>
      </c>
      <c r="S176" s="152">
        <v>0</v>
      </c>
      <c r="T176" s="153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163</v>
      </c>
      <c r="AT176" s="154" t="s">
        <v>159</v>
      </c>
      <c r="AU176" s="154" t="s">
        <v>76</v>
      </c>
      <c r="AY176" s="14" t="s">
        <v>157</v>
      </c>
      <c r="BE176" s="155">
        <f t="shared" si="14"/>
        <v>0</v>
      </c>
      <c r="BF176" s="155">
        <f t="shared" si="15"/>
        <v>0</v>
      </c>
      <c r="BG176" s="155">
        <f t="shared" si="16"/>
        <v>0</v>
      </c>
      <c r="BH176" s="155">
        <f t="shared" si="17"/>
        <v>0</v>
      </c>
      <c r="BI176" s="155">
        <f t="shared" si="18"/>
        <v>0</v>
      </c>
      <c r="BJ176" s="14" t="s">
        <v>164</v>
      </c>
      <c r="BK176" s="155">
        <f t="shared" si="19"/>
        <v>0</v>
      </c>
      <c r="BL176" s="14" t="s">
        <v>163</v>
      </c>
      <c r="BM176" s="154" t="s">
        <v>918</v>
      </c>
    </row>
    <row r="177" spans="1:65" s="2" customFormat="1" ht="16.5" customHeight="1">
      <c r="A177" s="29"/>
      <c r="B177" s="141"/>
      <c r="C177" s="142" t="s">
        <v>419</v>
      </c>
      <c r="D177" s="142" t="s">
        <v>159</v>
      </c>
      <c r="E177" s="143" t="s">
        <v>2621</v>
      </c>
      <c r="F177" s="144" t="s">
        <v>2622</v>
      </c>
      <c r="G177" s="145" t="s">
        <v>306</v>
      </c>
      <c r="H177" s="146">
        <v>40</v>
      </c>
      <c r="I177" s="147"/>
      <c r="J177" s="148">
        <f t="shared" si="10"/>
        <v>0</v>
      </c>
      <c r="K177" s="149"/>
      <c r="L177" s="30"/>
      <c r="M177" s="150" t="s">
        <v>1</v>
      </c>
      <c r="N177" s="151" t="s">
        <v>42</v>
      </c>
      <c r="O177" s="55"/>
      <c r="P177" s="152">
        <f t="shared" si="11"/>
        <v>0</v>
      </c>
      <c r="Q177" s="152">
        <v>0</v>
      </c>
      <c r="R177" s="152">
        <f t="shared" si="12"/>
        <v>0</v>
      </c>
      <c r="S177" s="152">
        <v>0</v>
      </c>
      <c r="T177" s="153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163</v>
      </c>
      <c r="AT177" s="154" t="s">
        <v>159</v>
      </c>
      <c r="AU177" s="154" t="s">
        <v>76</v>
      </c>
      <c r="AY177" s="14" t="s">
        <v>157</v>
      </c>
      <c r="BE177" s="155">
        <f t="shared" si="14"/>
        <v>0</v>
      </c>
      <c r="BF177" s="155">
        <f t="shared" si="15"/>
        <v>0</v>
      </c>
      <c r="BG177" s="155">
        <f t="shared" si="16"/>
        <v>0</v>
      </c>
      <c r="BH177" s="155">
        <f t="shared" si="17"/>
        <v>0</v>
      </c>
      <c r="BI177" s="155">
        <f t="shared" si="18"/>
        <v>0</v>
      </c>
      <c r="BJ177" s="14" t="s">
        <v>164</v>
      </c>
      <c r="BK177" s="155">
        <f t="shared" si="19"/>
        <v>0</v>
      </c>
      <c r="BL177" s="14" t="s">
        <v>163</v>
      </c>
      <c r="BM177" s="154" t="s">
        <v>926</v>
      </c>
    </row>
    <row r="178" spans="1:65" s="2" customFormat="1" ht="21.75" customHeight="1">
      <c r="A178" s="29"/>
      <c r="B178" s="141"/>
      <c r="C178" s="142" t="s">
        <v>423</v>
      </c>
      <c r="D178" s="142" t="s">
        <v>159</v>
      </c>
      <c r="E178" s="143" t="s">
        <v>2623</v>
      </c>
      <c r="F178" s="144" t="s">
        <v>2624</v>
      </c>
      <c r="G178" s="145" t="s">
        <v>306</v>
      </c>
      <c r="H178" s="146">
        <v>2</v>
      </c>
      <c r="I178" s="147"/>
      <c r="J178" s="148">
        <f t="shared" si="10"/>
        <v>0</v>
      </c>
      <c r="K178" s="149"/>
      <c r="L178" s="30"/>
      <c r="M178" s="150" t="s">
        <v>1</v>
      </c>
      <c r="N178" s="151" t="s">
        <v>42</v>
      </c>
      <c r="O178" s="55"/>
      <c r="P178" s="152">
        <f t="shared" si="11"/>
        <v>0</v>
      </c>
      <c r="Q178" s="152">
        <v>0</v>
      </c>
      <c r="R178" s="152">
        <f t="shared" si="12"/>
        <v>0</v>
      </c>
      <c r="S178" s="152">
        <v>0</v>
      </c>
      <c r="T178" s="153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163</v>
      </c>
      <c r="AT178" s="154" t="s">
        <v>159</v>
      </c>
      <c r="AU178" s="154" t="s">
        <v>76</v>
      </c>
      <c r="AY178" s="14" t="s">
        <v>157</v>
      </c>
      <c r="BE178" s="155">
        <f t="shared" si="14"/>
        <v>0</v>
      </c>
      <c r="BF178" s="155">
        <f t="shared" si="15"/>
        <v>0</v>
      </c>
      <c r="BG178" s="155">
        <f t="shared" si="16"/>
        <v>0</v>
      </c>
      <c r="BH178" s="155">
        <f t="shared" si="17"/>
        <v>0</v>
      </c>
      <c r="BI178" s="155">
        <f t="shared" si="18"/>
        <v>0</v>
      </c>
      <c r="BJ178" s="14" t="s">
        <v>164</v>
      </c>
      <c r="BK178" s="155">
        <f t="shared" si="19"/>
        <v>0</v>
      </c>
      <c r="BL178" s="14" t="s">
        <v>163</v>
      </c>
      <c r="BM178" s="154" t="s">
        <v>934</v>
      </c>
    </row>
    <row r="179" spans="1:65" s="2" customFormat="1" ht="16.5" customHeight="1">
      <c r="A179" s="29"/>
      <c r="B179" s="141"/>
      <c r="C179" s="142" t="s">
        <v>429</v>
      </c>
      <c r="D179" s="142" t="s">
        <v>159</v>
      </c>
      <c r="E179" s="143" t="s">
        <v>2625</v>
      </c>
      <c r="F179" s="144" t="s">
        <v>2626</v>
      </c>
      <c r="G179" s="145" t="s">
        <v>168</v>
      </c>
      <c r="H179" s="146">
        <v>290</v>
      </c>
      <c r="I179" s="147"/>
      <c r="J179" s="148">
        <f t="shared" si="10"/>
        <v>0</v>
      </c>
      <c r="K179" s="149"/>
      <c r="L179" s="30"/>
      <c r="M179" s="150" t="s">
        <v>1</v>
      </c>
      <c r="N179" s="151" t="s">
        <v>42</v>
      </c>
      <c r="O179" s="55"/>
      <c r="P179" s="152">
        <f t="shared" si="11"/>
        <v>0</v>
      </c>
      <c r="Q179" s="152">
        <v>0</v>
      </c>
      <c r="R179" s="152">
        <f t="shared" si="12"/>
        <v>0</v>
      </c>
      <c r="S179" s="152">
        <v>0</v>
      </c>
      <c r="T179" s="153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163</v>
      </c>
      <c r="AT179" s="154" t="s">
        <v>159</v>
      </c>
      <c r="AU179" s="154" t="s">
        <v>76</v>
      </c>
      <c r="AY179" s="14" t="s">
        <v>157</v>
      </c>
      <c r="BE179" s="155">
        <f t="shared" si="14"/>
        <v>0</v>
      </c>
      <c r="BF179" s="155">
        <f t="shared" si="15"/>
        <v>0</v>
      </c>
      <c r="BG179" s="155">
        <f t="shared" si="16"/>
        <v>0</v>
      </c>
      <c r="BH179" s="155">
        <f t="shared" si="17"/>
        <v>0</v>
      </c>
      <c r="BI179" s="155">
        <f t="shared" si="18"/>
        <v>0</v>
      </c>
      <c r="BJ179" s="14" t="s">
        <v>164</v>
      </c>
      <c r="BK179" s="155">
        <f t="shared" si="19"/>
        <v>0</v>
      </c>
      <c r="BL179" s="14" t="s">
        <v>163</v>
      </c>
      <c r="BM179" s="154" t="s">
        <v>942</v>
      </c>
    </row>
    <row r="180" spans="1:65" s="2" customFormat="1" ht="16.5" customHeight="1">
      <c r="A180" s="29"/>
      <c r="B180" s="141"/>
      <c r="C180" s="142" t="s">
        <v>433</v>
      </c>
      <c r="D180" s="142" t="s">
        <v>159</v>
      </c>
      <c r="E180" s="143" t="s">
        <v>2627</v>
      </c>
      <c r="F180" s="144" t="s">
        <v>2628</v>
      </c>
      <c r="G180" s="145" t="s">
        <v>168</v>
      </c>
      <c r="H180" s="146">
        <v>55</v>
      </c>
      <c r="I180" s="147"/>
      <c r="J180" s="148">
        <f t="shared" si="10"/>
        <v>0</v>
      </c>
      <c r="K180" s="149"/>
      <c r="L180" s="30"/>
      <c r="M180" s="150" t="s">
        <v>1</v>
      </c>
      <c r="N180" s="151" t="s">
        <v>42</v>
      </c>
      <c r="O180" s="55"/>
      <c r="P180" s="152">
        <f t="shared" si="11"/>
        <v>0</v>
      </c>
      <c r="Q180" s="152">
        <v>0</v>
      </c>
      <c r="R180" s="152">
        <f t="shared" si="12"/>
        <v>0</v>
      </c>
      <c r="S180" s="152">
        <v>0</v>
      </c>
      <c r="T180" s="153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163</v>
      </c>
      <c r="AT180" s="154" t="s">
        <v>159</v>
      </c>
      <c r="AU180" s="154" t="s">
        <v>76</v>
      </c>
      <c r="AY180" s="14" t="s">
        <v>157</v>
      </c>
      <c r="BE180" s="155">
        <f t="shared" si="14"/>
        <v>0</v>
      </c>
      <c r="BF180" s="155">
        <f t="shared" si="15"/>
        <v>0</v>
      </c>
      <c r="BG180" s="155">
        <f t="shared" si="16"/>
        <v>0</v>
      </c>
      <c r="BH180" s="155">
        <f t="shared" si="17"/>
        <v>0</v>
      </c>
      <c r="BI180" s="155">
        <f t="shared" si="18"/>
        <v>0</v>
      </c>
      <c r="BJ180" s="14" t="s">
        <v>164</v>
      </c>
      <c r="BK180" s="155">
        <f t="shared" si="19"/>
        <v>0</v>
      </c>
      <c r="BL180" s="14" t="s">
        <v>163</v>
      </c>
      <c r="BM180" s="154" t="s">
        <v>950</v>
      </c>
    </row>
    <row r="181" spans="1:65" s="2" customFormat="1" ht="16.5" customHeight="1">
      <c r="A181" s="29"/>
      <c r="B181" s="141"/>
      <c r="C181" s="142" t="s">
        <v>437</v>
      </c>
      <c r="D181" s="142" t="s">
        <v>159</v>
      </c>
      <c r="E181" s="143" t="s">
        <v>2629</v>
      </c>
      <c r="F181" s="144" t="s">
        <v>2630</v>
      </c>
      <c r="G181" s="145" t="s">
        <v>168</v>
      </c>
      <c r="H181" s="146">
        <v>95</v>
      </c>
      <c r="I181" s="147"/>
      <c r="J181" s="148">
        <f t="shared" si="10"/>
        <v>0</v>
      </c>
      <c r="K181" s="149"/>
      <c r="L181" s="30"/>
      <c r="M181" s="150" t="s">
        <v>1</v>
      </c>
      <c r="N181" s="151" t="s">
        <v>42</v>
      </c>
      <c r="O181" s="55"/>
      <c r="P181" s="152">
        <f t="shared" si="11"/>
        <v>0</v>
      </c>
      <c r="Q181" s="152">
        <v>0</v>
      </c>
      <c r="R181" s="152">
        <f t="shared" si="12"/>
        <v>0</v>
      </c>
      <c r="S181" s="152">
        <v>0</v>
      </c>
      <c r="T181" s="153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163</v>
      </c>
      <c r="AT181" s="154" t="s">
        <v>159</v>
      </c>
      <c r="AU181" s="154" t="s">
        <v>76</v>
      </c>
      <c r="AY181" s="14" t="s">
        <v>157</v>
      </c>
      <c r="BE181" s="155">
        <f t="shared" si="14"/>
        <v>0</v>
      </c>
      <c r="BF181" s="155">
        <f t="shared" si="15"/>
        <v>0</v>
      </c>
      <c r="BG181" s="155">
        <f t="shared" si="16"/>
        <v>0</v>
      </c>
      <c r="BH181" s="155">
        <f t="shared" si="17"/>
        <v>0</v>
      </c>
      <c r="BI181" s="155">
        <f t="shared" si="18"/>
        <v>0</v>
      </c>
      <c r="BJ181" s="14" t="s">
        <v>164</v>
      </c>
      <c r="BK181" s="155">
        <f t="shared" si="19"/>
        <v>0</v>
      </c>
      <c r="BL181" s="14" t="s">
        <v>163</v>
      </c>
      <c r="BM181" s="154" t="s">
        <v>958</v>
      </c>
    </row>
    <row r="182" spans="1:65" s="2" customFormat="1" ht="16.5" customHeight="1">
      <c r="A182" s="29"/>
      <c r="B182" s="141"/>
      <c r="C182" s="142" t="s">
        <v>441</v>
      </c>
      <c r="D182" s="142" t="s">
        <v>159</v>
      </c>
      <c r="E182" s="143" t="s">
        <v>2631</v>
      </c>
      <c r="F182" s="144" t="s">
        <v>2632</v>
      </c>
      <c r="G182" s="145" t="s">
        <v>306</v>
      </c>
      <c r="H182" s="146">
        <v>6</v>
      </c>
      <c r="I182" s="147"/>
      <c r="J182" s="148">
        <f aca="true" t="shared" si="20" ref="J182:J213">ROUND(I182*H182,2)</f>
        <v>0</v>
      </c>
      <c r="K182" s="149"/>
      <c r="L182" s="30"/>
      <c r="M182" s="150" t="s">
        <v>1</v>
      </c>
      <c r="N182" s="151" t="s">
        <v>42</v>
      </c>
      <c r="O182" s="55"/>
      <c r="P182" s="152">
        <f aca="true" t="shared" si="21" ref="P182:P213">O182*H182</f>
        <v>0</v>
      </c>
      <c r="Q182" s="152">
        <v>0</v>
      </c>
      <c r="R182" s="152">
        <f aca="true" t="shared" si="22" ref="R182:R213">Q182*H182</f>
        <v>0</v>
      </c>
      <c r="S182" s="152">
        <v>0</v>
      </c>
      <c r="T182" s="153">
        <f aca="true" t="shared" si="23" ref="T182:T213"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163</v>
      </c>
      <c r="AT182" s="154" t="s">
        <v>159</v>
      </c>
      <c r="AU182" s="154" t="s">
        <v>76</v>
      </c>
      <c r="AY182" s="14" t="s">
        <v>157</v>
      </c>
      <c r="BE182" s="155">
        <f aca="true" t="shared" si="24" ref="BE182:BE213">IF(N182="základní",J182,0)</f>
        <v>0</v>
      </c>
      <c r="BF182" s="155">
        <f aca="true" t="shared" si="25" ref="BF182:BF213">IF(N182="snížená",J182,0)</f>
        <v>0</v>
      </c>
      <c r="BG182" s="155">
        <f aca="true" t="shared" si="26" ref="BG182:BG213">IF(N182="zákl. přenesená",J182,0)</f>
        <v>0</v>
      </c>
      <c r="BH182" s="155">
        <f aca="true" t="shared" si="27" ref="BH182:BH213">IF(N182="sníž. přenesená",J182,0)</f>
        <v>0</v>
      </c>
      <c r="BI182" s="155">
        <f aca="true" t="shared" si="28" ref="BI182:BI213">IF(N182="nulová",J182,0)</f>
        <v>0</v>
      </c>
      <c r="BJ182" s="14" t="s">
        <v>164</v>
      </c>
      <c r="BK182" s="155">
        <f aca="true" t="shared" si="29" ref="BK182:BK213">ROUND(I182*H182,2)</f>
        <v>0</v>
      </c>
      <c r="BL182" s="14" t="s">
        <v>163</v>
      </c>
      <c r="BM182" s="154" t="s">
        <v>968</v>
      </c>
    </row>
    <row r="183" spans="1:65" s="2" customFormat="1" ht="16.5" customHeight="1">
      <c r="A183" s="29"/>
      <c r="B183" s="141"/>
      <c r="C183" s="142" t="s">
        <v>445</v>
      </c>
      <c r="D183" s="142" t="s">
        <v>159</v>
      </c>
      <c r="E183" s="143" t="s">
        <v>2633</v>
      </c>
      <c r="F183" s="144" t="s">
        <v>2634</v>
      </c>
      <c r="G183" s="145" t="s">
        <v>306</v>
      </c>
      <c r="H183" s="146">
        <v>1</v>
      </c>
      <c r="I183" s="147"/>
      <c r="J183" s="148">
        <f t="shared" si="20"/>
        <v>0</v>
      </c>
      <c r="K183" s="149"/>
      <c r="L183" s="30"/>
      <c r="M183" s="150" t="s">
        <v>1</v>
      </c>
      <c r="N183" s="151" t="s">
        <v>42</v>
      </c>
      <c r="O183" s="55"/>
      <c r="P183" s="152">
        <f t="shared" si="21"/>
        <v>0</v>
      </c>
      <c r="Q183" s="152">
        <v>0</v>
      </c>
      <c r="R183" s="152">
        <f t="shared" si="22"/>
        <v>0</v>
      </c>
      <c r="S183" s="152">
        <v>0</v>
      </c>
      <c r="T183" s="153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163</v>
      </c>
      <c r="AT183" s="154" t="s">
        <v>159</v>
      </c>
      <c r="AU183" s="154" t="s">
        <v>76</v>
      </c>
      <c r="AY183" s="14" t="s">
        <v>157</v>
      </c>
      <c r="BE183" s="155">
        <f t="shared" si="24"/>
        <v>0</v>
      </c>
      <c r="BF183" s="155">
        <f t="shared" si="25"/>
        <v>0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164</v>
      </c>
      <c r="BK183" s="155">
        <f t="shared" si="29"/>
        <v>0</v>
      </c>
      <c r="BL183" s="14" t="s">
        <v>163</v>
      </c>
      <c r="BM183" s="154" t="s">
        <v>976</v>
      </c>
    </row>
    <row r="184" spans="1:65" s="2" customFormat="1" ht="16.5" customHeight="1">
      <c r="A184" s="29"/>
      <c r="B184" s="141"/>
      <c r="C184" s="142" t="s">
        <v>449</v>
      </c>
      <c r="D184" s="142" t="s">
        <v>159</v>
      </c>
      <c r="E184" s="143" t="s">
        <v>2635</v>
      </c>
      <c r="F184" s="144" t="s">
        <v>2636</v>
      </c>
      <c r="G184" s="145" t="s">
        <v>306</v>
      </c>
      <c r="H184" s="146">
        <v>7</v>
      </c>
      <c r="I184" s="147"/>
      <c r="J184" s="148">
        <f t="shared" si="20"/>
        <v>0</v>
      </c>
      <c r="K184" s="149"/>
      <c r="L184" s="30"/>
      <c r="M184" s="150" t="s">
        <v>1</v>
      </c>
      <c r="N184" s="151" t="s">
        <v>42</v>
      </c>
      <c r="O184" s="55"/>
      <c r="P184" s="152">
        <f t="shared" si="21"/>
        <v>0</v>
      </c>
      <c r="Q184" s="152">
        <v>0</v>
      </c>
      <c r="R184" s="152">
        <f t="shared" si="22"/>
        <v>0</v>
      </c>
      <c r="S184" s="152">
        <v>0</v>
      </c>
      <c r="T184" s="153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163</v>
      </c>
      <c r="AT184" s="154" t="s">
        <v>159</v>
      </c>
      <c r="AU184" s="154" t="s">
        <v>76</v>
      </c>
      <c r="AY184" s="14" t="s">
        <v>157</v>
      </c>
      <c r="BE184" s="155">
        <f t="shared" si="24"/>
        <v>0</v>
      </c>
      <c r="BF184" s="155">
        <f t="shared" si="25"/>
        <v>0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4" t="s">
        <v>164</v>
      </c>
      <c r="BK184" s="155">
        <f t="shared" si="29"/>
        <v>0</v>
      </c>
      <c r="BL184" s="14" t="s">
        <v>163</v>
      </c>
      <c r="BM184" s="154" t="s">
        <v>982</v>
      </c>
    </row>
    <row r="185" spans="1:65" s="2" customFormat="1" ht="16.5" customHeight="1">
      <c r="A185" s="29"/>
      <c r="B185" s="141"/>
      <c r="C185" s="142" t="s">
        <v>453</v>
      </c>
      <c r="D185" s="142" t="s">
        <v>159</v>
      </c>
      <c r="E185" s="143" t="s">
        <v>2637</v>
      </c>
      <c r="F185" s="144" t="s">
        <v>2638</v>
      </c>
      <c r="G185" s="145" t="s">
        <v>306</v>
      </c>
      <c r="H185" s="146">
        <v>12</v>
      </c>
      <c r="I185" s="147"/>
      <c r="J185" s="148">
        <f t="shared" si="20"/>
        <v>0</v>
      </c>
      <c r="K185" s="149"/>
      <c r="L185" s="30"/>
      <c r="M185" s="150" t="s">
        <v>1</v>
      </c>
      <c r="N185" s="151" t="s">
        <v>42</v>
      </c>
      <c r="O185" s="55"/>
      <c r="P185" s="152">
        <f t="shared" si="21"/>
        <v>0</v>
      </c>
      <c r="Q185" s="152">
        <v>0</v>
      </c>
      <c r="R185" s="152">
        <f t="shared" si="22"/>
        <v>0</v>
      </c>
      <c r="S185" s="152">
        <v>0</v>
      </c>
      <c r="T185" s="153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163</v>
      </c>
      <c r="AT185" s="154" t="s">
        <v>159</v>
      </c>
      <c r="AU185" s="154" t="s">
        <v>76</v>
      </c>
      <c r="AY185" s="14" t="s">
        <v>157</v>
      </c>
      <c r="BE185" s="155">
        <f t="shared" si="24"/>
        <v>0</v>
      </c>
      <c r="BF185" s="155">
        <f t="shared" si="25"/>
        <v>0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4" t="s">
        <v>164</v>
      </c>
      <c r="BK185" s="155">
        <f t="shared" si="29"/>
        <v>0</v>
      </c>
      <c r="BL185" s="14" t="s">
        <v>163</v>
      </c>
      <c r="BM185" s="154" t="s">
        <v>990</v>
      </c>
    </row>
    <row r="186" spans="1:65" s="2" customFormat="1" ht="16.5" customHeight="1">
      <c r="A186" s="29"/>
      <c r="B186" s="141"/>
      <c r="C186" s="142" t="s">
        <v>457</v>
      </c>
      <c r="D186" s="142" t="s">
        <v>159</v>
      </c>
      <c r="E186" s="143" t="s">
        <v>2639</v>
      </c>
      <c r="F186" s="144" t="s">
        <v>2640</v>
      </c>
      <c r="G186" s="145" t="s">
        <v>306</v>
      </c>
      <c r="H186" s="146">
        <v>7</v>
      </c>
      <c r="I186" s="147"/>
      <c r="J186" s="148">
        <f t="shared" si="20"/>
        <v>0</v>
      </c>
      <c r="K186" s="149"/>
      <c r="L186" s="30"/>
      <c r="M186" s="150" t="s">
        <v>1</v>
      </c>
      <c r="N186" s="151" t="s">
        <v>42</v>
      </c>
      <c r="O186" s="55"/>
      <c r="P186" s="152">
        <f t="shared" si="21"/>
        <v>0</v>
      </c>
      <c r="Q186" s="152">
        <v>0</v>
      </c>
      <c r="R186" s="152">
        <f t="shared" si="22"/>
        <v>0</v>
      </c>
      <c r="S186" s="152">
        <v>0</v>
      </c>
      <c r="T186" s="153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163</v>
      </c>
      <c r="AT186" s="154" t="s">
        <v>159</v>
      </c>
      <c r="AU186" s="154" t="s">
        <v>76</v>
      </c>
      <c r="AY186" s="14" t="s">
        <v>157</v>
      </c>
      <c r="BE186" s="155">
        <f t="shared" si="24"/>
        <v>0</v>
      </c>
      <c r="BF186" s="155">
        <f t="shared" si="25"/>
        <v>0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4" t="s">
        <v>164</v>
      </c>
      <c r="BK186" s="155">
        <f t="shared" si="29"/>
        <v>0</v>
      </c>
      <c r="BL186" s="14" t="s">
        <v>163</v>
      </c>
      <c r="BM186" s="154" t="s">
        <v>998</v>
      </c>
    </row>
    <row r="187" spans="1:65" s="2" customFormat="1" ht="16.5" customHeight="1">
      <c r="A187" s="29"/>
      <c r="B187" s="141"/>
      <c r="C187" s="142" t="s">
        <v>461</v>
      </c>
      <c r="D187" s="142" t="s">
        <v>159</v>
      </c>
      <c r="E187" s="143" t="s">
        <v>2641</v>
      </c>
      <c r="F187" s="144" t="s">
        <v>2642</v>
      </c>
      <c r="G187" s="145" t="s">
        <v>306</v>
      </c>
      <c r="H187" s="146">
        <v>110</v>
      </c>
      <c r="I187" s="147"/>
      <c r="J187" s="148">
        <f t="shared" si="20"/>
        <v>0</v>
      </c>
      <c r="K187" s="149"/>
      <c r="L187" s="30"/>
      <c r="M187" s="150" t="s">
        <v>1</v>
      </c>
      <c r="N187" s="151" t="s">
        <v>42</v>
      </c>
      <c r="O187" s="55"/>
      <c r="P187" s="152">
        <f t="shared" si="21"/>
        <v>0</v>
      </c>
      <c r="Q187" s="152">
        <v>0</v>
      </c>
      <c r="R187" s="152">
        <f t="shared" si="22"/>
        <v>0</v>
      </c>
      <c r="S187" s="152">
        <v>0</v>
      </c>
      <c r="T187" s="153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163</v>
      </c>
      <c r="AT187" s="154" t="s">
        <v>159</v>
      </c>
      <c r="AU187" s="154" t="s">
        <v>76</v>
      </c>
      <c r="AY187" s="14" t="s">
        <v>157</v>
      </c>
      <c r="BE187" s="155">
        <f t="shared" si="24"/>
        <v>0</v>
      </c>
      <c r="BF187" s="155">
        <f t="shared" si="25"/>
        <v>0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164</v>
      </c>
      <c r="BK187" s="155">
        <f t="shared" si="29"/>
        <v>0</v>
      </c>
      <c r="BL187" s="14" t="s">
        <v>163</v>
      </c>
      <c r="BM187" s="154" t="s">
        <v>1002</v>
      </c>
    </row>
    <row r="188" spans="1:65" s="2" customFormat="1" ht="16.5" customHeight="1">
      <c r="A188" s="29"/>
      <c r="B188" s="141"/>
      <c r="C188" s="142" t="s">
        <v>465</v>
      </c>
      <c r="D188" s="142" t="s">
        <v>159</v>
      </c>
      <c r="E188" s="143" t="s">
        <v>2643</v>
      </c>
      <c r="F188" s="144" t="s">
        <v>2644</v>
      </c>
      <c r="G188" s="145" t="s">
        <v>306</v>
      </c>
      <c r="H188" s="146">
        <v>4</v>
      </c>
      <c r="I188" s="147"/>
      <c r="J188" s="148">
        <f t="shared" si="20"/>
        <v>0</v>
      </c>
      <c r="K188" s="149"/>
      <c r="L188" s="30"/>
      <c r="M188" s="150" t="s">
        <v>1</v>
      </c>
      <c r="N188" s="151" t="s">
        <v>42</v>
      </c>
      <c r="O188" s="55"/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53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163</v>
      </c>
      <c r="AT188" s="154" t="s">
        <v>159</v>
      </c>
      <c r="AU188" s="154" t="s">
        <v>76</v>
      </c>
      <c r="AY188" s="14" t="s">
        <v>157</v>
      </c>
      <c r="BE188" s="155">
        <f t="shared" si="24"/>
        <v>0</v>
      </c>
      <c r="BF188" s="155">
        <f t="shared" si="25"/>
        <v>0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4" t="s">
        <v>164</v>
      </c>
      <c r="BK188" s="155">
        <f t="shared" si="29"/>
        <v>0</v>
      </c>
      <c r="BL188" s="14" t="s">
        <v>163</v>
      </c>
      <c r="BM188" s="154" t="s">
        <v>1010</v>
      </c>
    </row>
    <row r="189" spans="1:65" s="2" customFormat="1" ht="16.5" customHeight="1">
      <c r="A189" s="29"/>
      <c r="B189" s="141"/>
      <c r="C189" s="142" t="s">
        <v>471</v>
      </c>
      <c r="D189" s="142" t="s">
        <v>159</v>
      </c>
      <c r="E189" s="143" t="s">
        <v>2645</v>
      </c>
      <c r="F189" s="144" t="s">
        <v>2646</v>
      </c>
      <c r="G189" s="145" t="s">
        <v>306</v>
      </c>
      <c r="H189" s="146">
        <v>18</v>
      </c>
      <c r="I189" s="147"/>
      <c r="J189" s="148">
        <f t="shared" si="20"/>
        <v>0</v>
      </c>
      <c r="K189" s="149"/>
      <c r="L189" s="30"/>
      <c r="M189" s="150" t="s">
        <v>1</v>
      </c>
      <c r="N189" s="151" t="s">
        <v>42</v>
      </c>
      <c r="O189" s="55"/>
      <c r="P189" s="152">
        <f t="shared" si="21"/>
        <v>0</v>
      </c>
      <c r="Q189" s="152">
        <v>0</v>
      </c>
      <c r="R189" s="152">
        <f t="shared" si="22"/>
        <v>0</v>
      </c>
      <c r="S189" s="152">
        <v>0</v>
      </c>
      <c r="T189" s="153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163</v>
      </c>
      <c r="AT189" s="154" t="s">
        <v>159</v>
      </c>
      <c r="AU189" s="154" t="s">
        <v>76</v>
      </c>
      <c r="AY189" s="14" t="s">
        <v>157</v>
      </c>
      <c r="BE189" s="155">
        <f t="shared" si="24"/>
        <v>0</v>
      </c>
      <c r="BF189" s="155">
        <f t="shared" si="25"/>
        <v>0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4" t="s">
        <v>164</v>
      </c>
      <c r="BK189" s="155">
        <f t="shared" si="29"/>
        <v>0</v>
      </c>
      <c r="BL189" s="14" t="s">
        <v>163</v>
      </c>
      <c r="BM189" s="154" t="s">
        <v>1020</v>
      </c>
    </row>
    <row r="190" spans="1:65" s="2" customFormat="1" ht="16.5" customHeight="1">
      <c r="A190" s="29"/>
      <c r="B190" s="141"/>
      <c r="C190" s="142" t="s">
        <v>475</v>
      </c>
      <c r="D190" s="142" t="s">
        <v>159</v>
      </c>
      <c r="E190" s="143" t="s">
        <v>2647</v>
      </c>
      <c r="F190" s="144" t="s">
        <v>2648</v>
      </c>
      <c r="G190" s="145" t="s">
        <v>306</v>
      </c>
      <c r="H190" s="146">
        <v>46</v>
      </c>
      <c r="I190" s="147"/>
      <c r="J190" s="148">
        <f t="shared" si="20"/>
        <v>0</v>
      </c>
      <c r="K190" s="149"/>
      <c r="L190" s="30"/>
      <c r="M190" s="150" t="s">
        <v>1</v>
      </c>
      <c r="N190" s="151" t="s">
        <v>42</v>
      </c>
      <c r="O190" s="55"/>
      <c r="P190" s="152">
        <f t="shared" si="21"/>
        <v>0</v>
      </c>
      <c r="Q190" s="152">
        <v>0</v>
      </c>
      <c r="R190" s="152">
        <f t="shared" si="22"/>
        <v>0</v>
      </c>
      <c r="S190" s="152">
        <v>0</v>
      </c>
      <c r="T190" s="153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163</v>
      </c>
      <c r="AT190" s="154" t="s">
        <v>159</v>
      </c>
      <c r="AU190" s="154" t="s">
        <v>76</v>
      </c>
      <c r="AY190" s="14" t="s">
        <v>157</v>
      </c>
      <c r="BE190" s="155">
        <f t="shared" si="24"/>
        <v>0</v>
      </c>
      <c r="BF190" s="155">
        <f t="shared" si="25"/>
        <v>0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4" t="s">
        <v>164</v>
      </c>
      <c r="BK190" s="155">
        <f t="shared" si="29"/>
        <v>0</v>
      </c>
      <c r="BL190" s="14" t="s">
        <v>163</v>
      </c>
      <c r="BM190" s="154" t="s">
        <v>1028</v>
      </c>
    </row>
    <row r="191" spans="1:65" s="2" customFormat="1" ht="16.5" customHeight="1">
      <c r="A191" s="29"/>
      <c r="B191" s="141"/>
      <c r="C191" s="142" t="s">
        <v>479</v>
      </c>
      <c r="D191" s="142" t="s">
        <v>159</v>
      </c>
      <c r="E191" s="143" t="s">
        <v>2649</v>
      </c>
      <c r="F191" s="144" t="s">
        <v>2650</v>
      </c>
      <c r="G191" s="145" t="s">
        <v>306</v>
      </c>
      <c r="H191" s="146">
        <v>6</v>
      </c>
      <c r="I191" s="147"/>
      <c r="J191" s="148">
        <f t="shared" si="20"/>
        <v>0</v>
      </c>
      <c r="K191" s="149"/>
      <c r="L191" s="30"/>
      <c r="M191" s="150" t="s">
        <v>1</v>
      </c>
      <c r="N191" s="151" t="s">
        <v>42</v>
      </c>
      <c r="O191" s="55"/>
      <c r="P191" s="152">
        <f t="shared" si="21"/>
        <v>0</v>
      </c>
      <c r="Q191" s="152">
        <v>0</v>
      </c>
      <c r="R191" s="152">
        <f t="shared" si="22"/>
        <v>0</v>
      </c>
      <c r="S191" s="152">
        <v>0</v>
      </c>
      <c r="T191" s="153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163</v>
      </c>
      <c r="AT191" s="154" t="s">
        <v>159</v>
      </c>
      <c r="AU191" s="154" t="s">
        <v>76</v>
      </c>
      <c r="AY191" s="14" t="s">
        <v>157</v>
      </c>
      <c r="BE191" s="155">
        <f t="shared" si="24"/>
        <v>0</v>
      </c>
      <c r="BF191" s="155">
        <f t="shared" si="25"/>
        <v>0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4" t="s">
        <v>164</v>
      </c>
      <c r="BK191" s="155">
        <f t="shared" si="29"/>
        <v>0</v>
      </c>
      <c r="BL191" s="14" t="s">
        <v>163</v>
      </c>
      <c r="BM191" s="154" t="s">
        <v>1036</v>
      </c>
    </row>
    <row r="192" spans="1:65" s="2" customFormat="1" ht="21.75" customHeight="1">
      <c r="A192" s="29"/>
      <c r="B192" s="141"/>
      <c r="C192" s="142" t="s">
        <v>485</v>
      </c>
      <c r="D192" s="142" t="s">
        <v>159</v>
      </c>
      <c r="E192" s="143" t="s">
        <v>2651</v>
      </c>
      <c r="F192" s="144" t="s">
        <v>2652</v>
      </c>
      <c r="G192" s="145" t="s">
        <v>306</v>
      </c>
      <c r="H192" s="146">
        <v>30</v>
      </c>
      <c r="I192" s="147"/>
      <c r="J192" s="148">
        <f t="shared" si="20"/>
        <v>0</v>
      </c>
      <c r="K192" s="149"/>
      <c r="L192" s="30"/>
      <c r="M192" s="150" t="s">
        <v>1</v>
      </c>
      <c r="N192" s="151" t="s">
        <v>42</v>
      </c>
      <c r="O192" s="55"/>
      <c r="P192" s="152">
        <f t="shared" si="21"/>
        <v>0</v>
      </c>
      <c r="Q192" s="152">
        <v>0</v>
      </c>
      <c r="R192" s="152">
        <f t="shared" si="22"/>
        <v>0</v>
      </c>
      <c r="S192" s="152">
        <v>0</v>
      </c>
      <c r="T192" s="153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163</v>
      </c>
      <c r="AT192" s="154" t="s">
        <v>159</v>
      </c>
      <c r="AU192" s="154" t="s">
        <v>76</v>
      </c>
      <c r="AY192" s="14" t="s">
        <v>157</v>
      </c>
      <c r="BE192" s="155">
        <f t="shared" si="24"/>
        <v>0</v>
      </c>
      <c r="BF192" s="155">
        <f t="shared" si="25"/>
        <v>0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4" t="s">
        <v>164</v>
      </c>
      <c r="BK192" s="155">
        <f t="shared" si="29"/>
        <v>0</v>
      </c>
      <c r="BL192" s="14" t="s">
        <v>163</v>
      </c>
      <c r="BM192" s="154" t="s">
        <v>1044</v>
      </c>
    </row>
    <row r="193" spans="1:65" s="2" customFormat="1" ht="16.5" customHeight="1">
      <c r="A193" s="29"/>
      <c r="B193" s="141"/>
      <c r="C193" s="142" t="s">
        <v>489</v>
      </c>
      <c r="D193" s="142" t="s">
        <v>159</v>
      </c>
      <c r="E193" s="143" t="s">
        <v>2653</v>
      </c>
      <c r="F193" s="144" t="s">
        <v>2654</v>
      </c>
      <c r="G193" s="145" t="s">
        <v>306</v>
      </c>
      <c r="H193" s="146">
        <v>260</v>
      </c>
      <c r="I193" s="147"/>
      <c r="J193" s="148">
        <f t="shared" si="20"/>
        <v>0</v>
      </c>
      <c r="K193" s="149"/>
      <c r="L193" s="30"/>
      <c r="M193" s="150" t="s">
        <v>1</v>
      </c>
      <c r="N193" s="151" t="s">
        <v>42</v>
      </c>
      <c r="O193" s="55"/>
      <c r="P193" s="152">
        <f t="shared" si="21"/>
        <v>0</v>
      </c>
      <c r="Q193" s="152">
        <v>0</v>
      </c>
      <c r="R193" s="152">
        <f t="shared" si="22"/>
        <v>0</v>
      </c>
      <c r="S193" s="152">
        <v>0</v>
      </c>
      <c r="T193" s="153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163</v>
      </c>
      <c r="AT193" s="154" t="s">
        <v>159</v>
      </c>
      <c r="AU193" s="154" t="s">
        <v>76</v>
      </c>
      <c r="AY193" s="14" t="s">
        <v>157</v>
      </c>
      <c r="BE193" s="155">
        <f t="shared" si="24"/>
        <v>0</v>
      </c>
      <c r="BF193" s="155">
        <f t="shared" si="25"/>
        <v>0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4" t="s">
        <v>164</v>
      </c>
      <c r="BK193" s="155">
        <f t="shared" si="29"/>
        <v>0</v>
      </c>
      <c r="BL193" s="14" t="s">
        <v>163</v>
      </c>
      <c r="BM193" s="154" t="s">
        <v>1052</v>
      </c>
    </row>
    <row r="194" spans="1:65" s="2" customFormat="1" ht="16.5" customHeight="1">
      <c r="A194" s="29"/>
      <c r="B194" s="141"/>
      <c r="C194" s="142" t="s">
        <v>493</v>
      </c>
      <c r="D194" s="142" t="s">
        <v>159</v>
      </c>
      <c r="E194" s="143" t="s">
        <v>2655</v>
      </c>
      <c r="F194" s="144" t="s">
        <v>2656</v>
      </c>
      <c r="G194" s="145" t="s">
        <v>306</v>
      </c>
      <c r="H194" s="146">
        <v>7</v>
      </c>
      <c r="I194" s="147"/>
      <c r="J194" s="148">
        <f t="shared" si="20"/>
        <v>0</v>
      </c>
      <c r="K194" s="149"/>
      <c r="L194" s="30"/>
      <c r="M194" s="150" t="s">
        <v>1</v>
      </c>
      <c r="N194" s="151" t="s">
        <v>42</v>
      </c>
      <c r="O194" s="55"/>
      <c r="P194" s="152">
        <f t="shared" si="21"/>
        <v>0</v>
      </c>
      <c r="Q194" s="152">
        <v>0</v>
      </c>
      <c r="R194" s="152">
        <f t="shared" si="22"/>
        <v>0</v>
      </c>
      <c r="S194" s="152">
        <v>0</v>
      </c>
      <c r="T194" s="153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163</v>
      </c>
      <c r="AT194" s="154" t="s">
        <v>159</v>
      </c>
      <c r="AU194" s="154" t="s">
        <v>76</v>
      </c>
      <c r="AY194" s="14" t="s">
        <v>157</v>
      </c>
      <c r="BE194" s="155">
        <f t="shared" si="24"/>
        <v>0</v>
      </c>
      <c r="BF194" s="155">
        <f t="shared" si="25"/>
        <v>0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4" t="s">
        <v>164</v>
      </c>
      <c r="BK194" s="155">
        <f t="shared" si="29"/>
        <v>0</v>
      </c>
      <c r="BL194" s="14" t="s">
        <v>163</v>
      </c>
      <c r="BM194" s="154" t="s">
        <v>1060</v>
      </c>
    </row>
    <row r="195" spans="1:65" s="2" customFormat="1" ht="16.5" customHeight="1">
      <c r="A195" s="29"/>
      <c r="B195" s="141"/>
      <c r="C195" s="142" t="s">
        <v>499</v>
      </c>
      <c r="D195" s="142" t="s">
        <v>159</v>
      </c>
      <c r="E195" s="143" t="s">
        <v>2657</v>
      </c>
      <c r="F195" s="144" t="s">
        <v>2658</v>
      </c>
      <c r="G195" s="145" t="s">
        <v>306</v>
      </c>
      <c r="H195" s="146">
        <v>2</v>
      </c>
      <c r="I195" s="147"/>
      <c r="J195" s="148">
        <f t="shared" si="20"/>
        <v>0</v>
      </c>
      <c r="K195" s="149"/>
      <c r="L195" s="30"/>
      <c r="M195" s="150" t="s">
        <v>1</v>
      </c>
      <c r="N195" s="151" t="s">
        <v>42</v>
      </c>
      <c r="O195" s="55"/>
      <c r="P195" s="152">
        <f t="shared" si="21"/>
        <v>0</v>
      </c>
      <c r="Q195" s="152">
        <v>0</v>
      </c>
      <c r="R195" s="152">
        <f t="shared" si="22"/>
        <v>0</v>
      </c>
      <c r="S195" s="152">
        <v>0</v>
      </c>
      <c r="T195" s="153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163</v>
      </c>
      <c r="AT195" s="154" t="s">
        <v>159</v>
      </c>
      <c r="AU195" s="154" t="s">
        <v>76</v>
      </c>
      <c r="AY195" s="14" t="s">
        <v>157</v>
      </c>
      <c r="BE195" s="155">
        <f t="shared" si="24"/>
        <v>0</v>
      </c>
      <c r="BF195" s="155">
        <f t="shared" si="25"/>
        <v>0</v>
      </c>
      <c r="BG195" s="155">
        <f t="shared" si="26"/>
        <v>0</v>
      </c>
      <c r="BH195" s="155">
        <f t="shared" si="27"/>
        <v>0</v>
      </c>
      <c r="BI195" s="155">
        <f t="shared" si="28"/>
        <v>0</v>
      </c>
      <c r="BJ195" s="14" t="s">
        <v>164</v>
      </c>
      <c r="BK195" s="155">
        <f t="shared" si="29"/>
        <v>0</v>
      </c>
      <c r="BL195" s="14" t="s">
        <v>163</v>
      </c>
      <c r="BM195" s="154" t="s">
        <v>1068</v>
      </c>
    </row>
    <row r="196" spans="1:65" s="2" customFormat="1" ht="16.5" customHeight="1">
      <c r="A196" s="29"/>
      <c r="B196" s="141"/>
      <c r="C196" s="142" t="s">
        <v>503</v>
      </c>
      <c r="D196" s="142" t="s">
        <v>159</v>
      </c>
      <c r="E196" s="143" t="s">
        <v>2659</v>
      </c>
      <c r="F196" s="144" t="s">
        <v>2660</v>
      </c>
      <c r="G196" s="145" t="s">
        <v>306</v>
      </c>
      <c r="H196" s="146">
        <v>7</v>
      </c>
      <c r="I196" s="147"/>
      <c r="J196" s="148">
        <f t="shared" si="20"/>
        <v>0</v>
      </c>
      <c r="K196" s="149"/>
      <c r="L196" s="30"/>
      <c r="M196" s="150" t="s">
        <v>1</v>
      </c>
      <c r="N196" s="151" t="s">
        <v>42</v>
      </c>
      <c r="O196" s="55"/>
      <c r="P196" s="152">
        <f t="shared" si="21"/>
        <v>0</v>
      </c>
      <c r="Q196" s="152">
        <v>0</v>
      </c>
      <c r="R196" s="152">
        <f t="shared" si="22"/>
        <v>0</v>
      </c>
      <c r="S196" s="152">
        <v>0</v>
      </c>
      <c r="T196" s="153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163</v>
      </c>
      <c r="AT196" s="154" t="s">
        <v>159</v>
      </c>
      <c r="AU196" s="154" t="s">
        <v>76</v>
      </c>
      <c r="AY196" s="14" t="s">
        <v>157</v>
      </c>
      <c r="BE196" s="155">
        <f t="shared" si="24"/>
        <v>0</v>
      </c>
      <c r="BF196" s="155">
        <f t="shared" si="25"/>
        <v>0</v>
      </c>
      <c r="BG196" s="155">
        <f t="shared" si="26"/>
        <v>0</v>
      </c>
      <c r="BH196" s="155">
        <f t="shared" si="27"/>
        <v>0</v>
      </c>
      <c r="BI196" s="155">
        <f t="shared" si="28"/>
        <v>0</v>
      </c>
      <c r="BJ196" s="14" t="s">
        <v>164</v>
      </c>
      <c r="BK196" s="155">
        <f t="shared" si="29"/>
        <v>0</v>
      </c>
      <c r="BL196" s="14" t="s">
        <v>163</v>
      </c>
      <c r="BM196" s="154" t="s">
        <v>1076</v>
      </c>
    </row>
    <row r="197" spans="1:65" s="2" customFormat="1" ht="21.75" customHeight="1">
      <c r="A197" s="29"/>
      <c r="B197" s="141"/>
      <c r="C197" s="142" t="s">
        <v>510</v>
      </c>
      <c r="D197" s="142" t="s">
        <v>159</v>
      </c>
      <c r="E197" s="143" t="s">
        <v>2661</v>
      </c>
      <c r="F197" s="144" t="s">
        <v>2662</v>
      </c>
      <c r="G197" s="145" t="s">
        <v>306</v>
      </c>
      <c r="H197" s="146">
        <v>1</v>
      </c>
      <c r="I197" s="147"/>
      <c r="J197" s="148">
        <f t="shared" si="20"/>
        <v>0</v>
      </c>
      <c r="K197" s="149"/>
      <c r="L197" s="30"/>
      <c r="M197" s="150" t="s">
        <v>1</v>
      </c>
      <c r="N197" s="151" t="s">
        <v>42</v>
      </c>
      <c r="O197" s="55"/>
      <c r="P197" s="152">
        <f t="shared" si="21"/>
        <v>0</v>
      </c>
      <c r="Q197" s="152">
        <v>0</v>
      </c>
      <c r="R197" s="152">
        <f t="shared" si="22"/>
        <v>0</v>
      </c>
      <c r="S197" s="152">
        <v>0</v>
      </c>
      <c r="T197" s="153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163</v>
      </c>
      <c r="AT197" s="154" t="s">
        <v>159</v>
      </c>
      <c r="AU197" s="154" t="s">
        <v>76</v>
      </c>
      <c r="AY197" s="14" t="s">
        <v>157</v>
      </c>
      <c r="BE197" s="155">
        <f t="shared" si="24"/>
        <v>0</v>
      </c>
      <c r="BF197" s="155">
        <f t="shared" si="25"/>
        <v>0</v>
      </c>
      <c r="BG197" s="155">
        <f t="shared" si="26"/>
        <v>0</v>
      </c>
      <c r="BH197" s="155">
        <f t="shared" si="27"/>
        <v>0</v>
      </c>
      <c r="BI197" s="155">
        <f t="shared" si="28"/>
        <v>0</v>
      </c>
      <c r="BJ197" s="14" t="s">
        <v>164</v>
      </c>
      <c r="BK197" s="155">
        <f t="shared" si="29"/>
        <v>0</v>
      </c>
      <c r="BL197" s="14" t="s">
        <v>163</v>
      </c>
      <c r="BM197" s="154" t="s">
        <v>1084</v>
      </c>
    </row>
    <row r="198" spans="1:65" s="2" customFormat="1" ht="21.75" customHeight="1">
      <c r="A198" s="29"/>
      <c r="B198" s="141"/>
      <c r="C198" s="142" t="s">
        <v>514</v>
      </c>
      <c r="D198" s="142" t="s">
        <v>159</v>
      </c>
      <c r="E198" s="143" t="s">
        <v>2663</v>
      </c>
      <c r="F198" s="144" t="s">
        <v>2664</v>
      </c>
      <c r="G198" s="145" t="s">
        <v>306</v>
      </c>
      <c r="H198" s="146">
        <v>1</v>
      </c>
      <c r="I198" s="147"/>
      <c r="J198" s="148">
        <f t="shared" si="20"/>
        <v>0</v>
      </c>
      <c r="K198" s="149"/>
      <c r="L198" s="30"/>
      <c r="M198" s="150" t="s">
        <v>1</v>
      </c>
      <c r="N198" s="151" t="s">
        <v>42</v>
      </c>
      <c r="O198" s="55"/>
      <c r="P198" s="152">
        <f t="shared" si="21"/>
        <v>0</v>
      </c>
      <c r="Q198" s="152">
        <v>0</v>
      </c>
      <c r="R198" s="152">
        <f t="shared" si="22"/>
        <v>0</v>
      </c>
      <c r="S198" s="152">
        <v>0</v>
      </c>
      <c r="T198" s="153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163</v>
      </c>
      <c r="AT198" s="154" t="s">
        <v>159</v>
      </c>
      <c r="AU198" s="154" t="s">
        <v>76</v>
      </c>
      <c r="AY198" s="14" t="s">
        <v>157</v>
      </c>
      <c r="BE198" s="155">
        <f t="shared" si="24"/>
        <v>0</v>
      </c>
      <c r="BF198" s="155">
        <f t="shared" si="25"/>
        <v>0</v>
      </c>
      <c r="BG198" s="155">
        <f t="shared" si="26"/>
        <v>0</v>
      </c>
      <c r="BH198" s="155">
        <f t="shared" si="27"/>
        <v>0</v>
      </c>
      <c r="BI198" s="155">
        <f t="shared" si="28"/>
        <v>0</v>
      </c>
      <c r="BJ198" s="14" t="s">
        <v>164</v>
      </c>
      <c r="BK198" s="155">
        <f t="shared" si="29"/>
        <v>0</v>
      </c>
      <c r="BL198" s="14" t="s">
        <v>163</v>
      </c>
      <c r="BM198" s="154" t="s">
        <v>1094</v>
      </c>
    </row>
    <row r="199" spans="1:65" s="2" customFormat="1" ht="21.75" customHeight="1">
      <c r="A199" s="29"/>
      <c r="B199" s="141"/>
      <c r="C199" s="142" t="s">
        <v>775</v>
      </c>
      <c r="D199" s="142" t="s">
        <v>159</v>
      </c>
      <c r="E199" s="143" t="s">
        <v>2665</v>
      </c>
      <c r="F199" s="144" t="s">
        <v>2666</v>
      </c>
      <c r="G199" s="145" t="s">
        <v>306</v>
      </c>
      <c r="H199" s="146">
        <v>1</v>
      </c>
      <c r="I199" s="147"/>
      <c r="J199" s="148">
        <f t="shared" si="20"/>
        <v>0</v>
      </c>
      <c r="K199" s="149"/>
      <c r="L199" s="30"/>
      <c r="M199" s="150" t="s">
        <v>1</v>
      </c>
      <c r="N199" s="151" t="s">
        <v>42</v>
      </c>
      <c r="O199" s="55"/>
      <c r="P199" s="152">
        <f t="shared" si="21"/>
        <v>0</v>
      </c>
      <c r="Q199" s="152">
        <v>0</v>
      </c>
      <c r="R199" s="152">
        <f t="shared" si="22"/>
        <v>0</v>
      </c>
      <c r="S199" s="152">
        <v>0</v>
      </c>
      <c r="T199" s="153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163</v>
      </c>
      <c r="AT199" s="154" t="s">
        <v>159</v>
      </c>
      <c r="AU199" s="154" t="s">
        <v>76</v>
      </c>
      <c r="AY199" s="14" t="s">
        <v>157</v>
      </c>
      <c r="BE199" s="155">
        <f t="shared" si="24"/>
        <v>0</v>
      </c>
      <c r="BF199" s="155">
        <f t="shared" si="25"/>
        <v>0</v>
      </c>
      <c r="BG199" s="155">
        <f t="shared" si="26"/>
        <v>0</v>
      </c>
      <c r="BH199" s="155">
        <f t="shared" si="27"/>
        <v>0</v>
      </c>
      <c r="BI199" s="155">
        <f t="shared" si="28"/>
        <v>0</v>
      </c>
      <c r="BJ199" s="14" t="s">
        <v>164</v>
      </c>
      <c r="BK199" s="155">
        <f t="shared" si="29"/>
        <v>0</v>
      </c>
      <c r="BL199" s="14" t="s">
        <v>163</v>
      </c>
      <c r="BM199" s="154" t="s">
        <v>1102</v>
      </c>
    </row>
    <row r="200" spans="1:65" s="2" customFormat="1" ht="16.5" customHeight="1">
      <c r="A200" s="29"/>
      <c r="B200" s="141"/>
      <c r="C200" s="142" t="s">
        <v>779</v>
      </c>
      <c r="D200" s="142" t="s">
        <v>159</v>
      </c>
      <c r="E200" s="143" t="s">
        <v>2667</v>
      </c>
      <c r="F200" s="144" t="s">
        <v>2668</v>
      </c>
      <c r="G200" s="145" t="s">
        <v>306</v>
      </c>
      <c r="H200" s="146">
        <v>1</v>
      </c>
      <c r="I200" s="147"/>
      <c r="J200" s="148">
        <f t="shared" si="20"/>
        <v>0</v>
      </c>
      <c r="K200" s="149"/>
      <c r="L200" s="30"/>
      <c r="M200" s="150" t="s">
        <v>1</v>
      </c>
      <c r="N200" s="151" t="s">
        <v>42</v>
      </c>
      <c r="O200" s="55"/>
      <c r="P200" s="152">
        <f t="shared" si="21"/>
        <v>0</v>
      </c>
      <c r="Q200" s="152">
        <v>0</v>
      </c>
      <c r="R200" s="152">
        <f t="shared" si="22"/>
        <v>0</v>
      </c>
      <c r="S200" s="152">
        <v>0</v>
      </c>
      <c r="T200" s="153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163</v>
      </c>
      <c r="AT200" s="154" t="s">
        <v>159</v>
      </c>
      <c r="AU200" s="154" t="s">
        <v>76</v>
      </c>
      <c r="AY200" s="14" t="s">
        <v>157</v>
      </c>
      <c r="BE200" s="155">
        <f t="shared" si="24"/>
        <v>0</v>
      </c>
      <c r="BF200" s="155">
        <f t="shared" si="25"/>
        <v>0</v>
      </c>
      <c r="BG200" s="155">
        <f t="shared" si="26"/>
        <v>0</v>
      </c>
      <c r="BH200" s="155">
        <f t="shared" si="27"/>
        <v>0</v>
      </c>
      <c r="BI200" s="155">
        <f t="shared" si="28"/>
        <v>0</v>
      </c>
      <c r="BJ200" s="14" t="s">
        <v>164</v>
      </c>
      <c r="BK200" s="155">
        <f t="shared" si="29"/>
        <v>0</v>
      </c>
      <c r="BL200" s="14" t="s">
        <v>163</v>
      </c>
      <c r="BM200" s="154" t="s">
        <v>1110</v>
      </c>
    </row>
    <row r="201" spans="1:65" s="2" customFormat="1" ht="16.5" customHeight="1">
      <c r="A201" s="29"/>
      <c r="B201" s="141"/>
      <c r="C201" s="142" t="s">
        <v>783</v>
      </c>
      <c r="D201" s="142" t="s">
        <v>159</v>
      </c>
      <c r="E201" s="143" t="s">
        <v>2669</v>
      </c>
      <c r="F201" s="144" t="s">
        <v>2670</v>
      </c>
      <c r="G201" s="145" t="s">
        <v>306</v>
      </c>
      <c r="H201" s="146">
        <v>1</v>
      </c>
      <c r="I201" s="147"/>
      <c r="J201" s="148">
        <f t="shared" si="20"/>
        <v>0</v>
      </c>
      <c r="K201" s="149"/>
      <c r="L201" s="30"/>
      <c r="M201" s="150" t="s">
        <v>1</v>
      </c>
      <c r="N201" s="151" t="s">
        <v>42</v>
      </c>
      <c r="O201" s="55"/>
      <c r="P201" s="152">
        <f t="shared" si="21"/>
        <v>0</v>
      </c>
      <c r="Q201" s="152">
        <v>0</v>
      </c>
      <c r="R201" s="152">
        <f t="shared" si="22"/>
        <v>0</v>
      </c>
      <c r="S201" s="152">
        <v>0</v>
      </c>
      <c r="T201" s="153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163</v>
      </c>
      <c r="AT201" s="154" t="s">
        <v>159</v>
      </c>
      <c r="AU201" s="154" t="s">
        <v>76</v>
      </c>
      <c r="AY201" s="14" t="s">
        <v>157</v>
      </c>
      <c r="BE201" s="155">
        <f t="shared" si="24"/>
        <v>0</v>
      </c>
      <c r="BF201" s="155">
        <f t="shared" si="25"/>
        <v>0</v>
      </c>
      <c r="BG201" s="155">
        <f t="shared" si="26"/>
        <v>0</v>
      </c>
      <c r="BH201" s="155">
        <f t="shared" si="27"/>
        <v>0</v>
      </c>
      <c r="BI201" s="155">
        <f t="shared" si="28"/>
        <v>0</v>
      </c>
      <c r="BJ201" s="14" t="s">
        <v>164</v>
      </c>
      <c r="BK201" s="155">
        <f t="shared" si="29"/>
        <v>0</v>
      </c>
      <c r="BL201" s="14" t="s">
        <v>163</v>
      </c>
      <c r="BM201" s="154" t="s">
        <v>1118</v>
      </c>
    </row>
    <row r="202" spans="1:65" s="2" customFormat="1" ht="16.5" customHeight="1">
      <c r="A202" s="29"/>
      <c r="B202" s="141"/>
      <c r="C202" s="142" t="s">
        <v>785</v>
      </c>
      <c r="D202" s="142" t="s">
        <v>159</v>
      </c>
      <c r="E202" s="143" t="s">
        <v>2671</v>
      </c>
      <c r="F202" s="144" t="s">
        <v>2672</v>
      </c>
      <c r="G202" s="145" t="s">
        <v>306</v>
      </c>
      <c r="H202" s="146">
        <v>10</v>
      </c>
      <c r="I202" s="147"/>
      <c r="J202" s="148">
        <f t="shared" si="20"/>
        <v>0</v>
      </c>
      <c r="K202" s="149"/>
      <c r="L202" s="30"/>
      <c r="M202" s="150" t="s">
        <v>1</v>
      </c>
      <c r="N202" s="151" t="s">
        <v>42</v>
      </c>
      <c r="O202" s="55"/>
      <c r="P202" s="152">
        <f t="shared" si="21"/>
        <v>0</v>
      </c>
      <c r="Q202" s="152">
        <v>0</v>
      </c>
      <c r="R202" s="152">
        <f t="shared" si="22"/>
        <v>0</v>
      </c>
      <c r="S202" s="152">
        <v>0</v>
      </c>
      <c r="T202" s="153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163</v>
      </c>
      <c r="AT202" s="154" t="s">
        <v>159</v>
      </c>
      <c r="AU202" s="154" t="s">
        <v>76</v>
      </c>
      <c r="AY202" s="14" t="s">
        <v>157</v>
      </c>
      <c r="BE202" s="155">
        <f t="shared" si="24"/>
        <v>0</v>
      </c>
      <c r="BF202" s="155">
        <f t="shared" si="25"/>
        <v>0</v>
      </c>
      <c r="BG202" s="155">
        <f t="shared" si="26"/>
        <v>0</v>
      </c>
      <c r="BH202" s="155">
        <f t="shared" si="27"/>
        <v>0</v>
      </c>
      <c r="BI202" s="155">
        <f t="shared" si="28"/>
        <v>0</v>
      </c>
      <c r="BJ202" s="14" t="s">
        <v>164</v>
      </c>
      <c r="BK202" s="155">
        <f t="shared" si="29"/>
        <v>0</v>
      </c>
      <c r="BL202" s="14" t="s">
        <v>163</v>
      </c>
      <c r="BM202" s="154" t="s">
        <v>1126</v>
      </c>
    </row>
    <row r="203" spans="1:65" s="2" customFormat="1" ht="16.5" customHeight="1">
      <c r="A203" s="29"/>
      <c r="B203" s="141"/>
      <c r="C203" s="142" t="s">
        <v>789</v>
      </c>
      <c r="D203" s="142" t="s">
        <v>159</v>
      </c>
      <c r="E203" s="143" t="s">
        <v>2673</v>
      </c>
      <c r="F203" s="144" t="s">
        <v>2674</v>
      </c>
      <c r="G203" s="145" t="s">
        <v>306</v>
      </c>
      <c r="H203" s="146">
        <v>1</v>
      </c>
      <c r="I203" s="147"/>
      <c r="J203" s="148">
        <f t="shared" si="20"/>
        <v>0</v>
      </c>
      <c r="K203" s="149"/>
      <c r="L203" s="30"/>
      <c r="M203" s="150" t="s">
        <v>1</v>
      </c>
      <c r="N203" s="151" t="s">
        <v>42</v>
      </c>
      <c r="O203" s="55"/>
      <c r="P203" s="152">
        <f t="shared" si="21"/>
        <v>0</v>
      </c>
      <c r="Q203" s="152">
        <v>0</v>
      </c>
      <c r="R203" s="152">
        <f t="shared" si="22"/>
        <v>0</v>
      </c>
      <c r="S203" s="152">
        <v>0</v>
      </c>
      <c r="T203" s="153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163</v>
      </c>
      <c r="AT203" s="154" t="s">
        <v>159</v>
      </c>
      <c r="AU203" s="154" t="s">
        <v>76</v>
      </c>
      <c r="AY203" s="14" t="s">
        <v>157</v>
      </c>
      <c r="BE203" s="155">
        <f t="shared" si="24"/>
        <v>0</v>
      </c>
      <c r="BF203" s="155">
        <f t="shared" si="25"/>
        <v>0</v>
      </c>
      <c r="BG203" s="155">
        <f t="shared" si="26"/>
        <v>0</v>
      </c>
      <c r="BH203" s="155">
        <f t="shared" si="27"/>
        <v>0</v>
      </c>
      <c r="BI203" s="155">
        <f t="shared" si="28"/>
        <v>0</v>
      </c>
      <c r="BJ203" s="14" t="s">
        <v>164</v>
      </c>
      <c r="BK203" s="155">
        <f t="shared" si="29"/>
        <v>0</v>
      </c>
      <c r="BL203" s="14" t="s">
        <v>163</v>
      </c>
      <c r="BM203" s="154" t="s">
        <v>1134</v>
      </c>
    </row>
    <row r="204" spans="1:65" s="2" customFormat="1" ht="66.75" customHeight="1">
      <c r="A204" s="29"/>
      <c r="B204" s="141"/>
      <c r="C204" s="142" t="s">
        <v>794</v>
      </c>
      <c r="D204" s="142" t="s">
        <v>159</v>
      </c>
      <c r="E204" s="143" t="s">
        <v>2675</v>
      </c>
      <c r="F204" s="144" t="s">
        <v>2676</v>
      </c>
      <c r="G204" s="145" t="s">
        <v>306</v>
      </c>
      <c r="H204" s="146">
        <v>1</v>
      </c>
      <c r="I204" s="147"/>
      <c r="J204" s="148">
        <f t="shared" si="20"/>
        <v>0</v>
      </c>
      <c r="K204" s="149"/>
      <c r="L204" s="30"/>
      <c r="M204" s="150" t="s">
        <v>1</v>
      </c>
      <c r="N204" s="151" t="s">
        <v>42</v>
      </c>
      <c r="O204" s="55"/>
      <c r="P204" s="152">
        <f t="shared" si="21"/>
        <v>0</v>
      </c>
      <c r="Q204" s="152">
        <v>0</v>
      </c>
      <c r="R204" s="152">
        <f t="shared" si="22"/>
        <v>0</v>
      </c>
      <c r="S204" s="152">
        <v>0</v>
      </c>
      <c r="T204" s="153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163</v>
      </c>
      <c r="AT204" s="154" t="s">
        <v>159</v>
      </c>
      <c r="AU204" s="154" t="s">
        <v>76</v>
      </c>
      <c r="AY204" s="14" t="s">
        <v>157</v>
      </c>
      <c r="BE204" s="155">
        <f t="shared" si="24"/>
        <v>0</v>
      </c>
      <c r="BF204" s="155">
        <f t="shared" si="25"/>
        <v>0</v>
      </c>
      <c r="BG204" s="155">
        <f t="shared" si="26"/>
        <v>0</v>
      </c>
      <c r="BH204" s="155">
        <f t="shared" si="27"/>
        <v>0</v>
      </c>
      <c r="BI204" s="155">
        <f t="shared" si="28"/>
        <v>0</v>
      </c>
      <c r="BJ204" s="14" t="s">
        <v>164</v>
      </c>
      <c r="BK204" s="155">
        <f t="shared" si="29"/>
        <v>0</v>
      </c>
      <c r="BL204" s="14" t="s">
        <v>163</v>
      </c>
      <c r="BM204" s="154" t="s">
        <v>1142</v>
      </c>
    </row>
    <row r="205" spans="1:65" s="2" customFormat="1" ht="16.5" customHeight="1">
      <c r="A205" s="29"/>
      <c r="B205" s="141"/>
      <c r="C205" s="142" t="s">
        <v>798</v>
      </c>
      <c r="D205" s="142" t="s">
        <v>159</v>
      </c>
      <c r="E205" s="143" t="s">
        <v>2677</v>
      </c>
      <c r="F205" s="144" t="s">
        <v>2678</v>
      </c>
      <c r="G205" s="145" t="s">
        <v>306</v>
      </c>
      <c r="H205" s="146">
        <v>3</v>
      </c>
      <c r="I205" s="147"/>
      <c r="J205" s="148">
        <f t="shared" si="20"/>
        <v>0</v>
      </c>
      <c r="K205" s="149"/>
      <c r="L205" s="30"/>
      <c r="M205" s="150" t="s">
        <v>1</v>
      </c>
      <c r="N205" s="151" t="s">
        <v>42</v>
      </c>
      <c r="O205" s="55"/>
      <c r="P205" s="152">
        <f t="shared" si="21"/>
        <v>0</v>
      </c>
      <c r="Q205" s="152">
        <v>0</v>
      </c>
      <c r="R205" s="152">
        <f t="shared" si="22"/>
        <v>0</v>
      </c>
      <c r="S205" s="152">
        <v>0</v>
      </c>
      <c r="T205" s="153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163</v>
      </c>
      <c r="AT205" s="154" t="s">
        <v>159</v>
      </c>
      <c r="AU205" s="154" t="s">
        <v>76</v>
      </c>
      <c r="AY205" s="14" t="s">
        <v>157</v>
      </c>
      <c r="BE205" s="155">
        <f t="shared" si="24"/>
        <v>0</v>
      </c>
      <c r="BF205" s="155">
        <f t="shared" si="25"/>
        <v>0</v>
      </c>
      <c r="BG205" s="155">
        <f t="shared" si="26"/>
        <v>0</v>
      </c>
      <c r="BH205" s="155">
        <f t="shared" si="27"/>
        <v>0</v>
      </c>
      <c r="BI205" s="155">
        <f t="shared" si="28"/>
        <v>0</v>
      </c>
      <c r="BJ205" s="14" t="s">
        <v>164</v>
      </c>
      <c r="BK205" s="155">
        <f t="shared" si="29"/>
        <v>0</v>
      </c>
      <c r="BL205" s="14" t="s">
        <v>163</v>
      </c>
      <c r="BM205" s="154" t="s">
        <v>1150</v>
      </c>
    </row>
    <row r="206" spans="1:65" s="2" customFormat="1" ht="16.5" customHeight="1">
      <c r="A206" s="29"/>
      <c r="B206" s="141"/>
      <c r="C206" s="142" t="s">
        <v>802</v>
      </c>
      <c r="D206" s="142" t="s">
        <v>159</v>
      </c>
      <c r="E206" s="143" t="s">
        <v>2679</v>
      </c>
      <c r="F206" s="144" t="s">
        <v>2680</v>
      </c>
      <c r="G206" s="145" t="s">
        <v>306</v>
      </c>
      <c r="H206" s="146">
        <v>2</v>
      </c>
      <c r="I206" s="147"/>
      <c r="J206" s="148">
        <f t="shared" si="20"/>
        <v>0</v>
      </c>
      <c r="K206" s="149"/>
      <c r="L206" s="30"/>
      <c r="M206" s="150" t="s">
        <v>1</v>
      </c>
      <c r="N206" s="151" t="s">
        <v>42</v>
      </c>
      <c r="O206" s="55"/>
      <c r="P206" s="152">
        <f t="shared" si="21"/>
        <v>0</v>
      </c>
      <c r="Q206" s="152">
        <v>0</v>
      </c>
      <c r="R206" s="152">
        <f t="shared" si="22"/>
        <v>0</v>
      </c>
      <c r="S206" s="152">
        <v>0</v>
      </c>
      <c r="T206" s="153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163</v>
      </c>
      <c r="AT206" s="154" t="s">
        <v>159</v>
      </c>
      <c r="AU206" s="154" t="s">
        <v>76</v>
      </c>
      <c r="AY206" s="14" t="s">
        <v>157</v>
      </c>
      <c r="BE206" s="155">
        <f t="shared" si="24"/>
        <v>0</v>
      </c>
      <c r="BF206" s="155">
        <f t="shared" si="25"/>
        <v>0</v>
      </c>
      <c r="BG206" s="155">
        <f t="shared" si="26"/>
        <v>0</v>
      </c>
      <c r="BH206" s="155">
        <f t="shared" si="27"/>
        <v>0</v>
      </c>
      <c r="BI206" s="155">
        <f t="shared" si="28"/>
        <v>0</v>
      </c>
      <c r="BJ206" s="14" t="s">
        <v>164</v>
      </c>
      <c r="BK206" s="155">
        <f t="shared" si="29"/>
        <v>0</v>
      </c>
      <c r="BL206" s="14" t="s">
        <v>163</v>
      </c>
      <c r="BM206" s="154" t="s">
        <v>1158</v>
      </c>
    </row>
    <row r="207" spans="1:65" s="2" customFormat="1" ht="21.75" customHeight="1">
      <c r="A207" s="29"/>
      <c r="B207" s="141"/>
      <c r="C207" s="142" t="s">
        <v>806</v>
      </c>
      <c r="D207" s="142" t="s">
        <v>159</v>
      </c>
      <c r="E207" s="143" t="s">
        <v>2681</v>
      </c>
      <c r="F207" s="144" t="s">
        <v>2682</v>
      </c>
      <c r="G207" s="145" t="s">
        <v>2053</v>
      </c>
      <c r="H207" s="146">
        <v>1</v>
      </c>
      <c r="I207" s="147"/>
      <c r="J207" s="148">
        <f t="shared" si="20"/>
        <v>0</v>
      </c>
      <c r="K207" s="149"/>
      <c r="L207" s="30"/>
      <c r="M207" s="150" t="s">
        <v>1</v>
      </c>
      <c r="N207" s="151" t="s">
        <v>42</v>
      </c>
      <c r="O207" s="55"/>
      <c r="P207" s="152">
        <f t="shared" si="21"/>
        <v>0</v>
      </c>
      <c r="Q207" s="152">
        <v>0</v>
      </c>
      <c r="R207" s="152">
        <f t="shared" si="22"/>
        <v>0</v>
      </c>
      <c r="S207" s="152">
        <v>0</v>
      </c>
      <c r="T207" s="153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163</v>
      </c>
      <c r="AT207" s="154" t="s">
        <v>159</v>
      </c>
      <c r="AU207" s="154" t="s">
        <v>76</v>
      </c>
      <c r="AY207" s="14" t="s">
        <v>157</v>
      </c>
      <c r="BE207" s="155">
        <f t="shared" si="24"/>
        <v>0</v>
      </c>
      <c r="BF207" s="155">
        <f t="shared" si="25"/>
        <v>0</v>
      </c>
      <c r="BG207" s="155">
        <f t="shared" si="26"/>
        <v>0</v>
      </c>
      <c r="BH207" s="155">
        <f t="shared" si="27"/>
        <v>0</v>
      </c>
      <c r="BI207" s="155">
        <f t="shared" si="28"/>
        <v>0</v>
      </c>
      <c r="BJ207" s="14" t="s">
        <v>164</v>
      </c>
      <c r="BK207" s="155">
        <f t="shared" si="29"/>
        <v>0</v>
      </c>
      <c r="BL207" s="14" t="s">
        <v>163</v>
      </c>
      <c r="BM207" s="154" t="s">
        <v>1166</v>
      </c>
    </row>
    <row r="208" spans="1:65" s="2" customFormat="1" ht="21.75" customHeight="1">
      <c r="A208" s="29"/>
      <c r="B208" s="141"/>
      <c r="C208" s="142" t="s">
        <v>810</v>
      </c>
      <c r="D208" s="142" t="s">
        <v>159</v>
      </c>
      <c r="E208" s="143" t="s">
        <v>2683</v>
      </c>
      <c r="F208" s="144" t="s">
        <v>2684</v>
      </c>
      <c r="G208" s="145" t="s">
        <v>168</v>
      </c>
      <c r="H208" s="146">
        <v>95</v>
      </c>
      <c r="I208" s="147"/>
      <c r="J208" s="148">
        <f t="shared" si="20"/>
        <v>0</v>
      </c>
      <c r="K208" s="149"/>
      <c r="L208" s="30"/>
      <c r="M208" s="150" t="s">
        <v>1</v>
      </c>
      <c r="N208" s="151" t="s">
        <v>42</v>
      </c>
      <c r="O208" s="55"/>
      <c r="P208" s="152">
        <f t="shared" si="21"/>
        <v>0</v>
      </c>
      <c r="Q208" s="152">
        <v>0</v>
      </c>
      <c r="R208" s="152">
        <f t="shared" si="22"/>
        <v>0</v>
      </c>
      <c r="S208" s="152">
        <v>0</v>
      </c>
      <c r="T208" s="153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163</v>
      </c>
      <c r="AT208" s="154" t="s">
        <v>159</v>
      </c>
      <c r="AU208" s="154" t="s">
        <v>76</v>
      </c>
      <c r="AY208" s="14" t="s">
        <v>157</v>
      </c>
      <c r="BE208" s="155">
        <f t="shared" si="24"/>
        <v>0</v>
      </c>
      <c r="BF208" s="155">
        <f t="shared" si="25"/>
        <v>0</v>
      </c>
      <c r="BG208" s="155">
        <f t="shared" si="26"/>
        <v>0</v>
      </c>
      <c r="BH208" s="155">
        <f t="shared" si="27"/>
        <v>0</v>
      </c>
      <c r="BI208" s="155">
        <f t="shared" si="28"/>
        <v>0</v>
      </c>
      <c r="BJ208" s="14" t="s">
        <v>164</v>
      </c>
      <c r="BK208" s="155">
        <f t="shared" si="29"/>
        <v>0</v>
      </c>
      <c r="BL208" s="14" t="s">
        <v>163</v>
      </c>
      <c r="BM208" s="154" t="s">
        <v>1174</v>
      </c>
    </row>
    <row r="209" spans="1:65" s="2" customFormat="1" ht="16.5" customHeight="1">
      <c r="A209" s="29"/>
      <c r="B209" s="141"/>
      <c r="C209" s="142" t="s">
        <v>814</v>
      </c>
      <c r="D209" s="142" t="s">
        <v>159</v>
      </c>
      <c r="E209" s="143" t="s">
        <v>2685</v>
      </c>
      <c r="F209" s="144" t="s">
        <v>2686</v>
      </c>
      <c r="G209" s="145" t="s">
        <v>2687</v>
      </c>
      <c r="H209" s="146">
        <v>10</v>
      </c>
      <c r="I209" s="147"/>
      <c r="J209" s="148">
        <f t="shared" si="20"/>
        <v>0</v>
      </c>
      <c r="K209" s="149"/>
      <c r="L209" s="30"/>
      <c r="M209" s="150" t="s">
        <v>1</v>
      </c>
      <c r="N209" s="151" t="s">
        <v>42</v>
      </c>
      <c r="O209" s="55"/>
      <c r="P209" s="152">
        <f t="shared" si="21"/>
        <v>0</v>
      </c>
      <c r="Q209" s="152">
        <v>0</v>
      </c>
      <c r="R209" s="152">
        <f t="shared" si="22"/>
        <v>0</v>
      </c>
      <c r="S209" s="152">
        <v>0</v>
      </c>
      <c r="T209" s="153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163</v>
      </c>
      <c r="AT209" s="154" t="s">
        <v>159</v>
      </c>
      <c r="AU209" s="154" t="s">
        <v>76</v>
      </c>
      <c r="AY209" s="14" t="s">
        <v>157</v>
      </c>
      <c r="BE209" s="155">
        <f t="shared" si="24"/>
        <v>0</v>
      </c>
      <c r="BF209" s="155">
        <f t="shared" si="25"/>
        <v>0</v>
      </c>
      <c r="BG209" s="155">
        <f t="shared" si="26"/>
        <v>0</v>
      </c>
      <c r="BH209" s="155">
        <f t="shared" si="27"/>
        <v>0</v>
      </c>
      <c r="BI209" s="155">
        <f t="shared" si="28"/>
        <v>0</v>
      </c>
      <c r="BJ209" s="14" t="s">
        <v>164</v>
      </c>
      <c r="BK209" s="155">
        <f t="shared" si="29"/>
        <v>0</v>
      </c>
      <c r="BL209" s="14" t="s">
        <v>163</v>
      </c>
      <c r="BM209" s="154" t="s">
        <v>1182</v>
      </c>
    </row>
    <row r="210" spans="1:65" s="2" customFormat="1" ht="21.75" customHeight="1">
      <c r="A210" s="29"/>
      <c r="B210" s="141"/>
      <c r="C210" s="142" t="s">
        <v>818</v>
      </c>
      <c r="D210" s="142" t="s">
        <v>159</v>
      </c>
      <c r="E210" s="143" t="s">
        <v>2688</v>
      </c>
      <c r="F210" s="144" t="s">
        <v>2689</v>
      </c>
      <c r="G210" s="145" t="s">
        <v>2687</v>
      </c>
      <c r="H210" s="146">
        <v>15</v>
      </c>
      <c r="I210" s="147"/>
      <c r="J210" s="148">
        <f t="shared" si="20"/>
        <v>0</v>
      </c>
      <c r="K210" s="149"/>
      <c r="L210" s="30"/>
      <c r="M210" s="150" t="s">
        <v>1</v>
      </c>
      <c r="N210" s="151" t="s">
        <v>42</v>
      </c>
      <c r="O210" s="55"/>
      <c r="P210" s="152">
        <f t="shared" si="21"/>
        <v>0</v>
      </c>
      <c r="Q210" s="152">
        <v>0</v>
      </c>
      <c r="R210" s="152">
        <f t="shared" si="22"/>
        <v>0</v>
      </c>
      <c r="S210" s="152">
        <v>0</v>
      </c>
      <c r="T210" s="153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163</v>
      </c>
      <c r="AT210" s="154" t="s">
        <v>159</v>
      </c>
      <c r="AU210" s="154" t="s">
        <v>76</v>
      </c>
      <c r="AY210" s="14" t="s">
        <v>157</v>
      </c>
      <c r="BE210" s="155">
        <f t="shared" si="24"/>
        <v>0</v>
      </c>
      <c r="BF210" s="155">
        <f t="shared" si="25"/>
        <v>0</v>
      </c>
      <c r="BG210" s="155">
        <f t="shared" si="26"/>
        <v>0</v>
      </c>
      <c r="BH210" s="155">
        <f t="shared" si="27"/>
        <v>0</v>
      </c>
      <c r="BI210" s="155">
        <f t="shared" si="28"/>
        <v>0</v>
      </c>
      <c r="BJ210" s="14" t="s">
        <v>164</v>
      </c>
      <c r="BK210" s="155">
        <f t="shared" si="29"/>
        <v>0</v>
      </c>
      <c r="BL210" s="14" t="s">
        <v>163</v>
      </c>
      <c r="BM210" s="154" t="s">
        <v>1190</v>
      </c>
    </row>
    <row r="211" spans="1:65" s="2" customFormat="1" ht="16.5" customHeight="1">
      <c r="A211" s="29"/>
      <c r="B211" s="141"/>
      <c r="C211" s="142" t="s">
        <v>822</v>
      </c>
      <c r="D211" s="142" t="s">
        <v>159</v>
      </c>
      <c r="E211" s="143" t="s">
        <v>2690</v>
      </c>
      <c r="F211" s="144" t="s">
        <v>2691</v>
      </c>
      <c r="G211" s="145" t="s">
        <v>2687</v>
      </c>
      <c r="H211" s="146">
        <v>100</v>
      </c>
      <c r="I211" s="147"/>
      <c r="J211" s="148">
        <f t="shared" si="20"/>
        <v>0</v>
      </c>
      <c r="K211" s="149"/>
      <c r="L211" s="30"/>
      <c r="M211" s="150" t="s">
        <v>1</v>
      </c>
      <c r="N211" s="151" t="s">
        <v>42</v>
      </c>
      <c r="O211" s="55"/>
      <c r="P211" s="152">
        <f t="shared" si="21"/>
        <v>0</v>
      </c>
      <c r="Q211" s="152">
        <v>0</v>
      </c>
      <c r="R211" s="152">
        <f t="shared" si="22"/>
        <v>0</v>
      </c>
      <c r="S211" s="152">
        <v>0</v>
      </c>
      <c r="T211" s="153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163</v>
      </c>
      <c r="AT211" s="154" t="s">
        <v>159</v>
      </c>
      <c r="AU211" s="154" t="s">
        <v>76</v>
      </c>
      <c r="AY211" s="14" t="s">
        <v>157</v>
      </c>
      <c r="BE211" s="155">
        <f t="shared" si="24"/>
        <v>0</v>
      </c>
      <c r="BF211" s="155">
        <f t="shared" si="25"/>
        <v>0</v>
      </c>
      <c r="BG211" s="155">
        <f t="shared" si="26"/>
        <v>0</v>
      </c>
      <c r="BH211" s="155">
        <f t="shared" si="27"/>
        <v>0</v>
      </c>
      <c r="BI211" s="155">
        <f t="shared" si="28"/>
        <v>0</v>
      </c>
      <c r="BJ211" s="14" t="s">
        <v>164</v>
      </c>
      <c r="BK211" s="155">
        <f t="shared" si="29"/>
        <v>0</v>
      </c>
      <c r="BL211" s="14" t="s">
        <v>163</v>
      </c>
      <c r="BM211" s="154" t="s">
        <v>1198</v>
      </c>
    </row>
    <row r="212" spans="1:65" s="2" customFormat="1" ht="21.75" customHeight="1">
      <c r="A212" s="29"/>
      <c r="B212" s="141"/>
      <c r="C212" s="142" t="s">
        <v>826</v>
      </c>
      <c r="D212" s="142" t="s">
        <v>159</v>
      </c>
      <c r="E212" s="143" t="s">
        <v>2692</v>
      </c>
      <c r="F212" s="144" t="s">
        <v>2693</v>
      </c>
      <c r="G212" s="145" t="s">
        <v>2687</v>
      </c>
      <c r="H212" s="146">
        <v>100</v>
      </c>
      <c r="I212" s="147"/>
      <c r="J212" s="148">
        <f t="shared" si="20"/>
        <v>0</v>
      </c>
      <c r="K212" s="149"/>
      <c r="L212" s="30"/>
      <c r="M212" s="150" t="s">
        <v>1</v>
      </c>
      <c r="N212" s="151" t="s">
        <v>42</v>
      </c>
      <c r="O212" s="55"/>
      <c r="P212" s="152">
        <f t="shared" si="21"/>
        <v>0</v>
      </c>
      <c r="Q212" s="152">
        <v>0</v>
      </c>
      <c r="R212" s="152">
        <f t="shared" si="22"/>
        <v>0</v>
      </c>
      <c r="S212" s="152">
        <v>0</v>
      </c>
      <c r="T212" s="153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163</v>
      </c>
      <c r="AT212" s="154" t="s">
        <v>159</v>
      </c>
      <c r="AU212" s="154" t="s">
        <v>76</v>
      </c>
      <c r="AY212" s="14" t="s">
        <v>157</v>
      </c>
      <c r="BE212" s="155">
        <f t="shared" si="24"/>
        <v>0</v>
      </c>
      <c r="BF212" s="155">
        <f t="shared" si="25"/>
        <v>0</v>
      </c>
      <c r="BG212" s="155">
        <f t="shared" si="26"/>
        <v>0</v>
      </c>
      <c r="BH212" s="155">
        <f t="shared" si="27"/>
        <v>0</v>
      </c>
      <c r="BI212" s="155">
        <f t="shared" si="28"/>
        <v>0</v>
      </c>
      <c r="BJ212" s="14" t="s">
        <v>164</v>
      </c>
      <c r="BK212" s="155">
        <f t="shared" si="29"/>
        <v>0</v>
      </c>
      <c r="BL212" s="14" t="s">
        <v>163</v>
      </c>
      <c r="BM212" s="154" t="s">
        <v>1206</v>
      </c>
    </row>
    <row r="213" spans="1:65" s="2" customFormat="1" ht="16.5" customHeight="1">
      <c r="A213" s="29"/>
      <c r="B213" s="141"/>
      <c r="C213" s="142" t="s">
        <v>830</v>
      </c>
      <c r="D213" s="142" t="s">
        <v>159</v>
      </c>
      <c r="E213" s="143" t="s">
        <v>2694</v>
      </c>
      <c r="F213" s="144" t="s">
        <v>2695</v>
      </c>
      <c r="G213" s="145" t="s">
        <v>168</v>
      </c>
      <c r="H213" s="146">
        <v>1300</v>
      </c>
      <c r="I213" s="147"/>
      <c r="J213" s="148">
        <f t="shared" si="20"/>
        <v>0</v>
      </c>
      <c r="K213" s="149"/>
      <c r="L213" s="30"/>
      <c r="M213" s="150" t="s">
        <v>1</v>
      </c>
      <c r="N213" s="151" t="s">
        <v>42</v>
      </c>
      <c r="O213" s="55"/>
      <c r="P213" s="152">
        <f t="shared" si="21"/>
        <v>0</v>
      </c>
      <c r="Q213" s="152">
        <v>0</v>
      </c>
      <c r="R213" s="152">
        <f t="shared" si="22"/>
        <v>0</v>
      </c>
      <c r="S213" s="152">
        <v>0</v>
      </c>
      <c r="T213" s="153">
        <f t="shared" si="2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163</v>
      </c>
      <c r="AT213" s="154" t="s">
        <v>159</v>
      </c>
      <c r="AU213" s="154" t="s">
        <v>76</v>
      </c>
      <c r="AY213" s="14" t="s">
        <v>157</v>
      </c>
      <c r="BE213" s="155">
        <f t="shared" si="24"/>
        <v>0</v>
      </c>
      <c r="BF213" s="155">
        <f t="shared" si="25"/>
        <v>0</v>
      </c>
      <c r="BG213" s="155">
        <f t="shared" si="26"/>
        <v>0</v>
      </c>
      <c r="BH213" s="155">
        <f t="shared" si="27"/>
        <v>0</v>
      </c>
      <c r="BI213" s="155">
        <f t="shared" si="28"/>
        <v>0</v>
      </c>
      <c r="BJ213" s="14" t="s">
        <v>164</v>
      </c>
      <c r="BK213" s="155">
        <f t="shared" si="29"/>
        <v>0</v>
      </c>
      <c r="BL213" s="14" t="s">
        <v>163</v>
      </c>
      <c r="BM213" s="154" t="s">
        <v>1214</v>
      </c>
    </row>
    <row r="214" spans="2:63" s="12" customFormat="1" ht="25.9" customHeight="1">
      <c r="B214" s="128"/>
      <c r="D214" s="129" t="s">
        <v>75</v>
      </c>
      <c r="E214" s="130" t="s">
        <v>1936</v>
      </c>
      <c r="F214" s="130" t="s">
        <v>2696</v>
      </c>
      <c r="I214" s="131"/>
      <c r="J214" s="132">
        <f>BK214</f>
        <v>0</v>
      </c>
      <c r="L214" s="128"/>
      <c r="M214" s="133"/>
      <c r="N214" s="134"/>
      <c r="O214" s="134"/>
      <c r="P214" s="135">
        <f>SUM(P215:P220)</f>
        <v>0</v>
      </c>
      <c r="Q214" s="134"/>
      <c r="R214" s="135">
        <f>SUM(R215:R220)</f>
        <v>0</v>
      </c>
      <c r="S214" s="134"/>
      <c r="T214" s="136">
        <f>SUM(T215:T220)</f>
        <v>0</v>
      </c>
      <c r="AR214" s="129" t="s">
        <v>84</v>
      </c>
      <c r="AT214" s="137" t="s">
        <v>75</v>
      </c>
      <c r="AU214" s="137" t="s">
        <v>76</v>
      </c>
      <c r="AY214" s="129" t="s">
        <v>157</v>
      </c>
      <c r="BK214" s="138">
        <f>SUM(BK215:BK220)</f>
        <v>0</v>
      </c>
    </row>
    <row r="215" spans="1:65" s="2" customFormat="1" ht="16.5" customHeight="1">
      <c r="A215" s="29"/>
      <c r="B215" s="141"/>
      <c r="C215" s="142" t="s">
        <v>834</v>
      </c>
      <c r="D215" s="142" t="s">
        <v>159</v>
      </c>
      <c r="E215" s="143" t="s">
        <v>2697</v>
      </c>
      <c r="F215" s="144" t="s">
        <v>2698</v>
      </c>
      <c r="G215" s="145" t="s">
        <v>306</v>
      </c>
      <c r="H215" s="146">
        <v>1</v>
      </c>
      <c r="I215" s="147"/>
      <c r="J215" s="148">
        <f aca="true" t="shared" si="30" ref="J215:J220">ROUND(I215*H215,2)</f>
        <v>0</v>
      </c>
      <c r="K215" s="149"/>
      <c r="L215" s="30"/>
      <c r="M215" s="150" t="s">
        <v>1</v>
      </c>
      <c r="N215" s="151" t="s">
        <v>42</v>
      </c>
      <c r="O215" s="55"/>
      <c r="P215" s="152">
        <f aca="true" t="shared" si="31" ref="P215:P220">O215*H215</f>
        <v>0</v>
      </c>
      <c r="Q215" s="152">
        <v>0</v>
      </c>
      <c r="R215" s="152">
        <f aca="true" t="shared" si="32" ref="R215:R220">Q215*H215</f>
        <v>0</v>
      </c>
      <c r="S215" s="152">
        <v>0</v>
      </c>
      <c r="T215" s="153">
        <f aca="true" t="shared" si="33" ref="T215:T220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163</v>
      </c>
      <c r="AT215" s="154" t="s">
        <v>159</v>
      </c>
      <c r="AU215" s="154" t="s">
        <v>84</v>
      </c>
      <c r="AY215" s="14" t="s">
        <v>157</v>
      </c>
      <c r="BE215" s="155">
        <f aca="true" t="shared" si="34" ref="BE215:BE220">IF(N215="základní",J215,0)</f>
        <v>0</v>
      </c>
      <c r="BF215" s="155">
        <f aca="true" t="shared" si="35" ref="BF215:BF220">IF(N215="snížená",J215,0)</f>
        <v>0</v>
      </c>
      <c r="BG215" s="155">
        <f aca="true" t="shared" si="36" ref="BG215:BG220">IF(N215="zákl. přenesená",J215,0)</f>
        <v>0</v>
      </c>
      <c r="BH215" s="155">
        <f aca="true" t="shared" si="37" ref="BH215:BH220">IF(N215="sníž. přenesená",J215,0)</f>
        <v>0</v>
      </c>
      <c r="BI215" s="155">
        <f aca="true" t="shared" si="38" ref="BI215:BI220">IF(N215="nulová",J215,0)</f>
        <v>0</v>
      </c>
      <c r="BJ215" s="14" t="s">
        <v>164</v>
      </c>
      <c r="BK215" s="155">
        <f aca="true" t="shared" si="39" ref="BK215:BK220">ROUND(I215*H215,2)</f>
        <v>0</v>
      </c>
      <c r="BL215" s="14" t="s">
        <v>163</v>
      </c>
      <c r="BM215" s="154" t="s">
        <v>1222</v>
      </c>
    </row>
    <row r="216" spans="1:65" s="2" customFormat="1" ht="16.5" customHeight="1">
      <c r="A216" s="29"/>
      <c r="B216" s="141"/>
      <c r="C216" s="142" t="s">
        <v>838</v>
      </c>
      <c r="D216" s="142" t="s">
        <v>159</v>
      </c>
      <c r="E216" s="143" t="s">
        <v>2699</v>
      </c>
      <c r="F216" s="144" t="s">
        <v>2700</v>
      </c>
      <c r="G216" s="145" t="s">
        <v>306</v>
      </c>
      <c r="H216" s="146">
        <v>1</v>
      </c>
      <c r="I216" s="147"/>
      <c r="J216" s="148">
        <f t="shared" si="30"/>
        <v>0</v>
      </c>
      <c r="K216" s="149"/>
      <c r="L216" s="30"/>
      <c r="M216" s="150" t="s">
        <v>1</v>
      </c>
      <c r="N216" s="151" t="s">
        <v>42</v>
      </c>
      <c r="O216" s="55"/>
      <c r="P216" s="152">
        <f t="shared" si="31"/>
        <v>0</v>
      </c>
      <c r="Q216" s="152">
        <v>0</v>
      </c>
      <c r="R216" s="152">
        <f t="shared" si="32"/>
        <v>0</v>
      </c>
      <c r="S216" s="152">
        <v>0</v>
      </c>
      <c r="T216" s="153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163</v>
      </c>
      <c r="AT216" s="154" t="s">
        <v>159</v>
      </c>
      <c r="AU216" s="154" t="s">
        <v>84</v>
      </c>
      <c r="AY216" s="14" t="s">
        <v>157</v>
      </c>
      <c r="BE216" s="155">
        <f t="shared" si="34"/>
        <v>0</v>
      </c>
      <c r="BF216" s="155">
        <f t="shared" si="35"/>
        <v>0</v>
      </c>
      <c r="BG216" s="155">
        <f t="shared" si="36"/>
        <v>0</v>
      </c>
      <c r="BH216" s="155">
        <f t="shared" si="37"/>
        <v>0</v>
      </c>
      <c r="BI216" s="155">
        <f t="shared" si="38"/>
        <v>0</v>
      </c>
      <c r="BJ216" s="14" t="s">
        <v>164</v>
      </c>
      <c r="BK216" s="155">
        <f t="shared" si="39"/>
        <v>0</v>
      </c>
      <c r="BL216" s="14" t="s">
        <v>163</v>
      </c>
      <c r="BM216" s="154" t="s">
        <v>1230</v>
      </c>
    </row>
    <row r="217" spans="1:65" s="2" customFormat="1" ht="16.5" customHeight="1">
      <c r="A217" s="29"/>
      <c r="B217" s="141"/>
      <c r="C217" s="142" t="s">
        <v>842</v>
      </c>
      <c r="D217" s="142" t="s">
        <v>159</v>
      </c>
      <c r="E217" s="143" t="s">
        <v>2701</v>
      </c>
      <c r="F217" s="144" t="s">
        <v>2702</v>
      </c>
      <c r="G217" s="145" t="s">
        <v>306</v>
      </c>
      <c r="H217" s="146">
        <v>1</v>
      </c>
      <c r="I217" s="147"/>
      <c r="J217" s="148">
        <f t="shared" si="30"/>
        <v>0</v>
      </c>
      <c r="K217" s="149"/>
      <c r="L217" s="30"/>
      <c r="M217" s="150" t="s">
        <v>1</v>
      </c>
      <c r="N217" s="151" t="s">
        <v>42</v>
      </c>
      <c r="O217" s="55"/>
      <c r="P217" s="152">
        <f t="shared" si="31"/>
        <v>0</v>
      </c>
      <c r="Q217" s="152">
        <v>0</v>
      </c>
      <c r="R217" s="152">
        <f t="shared" si="32"/>
        <v>0</v>
      </c>
      <c r="S217" s="152">
        <v>0</v>
      </c>
      <c r="T217" s="153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163</v>
      </c>
      <c r="AT217" s="154" t="s">
        <v>159</v>
      </c>
      <c r="AU217" s="154" t="s">
        <v>84</v>
      </c>
      <c r="AY217" s="14" t="s">
        <v>157</v>
      </c>
      <c r="BE217" s="155">
        <f t="shared" si="34"/>
        <v>0</v>
      </c>
      <c r="BF217" s="155">
        <f t="shared" si="35"/>
        <v>0</v>
      </c>
      <c r="BG217" s="155">
        <f t="shared" si="36"/>
        <v>0</v>
      </c>
      <c r="BH217" s="155">
        <f t="shared" si="37"/>
        <v>0</v>
      </c>
      <c r="BI217" s="155">
        <f t="shared" si="38"/>
        <v>0</v>
      </c>
      <c r="BJ217" s="14" t="s">
        <v>164</v>
      </c>
      <c r="BK217" s="155">
        <f t="shared" si="39"/>
        <v>0</v>
      </c>
      <c r="BL217" s="14" t="s">
        <v>163</v>
      </c>
      <c r="BM217" s="154" t="s">
        <v>1238</v>
      </c>
    </row>
    <row r="218" spans="1:65" s="2" customFormat="1" ht="16.5" customHeight="1">
      <c r="A218" s="29"/>
      <c r="B218" s="141"/>
      <c r="C218" s="142" t="s">
        <v>846</v>
      </c>
      <c r="D218" s="142" t="s">
        <v>159</v>
      </c>
      <c r="E218" s="143" t="s">
        <v>2703</v>
      </c>
      <c r="F218" s="144" t="s">
        <v>2704</v>
      </c>
      <c r="G218" s="145" t="s">
        <v>306</v>
      </c>
      <c r="H218" s="146">
        <v>1</v>
      </c>
      <c r="I218" s="147"/>
      <c r="J218" s="148">
        <f t="shared" si="30"/>
        <v>0</v>
      </c>
      <c r="K218" s="149"/>
      <c r="L218" s="30"/>
      <c r="M218" s="150" t="s">
        <v>1</v>
      </c>
      <c r="N218" s="151" t="s">
        <v>42</v>
      </c>
      <c r="O218" s="55"/>
      <c r="P218" s="152">
        <f t="shared" si="31"/>
        <v>0</v>
      </c>
      <c r="Q218" s="152">
        <v>0</v>
      </c>
      <c r="R218" s="152">
        <f t="shared" si="32"/>
        <v>0</v>
      </c>
      <c r="S218" s="152">
        <v>0</v>
      </c>
      <c r="T218" s="153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4" t="s">
        <v>163</v>
      </c>
      <c r="AT218" s="154" t="s">
        <v>159</v>
      </c>
      <c r="AU218" s="154" t="s">
        <v>84</v>
      </c>
      <c r="AY218" s="14" t="s">
        <v>157</v>
      </c>
      <c r="BE218" s="155">
        <f t="shared" si="34"/>
        <v>0</v>
      </c>
      <c r="BF218" s="155">
        <f t="shared" si="35"/>
        <v>0</v>
      </c>
      <c r="BG218" s="155">
        <f t="shared" si="36"/>
        <v>0</v>
      </c>
      <c r="BH218" s="155">
        <f t="shared" si="37"/>
        <v>0</v>
      </c>
      <c r="BI218" s="155">
        <f t="shared" si="38"/>
        <v>0</v>
      </c>
      <c r="BJ218" s="14" t="s">
        <v>164</v>
      </c>
      <c r="BK218" s="155">
        <f t="shared" si="39"/>
        <v>0</v>
      </c>
      <c r="BL218" s="14" t="s">
        <v>163</v>
      </c>
      <c r="BM218" s="154" t="s">
        <v>1244</v>
      </c>
    </row>
    <row r="219" spans="1:65" s="2" customFormat="1" ht="16.5" customHeight="1">
      <c r="A219" s="29"/>
      <c r="B219" s="141"/>
      <c r="C219" s="142" t="s">
        <v>850</v>
      </c>
      <c r="D219" s="142" t="s">
        <v>159</v>
      </c>
      <c r="E219" s="143" t="s">
        <v>2705</v>
      </c>
      <c r="F219" s="144" t="s">
        <v>2325</v>
      </c>
      <c r="G219" s="145" t="s">
        <v>306</v>
      </c>
      <c r="H219" s="146">
        <v>1</v>
      </c>
      <c r="I219" s="147"/>
      <c r="J219" s="148">
        <f t="shared" si="30"/>
        <v>0</v>
      </c>
      <c r="K219" s="149"/>
      <c r="L219" s="30"/>
      <c r="M219" s="150" t="s">
        <v>1</v>
      </c>
      <c r="N219" s="151" t="s">
        <v>42</v>
      </c>
      <c r="O219" s="55"/>
      <c r="P219" s="152">
        <f t="shared" si="31"/>
        <v>0</v>
      </c>
      <c r="Q219" s="152">
        <v>0</v>
      </c>
      <c r="R219" s="152">
        <f t="shared" si="32"/>
        <v>0</v>
      </c>
      <c r="S219" s="152">
        <v>0</v>
      </c>
      <c r="T219" s="153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4" t="s">
        <v>163</v>
      </c>
      <c r="AT219" s="154" t="s">
        <v>159</v>
      </c>
      <c r="AU219" s="154" t="s">
        <v>84</v>
      </c>
      <c r="AY219" s="14" t="s">
        <v>157</v>
      </c>
      <c r="BE219" s="155">
        <f t="shared" si="34"/>
        <v>0</v>
      </c>
      <c r="BF219" s="155">
        <f t="shared" si="35"/>
        <v>0</v>
      </c>
      <c r="BG219" s="155">
        <f t="shared" si="36"/>
        <v>0</v>
      </c>
      <c r="BH219" s="155">
        <f t="shared" si="37"/>
        <v>0</v>
      </c>
      <c r="BI219" s="155">
        <f t="shared" si="38"/>
        <v>0</v>
      </c>
      <c r="BJ219" s="14" t="s">
        <v>164</v>
      </c>
      <c r="BK219" s="155">
        <f t="shared" si="39"/>
        <v>0</v>
      </c>
      <c r="BL219" s="14" t="s">
        <v>163</v>
      </c>
      <c r="BM219" s="154" t="s">
        <v>1252</v>
      </c>
    </row>
    <row r="220" spans="1:65" s="2" customFormat="1" ht="16.5" customHeight="1">
      <c r="A220" s="29"/>
      <c r="B220" s="141"/>
      <c r="C220" s="142" t="s">
        <v>854</v>
      </c>
      <c r="D220" s="142" t="s">
        <v>159</v>
      </c>
      <c r="E220" s="143" t="s">
        <v>2706</v>
      </c>
      <c r="F220" s="144" t="s">
        <v>2707</v>
      </c>
      <c r="G220" s="145" t="s">
        <v>306</v>
      </c>
      <c r="H220" s="146">
        <v>1</v>
      </c>
      <c r="I220" s="147"/>
      <c r="J220" s="148">
        <f t="shared" si="30"/>
        <v>0</v>
      </c>
      <c r="K220" s="149"/>
      <c r="L220" s="30"/>
      <c r="M220" s="167" t="s">
        <v>1</v>
      </c>
      <c r="N220" s="168" t="s">
        <v>42</v>
      </c>
      <c r="O220" s="169"/>
      <c r="P220" s="170">
        <f t="shared" si="31"/>
        <v>0</v>
      </c>
      <c r="Q220" s="170">
        <v>0</v>
      </c>
      <c r="R220" s="170">
        <f t="shared" si="32"/>
        <v>0</v>
      </c>
      <c r="S220" s="170">
        <v>0</v>
      </c>
      <c r="T220" s="171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163</v>
      </c>
      <c r="AT220" s="154" t="s">
        <v>159</v>
      </c>
      <c r="AU220" s="154" t="s">
        <v>84</v>
      </c>
      <c r="AY220" s="14" t="s">
        <v>157</v>
      </c>
      <c r="BE220" s="155">
        <f t="shared" si="34"/>
        <v>0</v>
      </c>
      <c r="BF220" s="155">
        <f t="shared" si="35"/>
        <v>0</v>
      </c>
      <c r="BG220" s="155">
        <f t="shared" si="36"/>
        <v>0</v>
      </c>
      <c r="BH220" s="155">
        <f t="shared" si="37"/>
        <v>0</v>
      </c>
      <c r="BI220" s="155">
        <f t="shared" si="38"/>
        <v>0</v>
      </c>
      <c r="BJ220" s="14" t="s">
        <v>164</v>
      </c>
      <c r="BK220" s="155">
        <f t="shared" si="39"/>
        <v>0</v>
      </c>
      <c r="BL220" s="14" t="s">
        <v>163</v>
      </c>
      <c r="BM220" s="154" t="s">
        <v>1260</v>
      </c>
    </row>
    <row r="221" spans="1:31" s="2" customFormat="1" ht="6.95" customHeight="1">
      <c r="A221" s="29"/>
      <c r="B221" s="44"/>
      <c r="C221" s="45"/>
      <c r="D221" s="45"/>
      <c r="E221" s="45"/>
      <c r="F221" s="45"/>
      <c r="G221" s="45"/>
      <c r="H221" s="45"/>
      <c r="I221" s="45"/>
      <c r="J221" s="45"/>
      <c r="K221" s="45"/>
      <c r="L221" s="30"/>
      <c r="M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</row>
  </sheetData>
  <autoFilter ref="C116:K220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43"/>
  <sheetViews>
    <sheetView showGridLines="0" workbookViewId="0" topLeftCell="A10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9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4" t="s">
        <v>106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116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26.25" customHeight="1">
      <c r="B7" s="17"/>
      <c r="E7" s="215" t="str">
        <f>'Rekapitulace stavby'!K6</f>
        <v>Stavební úpravy, přístavba a nástavba objektu chráněného bydlení - Kaplice č.p. 45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7" t="s">
        <v>2708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2168</v>
      </c>
      <c r="G12" s="29"/>
      <c r="H12" s="29"/>
      <c r="I12" s="24" t="s">
        <v>22</v>
      </c>
      <c r="J12" s="52" t="str">
        <f>'Rekapitulace stavby'!AN8</f>
        <v>20. 10. 2020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>Ing. arch. Arnošt Janko</v>
      </c>
      <c r="F15" s="29"/>
      <c r="G15" s="29"/>
      <c r="H15" s="29"/>
      <c r="I15" s="24" t="s">
        <v>27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183"/>
      <c r="G18" s="183"/>
      <c r="H18" s="183"/>
      <c r="I18" s="24" t="s">
        <v>27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25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>Ing. arch. Arnošt Janko</v>
      </c>
      <c r="F21" s="29"/>
      <c r="G21" s="29"/>
      <c r="H21" s="29"/>
      <c r="I21" s="24" t="s">
        <v>27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25</v>
      </c>
      <c r="J23" s="22" t="str">
        <f>IF('Rekapitulace stavby'!AN19="","",'Rekapitulace stavby'!AN19)</f>
        <v>04767772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>HAVO Consult s.r.o.</v>
      </c>
      <c r="F24" s="29"/>
      <c r="G24" s="29"/>
      <c r="H24" s="29"/>
      <c r="I24" s="24" t="s">
        <v>27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ROUND(J125,2)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40</v>
      </c>
      <c r="E33" s="24" t="s">
        <v>41</v>
      </c>
      <c r="F33" s="96">
        <f>ROUND((SUM(BE125:BE242)),2)</f>
        <v>0</v>
      </c>
      <c r="G33" s="29"/>
      <c r="H33" s="29"/>
      <c r="I33" s="97">
        <v>0.21</v>
      </c>
      <c r="J33" s="96">
        <f>ROUND(((SUM(BE125:BE242))*I33),2)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96">
        <f>ROUND((SUM(BF125:BF242)),2)</f>
        <v>0</v>
      </c>
      <c r="G34" s="29"/>
      <c r="H34" s="29"/>
      <c r="I34" s="97">
        <v>0.15</v>
      </c>
      <c r="J34" s="96">
        <f>ROUND(((SUM(BF125:BF242))*I34),2)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43</v>
      </c>
      <c r="F35" s="96">
        <f>ROUND((SUM(BG125:BG242)),2)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44</v>
      </c>
      <c r="F36" s="96">
        <f>ROUND((SUM(BH125:BH242)),2)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45</v>
      </c>
      <c r="F37" s="96">
        <f>ROUND((SUM(BI125:BI242)),2)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15" t="str">
        <f>E7</f>
        <v>Stavební úpravy, přístavba a nástavba objektu chráněného bydlení - Kaplice č.p. 45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7" t="str">
        <f>E9</f>
        <v>08 - Ústřední vytápění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2" t="str">
        <f>IF(J12="","",J12)</f>
        <v>20. 10. 2020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4" t="s">
        <v>24</v>
      </c>
      <c r="D91" s="29"/>
      <c r="E91" s="29"/>
      <c r="F91" s="22" t="str">
        <f>E15</f>
        <v>Ing. arch. Arnošt Janko</v>
      </c>
      <c r="G91" s="29"/>
      <c r="H91" s="29"/>
      <c r="I91" s="24" t="s">
        <v>30</v>
      </c>
      <c r="J91" s="27" t="str">
        <f>E21</f>
        <v>Ing. arch. Arnošt Janko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HAVO Consult s.r.o.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120</v>
      </c>
      <c r="D94" s="98"/>
      <c r="E94" s="98"/>
      <c r="F94" s="98"/>
      <c r="G94" s="98"/>
      <c r="H94" s="98"/>
      <c r="I94" s="98"/>
      <c r="J94" s="107" t="s">
        <v>121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122</v>
      </c>
      <c r="D96" s="29"/>
      <c r="E96" s="29"/>
      <c r="F96" s="29"/>
      <c r="G96" s="29"/>
      <c r="H96" s="29"/>
      <c r="I96" s="29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2:12" s="9" customFormat="1" ht="24.95" customHeight="1">
      <c r="B97" s="109"/>
      <c r="D97" s="110" t="s">
        <v>2709</v>
      </c>
      <c r="E97" s="111"/>
      <c r="F97" s="111"/>
      <c r="G97" s="111"/>
      <c r="H97" s="111"/>
      <c r="I97" s="111"/>
      <c r="J97" s="112">
        <f>J126</f>
        <v>0</v>
      </c>
      <c r="L97" s="109"/>
    </row>
    <row r="98" spans="2:12" s="9" customFormat="1" ht="24.95" customHeight="1">
      <c r="B98" s="109"/>
      <c r="D98" s="110" t="s">
        <v>2710</v>
      </c>
      <c r="E98" s="111"/>
      <c r="F98" s="111"/>
      <c r="G98" s="111"/>
      <c r="H98" s="111"/>
      <c r="I98" s="111"/>
      <c r="J98" s="112">
        <f>J128</f>
        <v>0</v>
      </c>
      <c r="L98" s="109"/>
    </row>
    <row r="99" spans="2:12" s="9" customFormat="1" ht="24.95" customHeight="1">
      <c r="B99" s="109"/>
      <c r="D99" s="110" t="s">
        <v>2711</v>
      </c>
      <c r="E99" s="111"/>
      <c r="F99" s="111"/>
      <c r="G99" s="111"/>
      <c r="H99" s="111"/>
      <c r="I99" s="111"/>
      <c r="J99" s="112">
        <f>J141</f>
        <v>0</v>
      </c>
      <c r="L99" s="109"/>
    </row>
    <row r="100" spans="2:12" s="9" customFormat="1" ht="24.95" customHeight="1">
      <c r="B100" s="109"/>
      <c r="D100" s="110" t="s">
        <v>2712</v>
      </c>
      <c r="E100" s="111"/>
      <c r="F100" s="111"/>
      <c r="G100" s="111"/>
      <c r="H100" s="111"/>
      <c r="I100" s="111"/>
      <c r="J100" s="112">
        <f>J143</f>
        <v>0</v>
      </c>
      <c r="L100" s="109"/>
    </row>
    <row r="101" spans="2:12" s="9" customFormat="1" ht="24.95" customHeight="1">
      <c r="B101" s="109"/>
      <c r="D101" s="110" t="s">
        <v>2713</v>
      </c>
      <c r="E101" s="111"/>
      <c r="F101" s="111"/>
      <c r="G101" s="111"/>
      <c r="H101" s="111"/>
      <c r="I101" s="111"/>
      <c r="J101" s="112">
        <f>J150</f>
        <v>0</v>
      </c>
      <c r="L101" s="109"/>
    </row>
    <row r="102" spans="2:12" s="9" customFormat="1" ht="24.95" customHeight="1">
      <c r="B102" s="109"/>
      <c r="D102" s="110" t="s">
        <v>2714</v>
      </c>
      <c r="E102" s="111"/>
      <c r="F102" s="111"/>
      <c r="G102" s="111"/>
      <c r="H102" s="111"/>
      <c r="I102" s="111"/>
      <c r="J102" s="112">
        <f>J166</f>
        <v>0</v>
      </c>
      <c r="L102" s="109"/>
    </row>
    <row r="103" spans="2:12" s="9" customFormat="1" ht="24.95" customHeight="1">
      <c r="B103" s="109"/>
      <c r="D103" s="110" t="s">
        <v>2715</v>
      </c>
      <c r="E103" s="111"/>
      <c r="F103" s="111"/>
      <c r="G103" s="111"/>
      <c r="H103" s="111"/>
      <c r="I103" s="111"/>
      <c r="J103" s="112">
        <f>J197</f>
        <v>0</v>
      </c>
      <c r="L103" s="109"/>
    </row>
    <row r="104" spans="2:12" s="9" customFormat="1" ht="24.95" customHeight="1">
      <c r="B104" s="109"/>
      <c r="D104" s="110" t="s">
        <v>2716</v>
      </c>
      <c r="E104" s="111"/>
      <c r="F104" s="111"/>
      <c r="G104" s="111"/>
      <c r="H104" s="111"/>
      <c r="I104" s="111"/>
      <c r="J104" s="112">
        <f>J237</f>
        <v>0</v>
      </c>
      <c r="L104" s="109"/>
    </row>
    <row r="105" spans="2:12" s="9" customFormat="1" ht="24.95" customHeight="1">
      <c r="B105" s="109"/>
      <c r="D105" s="110" t="s">
        <v>2717</v>
      </c>
      <c r="E105" s="111"/>
      <c r="F105" s="111"/>
      <c r="G105" s="111"/>
      <c r="H105" s="111"/>
      <c r="I105" s="111"/>
      <c r="J105" s="112">
        <f>J239</f>
        <v>0</v>
      </c>
      <c r="L105" s="109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142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4" t="s">
        <v>16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6.25" customHeight="1">
      <c r="A115" s="29"/>
      <c r="B115" s="30"/>
      <c r="C115" s="29"/>
      <c r="D115" s="29"/>
      <c r="E115" s="215" t="str">
        <f>E7</f>
        <v>Stavební úpravy, přístavba a nástavba objektu chráněného bydlení - Kaplice č.p. 45</v>
      </c>
      <c r="F115" s="216"/>
      <c r="G115" s="216"/>
      <c r="H115" s="216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117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07" t="str">
        <f>E9</f>
        <v>08 - Ústřední vytápění</v>
      </c>
      <c r="F117" s="214"/>
      <c r="G117" s="214"/>
      <c r="H117" s="214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20</v>
      </c>
      <c r="D119" s="29"/>
      <c r="E119" s="29"/>
      <c r="F119" s="22" t="str">
        <f>F12</f>
        <v xml:space="preserve"> </v>
      </c>
      <c r="G119" s="29"/>
      <c r="H119" s="29"/>
      <c r="I119" s="24" t="s">
        <v>22</v>
      </c>
      <c r="J119" s="52" t="str">
        <f>IF(J12="","",J12)</f>
        <v>20. 10. 2020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5.7" customHeight="1">
      <c r="A121" s="29"/>
      <c r="B121" s="30"/>
      <c r="C121" s="24" t="s">
        <v>24</v>
      </c>
      <c r="D121" s="29"/>
      <c r="E121" s="29"/>
      <c r="F121" s="22" t="str">
        <f>E15</f>
        <v>Ing. arch. Arnošt Janko</v>
      </c>
      <c r="G121" s="29"/>
      <c r="H121" s="29"/>
      <c r="I121" s="24" t="s">
        <v>30</v>
      </c>
      <c r="J121" s="27" t="str">
        <f>E21</f>
        <v>Ing. arch. Arnošt Janko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5.2" customHeight="1">
      <c r="A122" s="29"/>
      <c r="B122" s="30"/>
      <c r="C122" s="24" t="s">
        <v>28</v>
      </c>
      <c r="D122" s="29"/>
      <c r="E122" s="29"/>
      <c r="F122" s="22" t="str">
        <f>IF(E18="","",E18)</f>
        <v>Vyplň údaj</v>
      </c>
      <c r="G122" s="29"/>
      <c r="H122" s="29"/>
      <c r="I122" s="24" t="s">
        <v>32</v>
      </c>
      <c r="J122" s="27" t="str">
        <f>E24</f>
        <v>HAVO Consult s.r.o.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11" customFormat="1" ht="29.25" customHeight="1">
      <c r="A124" s="117"/>
      <c r="B124" s="118"/>
      <c r="C124" s="119" t="s">
        <v>143</v>
      </c>
      <c r="D124" s="120" t="s">
        <v>61</v>
      </c>
      <c r="E124" s="120" t="s">
        <v>57</v>
      </c>
      <c r="F124" s="120" t="s">
        <v>58</v>
      </c>
      <c r="G124" s="120" t="s">
        <v>144</v>
      </c>
      <c r="H124" s="120" t="s">
        <v>145</v>
      </c>
      <c r="I124" s="120" t="s">
        <v>146</v>
      </c>
      <c r="J124" s="121" t="s">
        <v>121</v>
      </c>
      <c r="K124" s="122" t="s">
        <v>147</v>
      </c>
      <c r="L124" s="123"/>
      <c r="M124" s="59" t="s">
        <v>1</v>
      </c>
      <c r="N124" s="60" t="s">
        <v>40</v>
      </c>
      <c r="O124" s="60" t="s">
        <v>148</v>
      </c>
      <c r="P124" s="60" t="s">
        <v>149</v>
      </c>
      <c r="Q124" s="60" t="s">
        <v>150</v>
      </c>
      <c r="R124" s="60" t="s">
        <v>151</v>
      </c>
      <c r="S124" s="60" t="s">
        <v>152</v>
      </c>
      <c r="T124" s="61" t="s">
        <v>153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63" s="2" customFormat="1" ht="22.9" customHeight="1">
      <c r="A125" s="29"/>
      <c r="B125" s="30"/>
      <c r="C125" s="66" t="s">
        <v>154</v>
      </c>
      <c r="D125" s="29"/>
      <c r="E125" s="29"/>
      <c r="F125" s="29"/>
      <c r="G125" s="29"/>
      <c r="H125" s="29"/>
      <c r="I125" s="29"/>
      <c r="J125" s="124">
        <f>BK125</f>
        <v>0</v>
      </c>
      <c r="K125" s="29"/>
      <c r="L125" s="30"/>
      <c r="M125" s="62"/>
      <c r="N125" s="53"/>
      <c r="O125" s="63"/>
      <c r="P125" s="125">
        <f>P126+P128+P141+P143+P150+P166+P197+P237+P239</f>
        <v>0</v>
      </c>
      <c r="Q125" s="63"/>
      <c r="R125" s="125">
        <f>R126+R128+R141+R143+R150+R166+R197+R237+R239</f>
        <v>0</v>
      </c>
      <c r="S125" s="63"/>
      <c r="T125" s="126">
        <f>T126+T128+T141+T143+T150+T166+T197+T237+T239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75</v>
      </c>
      <c r="AU125" s="14" t="s">
        <v>123</v>
      </c>
      <c r="BK125" s="127">
        <f>BK126+BK128+BK141+BK143+BK150+BK166+BK197+BK237+BK239</f>
        <v>0</v>
      </c>
    </row>
    <row r="126" spans="2:63" s="12" customFormat="1" ht="25.9" customHeight="1">
      <c r="B126" s="128"/>
      <c r="D126" s="129" t="s">
        <v>75</v>
      </c>
      <c r="E126" s="130" t="s">
        <v>2718</v>
      </c>
      <c r="F126" s="130" t="s">
        <v>2719</v>
      </c>
      <c r="I126" s="131"/>
      <c r="J126" s="132">
        <f>BK126</f>
        <v>0</v>
      </c>
      <c r="L126" s="128"/>
      <c r="M126" s="133"/>
      <c r="N126" s="134"/>
      <c r="O126" s="134"/>
      <c r="P126" s="135">
        <f>P127</f>
        <v>0</v>
      </c>
      <c r="Q126" s="134"/>
      <c r="R126" s="135">
        <f>R127</f>
        <v>0</v>
      </c>
      <c r="S126" s="134"/>
      <c r="T126" s="136">
        <f>T127</f>
        <v>0</v>
      </c>
      <c r="AR126" s="129" t="s">
        <v>84</v>
      </c>
      <c r="AT126" s="137" t="s">
        <v>75</v>
      </c>
      <c r="AU126" s="137" t="s">
        <v>76</v>
      </c>
      <c r="AY126" s="129" t="s">
        <v>157</v>
      </c>
      <c r="BK126" s="138">
        <f>BK127</f>
        <v>0</v>
      </c>
    </row>
    <row r="127" spans="1:65" s="2" customFormat="1" ht="16.5" customHeight="1">
      <c r="A127" s="29"/>
      <c r="B127" s="141"/>
      <c r="C127" s="142" t="s">
        <v>84</v>
      </c>
      <c r="D127" s="142" t="s">
        <v>159</v>
      </c>
      <c r="E127" s="143" t="s">
        <v>2720</v>
      </c>
      <c r="F127" s="144" t="s">
        <v>2721</v>
      </c>
      <c r="G127" s="145" t="s">
        <v>2722</v>
      </c>
      <c r="H127" s="146">
        <v>1</v>
      </c>
      <c r="I127" s="147"/>
      <c r="J127" s="148">
        <f>ROUND(I127*H127,2)</f>
        <v>0</v>
      </c>
      <c r="K127" s="149"/>
      <c r="L127" s="30"/>
      <c r="M127" s="150" t="s">
        <v>1</v>
      </c>
      <c r="N127" s="151" t="s">
        <v>42</v>
      </c>
      <c r="O127" s="55"/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163</v>
      </c>
      <c r="AT127" s="154" t="s">
        <v>159</v>
      </c>
      <c r="AU127" s="154" t="s">
        <v>84</v>
      </c>
      <c r="AY127" s="14" t="s">
        <v>157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4" t="s">
        <v>164</v>
      </c>
      <c r="BK127" s="155">
        <f>ROUND(I127*H127,2)</f>
        <v>0</v>
      </c>
      <c r="BL127" s="14" t="s">
        <v>163</v>
      </c>
      <c r="BM127" s="154" t="s">
        <v>164</v>
      </c>
    </row>
    <row r="128" spans="2:63" s="12" customFormat="1" ht="25.9" customHeight="1">
      <c r="B128" s="128"/>
      <c r="D128" s="129" t="s">
        <v>75</v>
      </c>
      <c r="E128" s="130" t="s">
        <v>1088</v>
      </c>
      <c r="F128" s="130" t="s">
        <v>1089</v>
      </c>
      <c r="I128" s="131"/>
      <c r="J128" s="132">
        <f>BK128</f>
        <v>0</v>
      </c>
      <c r="L128" s="128"/>
      <c r="M128" s="133"/>
      <c r="N128" s="134"/>
      <c r="O128" s="134"/>
      <c r="P128" s="135">
        <f>SUM(P129:P140)</f>
        <v>0</v>
      </c>
      <c r="Q128" s="134"/>
      <c r="R128" s="135">
        <f>SUM(R129:R140)</f>
        <v>0</v>
      </c>
      <c r="S128" s="134"/>
      <c r="T128" s="136">
        <f>SUM(T129:T140)</f>
        <v>0</v>
      </c>
      <c r="AR128" s="129" t="s">
        <v>164</v>
      </c>
      <c r="AT128" s="137" t="s">
        <v>75</v>
      </c>
      <c r="AU128" s="137" t="s">
        <v>76</v>
      </c>
      <c r="AY128" s="129" t="s">
        <v>157</v>
      </c>
      <c r="BK128" s="138">
        <f>SUM(BK129:BK140)</f>
        <v>0</v>
      </c>
    </row>
    <row r="129" spans="1:65" s="2" customFormat="1" ht="21.75" customHeight="1">
      <c r="A129" s="29"/>
      <c r="B129" s="141"/>
      <c r="C129" s="142" t="s">
        <v>164</v>
      </c>
      <c r="D129" s="142" t="s">
        <v>159</v>
      </c>
      <c r="E129" s="143" t="s">
        <v>2723</v>
      </c>
      <c r="F129" s="144" t="s">
        <v>2724</v>
      </c>
      <c r="G129" s="145" t="s">
        <v>168</v>
      </c>
      <c r="H129" s="146">
        <v>530</v>
      </c>
      <c r="I129" s="147"/>
      <c r="J129" s="148">
        <f aca="true" t="shared" si="0" ref="J129:J140">ROUND(I129*H129,2)</f>
        <v>0</v>
      </c>
      <c r="K129" s="149"/>
      <c r="L129" s="30"/>
      <c r="M129" s="150" t="s">
        <v>1</v>
      </c>
      <c r="N129" s="151" t="s">
        <v>42</v>
      </c>
      <c r="O129" s="55"/>
      <c r="P129" s="152">
        <f aca="true" t="shared" si="1" ref="P129:P140">O129*H129</f>
        <v>0</v>
      </c>
      <c r="Q129" s="152">
        <v>0</v>
      </c>
      <c r="R129" s="152">
        <f aca="true" t="shared" si="2" ref="R129:R140">Q129*H129</f>
        <v>0</v>
      </c>
      <c r="S129" s="152">
        <v>0</v>
      </c>
      <c r="T129" s="153">
        <f aca="true" t="shared" si="3" ref="T129:T140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223</v>
      </c>
      <c r="AT129" s="154" t="s">
        <v>159</v>
      </c>
      <c r="AU129" s="154" t="s">
        <v>84</v>
      </c>
      <c r="AY129" s="14" t="s">
        <v>157</v>
      </c>
      <c r="BE129" s="155">
        <f aca="true" t="shared" si="4" ref="BE129:BE140">IF(N129="základní",J129,0)</f>
        <v>0</v>
      </c>
      <c r="BF129" s="155">
        <f aca="true" t="shared" si="5" ref="BF129:BF140">IF(N129="snížená",J129,0)</f>
        <v>0</v>
      </c>
      <c r="BG129" s="155">
        <f aca="true" t="shared" si="6" ref="BG129:BG140">IF(N129="zákl. přenesená",J129,0)</f>
        <v>0</v>
      </c>
      <c r="BH129" s="155">
        <f aca="true" t="shared" si="7" ref="BH129:BH140">IF(N129="sníž. přenesená",J129,0)</f>
        <v>0</v>
      </c>
      <c r="BI129" s="155">
        <f aca="true" t="shared" si="8" ref="BI129:BI140">IF(N129="nulová",J129,0)</f>
        <v>0</v>
      </c>
      <c r="BJ129" s="14" t="s">
        <v>164</v>
      </c>
      <c r="BK129" s="155">
        <f aca="true" t="shared" si="9" ref="BK129:BK140">ROUND(I129*H129,2)</f>
        <v>0</v>
      </c>
      <c r="BL129" s="14" t="s">
        <v>223</v>
      </c>
      <c r="BM129" s="154" t="s">
        <v>163</v>
      </c>
    </row>
    <row r="130" spans="1:65" s="2" customFormat="1" ht="16.5" customHeight="1">
      <c r="A130" s="29"/>
      <c r="B130" s="141"/>
      <c r="C130" s="142" t="s">
        <v>170</v>
      </c>
      <c r="D130" s="142" t="s">
        <v>159</v>
      </c>
      <c r="E130" s="143" t="s">
        <v>2725</v>
      </c>
      <c r="F130" s="144" t="s">
        <v>2726</v>
      </c>
      <c r="G130" s="145" t="s">
        <v>168</v>
      </c>
      <c r="H130" s="146">
        <v>256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42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223</v>
      </c>
      <c r="AT130" s="154" t="s">
        <v>159</v>
      </c>
      <c r="AU130" s="154" t="s">
        <v>84</v>
      </c>
      <c r="AY130" s="14" t="s">
        <v>157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164</v>
      </c>
      <c r="BK130" s="155">
        <f t="shared" si="9"/>
        <v>0</v>
      </c>
      <c r="BL130" s="14" t="s">
        <v>223</v>
      </c>
      <c r="BM130" s="154" t="s">
        <v>185</v>
      </c>
    </row>
    <row r="131" spans="1:65" s="2" customFormat="1" ht="16.5" customHeight="1">
      <c r="A131" s="29"/>
      <c r="B131" s="141"/>
      <c r="C131" s="142" t="s">
        <v>163</v>
      </c>
      <c r="D131" s="142" t="s">
        <v>159</v>
      </c>
      <c r="E131" s="143" t="s">
        <v>2727</v>
      </c>
      <c r="F131" s="144" t="s">
        <v>2728</v>
      </c>
      <c r="G131" s="145" t="s">
        <v>168</v>
      </c>
      <c r="H131" s="146">
        <v>90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42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223</v>
      </c>
      <c r="AT131" s="154" t="s">
        <v>159</v>
      </c>
      <c r="AU131" s="154" t="s">
        <v>84</v>
      </c>
      <c r="AY131" s="14" t="s">
        <v>157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164</v>
      </c>
      <c r="BK131" s="155">
        <f t="shared" si="9"/>
        <v>0</v>
      </c>
      <c r="BL131" s="14" t="s">
        <v>223</v>
      </c>
      <c r="BM131" s="154" t="s">
        <v>179</v>
      </c>
    </row>
    <row r="132" spans="1:65" s="2" customFormat="1" ht="16.5" customHeight="1">
      <c r="A132" s="29"/>
      <c r="B132" s="141"/>
      <c r="C132" s="142" t="s">
        <v>181</v>
      </c>
      <c r="D132" s="142" t="s">
        <v>159</v>
      </c>
      <c r="E132" s="143" t="s">
        <v>2729</v>
      </c>
      <c r="F132" s="144" t="s">
        <v>2730</v>
      </c>
      <c r="G132" s="145" t="s">
        <v>168</v>
      </c>
      <c r="H132" s="146">
        <v>53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42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223</v>
      </c>
      <c r="AT132" s="154" t="s">
        <v>159</v>
      </c>
      <c r="AU132" s="154" t="s">
        <v>84</v>
      </c>
      <c r="AY132" s="14" t="s">
        <v>157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164</v>
      </c>
      <c r="BK132" s="155">
        <f t="shared" si="9"/>
        <v>0</v>
      </c>
      <c r="BL132" s="14" t="s">
        <v>223</v>
      </c>
      <c r="BM132" s="154" t="s">
        <v>110</v>
      </c>
    </row>
    <row r="133" spans="1:65" s="2" customFormat="1" ht="16.5" customHeight="1">
      <c r="A133" s="29"/>
      <c r="B133" s="141"/>
      <c r="C133" s="142" t="s">
        <v>185</v>
      </c>
      <c r="D133" s="142" t="s">
        <v>159</v>
      </c>
      <c r="E133" s="143" t="s">
        <v>2731</v>
      </c>
      <c r="F133" s="144" t="s">
        <v>2732</v>
      </c>
      <c r="G133" s="145" t="s">
        <v>168</v>
      </c>
      <c r="H133" s="146">
        <v>34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42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223</v>
      </c>
      <c r="AT133" s="154" t="s">
        <v>159</v>
      </c>
      <c r="AU133" s="154" t="s">
        <v>84</v>
      </c>
      <c r="AY133" s="14" t="s">
        <v>157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164</v>
      </c>
      <c r="BK133" s="155">
        <f t="shared" si="9"/>
        <v>0</v>
      </c>
      <c r="BL133" s="14" t="s">
        <v>223</v>
      </c>
      <c r="BM133" s="154" t="s">
        <v>208</v>
      </c>
    </row>
    <row r="134" spans="1:65" s="2" customFormat="1" ht="16.5" customHeight="1">
      <c r="A134" s="29"/>
      <c r="B134" s="141"/>
      <c r="C134" s="142" t="s">
        <v>189</v>
      </c>
      <c r="D134" s="142" t="s">
        <v>159</v>
      </c>
      <c r="E134" s="143" t="s">
        <v>2733</v>
      </c>
      <c r="F134" s="144" t="s">
        <v>2734</v>
      </c>
      <c r="G134" s="145" t="s">
        <v>168</v>
      </c>
      <c r="H134" s="146">
        <v>43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42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223</v>
      </c>
      <c r="AT134" s="154" t="s">
        <v>159</v>
      </c>
      <c r="AU134" s="154" t="s">
        <v>84</v>
      </c>
      <c r="AY134" s="14" t="s">
        <v>157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164</v>
      </c>
      <c r="BK134" s="155">
        <f t="shared" si="9"/>
        <v>0</v>
      </c>
      <c r="BL134" s="14" t="s">
        <v>223</v>
      </c>
      <c r="BM134" s="154" t="s">
        <v>216</v>
      </c>
    </row>
    <row r="135" spans="1:65" s="2" customFormat="1" ht="21.75" customHeight="1">
      <c r="A135" s="29"/>
      <c r="B135" s="141"/>
      <c r="C135" s="142" t="s">
        <v>179</v>
      </c>
      <c r="D135" s="142" t="s">
        <v>159</v>
      </c>
      <c r="E135" s="143" t="s">
        <v>2735</v>
      </c>
      <c r="F135" s="144" t="s">
        <v>2736</v>
      </c>
      <c r="G135" s="145" t="s">
        <v>168</v>
      </c>
      <c r="H135" s="146">
        <v>13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42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223</v>
      </c>
      <c r="AT135" s="154" t="s">
        <v>159</v>
      </c>
      <c r="AU135" s="154" t="s">
        <v>84</v>
      </c>
      <c r="AY135" s="14" t="s">
        <v>157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164</v>
      </c>
      <c r="BK135" s="155">
        <f t="shared" si="9"/>
        <v>0</v>
      </c>
      <c r="BL135" s="14" t="s">
        <v>223</v>
      </c>
      <c r="BM135" s="154" t="s">
        <v>223</v>
      </c>
    </row>
    <row r="136" spans="1:65" s="2" customFormat="1" ht="21.75" customHeight="1">
      <c r="A136" s="29"/>
      <c r="B136" s="141"/>
      <c r="C136" s="142" t="s">
        <v>193</v>
      </c>
      <c r="D136" s="142" t="s">
        <v>159</v>
      </c>
      <c r="E136" s="143" t="s">
        <v>2737</v>
      </c>
      <c r="F136" s="144" t="s">
        <v>2738</v>
      </c>
      <c r="G136" s="145" t="s">
        <v>168</v>
      </c>
      <c r="H136" s="146">
        <v>23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42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223</v>
      </c>
      <c r="AT136" s="154" t="s">
        <v>159</v>
      </c>
      <c r="AU136" s="154" t="s">
        <v>84</v>
      </c>
      <c r="AY136" s="14" t="s">
        <v>157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164</v>
      </c>
      <c r="BK136" s="155">
        <f t="shared" si="9"/>
        <v>0</v>
      </c>
      <c r="BL136" s="14" t="s">
        <v>223</v>
      </c>
      <c r="BM136" s="154" t="s">
        <v>231</v>
      </c>
    </row>
    <row r="137" spans="1:65" s="2" customFormat="1" ht="21.75" customHeight="1">
      <c r="A137" s="29"/>
      <c r="B137" s="141"/>
      <c r="C137" s="142" t="s">
        <v>110</v>
      </c>
      <c r="D137" s="142" t="s">
        <v>159</v>
      </c>
      <c r="E137" s="143" t="s">
        <v>2739</v>
      </c>
      <c r="F137" s="144" t="s">
        <v>2740</v>
      </c>
      <c r="G137" s="145" t="s">
        <v>168</v>
      </c>
      <c r="H137" s="146">
        <v>18</v>
      </c>
      <c r="I137" s="147"/>
      <c r="J137" s="148">
        <f t="shared" si="0"/>
        <v>0</v>
      </c>
      <c r="K137" s="149"/>
      <c r="L137" s="30"/>
      <c r="M137" s="150" t="s">
        <v>1</v>
      </c>
      <c r="N137" s="151" t="s">
        <v>42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223</v>
      </c>
      <c r="AT137" s="154" t="s">
        <v>159</v>
      </c>
      <c r="AU137" s="154" t="s">
        <v>84</v>
      </c>
      <c r="AY137" s="14" t="s">
        <v>157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164</v>
      </c>
      <c r="BK137" s="155">
        <f t="shared" si="9"/>
        <v>0</v>
      </c>
      <c r="BL137" s="14" t="s">
        <v>223</v>
      </c>
      <c r="BM137" s="154" t="s">
        <v>239</v>
      </c>
    </row>
    <row r="138" spans="1:65" s="2" customFormat="1" ht="16.5" customHeight="1">
      <c r="A138" s="29"/>
      <c r="B138" s="141"/>
      <c r="C138" s="142" t="s">
        <v>113</v>
      </c>
      <c r="D138" s="142" t="s">
        <v>159</v>
      </c>
      <c r="E138" s="143" t="s">
        <v>2741</v>
      </c>
      <c r="F138" s="144" t="s">
        <v>2742</v>
      </c>
      <c r="G138" s="145" t="s">
        <v>289</v>
      </c>
      <c r="H138" s="146">
        <v>3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42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223</v>
      </c>
      <c r="AT138" s="154" t="s">
        <v>159</v>
      </c>
      <c r="AU138" s="154" t="s">
        <v>84</v>
      </c>
      <c r="AY138" s="14" t="s">
        <v>157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164</v>
      </c>
      <c r="BK138" s="155">
        <f t="shared" si="9"/>
        <v>0</v>
      </c>
      <c r="BL138" s="14" t="s">
        <v>223</v>
      </c>
      <c r="BM138" s="154" t="s">
        <v>246</v>
      </c>
    </row>
    <row r="139" spans="1:65" s="2" customFormat="1" ht="16.5" customHeight="1">
      <c r="A139" s="29"/>
      <c r="B139" s="141"/>
      <c r="C139" s="142" t="s">
        <v>208</v>
      </c>
      <c r="D139" s="142" t="s">
        <v>159</v>
      </c>
      <c r="E139" s="143" t="s">
        <v>2743</v>
      </c>
      <c r="F139" s="144" t="s">
        <v>2744</v>
      </c>
      <c r="G139" s="145" t="s">
        <v>289</v>
      </c>
      <c r="H139" s="146">
        <v>8</v>
      </c>
      <c r="I139" s="147"/>
      <c r="J139" s="148">
        <f t="shared" si="0"/>
        <v>0</v>
      </c>
      <c r="K139" s="149"/>
      <c r="L139" s="30"/>
      <c r="M139" s="150" t="s">
        <v>1</v>
      </c>
      <c r="N139" s="151" t="s">
        <v>42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223</v>
      </c>
      <c r="AT139" s="154" t="s">
        <v>159</v>
      </c>
      <c r="AU139" s="154" t="s">
        <v>84</v>
      </c>
      <c r="AY139" s="14" t="s">
        <v>157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164</v>
      </c>
      <c r="BK139" s="155">
        <f t="shared" si="9"/>
        <v>0</v>
      </c>
      <c r="BL139" s="14" t="s">
        <v>223</v>
      </c>
      <c r="BM139" s="154" t="s">
        <v>254</v>
      </c>
    </row>
    <row r="140" spans="1:65" s="2" customFormat="1" ht="16.5" customHeight="1">
      <c r="A140" s="29"/>
      <c r="B140" s="141"/>
      <c r="C140" s="142" t="s">
        <v>212</v>
      </c>
      <c r="D140" s="142" t="s">
        <v>159</v>
      </c>
      <c r="E140" s="143" t="s">
        <v>2745</v>
      </c>
      <c r="F140" s="144" t="s">
        <v>2746</v>
      </c>
      <c r="G140" s="145" t="s">
        <v>289</v>
      </c>
      <c r="H140" s="146">
        <v>1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42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223</v>
      </c>
      <c r="AT140" s="154" t="s">
        <v>159</v>
      </c>
      <c r="AU140" s="154" t="s">
        <v>84</v>
      </c>
      <c r="AY140" s="14" t="s">
        <v>157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164</v>
      </c>
      <c r="BK140" s="155">
        <f t="shared" si="9"/>
        <v>0</v>
      </c>
      <c r="BL140" s="14" t="s">
        <v>223</v>
      </c>
      <c r="BM140" s="154" t="s">
        <v>262</v>
      </c>
    </row>
    <row r="141" spans="2:63" s="12" customFormat="1" ht="25.9" customHeight="1">
      <c r="B141" s="128"/>
      <c r="D141" s="129" t="s">
        <v>75</v>
      </c>
      <c r="E141" s="130" t="s">
        <v>2747</v>
      </c>
      <c r="F141" s="130" t="s">
        <v>2748</v>
      </c>
      <c r="I141" s="131"/>
      <c r="J141" s="132">
        <f>BK141</f>
        <v>0</v>
      </c>
      <c r="L141" s="128"/>
      <c r="M141" s="133"/>
      <c r="N141" s="134"/>
      <c r="O141" s="134"/>
      <c r="P141" s="135">
        <f>P142</f>
        <v>0</v>
      </c>
      <c r="Q141" s="134"/>
      <c r="R141" s="135">
        <f>R142</f>
        <v>0</v>
      </c>
      <c r="S141" s="134"/>
      <c r="T141" s="136">
        <f>T142</f>
        <v>0</v>
      </c>
      <c r="AR141" s="129" t="s">
        <v>164</v>
      </c>
      <c r="AT141" s="137" t="s">
        <v>75</v>
      </c>
      <c r="AU141" s="137" t="s">
        <v>76</v>
      </c>
      <c r="AY141" s="129" t="s">
        <v>157</v>
      </c>
      <c r="BK141" s="138">
        <f>BK142</f>
        <v>0</v>
      </c>
    </row>
    <row r="142" spans="1:65" s="2" customFormat="1" ht="16.5" customHeight="1">
      <c r="A142" s="29"/>
      <c r="B142" s="141"/>
      <c r="C142" s="142" t="s">
        <v>216</v>
      </c>
      <c r="D142" s="142" t="s">
        <v>159</v>
      </c>
      <c r="E142" s="143" t="s">
        <v>2749</v>
      </c>
      <c r="F142" s="144" t="s">
        <v>2750</v>
      </c>
      <c r="G142" s="145" t="s">
        <v>2722</v>
      </c>
      <c r="H142" s="146">
        <v>1</v>
      </c>
      <c r="I142" s="147"/>
      <c r="J142" s="148">
        <f>ROUND(I142*H142,2)</f>
        <v>0</v>
      </c>
      <c r="K142" s="149"/>
      <c r="L142" s="30"/>
      <c r="M142" s="150" t="s">
        <v>1</v>
      </c>
      <c r="N142" s="151" t="s">
        <v>42</v>
      </c>
      <c r="O142" s="55"/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223</v>
      </c>
      <c r="AT142" s="154" t="s">
        <v>159</v>
      </c>
      <c r="AU142" s="154" t="s">
        <v>84</v>
      </c>
      <c r="AY142" s="14" t="s">
        <v>157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4" t="s">
        <v>164</v>
      </c>
      <c r="BK142" s="155">
        <f>ROUND(I142*H142,2)</f>
        <v>0</v>
      </c>
      <c r="BL142" s="14" t="s">
        <v>223</v>
      </c>
      <c r="BM142" s="154" t="s">
        <v>270</v>
      </c>
    </row>
    <row r="143" spans="2:63" s="12" customFormat="1" ht="25.9" customHeight="1">
      <c r="B143" s="128"/>
      <c r="D143" s="129" t="s">
        <v>75</v>
      </c>
      <c r="E143" s="130" t="s">
        <v>2751</v>
      </c>
      <c r="F143" s="130" t="s">
        <v>2752</v>
      </c>
      <c r="I143" s="131"/>
      <c r="J143" s="132">
        <f>BK143</f>
        <v>0</v>
      </c>
      <c r="L143" s="128"/>
      <c r="M143" s="133"/>
      <c r="N143" s="134"/>
      <c r="O143" s="134"/>
      <c r="P143" s="135">
        <f>SUM(P144:P149)</f>
        <v>0</v>
      </c>
      <c r="Q143" s="134"/>
      <c r="R143" s="135">
        <f>SUM(R144:R149)</f>
        <v>0</v>
      </c>
      <c r="S143" s="134"/>
      <c r="T143" s="136">
        <f>SUM(T144:T149)</f>
        <v>0</v>
      </c>
      <c r="AR143" s="129" t="s">
        <v>164</v>
      </c>
      <c r="AT143" s="137" t="s">
        <v>75</v>
      </c>
      <c r="AU143" s="137" t="s">
        <v>76</v>
      </c>
      <c r="AY143" s="129" t="s">
        <v>157</v>
      </c>
      <c r="BK143" s="138">
        <f>SUM(BK144:BK149)</f>
        <v>0</v>
      </c>
    </row>
    <row r="144" spans="1:65" s="2" customFormat="1" ht="21.75" customHeight="1">
      <c r="A144" s="29"/>
      <c r="B144" s="141"/>
      <c r="C144" s="142" t="s">
        <v>8</v>
      </c>
      <c r="D144" s="142" t="s">
        <v>159</v>
      </c>
      <c r="E144" s="143" t="s">
        <v>2753</v>
      </c>
      <c r="F144" s="144" t="s">
        <v>2754</v>
      </c>
      <c r="G144" s="145" t="s">
        <v>289</v>
      </c>
      <c r="H144" s="146">
        <v>1</v>
      </c>
      <c r="I144" s="147"/>
      <c r="J144" s="148">
        <f aca="true" t="shared" si="10" ref="J144:J149">ROUND(I144*H144,2)</f>
        <v>0</v>
      </c>
      <c r="K144" s="149"/>
      <c r="L144" s="30"/>
      <c r="M144" s="150" t="s">
        <v>1</v>
      </c>
      <c r="N144" s="151" t="s">
        <v>42</v>
      </c>
      <c r="O144" s="55"/>
      <c r="P144" s="152">
        <f aca="true" t="shared" si="11" ref="P144:P149">O144*H144</f>
        <v>0</v>
      </c>
      <c r="Q144" s="152">
        <v>0</v>
      </c>
      <c r="R144" s="152">
        <f aca="true" t="shared" si="12" ref="R144:R149">Q144*H144</f>
        <v>0</v>
      </c>
      <c r="S144" s="152">
        <v>0</v>
      </c>
      <c r="T144" s="153">
        <f aca="true" t="shared" si="13" ref="T144:T149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223</v>
      </c>
      <c r="AT144" s="154" t="s">
        <v>159</v>
      </c>
      <c r="AU144" s="154" t="s">
        <v>84</v>
      </c>
      <c r="AY144" s="14" t="s">
        <v>157</v>
      </c>
      <c r="BE144" s="155">
        <f aca="true" t="shared" si="14" ref="BE144:BE149">IF(N144="základní",J144,0)</f>
        <v>0</v>
      </c>
      <c r="BF144" s="155">
        <f aca="true" t="shared" si="15" ref="BF144:BF149">IF(N144="snížená",J144,0)</f>
        <v>0</v>
      </c>
      <c r="BG144" s="155">
        <f aca="true" t="shared" si="16" ref="BG144:BG149">IF(N144="zákl. přenesená",J144,0)</f>
        <v>0</v>
      </c>
      <c r="BH144" s="155">
        <f aca="true" t="shared" si="17" ref="BH144:BH149">IF(N144="sníž. přenesená",J144,0)</f>
        <v>0</v>
      </c>
      <c r="BI144" s="155">
        <f aca="true" t="shared" si="18" ref="BI144:BI149">IF(N144="nulová",J144,0)</f>
        <v>0</v>
      </c>
      <c r="BJ144" s="14" t="s">
        <v>164</v>
      </c>
      <c r="BK144" s="155">
        <f aca="true" t="shared" si="19" ref="BK144:BK149">ROUND(I144*H144,2)</f>
        <v>0</v>
      </c>
      <c r="BL144" s="14" t="s">
        <v>223</v>
      </c>
      <c r="BM144" s="154" t="s">
        <v>278</v>
      </c>
    </row>
    <row r="145" spans="1:65" s="2" customFormat="1" ht="21.75" customHeight="1">
      <c r="A145" s="29"/>
      <c r="B145" s="141"/>
      <c r="C145" s="142" t="s">
        <v>223</v>
      </c>
      <c r="D145" s="142" t="s">
        <v>159</v>
      </c>
      <c r="E145" s="143" t="s">
        <v>2755</v>
      </c>
      <c r="F145" s="144" t="s">
        <v>2756</v>
      </c>
      <c r="G145" s="145" t="s">
        <v>2722</v>
      </c>
      <c r="H145" s="146">
        <v>1</v>
      </c>
      <c r="I145" s="147"/>
      <c r="J145" s="148">
        <f t="shared" si="10"/>
        <v>0</v>
      </c>
      <c r="K145" s="149"/>
      <c r="L145" s="30"/>
      <c r="M145" s="150" t="s">
        <v>1</v>
      </c>
      <c r="N145" s="151" t="s">
        <v>42</v>
      </c>
      <c r="O145" s="55"/>
      <c r="P145" s="152">
        <f t="shared" si="11"/>
        <v>0</v>
      </c>
      <c r="Q145" s="152">
        <v>0</v>
      </c>
      <c r="R145" s="152">
        <f t="shared" si="12"/>
        <v>0</v>
      </c>
      <c r="S145" s="152">
        <v>0</v>
      </c>
      <c r="T145" s="153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223</v>
      </c>
      <c r="AT145" s="154" t="s">
        <v>159</v>
      </c>
      <c r="AU145" s="154" t="s">
        <v>84</v>
      </c>
      <c r="AY145" s="14" t="s">
        <v>157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164</v>
      </c>
      <c r="BK145" s="155">
        <f t="shared" si="19"/>
        <v>0</v>
      </c>
      <c r="BL145" s="14" t="s">
        <v>223</v>
      </c>
      <c r="BM145" s="154" t="s">
        <v>286</v>
      </c>
    </row>
    <row r="146" spans="1:65" s="2" customFormat="1" ht="16.5" customHeight="1">
      <c r="A146" s="29"/>
      <c r="B146" s="141"/>
      <c r="C146" s="142" t="s">
        <v>227</v>
      </c>
      <c r="D146" s="142" t="s">
        <v>159</v>
      </c>
      <c r="E146" s="143" t="s">
        <v>2757</v>
      </c>
      <c r="F146" s="144" t="s">
        <v>2758</v>
      </c>
      <c r="G146" s="145" t="s">
        <v>363</v>
      </c>
      <c r="H146" s="146">
        <v>2</v>
      </c>
      <c r="I146" s="147"/>
      <c r="J146" s="148">
        <f t="shared" si="10"/>
        <v>0</v>
      </c>
      <c r="K146" s="149"/>
      <c r="L146" s="30"/>
      <c r="M146" s="150" t="s">
        <v>1</v>
      </c>
      <c r="N146" s="151" t="s">
        <v>42</v>
      </c>
      <c r="O146" s="55"/>
      <c r="P146" s="152">
        <f t="shared" si="11"/>
        <v>0</v>
      </c>
      <c r="Q146" s="152">
        <v>0</v>
      </c>
      <c r="R146" s="152">
        <f t="shared" si="12"/>
        <v>0</v>
      </c>
      <c r="S146" s="152">
        <v>0</v>
      </c>
      <c r="T146" s="153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223</v>
      </c>
      <c r="AT146" s="154" t="s">
        <v>159</v>
      </c>
      <c r="AU146" s="154" t="s">
        <v>84</v>
      </c>
      <c r="AY146" s="14" t="s">
        <v>157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164</v>
      </c>
      <c r="BK146" s="155">
        <f t="shared" si="19"/>
        <v>0</v>
      </c>
      <c r="BL146" s="14" t="s">
        <v>223</v>
      </c>
      <c r="BM146" s="154" t="s">
        <v>295</v>
      </c>
    </row>
    <row r="147" spans="1:65" s="2" customFormat="1" ht="21.75" customHeight="1">
      <c r="A147" s="29"/>
      <c r="B147" s="141"/>
      <c r="C147" s="142" t="s">
        <v>231</v>
      </c>
      <c r="D147" s="142" t="s">
        <v>159</v>
      </c>
      <c r="E147" s="143" t="s">
        <v>2759</v>
      </c>
      <c r="F147" s="144" t="s">
        <v>2760</v>
      </c>
      <c r="G147" s="145" t="s">
        <v>289</v>
      </c>
      <c r="H147" s="146">
        <v>1</v>
      </c>
      <c r="I147" s="147"/>
      <c r="J147" s="148">
        <f t="shared" si="10"/>
        <v>0</v>
      </c>
      <c r="K147" s="149"/>
      <c r="L147" s="30"/>
      <c r="M147" s="150" t="s">
        <v>1</v>
      </c>
      <c r="N147" s="151" t="s">
        <v>42</v>
      </c>
      <c r="O147" s="55"/>
      <c r="P147" s="152">
        <f t="shared" si="11"/>
        <v>0</v>
      </c>
      <c r="Q147" s="152">
        <v>0</v>
      </c>
      <c r="R147" s="152">
        <f t="shared" si="12"/>
        <v>0</v>
      </c>
      <c r="S147" s="152">
        <v>0</v>
      </c>
      <c r="T147" s="153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223</v>
      </c>
      <c r="AT147" s="154" t="s">
        <v>159</v>
      </c>
      <c r="AU147" s="154" t="s">
        <v>84</v>
      </c>
      <c r="AY147" s="14" t="s">
        <v>157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164</v>
      </c>
      <c r="BK147" s="155">
        <f t="shared" si="19"/>
        <v>0</v>
      </c>
      <c r="BL147" s="14" t="s">
        <v>223</v>
      </c>
      <c r="BM147" s="154" t="s">
        <v>303</v>
      </c>
    </row>
    <row r="148" spans="1:65" s="2" customFormat="1" ht="21.75" customHeight="1">
      <c r="A148" s="29"/>
      <c r="B148" s="141"/>
      <c r="C148" s="142" t="s">
        <v>235</v>
      </c>
      <c r="D148" s="142" t="s">
        <v>159</v>
      </c>
      <c r="E148" s="143" t="s">
        <v>2761</v>
      </c>
      <c r="F148" s="144" t="s">
        <v>2762</v>
      </c>
      <c r="G148" s="145" t="s">
        <v>289</v>
      </c>
      <c r="H148" s="146">
        <v>1</v>
      </c>
      <c r="I148" s="147"/>
      <c r="J148" s="148">
        <f t="shared" si="10"/>
        <v>0</v>
      </c>
      <c r="K148" s="149"/>
      <c r="L148" s="30"/>
      <c r="M148" s="150" t="s">
        <v>1</v>
      </c>
      <c r="N148" s="151" t="s">
        <v>42</v>
      </c>
      <c r="O148" s="55"/>
      <c r="P148" s="152">
        <f t="shared" si="11"/>
        <v>0</v>
      </c>
      <c r="Q148" s="152">
        <v>0</v>
      </c>
      <c r="R148" s="152">
        <f t="shared" si="12"/>
        <v>0</v>
      </c>
      <c r="S148" s="152">
        <v>0</v>
      </c>
      <c r="T148" s="153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223</v>
      </c>
      <c r="AT148" s="154" t="s">
        <v>159</v>
      </c>
      <c r="AU148" s="154" t="s">
        <v>84</v>
      </c>
      <c r="AY148" s="14" t="s">
        <v>157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164</v>
      </c>
      <c r="BK148" s="155">
        <f t="shared" si="19"/>
        <v>0</v>
      </c>
      <c r="BL148" s="14" t="s">
        <v>223</v>
      </c>
      <c r="BM148" s="154" t="s">
        <v>314</v>
      </c>
    </row>
    <row r="149" spans="1:65" s="2" customFormat="1" ht="16.5" customHeight="1">
      <c r="A149" s="29"/>
      <c r="B149" s="141"/>
      <c r="C149" s="142" t="s">
        <v>239</v>
      </c>
      <c r="D149" s="142" t="s">
        <v>159</v>
      </c>
      <c r="E149" s="143" t="s">
        <v>2763</v>
      </c>
      <c r="F149" s="144" t="s">
        <v>2764</v>
      </c>
      <c r="G149" s="145" t="s">
        <v>174</v>
      </c>
      <c r="H149" s="146">
        <v>0.07</v>
      </c>
      <c r="I149" s="147"/>
      <c r="J149" s="148">
        <f t="shared" si="10"/>
        <v>0</v>
      </c>
      <c r="K149" s="149"/>
      <c r="L149" s="30"/>
      <c r="M149" s="150" t="s">
        <v>1</v>
      </c>
      <c r="N149" s="151" t="s">
        <v>42</v>
      </c>
      <c r="O149" s="55"/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53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223</v>
      </c>
      <c r="AT149" s="154" t="s">
        <v>159</v>
      </c>
      <c r="AU149" s="154" t="s">
        <v>84</v>
      </c>
      <c r="AY149" s="14" t="s">
        <v>157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164</v>
      </c>
      <c r="BK149" s="155">
        <f t="shared" si="19"/>
        <v>0</v>
      </c>
      <c r="BL149" s="14" t="s">
        <v>223</v>
      </c>
      <c r="BM149" s="154" t="s">
        <v>322</v>
      </c>
    </row>
    <row r="150" spans="2:63" s="12" customFormat="1" ht="25.9" customHeight="1">
      <c r="B150" s="128"/>
      <c r="D150" s="129" t="s">
        <v>75</v>
      </c>
      <c r="E150" s="130" t="s">
        <v>2765</v>
      </c>
      <c r="F150" s="130" t="s">
        <v>2766</v>
      </c>
      <c r="I150" s="131"/>
      <c r="J150" s="132">
        <f>BK150</f>
        <v>0</v>
      </c>
      <c r="L150" s="128"/>
      <c r="M150" s="133"/>
      <c r="N150" s="134"/>
      <c r="O150" s="134"/>
      <c r="P150" s="135">
        <f>SUM(P151:P165)</f>
        <v>0</v>
      </c>
      <c r="Q150" s="134"/>
      <c r="R150" s="135">
        <f>SUM(R151:R165)</f>
        <v>0</v>
      </c>
      <c r="S150" s="134"/>
      <c r="T150" s="136">
        <f>SUM(T151:T165)</f>
        <v>0</v>
      </c>
      <c r="AR150" s="129" t="s">
        <v>164</v>
      </c>
      <c r="AT150" s="137" t="s">
        <v>75</v>
      </c>
      <c r="AU150" s="137" t="s">
        <v>76</v>
      </c>
      <c r="AY150" s="129" t="s">
        <v>157</v>
      </c>
      <c r="BK150" s="138">
        <f>SUM(BK151:BK165)</f>
        <v>0</v>
      </c>
    </row>
    <row r="151" spans="1:65" s="2" customFormat="1" ht="21.75" customHeight="1">
      <c r="A151" s="29"/>
      <c r="B151" s="141"/>
      <c r="C151" s="142" t="s">
        <v>7</v>
      </c>
      <c r="D151" s="142" t="s">
        <v>159</v>
      </c>
      <c r="E151" s="143" t="s">
        <v>2767</v>
      </c>
      <c r="F151" s="144" t="s">
        <v>2768</v>
      </c>
      <c r="G151" s="145" t="s">
        <v>168</v>
      </c>
      <c r="H151" s="146">
        <v>320</v>
      </c>
      <c r="I151" s="147"/>
      <c r="J151" s="148">
        <f aca="true" t="shared" si="20" ref="J151:J165">ROUND(I151*H151,2)</f>
        <v>0</v>
      </c>
      <c r="K151" s="149"/>
      <c r="L151" s="30"/>
      <c r="M151" s="150" t="s">
        <v>1</v>
      </c>
      <c r="N151" s="151" t="s">
        <v>42</v>
      </c>
      <c r="O151" s="55"/>
      <c r="P151" s="152">
        <f aca="true" t="shared" si="21" ref="P151:P165">O151*H151</f>
        <v>0</v>
      </c>
      <c r="Q151" s="152">
        <v>0</v>
      </c>
      <c r="R151" s="152">
        <f aca="true" t="shared" si="22" ref="R151:R165">Q151*H151</f>
        <v>0</v>
      </c>
      <c r="S151" s="152">
        <v>0</v>
      </c>
      <c r="T151" s="153">
        <f aca="true" t="shared" si="23" ref="T151:T165"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223</v>
      </c>
      <c r="AT151" s="154" t="s">
        <v>159</v>
      </c>
      <c r="AU151" s="154" t="s">
        <v>84</v>
      </c>
      <c r="AY151" s="14" t="s">
        <v>157</v>
      </c>
      <c r="BE151" s="155">
        <f aca="true" t="shared" si="24" ref="BE151:BE165">IF(N151="základní",J151,0)</f>
        <v>0</v>
      </c>
      <c r="BF151" s="155">
        <f aca="true" t="shared" si="25" ref="BF151:BF165">IF(N151="snížená",J151,0)</f>
        <v>0</v>
      </c>
      <c r="BG151" s="155">
        <f aca="true" t="shared" si="26" ref="BG151:BG165">IF(N151="zákl. přenesená",J151,0)</f>
        <v>0</v>
      </c>
      <c r="BH151" s="155">
        <f aca="true" t="shared" si="27" ref="BH151:BH165">IF(N151="sníž. přenesená",J151,0)</f>
        <v>0</v>
      </c>
      <c r="BI151" s="155">
        <f aca="true" t="shared" si="28" ref="BI151:BI165">IF(N151="nulová",J151,0)</f>
        <v>0</v>
      </c>
      <c r="BJ151" s="14" t="s">
        <v>164</v>
      </c>
      <c r="BK151" s="155">
        <f aca="true" t="shared" si="29" ref="BK151:BK165">ROUND(I151*H151,2)</f>
        <v>0</v>
      </c>
      <c r="BL151" s="14" t="s">
        <v>223</v>
      </c>
      <c r="BM151" s="154" t="s">
        <v>336</v>
      </c>
    </row>
    <row r="152" spans="1:65" s="2" customFormat="1" ht="16.5" customHeight="1">
      <c r="A152" s="29"/>
      <c r="B152" s="141"/>
      <c r="C152" s="142" t="s">
        <v>246</v>
      </c>
      <c r="D152" s="142" t="s">
        <v>159</v>
      </c>
      <c r="E152" s="143" t="s">
        <v>2769</v>
      </c>
      <c r="F152" s="144" t="s">
        <v>2770</v>
      </c>
      <c r="G152" s="145" t="s">
        <v>168</v>
      </c>
      <c r="H152" s="146">
        <v>320</v>
      </c>
      <c r="I152" s="147"/>
      <c r="J152" s="148">
        <f t="shared" si="20"/>
        <v>0</v>
      </c>
      <c r="K152" s="149"/>
      <c r="L152" s="30"/>
      <c r="M152" s="150" t="s">
        <v>1</v>
      </c>
      <c r="N152" s="151" t="s">
        <v>42</v>
      </c>
      <c r="O152" s="55"/>
      <c r="P152" s="152">
        <f t="shared" si="21"/>
        <v>0</v>
      </c>
      <c r="Q152" s="152">
        <v>0</v>
      </c>
      <c r="R152" s="152">
        <f t="shared" si="22"/>
        <v>0</v>
      </c>
      <c r="S152" s="152">
        <v>0</v>
      </c>
      <c r="T152" s="153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223</v>
      </c>
      <c r="AT152" s="154" t="s">
        <v>159</v>
      </c>
      <c r="AU152" s="154" t="s">
        <v>84</v>
      </c>
      <c r="AY152" s="14" t="s">
        <v>157</v>
      </c>
      <c r="BE152" s="155">
        <f t="shared" si="24"/>
        <v>0</v>
      </c>
      <c r="BF152" s="155">
        <f t="shared" si="25"/>
        <v>0</v>
      </c>
      <c r="BG152" s="155">
        <f t="shared" si="26"/>
        <v>0</v>
      </c>
      <c r="BH152" s="155">
        <f t="shared" si="27"/>
        <v>0</v>
      </c>
      <c r="BI152" s="155">
        <f t="shared" si="28"/>
        <v>0</v>
      </c>
      <c r="BJ152" s="14" t="s">
        <v>164</v>
      </c>
      <c r="BK152" s="155">
        <f t="shared" si="29"/>
        <v>0</v>
      </c>
      <c r="BL152" s="14" t="s">
        <v>223</v>
      </c>
      <c r="BM152" s="154" t="s">
        <v>346</v>
      </c>
    </row>
    <row r="153" spans="1:65" s="2" customFormat="1" ht="21.75" customHeight="1">
      <c r="A153" s="29"/>
      <c r="B153" s="141"/>
      <c r="C153" s="142" t="s">
        <v>250</v>
      </c>
      <c r="D153" s="142" t="s">
        <v>159</v>
      </c>
      <c r="E153" s="143" t="s">
        <v>2771</v>
      </c>
      <c r="F153" s="144" t="s">
        <v>2772</v>
      </c>
      <c r="G153" s="145" t="s">
        <v>168</v>
      </c>
      <c r="H153" s="146">
        <v>102</v>
      </c>
      <c r="I153" s="147"/>
      <c r="J153" s="148">
        <f t="shared" si="20"/>
        <v>0</v>
      </c>
      <c r="K153" s="149"/>
      <c r="L153" s="30"/>
      <c r="M153" s="150" t="s">
        <v>1</v>
      </c>
      <c r="N153" s="151" t="s">
        <v>42</v>
      </c>
      <c r="O153" s="55"/>
      <c r="P153" s="152">
        <f t="shared" si="21"/>
        <v>0</v>
      </c>
      <c r="Q153" s="152">
        <v>0</v>
      </c>
      <c r="R153" s="152">
        <f t="shared" si="22"/>
        <v>0</v>
      </c>
      <c r="S153" s="152">
        <v>0</v>
      </c>
      <c r="T153" s="153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223</v>
      </c>
      <c r="AT153" s="154" t="s">
        <v>159</v>
      </c>
      <c r="AU153" s="154" t="s">
        <v>84</v>
      </c>
      <c r="AY153" s="14" t="s">
        <v>157</v>
      </c>
      <c r="BE153" s="155">
        <f t="shared" si="24"/>
        <v>0</v>
      </c>
      <c r="BF153" s="155">
        <f t="shared" si="25"/>
        <v>0</v>
      </c>
      <c r="BG153" s="155">
        <f t="shared" si="26"/>
        <v>0</v>
      </c>
      <c r="BH153" s="155">
        <f t="shared" si="27"/>
        <v>0</v>
      </c>
      <c r="BI153" s="155">
        <f t="shared" si="28"/>
        <v>0</v>
      </c>
      <c r="BJ153" s="14" t="s">
        <v>164</v>
      </c>
      <c r="BK153" s="155">
        <f t="shared" si="29"/>
        <v>0</v>
      </c>
      <c r="BL153" s="14" t="s">
        <v>223</v>
      </c>
      <c r="BM153" s="154" t="s">
        <v>354</v>
      </c>
    </row>
    <row r="154" spans="1:65" s="2" customFormat="1" ht="16.5" customHeight="1">
      <c r="A154" s="29"/>
      <c r="B154" s="141"/>
      <c r="C154" s="142" t="s">
        <v>254</v>
      </c>
      <c r="D154" s="142" t="s">
        <v>159</v>
      </c>
      <c r="E154" s="143" t="s">
        <v>2773</v>
      </c>
      <c r="F154" s="144" t="s">
        <v>2774</v>
      </c>
      <c r="G154" s="145" t="s">
        <v>168</v>
      </c>
      <c r="H154" s="146">
        <v>102</v>
      </c>
      <c r="I154" s="147"/>
      <c r="J154" s="148">
        <f t="shared" si="20"/>
        <v>0</v>
      </c>
      <c r="K154" s="149"/>
      <c r="L154" s="30"/>
      <c r="M154" s="150" t="s">
        <v>1</v>
      </c>
      <c r="N154" s="151" t="s">
        <v>42</v>
      </c>
      <c r="O154" s="55"/>
      <c r="P154" s="152">
        <f t="shared" si="21"/>
        <v>0</v>
      </c>
      <c r="Q154" s="152">
        <v>0</v>
      </c>
      <c r="R154" s="152">
        <f t="shared" si="22"/>
        <v>0</v>
      </c>
      <c r="S154" s="152">
        <v>0</v>
      </c>
      <c r="T154" s="153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223</v>
      </c>
      <c r="AT154" s="154" t="s">
        <v>159</v>
      </c>
      <c r="AU154" s="154" t="s">
        <v>84</v>
      </c>
      <c r="AY154" s="14" t="s">
        <v>157</v>
      </c>
      <c r="BE154" s="155">
        <f t="shared" si="24"/>
        <v>0</v>
      </c>
      <c r="BF154" s="155">
        <f t="shared" si="25"/>
        <v>0</v>
      </c>
      <c r="BG154" s="155">
        <f t="shared" si="26"/>
        <v>0</v>
      </c>
      <c r="BH154" s="155">
        <f t="shared" si="27"/>
        <v>0</v>
      </c>
      <c r="BI154" s="155">
        <f t="shared" si="28"/>
        <v>0</v>
      </c>
      <c r="BJ154" s="14" t="s">
        <v>164</v>
      </c>
      <c r="BK154" s="155">
        <f t="shared" si="29"/>
        <v>0</v>
      </c>
      <c r="BL154" s="14" t="s">
        <v>223</v>
      </c>
      <c r="BM154" s="154" t="s">
        <v>365</v>
      </c>
    </row>
    <row r="155" spans="1:65" s="2" customFormat="1" ht="21.75" customHeight="1">
      <c r="A155" s="29"/>
      <c r="B155" s="141"/>
      <c r="C155" s="142" t="s">
        <v>258</v>
      </c>
      <c r="D155" s="142" t="s">
        <v>159</v>
      </c>
      <c r="E155" s="143" t="s">
        <v>2775</v>
      </c>
      <c r="F155" s="144" t="s">
        <v>2776</v>
      </c>
      <c r="G155" s="145" t="s">
        <v>168</v>
      </c>
      <c r="H155" s="146">
        <v>58</v>
      </c>
      <c r="I155" s="147"/>
      <c r="J155" s="148">
        <f t="shared" si="20"/>
        <v>0</v>
      </c>
      <c r="K155" s="149"/>
      <c r="L155" s="30"/>
      <c r="M155" s="150" t="s">
        <v>1</v>
      </c>
      <c r="N155" s="151" t="s">
        <v>42</v>
      </c>
      <c r="O155" s="55"/>
      <c r="P155" s="152">
        <f t="shared" si="21"/>
        <v>0</v>
      </c>
      <c r="Q155" s="152">
        <v>0</v>
      </c>
      <c r="R155" s="152">
        <f t="shared" si="22"/>
        <v>0</v>
      </c>
      <c r="S155" s="152">
        <v>0</v>
      </c>
      <c r="T155" s="153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223</v>
      </c>
      <c r="AT155" s="154" t="s">
        <v>159</v>
      </c>
      <c r="AU155" s="154" t="s">
        <v>84</v>
      </c>
      <c r="AY155" s="14" t="s">
        <v>157</v>
      </c>
      <c r="BE155" s="155">
        <f t="shared" si="24"/>
        <v>0</v>
      </c>
      <c r="BF155" s="155">
        <f t="shared" si="25"/>
        <v>0</v>
      </c>
      <c r="BG155" s="155">
        <f t="shared" si="26"/>
        <v>0</v>
      </c>
      <c r="BH155" s="155">
        <f t="shared" si="27"/>
        <v>0</v>
      </c>
      <c r="BI155" s="155">
        <f t="shared" si="28"/>
        <v>0</v>
      </c>
      <c r="BJ155" s="14" t="s">
        <v>164</v>
      </c>
      <c r="BK155" s="155">
        <f t="shared" si="29"/>
        <v>0</v>
      </c>
      <c r="BL155" s="14" t="s">
        <v>223</v>
      </c>
      <c r="BM155" s="154" t="s">
        <v>375</v>
      </c>
    </row>
    <row r="156" spans="1:65" s="2" customFormat="1" ht="16.5" customHeight="1">
      <c r="A156" s="29"/>
      <c r="B156" s="141"/>
      <c r="C156" s="142" t="s">
        <v>262</v>
      </c>
      <c r="D156" s="142" t="s">
        <v>159</v>
      </c>
      <c r="E156" s="143" t="s">
        <v>2777</v>
      </c>
      <c r="F156" s="144" t="s">
        <v>2778</v>
      </c>
      <c r="G156" s="145" t="s">
        <v>168</v>
      </c>
      <c r="H156" s="146">
        <v>58</v>
      </c>
      <c r="I156" s="147"/>
      <c r="J156" s="148">
        <f t="shared" si="20"/>
        <v>0</v>
      </c>
      <c r="K156" s="149"/>
      <c r="L156" s="30"/>
      <c r="M156" s="150" t="s">
        <v>1</v>
      </c>
      <c r="N156" s="151" t="s">
        <v>42</v>
      </c>
      <c r="O156" s="55"/>
      <c r="P156" s="152">
        <f t="shared" si="21"/>
        <v>0</v>
      </c>
      <c r="Q156" s="152">
        <v>0</v>
      </c>
      <c r="R156" s="152">
        <f t="shared" si="22"/>
        <v>0</v>
      </c>
      <c r="S156" s="152">
        <v>0</v>
      </c>
      <c r="T156" s="153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223</v>
      </c>
      <c r="AT156" s="154" t="s">
        <v>159</v>
      </c>
      <c r="AU156" s="154" t="s">
        <v>84</v>
      </c>
      <c r="AY156" s="14" t="s">
        <v>157</v>
      </c>
      <c r="BE156" s="155">
        <f t="shared" si="24"/>
        <v>0</v>
      </c>
      <c r="BF156" s="155">
        <f t="shared" si="25"/>
        <v>0</v>
      </c>
      <c r="BG156" s="155">
        <f t="shared" si="26"/>
        <v>0</v>
      </c>
      <c r="BH156" s="155">
        <f t="shared" si="27"/>
        <v>0</v>
      </c>
      <c r="BI156" s="155">
        <f t="shared" si="28"/>
        <v>0</v>
      </c>
      <c r="BJ156" s="14" t="s">
        <v>164</v>
      </c>
      <c r="BK156" s="155">
        <f t="shared" si="29"/>
        <v>0</v>
      </c>
      <c r="BL156" s="14" t="s">
        <v>223</v>
      </c>
      <c r="BM156" s="154" t="s">
        <v>385</v>
      </c>
    </row>
    <row r="157" spans="1:65" s="2" customFormat="1" ht="21.75" customHeight="1">
      <c r="A157" s="29"/>
      <c r="B157" s="141"/>
      <c r="C157" s="142" t="s">
        <v>266</v>
      </c>
      <c r="D157" s="142" t="s">
        <v>159</v>
      </c>
      <c r="E157" s="143" t="s">
        <v>2779</v>
      </c>
      <c r="F157" s="144" t="s">
        <v>2780</v>
      </c>
      <c r="G157" s="145" t="s">
        <v>168</v>
      </c>
      <c r="H157" s="146">
        <v>31</v>
      </c>
      <c r="I157" s="147"/>
      <c r="J157" s="148">
        <f t="shared" si="20"/>
        <v>0</v>
      </c>
      <c r="K157" s="149"/>
      <c r="L157" s="30"/>
      <c r="M157" s="150" t="s">
        <v>1</v>
      </c>
      <c r="N157" s="151" t="s">
        <v>42</v>
      </c>
      <c r="O157" s="55"/>
      <c r="P157" s="152">
        <f t="shared" si="21"/>
        <v>0</v>
      </c>
      <c r="Q157" s="152">
        <v>0</v>
      </c>
      <c r="R157" s="152">
        <f t="shared" si="22"/>
        <v>0</v>
      </c>
      <c r="S157" s="152">
        <v>0</v>
      </c>
      <c r="T157" s="153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223</v>
      </c>
      <c r="AT157" s="154" t="s">
        <v>159</v>
      </c>
      <c r="AU157" s="154" t="s">
        <v>84</v>
      </c>
      <c r="AY157" s="14" t="s">
        <v>157</v>
      </c>
      <c r="BE157" s="155">
        <f t="shared" si="24"/>
        <v>0</v>
      </c>
      <c r="BF157" s="155">
        <f t="shared" si="25"/>
        <v>0</v>
      </c>
      <c r="BG157" s="155">
        <f t="shared" si="26"/>
        <v>0</v>
      </c>
      <c r="BH157" s="155">
        <f t="shared" si="27"/>
        <v>0</v>
      </c>
      <c r="BI157" s="155">
        <f t="shared" si="28"/>
        <v>0</v>
      </c>
      <c r="BJ157" s="14" t="s">
        <v>164</v>
      </c>
      <c r="BK157" s="155">
        <f t="shared" si="29"/>
        <v>0</v>
      </c>
      <c r="BL157" s="14" t="s">
        <v>223</v>
      </c>
      <c r="BM157" s="154" t="s">
        <v>393</v>
      </c>
    </row>
    <row r="158" spans="1:65" s="2" customFormat="1" ht="16.5" customHeight="1">
      <c r="A158" s="29"/>
      <c r="B158" s="141"/>
      <c r="C158" s="142" t="s">
        <v>270</v>
      </c>
      <c r="D158" s="142" t="s">
        <v>159</v>
      </c>
      <c r="E158" s="143" t="s">
        <v>2781</v>
      </c>
      <c r="F158" s="144" t="s">
        <v>2782</v>
      </c>
      <c r="G158" s="145" t="s">
        <v>168</v>
      </c>
      <c r="H158" s="146">
        <v>31</v>
      </c>
      <c r="I158" s="147"/>
      <c r="J158" s="148">
        <f t="shared" si="20"/>
        <v>0</v>
      </c>
      <c r="K158" s="149"/>
      <c r="L158" s="30"/>
      <c r="M158" s="150" t="s">
        <v>1</v>
      </c>
      <c r="N158" s="151" t="s">
        <v>42</v>
      </c>
      <c r="O158" s="55"/>
      <c r="P158" s="152">
        <f t="shared" si="21"/>
        <v>0</v>
      </c>
      <c r="Q158" s="152">
        <v>0</v>
      </c>
      <c r="R158" s="152">
        <f t="shared" si="22"/>
        <v>0</v>
      </c>
      <c r="S158" s="152">
        <v>0</v>
      </c>
      <c r="T158" s="153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223</v>
      </c>
      <c r="AT158" s="154" t="s">
        <v>159</v>
      </c>
      <c r="AU158" s="154" t="s">
        <v>84</v>
      </c>
      <c r="AY158" s="14" t="s">
        <v>157</v>
      </c>
      <c r="BE158" s="155">
        <f t="shared" si="24"/>
        <v>0</v>
      </c>
      <c r="BF158" s="155">
        <f t="shared" si="25"/>
        <v>0</v>
      </c>
      <c r="BG158" s="155">
        <f t="shared" si="26"/>
        <v>0</v>
      </c>
      <c r="BH158" s="155">
        <f t="shared" si="27"/>
        <v>0</v>
      </c>
      <c r="BI158" s="155">
        <f t="shared" si="28"/>
        <v>0</v>
      </c>
      <c r="BJ158" s="14" t="s">
        <v>164</v>
      </c>
      <c r="BK158" s="155">
        <f t="shared" si="29"/>
        <v>0</v>
      </c>
      <c r="BL158" s="14" t="s">
        <v>223</v>
      </c>
      <c r="BM158" s="154" t="s">
        <v>401</v>
      </c>
    </row>
    <row r="159" spans="1:65" s="2" customFormat="1" ht="21.75" customHeight="1">
      <c r="A159" s="29"/>
      <c r="B159" s="141"/>
      <c r="C159" s="142" t="s">
        <v>274</v>
      </c>
      <c r="D159" s="142" t="s">
        <v>159</v>
      </c>
      <c r="E159" s="143" t="s">
        <v>2783</v>
      </c>
      <c r="F159" s="144" t="s">
        <v>2784</v>
      </c>
      <c r="G159" s="145" t="s">
        <v>168</v>
      </c>
      <c r="H159" s="146">
        <v>49</v>
      </c>
      <c r="I159" s="147"/>
      <c r="J159" s="148">
        <f t="shared" si="20"/>
        <v>0</v>
      </c>
      <c r="K159" s="149"/>
      <c r="L159" s="30"/>
      <c r="M159" s="150" t="s">
        <v>1</v>
      </c>
      <c r="N159" s="151" t="s">
        <v>42</v>
      </c>
      <c r="O159" s="55"/>
      <c r="P159" s="152">
        <f t="shared" si="21"/>
        <v>0</v>
      </c>
      <c r="Q159" s="152">
        <v>0</v>
      </c>
      <c r="R159" s="152">
        <f t="shared" si="22"/>
        <v>0</v>
      </c>
      <c r="S159" s="152">
        <v>0</v>
      </c>
      <c r="T159" s="153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223</v>
      </c>
      <c r="AT159" s="154" t="s">
        <v>159</v>
      </c>
      <c r="AU159" s="154" t="s">
        <v>84</v>
      </c>
      <c r="AY159" s="14" t="s">
        <v>157</v>
      </c>
      <c r="BE159" s="155">
        <f t="shared" si="24"/>
        <v>0</v>
      </c>
      <c r="BF159" s="155">
        <f t="shared" si="25"/>
        <v>0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14" t="s">
        <v>164</v>
      </c>
      <c r="BK159" s="155">
        <f t="shared" si="29"/>
        <v>0</v>
      </c>
      <c r="BL159" s="14" t="s">
        <v>223</v>
      </c>
      <c r="BM159" s="154" t="s">
        <v>409</v>
      </c>
    </row>
    <row r="160" spans="1:65" s="2" customFormat="1" ht="16.5" customHeight="1">
      <c r="A160" s="29"/>
      <c r="B160" s="141"/>
      <c r="C160" s="142" t="s">
        <v>278</v>
      </c>
      <c r="D160" s="142" t="s">
        <v>159</v>
      </c>
      <c r="E160" s="143" t="s">
        <v>2785</v>
      </c>
      <c r="F160" s="144" t="s">
        <v>2786</v>
      </c>
      <c r="G160" s="145" t="s">
        <v>168</v>
      </c>
      <c r="H160" s="146">
        <v>49</v>
      </c>
      <c r="I160" s="147"/>
      <c r="J160" s="148">
        <f t="shared" si="20"/>
        <v>0</v>
      </c>
      <c r="K160" s="149"/>
      <c r="L160" s="30"/>
      <c r="M160" s="150" t="s">
        <v>1</v>
      </c>
      <c r="N160" s="151" t="s">
        <v>42</v>
      </c>
      <c r="O160" s="55"/>
      <c r="P160" s="152">
        <f t="shared" si="21"/>
        <v>0</v>
      </c>
      <c r="Q160" s="152">
        <v>0</v>
      </c>
      <c r="R160" s="152">
        <f t="shared" si="22"/>
        <v>0</v>
      </c>
      <c r="S160" s="152">
        <v>0</v>
      </c>
      <c r="T160" s="153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223</v>
      </c>
      <c r="AT160" s="154" t="s">
        <v>159</v>
      </c>
      <c r="AU160" s="154" t="s">
        <v>84</v>
      </c>
      <c r="AY160" s="14" t="s">
        <v>157</v>
      </c>
      <c r="BE160" s="155">
        <f t="shared" si="24"/>
        <v>0</v>
      </c>
      <c r="BF160" s="155">
        <f t="shared" si="25"/>
        <v>0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14" t="s">
        <v>164</v>
      </c>
      <c r="BK160" s="155">
        <f t="shared" si="29"/>
        <v>0</v>
      </c>
      <c r="BL160" s="14" t="s">
        <v>223</v>
      </c>
      <c r="BM160" s="154" t="s">
        <v>419</v>
      </c>
    </row>
    <row r="161" spans="1:65" s="2" customFormat="1" ht="21.75" customHeight="1">
      <c r="A161" s="29"/>
      <c r="B161" s="141"/>
      <c r="C161" s="142" t="s">
        <v>282</v>
      </c>
      <c r="D161" s="142" t="s">
        <v>159</v>
      </c>
      <c r="E161" s="143" t="s">
        <v>2787</v>
      </c>
      <c r="F161" s="144" t="s">
        <v>2788</v>
      </c>
      <c r="G161" s="145" t="s">
        <v>168</v>
      </c>
      <c r="H161" s="146">
        <v>16</v>
      </c>
      <c r="I161" s="147"/>
      <c r="J161" s="148">
        <f t="shared" si="20"/>
        <v>0</v>
      </c>
      <c r="K161" s="149"/>
      <c r="L161" s="30"/>
      <c r="M161" s="150" t="s">
        <v>1</v>
      </c>
      <c r="N161" s="151" t="s">
        <v>42</v>
      </c>
      <c r="O161" s="55"/>
      <c r="P161" s="152">
        <f t="shared" si="21"/>
        <v>0</v>
      </c>
      <c r="Q161" s="152">
        <v>0</v>
      </c>
      <c r="R161" s="152">
        <f t="shared" si="22"/>
        <v>0</v>
      </c>
      <c r="S161" s="152">
        <v>0</v>
      </c>
      <c r="T161" s="153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223</v>
      </c>
      <c r="AT161" s="154" t="s">
        <v>159</v>
      </c>
      <c r="AU161" s="154" t="s">
        <v>84</v>
      </c>
      <c r="AY161" s="14" t="s">
        <v>157</v>
      </c>
      <c r="BE161" s="155">
        <f t="shared" si="24"/>
        <v>0</v>
      </c>
      <c r="BF161" s="155">
        <f t="shared" si="25"/>
        <v>0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14" t="s">
        <v>164</v>
      </c>
      <c r="BK161" s="155">
        <f t="shared" si="29"/>
        <v>0</v>
      </c>
      <c r="BL161" s="14" t="s">
        <v>223</v>
      </c>
      <c r="BM161" s="154" t="s">
        <v>429</v>
      </c>
    </row>
    <row r="162" spans="1:65" s="2" customFormat="1" ht="16.5" customHeight="1">
      <c r="A162" s="29"/>
      <c r="B162" s="141"/>
      <c r="C162" s="142" t="s">
        <v>286</v>
      </c>
      <c r="D162" s="142" t="s">
        <v>159</v>
      </c>
      <c r="E162" s="143" t="s">
        <v>2789</v>
      </c>
      <c r="F162" s="144" t="s">
        <v>2790</v>
      </c>
      <c r="G162" s="145" t="s">
        <v>168</v>
      </c>
      <c r="H162" s="146">
        <v>16</v>
      </c>
      <c r="I162" s="147"/>
      <c r="J162" s="148">
        <f t="shared" si="20"/>
        <v>0</v>
      </c>
      <c r="K162" s="149"/>
      <c r="L162" s="30"/>
      <c r="M162" s="150" t="s">
        <v>1</v>
      </c>
      <c r="N162" s="151" t="s">
        <v>42</v>
      </c>
      <c r="O162" s="55"/>
      <c r="P162" s="152">
        <f t="shared" si="21"/>
        <v>0</v>
      </c>
      <c r="Q162" s="152">
        <v>0</v>
      </c>
      <c r="R162" s="152">
        <f t="shared" si="22"/>
        <v>0</v>
      </c>
      <c r="S162" s="152">
        <v>0</v>
      </c>
      <c r="T162" s="153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223</v>
      </c>
      <c r="AT162" s="154" t="s">
        <v>159</v>
      </c>
      <c r="AU162" s="154" t="s">
        <v>84</v>
      </c>
      <c r="AY162" s="14" t="s">
        <v>157</v>
      </c>
      <c r="BE162" s="155">
        <f t="shared" si="24"/>
        <v>0</v>
      </c>
      <c r="BF162" s="155">
        <f t="shared" si="25"/>
        <v>0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4" t="s">
        <v>164</v>
      </c>
      <c r="BK162" s="155">
        <f t="shared" si="29"/>
        <v>0</v>
      </c>
      <c r="BL162" s="14" t="s">
        <v>223</v>
      </c>
      <c r="BM162" s="154" t="s">
        <v>437</v>
      </c>
    </row>
    <row r="163" spans="1:65" s="2" customFormat="1" ht="16.5" customHeight="1">
      <c r="A163" s="29"/>
      <c r="B163" s="141"/>
      <c r="C163" s="142" t="s">
        <v>291</v>
      </c>
      <c r="D163" s="142" t="s">
        <v>159</v>
      </c>
      <c r="E163" s="143" t="s">
        <v>2791</v>
      </c>
      <c r="F163" s="144" t="s">
        <v>2792</v>
      </c>
      <c r="G163" s="145" t="s">
        <v>168</v>
      </c>
      <c r="H163" s="146">
        <v>576</v>
      </c>
      <c r="I163" s="147"/>
      <c r="J163" s="148">
        <f t="shared" si="20"/>
        <v>0</v>
      </c>
      <c r="K163" s="149"/>
      <c r="L163" s="30"/>
      <c r="M163" s="150" t="s">
        <v>1</v>
      </c>
      <c r="N163" s="151" t="s">
        <v>42</v>
      </c>
      <c r="O163" s="55"/>
      <c r="P163" s="152">
        <f t="shared" si="21"/>
        <v>0</v>
      </c>
      <c r="Q163" s="152">
        <v>0</v>
      </c>
      <c r="R163" s="152">
        <f t="shared" si="22"/>
        <v>0</v>
      </c>
      <c r="S163" s="152">
        <v>0</v>
      </c>
      <c r="T163" s="153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223</v>
      </c>
      <c r="AT163" s="154" t="s">
        <v>159</v>
      </c>
      <c r="AU163" s="154" t="s">
        <v>84</v>
      </c>
      <c r="AY163" s="14" t="s">
        <v>157</v>
      </c>
      <c r="BE163" s="155">
        <f t="shared" si="24"/>
        <v>0</v>
      </c>
      <c r="BF163" s="155">
        <f t="shared" si="25"/>
        <v>0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14" t="s">
        <v>164</v>
      </c>
      <c r="BK163" s="155">
        <f t="shared" si="29"/>
        <v>0</v>
      </c>
      <c r="BL163" s="14" t="s">
        <v>223</v>
      </c>
      <c r="BM163" s="154" t="s">
        <v>445</v>
      </c>
    </row>
    <row r="164" spans="1:65" s="2" customFormat="1" ht="16.5" customHeight="1">
      <c r="A164" s="29"/>
      <c r="B164" s="141"/>
      <c r="C164" s="142" t="s">
        <v>295</v>
      </c>
      <c r="D164" s="142" t="s">
        <v>159</v>
      </c>
      <c r="E164" s="143" t="s">
        <v>2793</v>
      </c>
      <c r="F164" s="144" t="s">
        <v>2794</v>
      </c>
      <c r="G164" s="145" t="s">
        <v>168</v>
      </c>
      <c r="H164" s="146">
        <v>8</v>
      </c>
      <c r="I164" s="147"/>
      <c r="J164" s="148">
        <f t="shared" si="20"/>
        <v>0</v>
      </c>
      <c r="K164" s="149"/>
      <c r="L164" s="30"/>
      <c r="M164" s="150" t="s">
        <v>1</v>
      </c>
      <c r="N164" s="151" t="s">
        <v>42</v>
      </c>
      <c r="O164" s="55"/>
      <c r="P164" s="152">
        <f t="shared" si="21"/>
        <v>0</v>
      </c>
      <c r="Q164" s="152">
        <v>0</v>
      </c>
      <c r="R164" s="152">
        <f t="shared" si="22"/>
        <v>0</v>
      </c>
      <c r="S164" s="152">
        <v>0</v>
      </c>
      <c r="T164" s="153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223</v>
      </c>
      <c r="AT164" s="154" t="s">
        <v>159</v>
      </c>
      <c r="AU164" s="154" t="s">
        <v>84</v>
      </c>
      <c r="AY164" s="14" t="s">
        <v>157</v>
      </c>
      <c r="BE164" s="155">
        <f t="shared" si="24"/>
        <v>0</v>
      </c>
      <c r="BF164" s="155">
        <f t="shared" si="25"/>
        <v>0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14" t="s">
        <v>164</v>
      </c>
      <c r="BK164" s="155">
        <f t="shared" si="29"/>
        <v>0</v>
      </c>
      <c r="BL164" s="14" t="s">
        <v>223</v>
      </c>
      <c r="BM164" s="154" t="s">
        <v>453</v>
      </c>
    </row>
    <row r="165" spans="1:65" s="2" customFormat="1" ht="21.75" customHeight="1">
      <c r="A165" s="29"/>
      <c r="B165" s="141"/>
      <c r="C165" s="142" t="s">
        <v>299</v>
      </c>
      <c r="D165" s="142" t="s">
        <v>159</v>
      </c>
      <c r="E165" s="143" t="s">
        <v>2795</v>
      </c>
      <c r="F165" s="144" t="s">
        <v>2796</v>
      </c>
      <c r="G165" s="145" t="s">
        <v>174</v>
      </c>
      <c r="H165" s="146">
        <v>3.5</v>
      </c>
      <c r="I165" s="147"/>
      <c r="J165" s="148">
        <f t="shared" si="20"/>
        <v>0</v>
      </c>
      <c r="K165" s="149"/>
      <c r="L165" s="30"/>
      <c r="M165" s="150" t="s">
        <v>1</v>
      </c>
      <c r="N165" s="151" t="s">
        <v>42</v>
      </c>
      <c r="O165" s="55"/>
      <c r="P165" s="152">
        <f t="shared" si="21"/>
        <v>0</v>
      </c>
      <c r="Q165" s="152">
        <v>0</v>
      </c>
      <c r="R165" s="152">
        <f t="shared" si="22"/>
        <v>0</v>
      </c>
      <c r="S165" s="152">
        <v>0</v>
      </c>
      <c r="T165" s="153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223</v>
      </c>
      <c r="AT165" s="154" t="s">
        <v>159</v>
      </c>
      <c r="AU165" s="154" t="s">
        <v>84</v>
      </c>
      <c r="AY165" s="14" t="s">
        <v>157</v>
      </c>
      <c r="BE165" s="155">
        <f t="shared" si="24"/>
        <v>0</v>
      </c>
      <c r="BF165" s="155">
        <f t="shared" si="25"/>
        <v>0</v>
      </c>
      <c r="BG165" s="155">
        <f t="shared" si="26"/>
        <v>0</v>
      </c>
      <c r="BH165" s="155">
        <f t="shared" si="27"/>
        <v>0</v>
      </c>
      <c r="BI165" s="155">
        <f t="shared" si="28"/>
        <v>0</v>
      </c>
      <c r="BJ165" s="14" t="s">
        <v>164</v>
      </c>
      <c r="BK165" s="155">
        <f t="shared" si="29"/>
        <v>0</v>
      </c>
      <c r="BL165" s="14" t="s">
        <v>223</v>
      </c>
      <c r="BM165" s="154" t="s">
        <v>461</v>
      </c>
    </row>
    <row r="166" spans="2:63" s="12" customFormat="1" ht="25.9" customHeight="1">
      <c r="B166" s="128"/>
      <c r="D166" s="129" t="s">
        <v>75</v>
      </c>
      <c r="E166" s="130" t="s">
        <v>2797</v>
      </c>
      <c r="F166" s="130" t="s">
        <v>2798</v>
      </c>
      <c r="I166" s="131"/>
      <c r="J166" s="132">
        <f>BK166</f>
        <v>0</v>
      </c>
      <c r="L166" s="128"/>
      <c r="M166" s="133"/>
      <c r="N166" s="134"/>
      <c r="O166" s="134"/>
      <c r="P166" s="135">
        <f>SUM(P167:P196)</f>
        <v>0</v>
      </c>
      <c r="Q166" s="134"/>
      <c r="R166" s="135">
        <f>SUM(R167:R196)</f>
        <v>0</v>
      </c>
      <c r="S166" s="134"/>
      <c r="T166" s="136">
        <f>SUM(T167:T196)</f>
        <v>0</v>
      </c>
      <c r="AR166" s="129" t="s">
        <v>164</v>
      </c>
      <c r="AT166" s="137" t="s">
        <v>75</v>
      </c>
      <c r="AU166" s="137" t="s">
        <v>76</v>
      </c>
      <c r="AY166" s="129" t="s">
        <v>157</v>
      </c>
      <c r="BK166" s="138">
        <f>SUM(BK167:BK196)</f>
        <v>0</v>
      </c>
    </row>
    <row r="167" spans="1:65" s="2" customFormat="1" ht="16.5" customHeight="1">
      <c r="A167" s="29"/>
      <c r="B167" s="141"/>
      <c r="C167" s="142" t="s">
        <v>303</v>
      </c>
      <c r="D167" s="142" t="s">
        <v>159</v>
      </c>
      <c r="E167" s="143" t="s">
        <v>2799</v>
      </c>
      <c r="F167" s="144" t="s">
        <v>2800</v>
      </c>
      <c r="G167" s="145" t="s">
        <v>289</v>
      </c>
      <c r="H167" s="146">
        <v>4</v>
      </c>
      <c r="I167" s="147"/>
      <c r="J167" s="148">
        <f aca="true" t="shared" si="30" ref="J167:J196">ROUND(I167*H167,2)</f>
        <v>0</v>
      </c>
      <c r="K167" s="149"/>
      <c r="L167" s="30"/>
      <c r="M167" s="150" t="s">
        <v>1</v>
      </c>
      <c r="N167" s="151" t="s">
        <v>42</v>
      </c>
      <c r="O167" s="55"/>
      <c r="P167" s="152">
        <f aca="true" t="shared" si="31" ref="P167:P196">O167*H167</f>
        <v>0</v>
      </c>
      <c r="Q167" s="152">
        <v>0</v>
      </c>
      <c r="R167" s="152">
        <f aca="true" t="shared" si="32" ref="R167:R196">Q167*H167</f>
        <v>0</v>
      </c>
      <c r="S167" s="152">
        <v>0</v>
      </c>
      <c r="T167" s="153">
        <f aca="true" t="shared" si="33" ref="T167:T196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223</v>
      </c>
      <c r="AT167" s="154" t="s">
        <v>159</v>
      </c>
      <c r="AU167" s="154" t="s">
        <v>84</v>
      </c>
      <c r="AY167" s="14" t="s">
        <v>157</v>
      </c>
      <c r="BE167" s="155">
        <f aca="true" t="shared" si="34" ref="BE167:BE196">IF(N167="základní",J167,0)</f>
        <v>0</v>
      </c>
      <c r="BF167" s="155">
        <f aca="true" t="shared" si="35" ref="BF167:BF196">IF(N167="snížená",J167,0)</f>
        <v>0</v>
      </c>
      <c r="BG167" s="155">
        <f aca="true" t="shared" si="36" ref="BG167:BG196">IF(N167="zákl. přenesená",J167,0)</f>
        <v>0</v>
      </c>
      <c r="BH167" s="155">
        <f aca="true" t="shared" si="37" ref="BH167:BH196">IF(N167="sníž. přenesená",J167,0)</f>
        <v>0</v>
      </c>
      <c r="BI167" s="155">
        <f aca="true" t="shared" si="38" ref="BI167:BI196">IF(N167="nulová",J167,0)</f>
        <v>0</v>
      </c>
      <c r="BJ167" s="14" t="s">
        <v>164</v>
      </c>
      <c r="BK167" s="155">
        <f aca="true" t="shared" si="39" ref="BK167:BK196">ROUND(I167*H167,2)</f>
        <v>0</v>
      </c>
      <c r="BL167" s="14" t="s">
        <v>223</v>
      </c>
      <c r="BM167" s="154" t="s">
        <v>471</v>
      </c>
    </row>
    <row r="168" spans="1:65" s="2" customFormat="1" ht="16.5" customHeight="1">
      <c r="A168" s="29"/>
      <c r="B168" s="141"/>
      <c r="C168" s="142" t="s">
        <v>310</v>
      </c>
      <c r="D168" s="142" t="s">
        <v>159</v>
      </c>
      <c r="E168" s="143" t="s">
        <v>2801</v>
      </c>
      <c r="F168" s="144" t="s">
        <v>2802</v>
      </c>
      <c r="G168" s="145" t="s">
        <v>289</v>
      </c>
      <c r="H168" s="146">
        <v>4</v>
      </c>
      <c r="I168" s="147"/>
      <c r="J168" s="148">
        <f t="shared" si="30"/>
        <v>0</v>
      </c>
      <c r="K168" s="149"/>
      <c r="L168" s="30"/>
      <c r="M168" s="150" t="s">
        <v>1</v>
      </c>
      <c r="N168" s="151" t="s">
        <v>42</v>
      </c>
      <c r="O168" s="55"/>
      <c r="P168" s="152">
        <f t="shared" si="31"/>
        <v>0</v>
      </c>
      <c r="Q168" s="152">
        <v>0</v>
      </c>
      <c r="R168" s="152">
        <f t="shared" si="32"/>
        <v>0</v>
      </c>
      <c r="S168" s="152">
        <v>0</v>
      </c>
      <c r="T168" s="153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223</v>
      </c>
      <c r="AT168" s="154" t="s">
        <v>159</v>
      </c>
      <c r="AU168" s="154" t="s">
        <v>84</v>
      </c>
      <c r="AY168" s="14" t="s">
        <v>157</v>
      </c>
      <c r="BE168" s="155">
        <f t="shared" si="34"/>
        <v>0</v>
      </c>
      <c r="BF168" s="155">
        <f t="shared" si="35"/>
        <v>0</v>
      </c>
      <c r="BG168" s="155">
        <f t="shared" si="36"/>
        <v>0</v>
      </c>
      <c r="BH168" s="155">
        <f t="shared" si="37"/>
        <v>0</v>
      </c>
      <c r="BI168" s="155">
        <f t="shared" si="38"/>
        <v>0</v>
      </c>
      <c r="BJ168" s="14" t="s">
        <v>164</v>
      </c>
      <c r="BK168" s="155">
        <f t="shared" si="39"/>
        <v>0</v>
      </c>
      <c r="BL168" s="14" t="s">
        <v>223</v>
      </c>
      <c r="BM168" s="154" t="s">
        <v>479</v>
      </c>
    </row>
    <row r="169" spans="1:65" s="2" customFormat="1" ht="16.5" customHeight="1">
      <c r="A169" s="29"/>
      <c r="B169" s="141"/>
      <c r="C169" s="142" t="s">
        <v>314</v>
      </c>
      <c r="D169" s="142" t="s">
        <v>159</v>
      </c>
      <c r="E169" s="143" t="s">
        <v>2803</v>
      </c>
      <c r="F169" s="144" t="s">
        <v>2804</v>
      </c>
      <c r="G169" s="145" t="s">
        <v>289</v>
      </c>
      <c r="H169" s="146">
        <v>2</v>
      </c>
      <c r="I169" s="147"/>
      <c r="J169" s="148">
        <f t="shared" si="30"/>
        <v>0</v>
      </c>
      <c r="K169" s="149"/>
      <c r="L169" s="30"/>
      <c r="M169" s="150" t="s">
        <v>1</v>
      </c>
      <c r="N169" s="151" t="s">
        <v>42</v>
      </c>
      <c r="O169" s="55"/>
      <c r="P169" s="152">
        <f t="shared" si="31"/>
        <v>0</v>
      </c>
      <c r="Q169" s="152">
        <v>0</v>
      </c>
      <c r="R169" s="152">
        <f t="shared" si="32"/>
        <v>0</v>
      </c>
      <c r="S169" s="152">
        <v>0</v>
      </c>
      <c r="T169" s="153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223</v>
      </c>
      <c r="AT169" s="154" t="s">
        <v>159</v>
      </c>
      <c r="AU169" s="154" t="s">
        <v>84</v>
      </c>
      <c r="AY169" s="14" t="s">
        <v>157</v>
      </c>
      <c r="BE169" s="155">
        <f t="shared" si="34"/>
        <v>0</v>
      </c>
      <c r="BF169" s="155">
        <f t="shared" si="35"/>
        <v>0</v>
      </c>
      <c r="BG169" s="155">
        <f t="shared" si="36"/>
        <v>0</v>
      </c>
      <c r="BH169" s="155">
        <f t="shared" si="37"/>
        <v>0</v>
      </c>
      <c r="BI169" s="155">
        <f t="shared" si="38"/>
        <v>0</v>
      </c>
      <c r="BJ169" s="14" t="s">
        <v>164</v>
      </c>
      <c r="BK169" s="155">
        <f t="shared" si="39"/>
        <v>0</v>
      </c>
      <c r="BL169" s="14" t="s">
        <v>223</v>
      </c>
      <c r="BM169" s="154" t="s">
        <v>489</v>
      </c>
    </row>
    <row r="170" spans="1:65" s="2" customFormat="1" ht="16.5" customHeight="1">
      <c r="A170" s="29"/>
      <c r="B170" s="141"/>
      <c r="C170" s="142" t="s">
        <v>318</v>
      </c>
      <c r="D170" s="142" t="s">
        <v>159</v>
      </c>
      <c r="E170" s="143" t="s">
        <v>2805</v>
      </c>
      <c r="F170" s="144" t="s">
        <v>2806</v>
      </c>
      <c r="G170" s="145" t="s">
        <v>289</v>
      </c>
      <c r="H170" s="146">
        <v>1</v>
      </c>
      <c r="I170" s="147"/>
      <c r="J170" s="148">
        <f t="shared" si="30"/>
        <v>0</v>
      </c>
      <c r="K170" s="149"/>
      <c r="L170" s="30"/>
      <c r="M170" s="150" t="s">
        <v>1</v>
      </c>
      <c r="N170" s="151" t="s">
        <v>42</v>
      </c>
      <c r="O170" s="55"/>
      <c r="P170" s="152">
        <f t="shared" si="31"/>
        <v>0</v>
      </c>
      <c r="Q170" s="152">
        <v>0</v>
      </c>
      <c r="R170" s="152">
        <f t="shared" si="32"/>
        <v>0</v>
      </c>
      <c r="S170" s="152">
        <v>0</v>
      </c>
      <c r="T170" s="153">
        <f t="shared" si="3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223</v>
      </c>
      <c r="AT170" s="154" t="s">
        <v>159</v>
      </c>
      <c r="AU170" s="154" t="s">
        <v>84</v>
      </c>
      <c r="AY170" s="14" t="s">
        <v>157</v>
      </c>
      <c r="BE170" s="155">
        <f t="shared" si="34"/>
        <v>0</v>
      </c>
      <c r="BF170" s="155">
        <f t="shared" si="35"/>
        <v>0</v>
      </c>
      <c r="BG170" s="155">
        <f t="shared" si="36"/>
        <v>0</v>
      </c>
      <c r="BH170" s="155">
        <f t="shared" si="37"/>
        <v>0</v>
      </c>
      <c r="BI170" s="155">
        <f t="shared" si="38"/>
        <v>0</v>
      </c>
      <c r="BJ170" s="14" t="s">
        <v>164</v>
      </c>
      <c r="BK170" s="155">
        <f t="shared" si="39"/>
        <v>0</v>
      </c>
      <c r="BL170" s="14" t="s">
        <v>223</v>
      </c>
      <c r="BM170" s="154" t="s">
        <v>499</v>
      </c>
    </row>
    <row r="171" spans="1:65" s="2" customFormat="1" ht="16.5" customHeight="1">
      <c r="A171" s="29"/>
      <c r="B171" s="141"/>
      <c r="C171" s="142" t="s">
        <v>322</v>
      </c>
      <c r="D171" s="142" t="s">
        <v>159</v>
      </c>
      <c r="E171" s="143" t="s">
        <v>2807</v>
      </c>
      <c r="F171" s="144" t="s">
        <v>2808</v>
      </c>
      <c r="G171" s="145" t="s">
        <v>289</v>
      </c>
      <c r="H171" s="146">
        <v>1</v>
      </c>
      <c r="I171" s="147"/>
      <c r="J171" s="148">
        <f t="shared" si="30"/>
        <v>0</v>
      </c>
      <c r="K171" s="149"/>
      <c r="L171" s="30"/>
      <c r="M171" s="150" t="s">
        <v>1</v>
      </c>
      <c r="N171" s="151" t="s">
        <v>42</v>
      </c>
      <c r="O171" s="55"/>
      <c r="P171" s="152">
        <f t="shared" si="31"/>
        <v>0</v>
      </c>
      <c r="Q171" s="152">
        <v>0</v>
      </c>
      <c r="R171" s="152">
        <f t="shared" si="32"/>
        <v>0</v>
      </c>
      <c r="S171" s="152">
        <v>0</v>
      </c>
      <c r="T171" s="153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223</v>
      </c>
      <c r="AT171" s="154" t="s">
        <v>159</v>
      </c>
      <c r="AU171" s="154" t="s">
        <v>84</v>
      </c>
      <c r="AY171" s="14" t="s">
        <v>157</v>
      </c>
      <c r="BE171" s="155">
        <f t="shared" si="34"/>
        <v>0</v>
      </c>
      <c r="BF171" s="155">
        <f t="shared" si="35"/>
        <v>0</v>
      </c>
      <c r="BG171" s="155">
        <f t="shared" si="36"/>
        <v>0</v>
      </c>
      <c r="BH171" s="155">
        <f t="shared" si="37"/>
        <v>0</v>
      </c>
      <c r="BI171" s="155">
        <f t="shared" si="38"/>
        <v>0</v>
      </c>
      <c r="BJ171" s="14" t="s">
        <v>164</v>
      </c>
      <c r="BK171" s="155">
        <f t="shared" si="39"/>
        <v>0</v>
      </c>
      <c r="BL171" s="14" t="s">
        <v>223</v>
      </c>
      <c r="BM171" s="154" t="s">
        <v>510</v>
      </c>
    </row>
    <row r="172" spans="1:65" s="2" customFormat="1" ht="16.5" customHeight="1">
      <c r="A172" s="29"/>
      <c r="B172" s="141"/>
      <c r="C172" s="142" t="s">
        <v>328</v>
      </c>
      <c r="D172" s="142" t="s">
        <v>159</v>
      </c>
      <c r="E172" s="143" t="s">
        <v>2809</v>
      </c>
      <c r="F172" s="144" t="s">
        <v>2810</v>
      </c>
      <c r="G172" s="145" t="s">
        <v>289</v>
      </c>
      <c r="H172" s="146">
        <v>8</v>
      </c>
      <c r="I172" s="147"/>
      <c r="J172" s="148">
        <f t="shared" si="30"/>
        <v>0</v>
      </c>
      <c r="K172" s="149"/>
      <c r="L172" s="30"/>
      <c r="M172" s="150" t="s">
        <v>1</v>
      </c>
      <c r="N172" s="151" t="s">
        <v>42</v>
      </c>
      <c r="O172" s="55"/>
      <c r="P172" s="152">
        <f t="shared" si="31"/>
        <v>0</v>
      </c>
      <c r="Q172" s="152">
        <v>0</v>
      </c>
      <c r="R172" s="152">
        <f t="shared" si="32"/>
        <v>0</v>
      </c>
      <c r="S172" s="152">
        <v>0</v>
      </c>
      <c r="T172" s="153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223</v>
      </c>
      <c r="AT172" s="154" t="s">
        <v>159</v>
      </c>
      <c r="AU172" s="154" t="s">
        <v>84</v>
      </c>
      <c r="AY172" s="14" t="s">
        <v>157</v>
      </c>
      <c r="BE172" s="155">
        <f t="shared" si="34"/>
        <v>0</v>
      </c>
      <c r="BF172" s="155">
        <f t="shared" si="35"/>
        <v>0</v>
      </c>
      <c r="BG172" s="155">
        <f t="shared" si="36"/>
        <v>0</v>
      </c>
      <c r="BH172" s="155">
        <f t="shared" si="37"/>
        <v>0</v>
      </c>
      <c r="BI172" s="155">
        <f t="shared" si="38"/>
        <v>0</v>
      </c>
      <c r="BJ172" s="14" t="s">
        <v>164</v>
      </c>
      <c r="BK172" s="155">
        <f t="shared" si="39"/>
        <v>0</v>
      </c>
      <c r="BL172" s="14" t="s">
        <v>223</v>
      </c>
      <c r="BM172" s="154" t="s">
        <v>775</v>
      </c>
    </row>
    <row r="173" spans="1:65" s="2" customFormat="1" ht="16.5" customHeight="1">
      <c r="A173" s="29"/>
      <c r="B173" s="141"/>
      <c r="C173" s="142" t="s">
        <v>336</v>
      </c>
      <c r="D173" s="142" t="s">
        <v>159</v>
      </c>
      <c r="E173" s="143" t="s">
        <v>2811</v>
      </c>
      <c r="F173" s="144" t="s">
        <v>2812</v>
      </c>
      <c r="G173" s="145" t="s">
        <v>289</v>
      </c>
      <c r="H173" s="146">
        <v>4</v>
      </c>
      <c r="I173" s="147"/>
      <c r="J173" s="148">
        <f t="shared" si="30"/>
        <v>0</v>
      </c>
      <c r="K173" s="149"/>
      <c r="L173" s="30"/>
      <c r="M173" s="150" t="s">
        <v>1</v>
      </c>
      <c r="N173" s="151" t="s">
        <v>42</v>
      </c>
      <c r="O173" s="55"/>
      <c r="P173" s="152">
        <f t="shared" si="31"/>
        <v>0</v>
      </c>
      <c r="Q173" s="152">
        <v>0</v>
      </c>
      <c r="R173" s="152">
        <f t="shared" si="32"/>
        <v>0</v>
      </c>
      <c r="S173" s="152">
        <v>0</v>
      </c>
      <c r="T173" s="153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223</v>
      </c>
      <c r="AT173" s="154" t="s">
        <v>159</v>
      </c>
      <c r="AU173" s="154" t="s">
        <v>84</v>
      </c>
      <c r="AY173" s="14" t="s">
        <v>157</v>
      </c>
      <c r="BE173" s="155">
        <f t="shared" si="34"/>
        <v>0</v>
      </c>
      <c r="BF173" s="155">
        <f t="shared" si="35"/>
        <v>0</v>
      </c>
      <c r="BG173" s="155">
        <f t="shared" si="36"/>
        <v>0</v>
      </c>
      <c r="BH173" s="155">
        <f t="shared" si="37"/>
        <v>0</v>
      </c>
      <c r="BI173" s="155">
        <f t="shared" si="38"/>
        <v>0</v>
      </c>
      <c r="BJ173" s="14" t="s">
        <v>164</v>
      </c>
      <c r="BK173" s="155">
        <f t="shared" si="39"/>
        <v>0</v>
      </c>
      <c r="BL173" s="14" t="s">
        <v>223</v>
      </c>
      <c r="BM173" s="154" t="s">
        <v>783</v>
      </c>
    </row>
    <row r="174" spans="1:65" s="2" customFormat="1" ht="16.5" customHeight="1">
      <c r="A174" s="29"/>
      <c r="B174" s="141"/>
      <c r="C174" s="142" t="s">
        <v>340</v>
      </c>
      <c r="D174" s="142" t="s">
        <v>159</v>
      </c>
      <c r="E174" s="143" t="s">
        <v>2813</v>
      </c>
      <c r="F174" s="144" t="s">
        <v>2814</v>
      </c>
      <c r="G174" s="145" t="s">
        <v>289</v>
      </c>
      <c r="H174" s="146">
        <v>2</v>
      </c>
      <c r="I174" s="147"/>
      <c r="J174" s="148">
        <f t="shared" si="30"/>
        <v>0</v>
      </c>
      <c r="K174" s="149"/>
      <c r="L174" s="30"/>
      <c r="M174" s="150" t="s">
        <v>1</v>
      </c>
      <c r="N174" s="151" t="s">
        <v>42</v>
      </c>
      <c r="O174" s="55"/>
      <c r="P174" s="152">
        <f t="shared" si="31"/>
        <v>0</v>
      </c>
      <c r="Q174" s="152">
        <v>0</v>
      </c>
      <c r="R174" s="152">
        <f t="shared" si="32"/>
        <v>0</v>
      </c>
      <c r="S174" s="152">
        <v>0</v>
      </c>
      <c r="T174" s="153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223</v>
      </c>
      <c r="AT174" s="154" t="s">
        <v>159</v>
      </c>
      <c r="AU174" s="154" t="s">
        <v>84</v>
      </c>
      <c r="AY174" s="14" t="s">
        <v>157</v>
      </c>
      <c r="BE174" s="155">
        <f t="shared" si="34"/>
        <v>0</v>
      </c>
      <c r="BF174" s="155">
        <f t="shared" si="35"/>
        <v>0</v>
      </c>
      <c r="BG174" s="155">
        <f t="shared" si="36"/>
        <v>0</v>
      </c>
      <c r="BH174" s="155">
        <f t="shared" si="37"/>
        <v>0</v>
      </c>
      <c r="BI174" s="155">
        <f t="shared" si="38"/>
        <v>0</v>
      </c>
      <c r="BJ174" s="14" t="s">
        <v>164</v>
      </c>
      <c r="BK174" s="155">
        <f t="shared" si="39"/>
        <v>0</v>
      </c>
      <c r="BL174" s="14" t="s">
        <v>223</v>
      </c>
      <c r="BM174" s="154" t="s">
        <v>789</v>
      </c>
    </row>
    <row r="175" spans="1:65" s="2" customFormat="1" ht="16.5" customHeight="1">
      <c r="A175" s="29"/>
      <c r="B175" s="141"/>
      <c r="C175" s="142" t="s">
        <v>346</v>
      </c>
      <c r="D175" s="142" t="s">
        <v>159</v>
      </c>
      <c r="E175" s="143" t="s">
        <v>2815</v>
      </c>
      <c r="F175" s="144" t="s">
        <v>2816</v>
      </c>
      <c r="G175" s="145" t="s">
        <v>289</v>
      </c>
      <c r="H175" s="146">
        <v>1</v>
      </c>
      <c r="I175" s="147"/>
      <c r="J175" s="148">
        <f t="shared" si="30"/>
        <v>0</v>
      </c>
      <c r="K175" s="149"/>
      <c r="L175" s="30"/>
      <c r="M175" s="150" t="s">
        <v>1</v>
      </c>
      <c r="N175" s="151" t="s">
        <v>42</v>
      </c>
      <c r="O175" s="55"/>
      <c r="P175" s="152">
        <f t="shared" si="31"/>
        <v>0</v>
      </c>
      <c r="Q175" s="152">
        <v>0</v>
      </c>
      <c r="R175" s="152">
        <f t="shared" si="32"/>
        <v>0</v>
      </c>
      <c r="S175" s="152">
        <v>0</v>
      </c>
      <c r="T175" s="153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223</v>
      </c>
      <c r="AT175" s="154" t="s">
        <v>159</v>
      </c>
      <c r="AU175" s="154" t="s">
        <v>84</v>
      </c>
      <c r="AY175" s="14" t="s">
        <v>157</v>
      </c>
      <c r="BE175" s="155">
        <f t="shared" si="34"/>
        <v>0</v>
      </c>
      <c r="BF175" s="155">
        <f t="shared" si="35"/>
        <v>0</v>
      </c>
      <c r="BG175" s="155">
        <f t="shared" si="36"/>
        <v>0</v>
      </c>
      <c r="BH175" s="155">
        <f t="shared" si="37"/>
        <v>0</v>
      </c>
      <c r="BI175" s="155">
        <f t="shared" si="38"/>
        <v>0</v>
      </c>
      <c r="BJ175" s="14" t="s">
        <v>164</v>
      </c>
      <c r="BK175" s="155">
        <f t="shared" si="39"/>
        <v>0</v>
      </c>
      <c r="BL175" s="14" t="s">
        <v>223</v>
      </c>
      <c r="BM175" s="154" t="s">
        <v>798</v>
      </c>
    </row>
    <row r="176" spans="1:65" s="2" customFormat="1" ht="16.5" customHeight="1">
      <c r="A176" s="29"/>
      <c r="B176" s="141"/>
      <c r="C176" s="142" t="s">
        <v>350</v>
      </c>
      <c r="D176" s="142" t="s">
        <v>159</v>
      </c>
      <c r="E176" s="143" t="s">
        <v>2817</v>
      </c>
      <c r="F176" s="144" t="s">
        <v>2818</v>
      </c>
      <c r="G176" s="145" t="s">
        <v>289</v>
      </c>
      <c r="H176" s="146">
        <v>1</v>
      </c>
      <c r="I176" s="147"/>
      <c r="J176" s="148">
        <f t="shared" si="30"/>
        <v>0</v>
      </c>
      <c r="K176" s="149"/>
      <c r="L176" s="30"/>
      <c r="M176" s="150" t="s">
        <v>1</v>
      </c>
      <c r="N176" s="151" t="s">
        <v>42</v>
      </c>
      <c r="O176" s="55"/>
      <c r="P176" s="152">
        <f t="shared" si="31"/>
        <v>0</v>
      </c>
      <c r="Q176" s="152">
        <v>0</v>
      </c>
      <c r="R176" s="152">
        <f t="shared" si="32"/>
        <v>0</v>
      </c>
      <c r="S176" s="152">
        <v>0</v>
      </c>
      <c r="T176" s="153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223</v>
      </c>
      <c r="AT176" s="154" t="s">
        <v>159</v>
      </c>
      <c r="AU176" s="154" t="s">
        <v>84</v>
      </c>
      <c r="AY176" s="14" t="s">
        <v>157</v>
      </c>
      <c r="BE176" s="155">
        <f t="shared" si="34"/>
        <v>0</v>
      </c>
      <c r="BF176" s="155">
        <f t="shared" si="35"/>
        <v>0</v>
      </c>
      <c r="BG176" s="155">
        <f t="shared" si="36"/>
        <v>0</v>
      </c>
      <c r="BH176" s="155">
        <f t="shared" si="37"/>
        <v>0</v>
      </c>
      <c r="BI176" s="155">
        <f t="shared" si="38"/>
        <v>0</v>
      </c>
      <c r="BJ176" s="14" t="s">
        <v>164</v>
      </c>
      <c r="BK176" s="155">
        <f t="shared" si="39"/>
        <v>0</v>
      </c>
      <c r="BL176" s="14" t="s">
        <v>223</v>
      </c>
      <c r="BM176" s="154" t="s">
        <v>806</v>
      </c>
    </row>
    <row r="177" spans="1:65" s="2" customFormat="1" ht="16.5" customHeight="1">
      <c r="A177" s="29"/>
      <c r="B177" s="141"/>
      <c r="C177" s="142" t="s">
        <v>354</v>
      </c>
      <c r="D177" s="142" t="s">
        <v>159</v>
      </c>
      <c r="E177" s="143" t="s">
        <v>2819</v>
      </c>
      <c r="F177" s="144" t="s">
        <v>2820</v>
      </c>
      <c r="G177" s="145" t="s">
        <v>289</v>
      </c>
      <c r="H177" s="146">
        <v>6</v>
      </c>
      <c r="I177" s="147"/>
      <c r="J177" s="148">
        <f t="shared" si="30"/>
        <v>0</v>
      </c>
      <c r="K177" s="149"/>
      <c r="L177" s="30"/>
      <c r="M177" s="150" t="s">
        <v>1</v>
      </c>
      <c r="N177" s="151" t="s">
        <v>42</v>
      </c>
      <c r="O177" s="55"/>
      <c r="P177" s="152">
        <f t="shared" si="31"/>
        <v>0</v>
      </c>
      <c r="Q177" s="152">
        <v>0</v>
      </c>
      <c r="R177" s="152">
        <f t="shared" si="32"/>
        <v>0</v>
      </c>
      <c r="S177" s="152">
        <v>0</v>
      </c>
      <c r="T177" s="153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223</v>
      </c>
      <c r="AT177" s="154" t="s">
        <v>159</v>
      </c>
      <c r="AU177" s="154" t="s">
        <v>84</v>
      </c>
      <c r="AY177" s="14" t="s">
        <v>157</v>
      </c>
      <c r="BE177" s="155">
        <f t="shared" si="34"/>
        <v>0</v>
      </c>
      <c r="BF177" s="155">
        <f t="shared" si="35"/>
        <v>0</v>
      </c>
      <c r="BG177" s="155">
        <f t="shared" si="36"/>
        <v>0</v>
      </c>
      <c r="BH177" s="155">
        <f t="shared" si="37"/>
        <v>0</v>
      </c>
      <c r="BI177" s="155">
        <f t="shared" si="38"/>
        <v>0</v>
      </c>
      <c r="BJ177" s="14" t="s">
        <v>164</v>
      </c>
      <c r="BK177" s="155">
        <f t="shared" si="39"/>
        <v>0</v>
      </c>
      <c r="BL177" s="14" t="s">
        <v>223</v>
      </c>
      <c r="BM177" s="154" t="s">
        <v>814</v>
      </c>
    </row>
    <row r="178" spans="1:65" s="2" customFormat="1" ht="16.5" customHeight="1">
      <c r="A178" s="29"/>
      <c r="B178" s="141"/>
      <c r="C178" s="142" t="s">
        <v>360</v>
      </c>
      <c r="D178" s="142" t="s">
        <v>159</v>
      </c>
      <c r="E178" s="143" t="s">
        <v>2821</v>
      </c>
      <c r="F178" s="144" t="s">
        <v>2822</v>
      </c>
      <c r="G178" s="145" t="s">
        <v>289</v>
      </c>
      <c r="H178" s="146">
        <v>4</v>
      </c>
      <c r="I178" s="147"/>
      <c r="J178" s="148">
        <f t="shared" si="30"/>
        <v>0</v>
      </c>
      <c r="K178" s="149"/>
      <c r="L178" s="30"/>
      <c r="M178" s="150" t="s">
        <v>1</v>
      </c>
      <c r="N178" s="151" t="s">
        <v>42</v>
      </c>
      <c r="O178" s="55"/>
      <c r="P178" s="152">
        <f t="shared" si="31"/>
        <v>0</v>
      </c>
      <c r="Q178" s="152">
        <v>0</v>
      </c>
      <c r="R178" s="152">
        <f t="shared" si="32"/>
        <v>0</v>
      </c>
      <c r="S178" s="152">
        <v>0</v>
      </c>
      <c r="T178" s="153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223</v>
      </c>
      <c r="AT178" s="154" t="s">
        <v>159</v>
      </c>
      <c r="AU178" s="154" t="s">
        <v>84</v>
      </c>
      <c r="AY178" s="14" t="s">
        <v>157</v>
      </c>
      <c r="BE178" s="155">
        <f t="shared" si="34"/>
        <v>0</v>
      </c>
      <c r="BF178" s="155">
        <f t="shared" si="35"/>
        <v>0</v>
      </c>
      <c r="BG178" s="155">
        <f t="shared" si="36"/>
        <v>0</v>
      </c>
      <c r="BH178" s="155">
        <f t="shared" si="37"/>
        <v>0</v>
      </c>
      <c r="BI178" s="155">
        <f t="shared" si="38"/>
        <v>0</v>
      </c>
      <c r="BJ178" s="14" t="s">
        <v>164</v>
      </c>
      <c r="BK178" s="155">
        <f t="shared" si="39"/>
        <v>0</v>
      </c>
      <c r="BL178" s="14" t="s">
        <v>223</v>
      </c>
      <c r="BM178" s="154" t="s">
        <v>822</v>
      </c>
    </row>
    <row r="179" spans="1:65" s="2" customFormat="1" ht="16.5" customHeight="1">
      <c r="A179" s="29"/>
      <c r="B179" s="141"/>
      <c r="C179" s="142" t="s">
        <v>365</v>
      </c>
      <c r="D179" s="142" t="s">
        <v>159</v>
      </c>
      <c r="E179" s="143" t="s">
        <v>2823</v>
      </c>
      <c r="F179" s="144" t="s">
        <v>2824</v>
      </c>
      <c r="G179" s="145" t="s">
        <v>289</v>
      </c>
      <c r="H179" s="146">
        <v>1</v>
      </c>
      <c r="I179" s="147"/>
      <c r="J179" s="148">
        <f t="shared" si="30"/>
        <v>0</v>
      </c>
      <c r="K179" s="149"/>
      <c r="L179" s="30"/>
      <c r="M179" s="150" t="s">
        <v>1</v>
      </c>
      <c r="N179" s="151" t="s">
        <v>42</v>
      </c>
      <c r="O179" s="55"/>
      <c r="P179" s="152">
        <f t="shared" si="31"/>
        <v>0</v>
      </c>
      <c r="Q179" s="152">
        <v>0</v>
      </c>
      <c r="R179" s="152">
        <f t="shared" si="32"/>
        <v>0</v>
      </c>
      <c r="S179" s="152">
        <v>0</v>
      </c>
      <c r="T179" s="153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223</v>
      </c>
      <c r="AT179" s="154" t="s">
        <v>159</v>
      </c>
      <c r="AU179" s="154" t="s">
        <v>84</v>
      </c>
      <c r="AY179" s="14" t="s">
        <v>157</v>
      </c>
      <c r="BE179" s="155">
        <f t="shared" si="34"/>
        <v>0</v>
      </c>
      <c r="BF179" s="155">
        <f t="shared" si="35"/>
        <v>0</v>
      </c>
      <c r="BG179" s="155">
        <f t="shared" si="36"/>
        <v>0</v>
      </c>
      <c r="BH179" s="155">
        <f t="shared" si="37"/>
        <v>0</v>
      </c>
      <c r="BI179" s="155">
        <f t="shared" si="38"/>
        <v>0</v>
      </c>
      <c r="BJ179" s="14" t="s">
        <v>164</v>
      </c>
      <c r="BK179" s="155">
        <f t="shared" si="39"/>
        <v>0</v>
      </c>
      <c r="BL179" s="14" t="s">
        <v>223</v>
      </c>
      <c r="BM179" s="154" t="s">
        <v>830</v>
      </c>
    </row>
    <row r="180" spans="1:65" s="2" customFormat="1" ht="16.5" customHeight="1">
      <c r="A180" s="29"/>
      <c r="B180" s="141"/>
      <c r="C180" s="142" t="s">
        <v>369</v>
      </c>
      <c r="D180" s="142" t="s">
        <v>159</v>
      </c>
      <c r="E180" s="143" t="s">
        <v>2825</v>
      </c>
      <c r="F180" s="144" t="s">
        <v>2826</v>
      </c>
      <c r="G180" s="145" t="s">
        <v>289</v>
      </c>
      <c r="H180" s="146">
        <v>1</v>
      </c>
      <c r="I180" s="147"/>
      <c r="J180" s="148">
        <f t="shared" si="30"/>
        <v>0</v>
      </c>
      <c r="K180" s="149"/>
      <c r="L180" s="30"/>
      <c r="M180" s="150" t="s">
        <v>1</v>
      </c>
      <c r="N180" s="151" t="s">
        <v>42</v>
      </c>
      <c r="O180" s="55"/>
      <c r="P180" s="152">
        <f t="shared" si="31"/>
        <v>0</v>
      </c>
      <c r="Q180" s="152">
        <v>0</v>
      </c>
      <c r="R180" s="152">
        <f t="shared" si="32"/>
        <v>0</v>
      </c>
      <c r="S180" s="152">
        <v>0</v>
      </c>
      <c r="T180" s="153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223</v>
      </c>
      <c r="AT180" s="154" t="s">
        <v>159</v>
      </c>
      <c r="AU180" s="154" t="s">
        <v>84</v>
      </c>
      <c r="AY180" s="14" t="s">
        <v>157</v>
      </c>
      <c r="BE180" s="155">
        <f t="shared" si="34"/>
        <v>0</v>
      </c>
      <c r="BF180" s="155">
        <f t="shared" si="35"/>
        <v>0</v>
      </c>
      <c r="BG180" s="155">
        <f t="shared" si="36"/>
        <v>0</v>
      </c>
      <c r="BH180" s="155">
        <f t="shared" si="37"/>
        <v>0</v>
      </c>
      <c r="BI180" s="155">
        <f t="shared" si="38"/>
        <v>0</v>
      </c>
      <c r="BJ180" s="14" t="s">
        <v>164</v>
      </c>
      <c r="BK180" s="155">
        <f t="shared" si="39"/>
        <v>0</v>
      </c>
      <c r="BL180" s="14" t="s">
        <v>223</v>
      </c>
      <c r="BM180" s="154" t="s">
        <v>838</v>
      </c>
    </row>
    <row r="181" spans="1:65" s="2" customFormat="1" ht="16.5" customHeight="1">
      <c r="A181" s="29"/>
      <c r="B181" s="141"/>
      <c r="C181" s="142" t="s">
        <v>375</v>
      </c>
      <c r="D181" s="142" t="s">
        <v>159</v>
      </c>
      <c r="E181" s="143" t="s">
        <v>2827</v>
      </c>
      <c r="F181" s="144" t="s">
        <v>2828</v>
      </c>
      <c r="G181" s="145" t="s">
        <v>289</v>
      </c>
      <c r="H181" s="146">
        <v>4</v>
      </c>
      <c r="I181" s="147"/>
      <c r="J181" s="148">
        <f t="shared" si="30"/>
        <v>0</v>
      </c>
      <c r="K181" s="149"/>
      <c r="L181" s="30"/>
      <c r="M181" s="150" t="s">
        <v>1</v>
      </c>
      <c r="N181" s="151" t="s">
        <v>42</v>
      </c>
      <c r="O181" s="55"/>
      <c r="P181" s="152">
        <f t="shared" si="31"/>
        <v>0</v>
      </c>
      <c r="Q181" s="152">
        <v>0</v>
      </c>
      <c r="R181" s="152">
        <f t="shared" si="32"/>
        <v>0</v>
      </c>
      <c r="S181" s="152">
        <v>0</v>
      </c>
      <c r="T181" s="153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223</v>
      </c>
      <c r="AT181" s="154" t="s">
        <v>159</v>
      </c>
      <c r="AU181" s="154" t="s">
        <v>84</v>
      </c>
      <c r="AY181" s="14" t="s">
        <v>157</v>
      </c>
      <c r="BE181" s="155">
        <f t="shared" si="34"/>
        <v>0</v>
      </c>
      <c r="BF181" s="155">
        <f t="shared" si="35"/>
        <v>0</v>
      </c>
      <c r="BG181" s="155">
        <f t="shared" si="36"/>
        <v>0</v>
      </c>
      <c r="BH181" s="155">
        <f t="shared" si="37"/>
        <v>0</v>
      </c>
      <c r="BI181" s="155">
        <f t="shared" si="38"/>
        <v>0</v>
      </c>
      <c r="BJ181" s="14" t="s">
        <v>164</v>
      </c>
      <c r="BK181" s="155">
        <f t="shared" si="39"/>
        <v>0</v>
      </c>
      <c r="BL181" s="14" t="s">
        <v>223</v>
      </c>
      <c r="BM181" s="154" t="s">
        <v>846</v>
      </c>
    </row>
    <row r="182" spans="1:65" s="2" customFormat="1" ht="16.5" customHeight="1">
      <c r="A182" s="29"/>
      <c r="B182" s="141"/>
      <c r="C182" s="142" t="s">
        <v>381</v>
      </c>
      <c r="D182" s="142" t="s">
        <v>159</v>
      </c>
      <c r="E182" s="143" t="s">
        <v>2829</v>
      </c>
      <c r="F182" s="144" t="s">
        <v>2830</v>
      </c>
      <c r="G182" s="145" t="s">
        <v>289</v>
      </c>
      <c r="H182" s="146">
        <v>3</v>
      </c>
      <c r="I182" s="147"/>
      <c r="J182" s="148">
        <f t="shared" si="30"/>
        <v>0</v>
      </c>
      <c r="K182" s="149"/>
      <c r="L182" s="30"/>
      <c r="M182" s="150" t="s">
        <v>1</v>
      </c>
      <c r="N182" s="151" t="s">
        <v>42</v>
      </c>
      <c r="O182" s="55"/>
      <c r="P182" s="152">
        <f t="shared" si="31"/>
        <v>0</v>
      </c>
      <c r="Q182" s="152">
        <v>0</v>
      </c>
      <c r="R182" s="152">
        <f t="shared" si="32"/>
        <v>0</v>
      </c>
      <c r="S182" s="152">
        <v>0</v>
      </c>
      <c r="T182" s="153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223</v>
      </c>
      <c r="AT182" s="154" t="s">
        <v>159</v>
      </c>
      <c r="AU182" s="154" t="s">
        <v>84</v>
      </c>
      <c r="AY182" s="14" t="s">
        <v>157</v>
      </c>
      <c r="BE182" s="155">
        <f t="shared" si="34"/>
        <v>0</v>
      </c>
      <c r="BF182" s="155">
        <f t="shared" si="35"/>
        <v>0</v>
      </c>
      <c r="BG182" s="155">
        <f t="shared" si="36"/>
        <v>0</v>
      </c>
      <c r="BH182" s="155">
        <f t="shared" si="37"/>
        <v>0</v>
      </c>
      <c r="BI182" s="155">
        <f t="shared" si="38"/>
        <v>0</v>
      </c>
      <c r="BJ182" s="14" t="s">
        <v>164</v>
      </c>
      <c r="BK182" s="155">
        <f t="shared" si="39"/>
        <v>0</v>
      </c>
      <c r="BL182" s="14" t="s">
        <v>223</v>
      </c>
      <c r="BM182" s="154" t="s">
        <v>854</v>
      </c>
    </row>
    <row r="183" spans="1:65" s="2" customFormat="1" ht="16.5" customHeight="1">
      <c r="A183" s="29"/>
      <c r="B183" s="141"/>
      <c r="C183" s="142" t="s">
        <v>385</v>
      </c>
      <c r="D183" s="142" t="s">
        <v>159</v>
      </c>
      <c r="E183" s="143" t="s">
        <v>2831</v>
      </c>
      <c r="F183" s="144" t="s">
        <v>2832</v>
      </c>
      <c r="G183" s="145" t="s">
        <v>289</v>
      </c>
      <c r="H183" s="146">
        <v>1</v>
      </c>
      <c r="I183" s="147"/>
      <c r="J183" s="148">
        <f t="shared" si="30"/>
        <v>0</v>
      </c>
      <c r="K183" s="149"/>
      <c r="L183" s="30"/>
      <c r="M183" s="150" t="s">
        <v>1</v>
      </c>
      <c r="N183" s="151" t="s">
        <v>42</v>
      </c>
      <c r="O183" s="55"/>
      <c r="P183" s="152">
        <f t="shared" si="31"/>
        <v>0</v>
      </c>
      <c r="Q183" s="152">
        <v>0</v>
      </c>
      <c r="R183" s="152">
        <f t="shared" si="32"/>
        <v>0</v>
      </c>
      <c r="S183" s="152">
        <v>0</v>
      </c>
      <c r="T183" s="153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223</v>
      </c>
      <c r="AT183" s="154" t="s">
        <v>159</v>
      </c>
      <c r="AU183" s="154" t="s">
        <v>84</v>
      </c>
      <c r="AY183" s="14" t="s">
        <v>157</v>
      </c>
      <c r="BE183" s="155">
        <f t="shared" si="34"/>
        <v>0</v>
      </c>
      <c r="BF183" s="155">
        <f t="shared" si="35"/>
        <v>0</v>
      </c>
      <c r="BG183" s="155">
        <f t="shared" si="36"/>
        <v>0</v>
      </c>
      <c r="BH183" s="155">
        <f t="shared" si="37"/>
        <v>0</v>
      </c>
      <c r="BI183" s="155">
        <f t="shared" si="38"/>
        <v>0</v>
      </c>
      <c r="BJ183" s="14" t="s">
        <v>164</v>
      </c>
      <c r="BK183" s="155">
        <f t="shared" si="39"/>
        <v>0</v>
      </c>
      <c r="BL183" s="14" t="s">
        <v>223</v>
      </c>
      <c r="BM183" s="154" t="s">
        <v>862</v>
      </c>
    </row>
    <row r="184" spans="1:65" s="2" customFormat="1" ht="16.5" customHeight="1">
      <c r="A184" s="29"/>
      <c r="B184" s="141"/>
      <c r="C184" s="142" t="s">
        <v>389</v>
      </c>
      <c r="D184" s="142" t="s">
        <v>159</v>
      </c>
      <c r="E184" s="143" t="s">
        <v>2833</v>
      </c>
      <c r="F184" s="144" t="s">
        <v>2834</v>
      </c>
      <c r="G184" s="145" t="s">
        <v>289</v>
      </c>
      <c r="H184" s="146">
        <v>40</v>
      </c>
      <c r="I184" s="147"/>
      <c r="J184" s="148">
        <f t="shared" si="30"/>
        <v>0</v>
      </c>
      <c r="K184" s="149"/>
      <c r="L184" s="30"/>
      <c r="M184" s="150" t="s">
        <v>1</v>
      </c>
      <c r="N184" s="151" t="s">
        <v>42</v>
      </c>
      <c r="O184" s="55"/>
      <c r="P184" s="152">
        <f t="shared" si="31"/>
        <v>0</v>
      </c>
      <c r="Q184" s="152">
        <v>0</v>
      </c>
      <c r="R184" s="152">
        <f t="shared" si="32"/>
        <v>0</v>
      </c>
      <c r="S184" s="152">
        <v>0</v>
      </c>
      <c r="T184" s="153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223</v>
      </c>
      <c r="AT184" s="154" t="s">
        <v>159</v>
      </c>
      <c r="AU184" s="154" t="s">
        <v>84</v>
      </c>
      <c r="AY184" s="14" t="s">
        <v>157</v>
      </c>
      <c r="BE184" s="155">
        <f t="shared" si="34"/>
        <v>0</v>
      </c>
      <c r="BF184" s="155">
        <f t="shared" si="35"/>
        <v>0</v>
      </c>
      <c r="BG184" s="155">
        <f t="shared" si="36"/>
        <v>0</v>
      </c>
      <c r="BH184" s="155">
        <f t="shared" si="37"/>
        <v>0</v>
      </c>
      <c r="BI184" s="155">
        <f t="shared" si="38"/>
        <v>0</v>
      </c>
      <c r="BJ184" s="14" t="s">
        <v>164</v>
      </c>
      <c r="BK184" s="155">
        <f t="shared" si="39"/>
        <v>0</v>
      </c>
      <c r="BL184" s="14" t="s">
        <v>223</v>
      </c>
      <c r="BM184" s="154" t="s">
        <v>870</v>
      </c>
    </row>
    <row r="185" spans="1:65" s="2" customFormat="1" ht="21.75" customHeight="1">
      <c r="A185" s="29"/>
      <c r="B185" s="141"/>
      <c r="C185" s="142" t="s">
        <v>393</v>
      </c>
      <c r="D185" s="142" t="s">
        <v>159</v>
      </c>
      <c r="E185" s="143" t="s">
        <v>2835</v>
      </c>
      <c r="F185" s="144" t="s">
        <v>2836</v>
      </c>
      <c r="G185" s="145" t="s">
        <v>289</v>
      </c>
      <c r="H185" s="146">
        <v>6</v>
      </c>
      <c r="I185" s="147"/>
      <c r="J185" s="148">
        <f t="shared" si="30"/>
        <v>0</v>
      </c>
      <c r="K185" s="149"/>
      <c r="L185" s="30"/>
      <c r="M185" s="150" t="s">
        <v>1</v>
      </c>
      <c r="N185" s="151" t="s">
        <v>42</v>
      </c>
      <c r="O185" s="55"/>
      <c r="P185" s="152">
        <f t="shared" si="31"/>
        <v>0</v>
      </c>
      <c r="Q185" s="152">
        <v>0</v>
      </c>
      <c r="R185" s="152">
        <f t="shared" si="32"/>
        <v>0</v>
      </c>
      <c r="S185" s="152">
        <v>0</v>
      </c>
      <c r="T185" s="153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223</v>
      </c>
      <c r="AT185" s="154" t="s">
        <v>159</v>
      </c>
      <c r="AU185" s="154" t="s">
        <v>84</v>
      </c>
      <c r="AY185" s="14" t="s">
        <v>157</v>
      </c>
      <c r="BE185" s="155">
        <f t="shared" si="34"/>
        <v>0</v>
      </c>
      <c r="BF185" s="155">
        <f t="shared" si="35"/>
        <v>0</v>
      </c>
      <c r="BG185" s="155">
        <f t="shared" si="36"/>
        <v>0</v>
      </c>
      <c r="BH185" s="155">
        <f t="shared" si="37"/>
        <v>0</v>
      </c>
      <c r="BI185" s="155">
        <f t="shared" si="38"/>
        <v>0</v>
      </c>
      <c r="BJ185" s="14" t="s">
        <v>164</v>
      </c>
      <c r="BK185" s="155">
        <f t="shared" si="39"/>
        <v>0</v>
      </c>
      <c r="BL185" s="14" t="s">
        <v>223</v>
      </c>
      <c r="BM185" s="154" t="s">
        <v>878</v>
      </c>
    </row>
    <row r="186" spans="1:65" s="2" customFormat="1" ht="21.75" customHeight="1">
      <c r="A186" s="29"/>
      <c r="B186" s="141"/>
      <c r="C186" s="142" t="s">
        <v>397</v>
      </c>
      <c r="D186" s="142" t="s">
        <v>159</v>
      </c>
      <c r="E186" s="143" t="s">
        <v>2837</v>
      </c>
      <c r="F186" s="144" t="s">
        <v>2838</v>
      </c>
      <c r="G186" s="145" t="s">
        <v>289</v>
      </c>
      <c r="H186" s="146">
        <v>6</v>
      </c>
      <c r="I186" s="147"/>
      <c r="J186" s="148">
        <f t="shared" si="30"/>
        <v>0</v>
      </c>
      <c r="K186" s="149"/>
      <c r="L186" s="30"/>
      <c r="M186" s="150" t="s">
        <v>1</v>
      </c>
      <c r="N186" s="151" t="s">
        <v>42</v>
      </c>
      <c r="O186" s="55"/>
      <c r="P186" s="152">
        <f t="shared" si="31"/>
        <v>0</v>
      </c>
      <c r="Q186" s="152">
        <v>0</v>
      </c>
      <c r="R186" s="152">
        <f t="shared" si="32"/>
        <v>0</v>
      </c>
      <c r="S186" s="152">
        <v>0</v>
      </c>
      <c r="T186" s="153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223</v>
      </c>
      <c r="AT186" s="154" t="s">
        <v>159</v>
      </c>
      <c r="AU186" s="154" t="s">
        <v>84</v>
      </c>
      <c r="AY186" s="14" t="s">
        <v>157</v>
      </c>
      <c r="BE186" s="155">
        <f t="shared" si="34"/>
        <v>0</v>
      </c>
      <c r="BF186" s="155">
        <f t="shared" si="35"/>
        <v>0</v>
      </c>
      <c r="BG186" s="155">
        <f t="shared" si="36"/>
        <v>0</v>
      </c>
      <c r="BH186" s="155">
        <f t="shared" si="37"/>
        <v>0</v>
      </c>
      <c r="BI186" s="155">
        <f t="shared" si="38"/>
        <v>0</v>
      </c>
      <c r="BJ186" s="14" t="s">
        <v>164</v>
      </c>
      <c r="BK186" s="155">
        <f t="shared" si="39"/>
        <v>0</v>
      </c>
      <c r="BL186" s="14" t="s">
        <v>223</v>
      </c>
      <c r="BM186" s="154" t="s">
        <v>886</v>
      </c>
    </row>
    <row r="187" spans="1:65" s="2" customFormat="1" ht="21.75" customHeight="1">
      <c r="A187" s="29"/>
      <c r="B187" s="141"/>
      <c r="C187" s="142" t="s">
        <v>401</v>
      </c>
      <c r="D187" s="142" t="s">
        <v>159</v>
      </c>
      <c r="E187" s="143" t="s">
        <v>2839</v>
      </c>
      <c r="F187" s="144" t="s">
        <v>2840</v>
      </c>
      <c r="G187" s="145" t="s">
        <v>289</v>
      </c>
      <c r="H187" s="146">
        <v>19</v>
      </c>
      <c r="I187" s="147"/>
      <c r="J187" s="148">
        <f t="shared" si="30"/>
        <v>0</v>
      </c>
      <c r="K187" s="149"/>
      <c r="L187" s="30"/>
      <c r="M187" s="150" t="s">
        <v>1</v>
      </c>
      <c r="N187" s="151" t="s">
        <v>42</v>
      </c>
      <c r="O187" s="55"/>
      <c r="P187" s="152">
        <f t="shared" si="31"/>
        <v>0</v>
      </c>
      <c r="Q187" s="152">
        <v>0</v>
      </c>
      <c r="R187" s="152">
        <f t="shared" si="32"/>
        <v>0</v>
      </c>
      <c r="S187" s="152">
        <v>0</v>
      </c>
      <c r="T187" s="153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223</v>
      </c>
      <c r="AT187" s="154" t="s">
        <v>159</v>
      </c>
      <c r="AU187" s="154" t="s">
        <v>84</v>
      </c>
      <c r="AY187" s="14" t="s">
        <v>157</v>
      </c>
      <c r="BE187" s="155">
        <f t="shared" si="34"/>
        <v>0</v>
      </c>
      <c r="BF187" s="155">
        <f t="shared" si="35"/>
        <v>0</v>
      </c>
      <c r="BG187" s="155">
        <f t="shared" si="36"/>
        <v>0</v>
      </c>
      <c r="BH187" s="155">
        <f t="shared" si="37"/>
        <v>0</v>
      </c>
      <c r="BI187" s="155">
        <f t="shared" si="38"/>
        <v>0</v>
      </c>
      <c r="BJ187" s="14" t="s">
        <v>164</v>
      </c>
      <c r="BK187" s="155">
        <f t="shared" si="39"/>
        <v>0</v>
      </c>
      <c r="BL187" s="14" t="s">
        <v>223</v>
      </c>
      <c r="BM187" s="154" t="s">
        <v>894</v>
      </c>
    </row>
    <row r="188" spans="1:65" s="2" customFormat="1" ht="21.75" customHeight="1">
      <c r="A188" s="29"/>
      <c r="B188" s="141"/>
      <c r="C188" s="142" t="s">
        <v>405</v>
      </c>
      <c r="D188" s="142" t="s">
        <v>159</v>
      </c>
      <c r="E188" s="143" t="s">
        <v>2841</v>
      </c>
      <c r="F188" s="144" t="s">
        <v>2842</v>
      </c>
      <c r="G188" s="145" t="s">
        <v>289</v>
      </c>
      <c r="H188" s="146">
        <v>14</v>
      </c>
      <c r="I188" s="147"/>
      <c r="J188" s="148">
        <f t="shared" si="30"/>
        <v>0</v>
      </c>
      <c r="K188" s="149"/>
      <c r="L188" s="30"/>
      <c r="M188" s="150" t="s">
        <v>1</v>
      </c>
      <c r="N188" s="151" t="s">
        <v>42</v>
      </c>
      <c r="O188" s="55"/>
      <c r="P188" s="152">
        <f t="shared" si="31"/>
        <v>0</v>
      </c>
      <c r="Q188" s="152">
        <v>0</v>
      </c>
      <c r="R188" s="152">
        <f t="shared" si="32"/>
        <v>0</v>
      </c>
      <c r="S188" s="152">
        <v>0</v>
      </c>
      <c r="T188" s="153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223</v>
      </c>
      <c r="AT188" s="154" t="s">
        <v>159</v>
      </c>
      <c r="AU188" s="154" t="s">
        <v>84</v>
      </c>
      <c r="AY188" s="14" t="s">
        <v>157</v>
      </c>
      <c r="BE188" s="155">
        <f t="shared" si="34"/>
        <v>0</v>
      </c>
      <c r="BF188" s="155">
        <f t="shared" si="35"/>
        <v>0</v>
      </c>
      <c r="BG188" s="155">
        <f t="shared" si="36"/>
        <v>0</v>
      </c>
      <c r="BH188" s="155">
        <f t="shared" si="37"/>
        <v>0</v>
      </c>
      <c r="BI188" s="155">
        <f t="shared" si="38"/>
        <v>0</v>
      </c>
      <c r="BJ188" s="14" t="s">
        <v>164</v>
      </c>
      <c r="BK188" s="155">
        <f t="shared" si="39"/>
        <v>0</v>
      </c>
      <c r="BL188" s="14" t="s">
        <v>223</v>
      </c>
      <c r="BM188" s="154" t="s">
        <v>902</v>
      </c>
    </row>
    <row r="189" spans="1:65" s="2" customFormat="1" ht="21.75" customHeight="1">
      <c r="A189" s="29"/>
      <c r="B189" s="141"/>
      <c r="C189" s="142" t="s">
        <v>409</v>
      </c>
      <c r="D189" s="142" t="s">
        <v>159</v>
      </c>
      <c r="E189" s="143" t="s">
        <v>2843</v>
      </c>
      <c r="F189" s="144" t="s">
        <v>2844</v>
      </c>
      <c r="G189" s="145" t="s">
        <v>289</v>
      </c>
      <c r="H189" s="146">
        <v>6</v>
      </c>
      <c r="I189" s="147"/>
      <c r="J189" s="148">
        <f t="shared" si="30"/>
        <v>0</v>
      </c>
      <c r="K189" s="149"/>
      <c r="L189" s="30"/>
      <c r="M189" s="150" t="s">
        <v>1</v>
      </c>
      <c r="N189" s="151" t="s">
        <v>42</v>
      </c>
      <c r="O189" s="55"/>
      <c r="P189" s="152">
        <f t="shared" si="31"/>
        <v>0</v>
      </c>
      <c r="Q189" s="152">
        <v>0</v>
      </c>
      <c r="R189" s="152">
        <f t="shared" si="32"/>
        <v>0</v>
      </c>
      <c r="S189" s="152">
        <v>0</v>
      </c>
      <c r="T189" s="153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223</v>
      </c>
      <c r="AT189" s="154" t="s">
        <v>159</v>
      </c>
      <c r="AU189" s="154" t="s">
        <v>84</v>
      </c>
      <c r="AY189" s="14" t="s">
        <v>157</v>
      </c>
      <c r="BE189" s="155">
        <f t="shared" si="34"/>
        <v>0</v>
      </c>
      <c r="BF189" s="155">
        <f t="shared" si="35"/>
        <v>0</v>
      </c>
      <c r="BG189" s="155">
        <f t="shared" si="36"/>
        <v>0</v>
      </c>
      <c r="BH189" s="155">
        <f t="shared" si="37"/>
        <v>0</v>
      </c>
      <c r="BI189" s="155">
        <f t="shared" si="38"/>
        <v>0</v>
      </c>
      <c r="BJ189" s="14" t="s">
        <v>164</v>
      </c>
      <c r="BK189" s="155">
        <f t="shared" si="39"/>
        <v>0</v>
      </c>
      <c r="BL189" s="14" t="s">
        <v>223</v>
      </c>
      <c r="BM189" s="154" t="s">
        <v>910</v>
      </c>
    </row>
    <row r="190" spans="1:65" s="2" customFormat="1" ht="21.75" customHeight="1">
      <c r="A190" s="29"/>
      <c r="B190" s="141"/>
      <c r="C190" s="142" t="s">
        <v>413</v>
      </c>
      <c r="D190" s="142" t="s">
        <v>159</v>
      </c>
      <c r="E190" s="143" t="s">
        <v>2845</v>
      </c>
      <c r="F190" s="144" t="s">
        <v>2846</v>
      </c>
      <c r="G190" s="145" t="s">
        <v>289</v>
      </c>
      <c r="H190" s="146">
        <v>6</v>
      </c>
      <c r="I190" s="147"/>
      <c r="J190" s="148">
        <f t="shared" si="30"/>
        <v>0</v>
      </c>
      <c r="K190" s="149"/>
      <c r="L190" s="30"/>
      <c r="M190" s="150" t="s">
        <v>1</v>
      </c>
      <c r="N190" s="151" t="s">
        <v>42</v>
      </c>
      <c r="O190" s="55"/>
      <c r="P190" s="152">
        <f t="shared" si="31"/>
        <v>0</v>
      </c>
      <c r="Q190" s="152">
        <v>0</v>
      </c>
      <c r="R190" s="152">
        <f t="shared" si="32"/>
        <v>0</v>
      </c>
      <c r="S190" s="152">
        <v>0</v>
      </c>
      <c r="T190" s="153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223</v>
      </c>
      <c r="AT190" s="154" t="s">
        <v>159</v>
      </c>
      <c r="AU190" s="154" t="s">
        <v>84</v>
      </c>
      <c r="AY190" s="14" t="s">
        <v>157</v>
      </c>
      <c r="BE190" s="155">
        <f t="shared" si="34"/>
        <v>0</v>
      </c>
      <c r="BF190" s="155">
        <f t="shared" si="35"/>
        <v>0</v>
      </c>
      <c r="BG190" s="155">
        <f t="shared" si="36"/>
        <v>0</v>
      </c>
      <c r="BH190" s="155">
        <f t="shared" si="37"/>
        <v>0</v>
      </c>
      <c r="BI190" s="155">
        <f t="shared" si="38"/>
        <v>0</v>
      </c>
      <c r="BJ190" s="14" t="s">
        <v>164</v>
      </c>
      <c r="BK190" s="155">
        <f t="shared" si="39"/>
        <v>0</v>
      </c>
      <c r="BL190" s="14" t="s">
        <v>223</v>
      </c>
      <c r="BM190" s="154" t="s">
        <v>918</v>
      </c>
    </row>
    <row r="191" spans="1:65" s="2" customFormat="1" ht="16.5" customHeight="1">
      <c r="A191" s="29"/>
      <c r="B191" s="141"/>
      <c r="C191" s="142" t="s">
        <v>419</v>
      </c>
      <c r="D191" s="142" t="s">
        <v>159</v>
      </c>
      <c r="E191" s="143" t="s">
        <v>2847</v>
      </c>
      <c r="F191" s="144" t="s">
        <v>2848</v>
      </c>
      <c r="G191" s="145" t="s">
        <v>289</v>
      </c>
      <c r="H191" s="146">
        <v>22</v>
      </c>
      <c r="I191" s="147"/>
      <c r="J191" s="148">
        <f t="shared" si="30"/>
        <v>0</v>
      </c>
      <c r="K191" s="149"/>
      <c r="L191" s="30"/>
      <c r="M191" s="150" t="s">
        <v>1</v>
      </c>
      <c r="N191" s="151" t="s">
        <v>42</v>
      </c>
      <c r="O191" s="55"/>
      <c r="P191" s="152">
        <f t="shared" si="31"/>
        <v>0</v>
      </c>
      <c r="Q191" s="152">
        <v>0</v>
      </c>
      <c r="R191" s="152">
        <f t="shared" si="32"/>
        <v>0</v>
      </c>
      <c r="S191" s="152">
        <v>0</v>
      </c>
      <c r="T191" s="153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223</v>
      </c>
      <c r="AT191" s="154" t="s">
        <v>159</v>
      </c>
      <c r="AU191" s="154" t="s">
        <v>84</v>
      </c>
      <c r="AY191" s="14" t="s">
        <v>157</v>
      </c>
      <c r="BE191" s="155">
        <f t="shared" si="34"/>
        <v>0</v>
      </c>
      <c r="BF191" s="155">
        <f t="shared" si="35"/>
        <v>0</v>
      </c>
      <c r="BG191" s="155">
        <f t="shared" si="36"/>
        <v>0</v>
      </c>
      <c r="BH191" s="155">
        <f t="shared" si="37"/>
        <v>0</v>
      </c>
      <c r="BI191" s="155">
        <f t="shared" si="38"/>
        <v>0</v>
      </c>
      <c r="BJ191" s="14" t="s">
        <v>164</v>
      </c>
      <c r="BK191" s="155">
        <f t="shared" si="39"/>
        <v>0</v>
      </c>
      <c r="BL191" s="14" t="s">
        <v>223</v>
      </c>
      <c r="BM191" s="154" t="s">
        <v>926</v>
      </c>
    </row>
    <row r="192" spans="1:65" s="2" customFormat="1" ht="16.5" customHeight="1">
      <c r="A192" s="29"/>
      <c r="B192" s="141"/>
      <c r="C192" s="142" t="s">
        <v>423</v>
      </c>
      <c r="D192" s="142" t="s">
        <v>159</v>
      </c>
      <c r="E192" s="143" t="s">
        <v>2849</v>
      </c>
      <c r="F192" s="144" t="s">
        <v>2850</v>
      </c>
      <c r="G192" s="145" t="s">
        <v>2722</v>
      </c>
      <c r="H192" s="146">
        <v>1</v>
      </c>
      <c r="I192" s="147"/>
      <c r="J192" s="148">
        <f t="shared" si="30"/>
        <v>0</v>
      </c>
      <c r="K192" s="149"/>
      <c r="L192" s="30"/>
      <c r="M192" s="150" t="s">
        <v>1</v>
      </c>
      <c r="N192" s="151" t="s">
        <v>42</v>
      </c>
      <c r="O192" s="55"/>
      <c r="P192" s="152">
        <f t="shared" si="31"/>
        <v>0</v>
      </c>
      <c r="Q192" s="152">
        <v>0</v>
      </c>
      <c r="R192" s="152">
        <f t="shared" si="32"/>
        <v>0</v>
      </c>
      <c r="S192" s="152">
        <v>0</v>
      </c>
      <c r="T192" s="153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223</v>
      </c>
      <c r="AT192" s="154" t="s">
        <v>159</v>
      </c>
      <c r="AU192" s="154" t="s">
        <v>84</v>
      </c>
      <c r="AY192" s="14" t="s">
        <v>157</v>
      </c>
      <c r="BE192" s="155">
        <f t="shared" si="34"/>
        <v>0</v>
      </c>
      <c r="BF192" s="155">
        <f t="shared" si="35"/>
        <v>0</v>
      </c>
      <c r="BG192" s="155">
        <f t="shared" si="36"/>
        <v>0</v>
      </c>
      <c r="BH192" s="155">
        <f t="shared" si="37"/>
        <v>0</v>
      </c>
      <c r="BI192" s="155">
        <f t="shared" si="38"/>
        <v>0</v>
      </c>
      <c r="BJ192" s="14" t="s">
        <v>164</v>
      </c>
      <c r="BK192" s="155">
        <f t="shared" si="39"/>
        <v>0</v>
      </c>
      <c r="BL192" s="14" t="s">
        <v>223</v>
      </c>
      <c r="BM192" s="154" t="s">
        <v>934</v>
      </c>
    </row>
    <row r="193" spans="1:65" s="2" customFormat="1" ht="16.5" customHeight="1">
      <c r="A193" s="29"/>
      <c r="B193" s="141"/>
      <c r="C193" s="142" t="s">
        <v>429</v>
      </c>
      <c r="D193" s="142" t="s">
        <v>159</v>
      </c>
      <c r="E193" s="143" t="s">
        <v>2851</v>
      </c>
      <c r="F193" s="144" t="s">
        <v>2852</v>
      </c>
      <c r="G193" s="145" t="s">
        <v>289</v>
      </c>
      <c r="H193" s="146">
        <v>6</v>
      </c>
      <c r="I193" s="147"/>
      <c r="J193" s="148">
        <f t="shared" si="30"/>
        <v>0</v>
      </c>
      <c r="K193" s="149"/>
      <c r="L193" s="30"/>
      <c r="M193" s="150" t="s">
        <v>1</v>
      </c>
      <c r="N193" s="151" t="s">
        <v>42</v>
      </c>
      <c r="O193" s="55"/>
      <c r="P193" s="152">
        <f t="shared" si="31"/>
        <v>0</v>
      </c>
      <c r="Q193" s="152">
        <v>0</v>
      </c>
      <c r="R193" s="152">
        <f t="shared" si="32"/>
        <v>0</v>
      </c>
      <c r="S193" s="152">
        <v>0</v>
      </c>
      <c r="T193" s="153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223</v>
      </c>
      <c r="AT193" s="154" t="s">
        <v>159</v>
      </c>
      <c r="AU193" s="154" t="s">
        <v>84</v>
      </c>
      <c r="AY193" s="14" t="s">
        <v>157</v>
      </c>
      <c r="BE193" s="155">
        <f t="shared" si="34"/>
        <v>0</v>
      </c>
      <c r="BF193" s="155">
        <f t="shared" si="35"/>
        <v>0</v>
      </c>
      <c r="BG193" s="155">
        <f t="shared" si="36"/>
        <v>0</v>
      </c>
      <c r="BH193" s="155">
        <f t="shared" si="37"/>
        <v>0</v>
      </c>
      <c r="BI193" s="155">
        <f t="shared" si="38"/>
        <v>0</v>
      </c>
      <c r="BJ193" s="14" t="s">
        <v>164</v>
      </c>
      <c r="BK193" s="155">
        <f t="shared" si="39"/>
        <v>0</v>
      </c>
      <c r="BL193" s="14" t="s">
        <v>223</v>
      </c>
      <c r="BM193" s="154" t="s">
        <v>942</v>
      </c>
    </row>
    <row r="194" spans="1:65" s="2" customFormat="1" ht="16.5" customHeight="1">
      <c r="A194" s="29"/>
      <c r="B194" s="141"/>
      <c r="C194" s="142" t="s">
        <v>433</v>
      </c>
      <c r="D194" s="142" t="s">
        <v>159</v>
      </c>
      <c r="E194" s="143" t="s">
        <v>2853</v>
      </c>
      <c r="F194" s="144" t="s">
        <v>2854</v>
      </c>
      <c r="G194" s="145" t="s">
        <v>2722</v>
      </c>
      <c r="H194" s="146">
        <v>2</v>
      </c>
      <c r="I194" s="147"/>
      <c r="J194" s="148">
        <f t="shared" si="30"/>
        <v>0</v>
      </c>
      <c r="K194" s="149"/>
      <c r="L194" s="30"/>
      <c r="M194" s="150" t="s">
        <v>1</v>
      </c>
      <c r="N194" s="151" t="s">
        <v>42</v>
      </c>
      <c r="O194" s="55"/>
      <c r="P194" s="152">
        <f t="shared" si="31"/>
        <v>0</v>
      </c>
      <c r="Q194" s="152">
        <v>0</v>
      </c>
      <c r="R194" s="152">
        <f t="shared" si="32"/>
        <v>0</v>
      </c>
      <c r="S194" s="152">
        <v>0</v>
      </c>
      <c r="T194" s="153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223</v>
      </c>
      <c r="AT194" s="154" t="s">
        <v>159</v>
      </c>
      <c r="AU194" s="154" t="s">
        <v>84</v>
      </c>
      <c r="AY194" s="14" t="s">
        <v>157</v>
      </c>
      <c r="BE194" s="155">
        <f t="shared" si="34"/>
        <v>0</v>
      </c>
      <c r="BF194" s="155">
        <f t="shared" si="35"/>
        <v>0</v>
      </c>
      <c r="BG194" s="155">
        <f t="shared" si="36"/>
        <v>0</v>
      </c>
      <c r="BH194" s="155">
        <f t="shared" si="37"/>
        <v>0</v>
      </c>
      <c r="BI194" s="155">
        <f t="shared" si="38"/>
        <v>0</v>
      </c>
      <c r="BJ194" s="14" t="s">
        <v>164</v>
      </c>
      <c r="BK194" s="155">
        <f t="shared" si="39"/>
        <v>0</v>
      </c>
      <c r="BL194" s="14" t="s">
        <v>223</v>
      </c>
      <c r="BM194" s="154" t="s">
        <v>950</v>
      </c>
    </row>
    <row r="195" spans="1:65" s="2" customFormat="1" ht="21.75" customHeight="1">
      <c r="A195" s="29"/>
      <c r="B195" s="141"/>
      <c r="C195" s="142" t="s">
        <v>437</v>
      </c>
      <c r="D195" s="142" t="s">
        <v>159</v>
      </c>
      <c r="E195" s="143" t="s">
        <v>2855</v>
      </c>
      <c r="F195" s="144" t="s">
        <v>2856</v>
      </c>
      <c r="G195" s="145" t="s">
        <v>2722</v>
      </c>
      <c r="H195" s="146">
        <v>2</v>
      </c>
      <c r="I195" s="147"/>
      <c r="J195" s="148">
        <f t="shared" si="30"/>
        <v>0</v>
      </c>
      <c r="K195" s="149"/>
      <c r="L195" s="30"/>
      <c r="M195" s="150" t="s">
        <v>1</v>
      </c>
      <c r="N195" s="151" t="s">
        <v>42</v>
      </c>
      <c r="O195" s="55"/>
      <c r="P195" s="152">
        <f t="shared" si="31"/>
        <v>0</v>
      </c>
      <c r="Q195" s="152">
        <v>0</v>
      </c>
      <c r="R195" s="152">
        <f t="shared" si="32"/>
        <v>0</v>
      </c>
      <c r="S195" s="152">
        <v>0</v>
      </c>
      <c r="T195" s="153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223</v>
      </c>
      <c r="AT195" s="154" t="s">
        <v>159</v>
      </c>
      <c r="AU195" s="154" t="s">
        <v>84</v>
      </c>
      <c r="AY195" s="14" t="s">
        <v>157</v>
      </c>
      <c r="BE195" s="155">
        <f t="shared" si="34"/>
        <v>0</v>
      </c>
      <c r="BF195" s="155">
        <f t="shared" si="35"/>
        <v>0</v>
      </c>
      <c r="BG195" s="155">
        <f t="shared" si="36"/>
        <v>0</v>
      </c>
      <c r="BH195" s="155">
        <f t="shared" si="37"/>
        <v>0</v>
      </c>
      <c r="BI195" s="155">
        <f t="shared" si="38"/>
        <v>0</v>
      </c>
      <c r="BJ195" s="14" t="s">
        <v>164</v>
      </c>
      <c r="BK195" s="155">
        <f t="shared" si="39"/>
        <v>0</v>
      </c>
      <c r="BL195" s="14" t="s">
        <v>223</v>
      </c>
      <c r="BM195" s="154" t="s">
        <v>958</v>
      </c>
    </row>
    <row r="196" spans="1:65" s="2" customFormat="1" ht="16.5" customHeight="1">
      <c r="A196" s="29"/>
      <c r="B196" s="141"/>
      <c r="C196" s="142" t="s">
        <v>441</v>
      </c>
      <c r="D196" s="142" t="s">
        <v>159</v>
      </c>
      <c r="E196" s="143" t="s">
        <v>2857</v>
      </c>
      <c r="F196" s="144" t="s">
        <v>2858</v>
      </c>
      <c r="G196" s="145" t="s">
        <v>174</v>
      </c>
      <c r="H196" s="146">
        <v>0.06</v>
      </c>
      <c r="I196" s="147"/>
      <c r="J196" s="148">
        <f t="shared" si="30"/>
        <v>0</v>
      </c>
      <c r="K196" s="149"/>
      <c r="L196" s="30"/>
      <c r="M196" s="150" t="s">
        <v>1</v>
      </c>
      <c r="N196" s="151" t="s">
        <v>42</v>
      </c>
      <c r="O196" s="55"/>
      <c r="P196" s="152">
        <f t="shared" si="31"/>
        <v>0</v>
      </c>
      <c r="Q196" s="152">
        <v>0</v>
      </c>
      <c r="R196" s="152">
        <f t="shared" si="32"/>
        <v>0</v>
      </c>
      <c r="S196" s="152">
        <v>0</v>
      </c>
      <c r="T196" s="153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223</v>
      </c>
      <c r="AT196" s="154" t="s">
        <v>159</v>
      </c>
      <c r="AU196" s="154" t="s">
        <v>84</v>
      </c>
      <c r="AY196" s="14" t="s">
        <v>157</v>
      </c>
      <c r="BE196" s="155">
        <f t="shared" si="34"/>
        <v>0</v>
      </c>
      <c r="BF196" s="155">
        <f t="shared" si="35"/>
        <v>0</v>
      </c>
      <c r="BG196" s="155">
        <f t="shared" si="36"/>
        <v>0</v>
      </c>
      <c r="BH196" s="155">
        <f t="shared" si="37"/>
        <v>0</v>
      </c>
      <c r="BI196" s="155">
        <f t="shared" si="38"/>
        <v>0</v>
      </c>
      <c r="BJ196" s="14" t="s">
        <v>164</v>
      </c>
      <c r="BK196" s="155">
        <f t="shared" si="39"/>
        <v>0</v>
      </c>
      <c r="BL196" s="14" t="s">
        <v>223</v>
      </c>
      <c r="BM196" s="154" t="s">
        <v>968</v>
      </c>
    </row>
    <row r="197" spans="2:63" s="12" customFormat="1" ht="25.9" customHeight="1">
      <c r="B197" s="128"/>
      <c r="D197" s="129" t="s">
        <v>75</v>
      </c>
      <c r="E197" s="130" t="s">
        <v>2859</v>
      </c>
      <c r="F197" s="130" t="s">
        <v>2860</v>
      </c>
      <c r="I197" s="131"/>
      <c r="J197" s="132">
        <f>BK197</f>
        <v>0</v>
      </c>
      <c r="L197" s="128"/>
      <c r="M197" s="133"/>
      <c r="N197" s="134"/>
      <c r="O197" s="134"/>
      <c r="P197" s="135">
        <f>SUM(P198:P236)</f>
        <v>0</v>
      </c>
      <c r="Q197" s="134"/>
      <c r="R197" s="135">
        <f>SUM(R198:R236)</f>
        <v>0</v>
      </c>
      <c r="S197" s="134"/>
      <c r="T197" s="136">
        <f>SUM(T198:T236)</f>
        <v>0</v>
      </c>
      <c r="AR197" s="129" t="s">
        <v>164</v>
      </c>
      <c r="AT197" s="137" t="s">
        <v>75</v>
      </c>
      <c r="AU197" s="137" t="s">
        <v>76</v>
      </c>
      <c r="AY197" s="129" t="s">
        <v>157</v>
      </c>
      <c r="BK197" s="138">
        <f>SUM(BK198:BK236)</f>
        <v>0</v>
      </c>
    </row>
    <row r="198" spans="1:65" s="2" customFormat="1" ht="16.5" customHeight="1">
      <c r="A198" s="29"/>
      <c r="B198" s="141"/>
      <c r="C198" s="142" t="s">
        <v>445</v>
      </c>
      <c r="D198" s="142" t="s">
        <v>159</v>
      </c>
      <c r="E198" s="143" t="s">
        <v>2861</v>
      </c>
      <c r="F198" s="144" t="s">
        <v>2862</v>
      </c>
      <c r="G198" s="145" t="s">
        <v>289</v>
      </c>
      <c r="H198" s="146">
        <v>17</v>
      </c>
      <c r="I198" s="147"/>
      <c r="J198" s="148">
        <f aca="true" t="shared" si="40" ref="J198:J236">ROUND(I198*H198,2)</f>
        <v>0</v>
      </c>
      <c r="K198" s="149"/>
      <c r="L198" s="30"/>
      <c r="M198" s="150" t="s">
        <v>1</v>
      </c>
      <c r="N198" s="151" t="s">
        <v>42</v>
      </c>
      <c r="O198" s="55"/>
      <c r="P198" s="152">
        <f aca="true" t="shared" si="41" ref="P198:P236">O198*H198</f>
        <v>0</v>
      </c>
      <c r="Q198" s="152">
        <v>0</v>
      </c>
      <c r="R198" s="152">
        <f aca="true" t="shared" si="42" ref="R198:R236">Q198*H198</f>
        <v>0</v>
      </c>
      <c r="S198" s="152">
        <v>0</v>
      </c>
      <c r="T198" s="153">
        <f aca="true" t="shared" si="43" ref="T198:T236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223</v>
      </c>
      <c r="AT198" s="154" t="s">
        <v>159</v>
      </c>
      <c r="AU198" s="154" t="s">
        <v>84</v>
      </c>
      <c r="AY198" s="14" t="s">
        <v>157</v>
      </c>
      <c r="BE198" s="155">
        <f aca="true" t="shared" si="44" ref="BE198:BE236">IF(N198="základní",J198,0)</f>
        <v>0</v>
      </c>
      <c r="BF198" s="155">
        <f aca="true" t="shared" si="45" ref="BF198:BF236">IF(N198="snížená",J198,0)</f>
        <v>0</v>
      </c>
      <c r="BG198" s="155">
        <f aca="true" t="shared" si="46" ref="BG198:BG236">IF(N198="zákl. přenesená",J198,0)</f>
        <v>0</v>
      </c>
      <c r="BH198" s="155">
        <f aca="true" t="shared" si="47" ref="BH198:BH236">IF(N198="sníž. přenesená",J198,0)</f>
        <v>0</v>
      </c>
      <c r="BI198" s="155">
        <f aca="true" t="shared" si="48" ref="BI198:BI236">IF(N198="nulová",J198,0)</f>
        <v>0</v>
      </c>
      <c r="BJ198" s="14" t="s">
        <v>164</v>
      </c>
      <c r="BK198" s="155">
        <f aca="true" t="shared" si="49" ref="BK198:BK236">ROUND(I198*H198,2)</f>
        <v>0</v>
      </c>
      <c r="BL198" s="14" t="s">
        <v>223</v>
      </c>
      <c r="BM198" s="154" t="s">
        <v>976</v>
      </c>
    </row>
    <row r="199" spans="1:65" s="2" customFormat="1" ht="16.5" customHeight="1">
      <c r="A199" s="29"/>
      <c r="B199" s="141"/>
      <c r="C199" s="142" t="s">
        <v>449</v>
      </c>
      <c r="D199" s="142" t="s">
        <v>159</v>
      </c>
      <c r="E199" s="143" t="s">
        <v>2863</v>
      </c>
      <c r="F199" s="144" t="s">
        <v>2864</v>
      </c>
      <c r="G199" s="145" t="s">
        <v>289</v>
      </c>
      <c r="H199" s="146">
        <v>10</v>
      </c>
      <c r="I199" s="147"/>
      <c r="J199" s="148">
        <f t="shared" si="40"/>
        <v>0</v>
      </c>
      <c r="K199" s="149"/>
      <c r="L199" s="30"/>
      <c r="M199" s="150" t="s">
        <v>1</v>
      </c>
      <c r="N199" s="151" t="s">
        <v>42</v>
      </c>
      <c r="O199" s="55"/>
      <c r="P199" s="152">
        <f t="shared" si="41"/>
        <v>0</v>
      </c>
      <c r="Q199" s="152">
        <v>0</v>
      </c>
      <c r="R199" s="152">
        <f t="shared" si="42"/>
        <v>0</v>
      </c>
      <c r="S199" s="152">
        <v>0</v>
      </c>
      <c r="T199" s="153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223</v>
      </c>
      <c r="AT199" s="154" t="s">
        <v>159</v>
      </c>
      <c r="AU199" s="154" t="s">
        <v>84</v>
      </c>
      <c r="AY199" s="14" t="s">
        <v>157</v>
      </c>
      <c r="BE199" s="155">
        <f t="shared" si="44"/>
        <v>0</v>
      </c>
      <c r="BF199" s="155">
        <f t="shared" si="45"/>
        <v>0</v>
      </c>
      <c r="BG199" s="155">
        <f t="shared" si="46"/>
        <v>0</v>
      </c>
      <c r="BH199" s="155">
        <f t="shared" si="47"/>
        <v>0</v>
      </c>
      <c r="BI199" s="155">
        <f t="shared" si="48"/>
        <v>0</v>
      </c>
      <c r="BJ199" s="14" t="s">
        <v>164</v>
      </c>
      <c r="BK199" s="155">
        <f t="shared" si="49"/>
        <v>0</v>
      </c>
      <c r="BL199" s="14" t="s">
        <v>223</v>
      </c>
      <c r="BM199" s="154" t="s">
        <v>982</v>
      </c>
    </row>
    <row r="200" spans="1:65" s="2" customFormat="1" ht="16.5" customHeight="1">
      <c r="A200" s="29"/>
      <c r="B200" s="141"/>
      <c r="C200" s="142" t="s">
        <v>453</v>
      </c>
      <c r="D200" s="142" t="s">
        <v>159</v>
      </c>
      <c r="E200" s="143" t="s">
        <v>2865</v>
      </c>
      <c r="F200" s="144" t="s">
        <v>2866</v>
      </c>
      <c r="G200" s="145" t="s">
        <v>289</v>
      </c>
      <c r="H200" s="146">
        <v>6</v>
      </c>
      <c r="I200" s="147"/>
      <c r="J200" s="148">
        <f t="shared" si="40"/>
        <v>0</v>
      </c>
      <c r="K200" s="149"/>
      <c r="L200" s="30"/>
      <c r="M200" s="150" t="s">
        <v>1</v>
      </c>
      <c r="N200" s="151" t="s">
        <v>42</v>
      </c>
      <c r="O200" s="55"/>
      <c r="P200" s="152">
        <f t="shared" si="41"/>
        <v>0</v>
      </c>
      <c r="Q200" s="152">
        <v>0</v>
      </c>
      <c r="R200" s="152">
        <f t="shared" si="42"/>
        <v>0</v>
      </c>
      <c r="S200" s="152">
        <v>0</v>
      </c>
      <c r="T200" s="153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223</v>
      </c>
      <c r="AT200" s="154" t="s">
        <v>159</v>
      </c>
      <c r="AU200" s="154" t="s">
        <v>84</v>
      </c>
      <c r="AY200" s="14" t="s">
        <v>157</v>
      </c>
      <c r="BE200" s="155">
        <f t="shared" si="44"/>
        <v>0</v>
      </c>
      <c r="BF200" s="155">
        <f t="shared" si="45"/>
        <v>0</v>
      </c>
      <c r="BG200" s="155">
        <f t="shared" si="46"/>
        <v>0</v>
      </c>
      <c r="BH200" s="155">
        <f t="shared" si="47"/>
        <v>0</v>
      </c>
      <c r="BI200" s="155">
        <f t="shared" si="48"/>
        <v>0</v>
      </c>
      <c r="BJ200" s="14" t="s">
        <v>164</v>
      </c>
      <c r="BK200" s="155">
        <f t="shared" si="49"/>
        <v>0</v>
      </c>
      <c r="BL200" s="14" t="s">
        <v>223</v>
      </c>
      <c r="BM200" s="154" t="s">
        <v>990</v>
      </c>
    </row>
    <row r="201" spans="1:65" s="2" customFormat="1" ht="21.75" customHeight="1">
      <c r="A201" s="29"/>
      <c r="B201" s="141"/>
      <c r="C201" s="142" t="s">
        <v>457</v>
      </c>
      <c r="D201" s="142" t="s">
        <v>159</v>
      </c>
      <c r="E201" s="143" t="s">
        <v>2867</v>
      </c>
      <c r="F201" s="144" t="s">
        <v>2868</v>
      </c>
      <c r="G201" s="145" t="s">
        <v>289</v>
      </c>
      <c r="H201" s="146">
        <v>17</v>
      </c>
      <c r="I201" s="147"/>
      <c r="J201" s="148">
        <f t="shared" si="40"/>
        <v>0</v>
      </c>
      <c r="K201" s="149"/>
      <c r="L201" s="30"/>
      <c r="M201" s="150" t="s">
        <v>1</v>
      </c>
      <c r="N201" s="151" t="s">
        <v>42</v>
      </c>
      <c r="O201" s="55"/>
      <c r="P201" s="152">
        <f t="shared" si="41"/>
        <v>0</v>
      </c>
      <c r="Q201" s="152">
        <v>0</v>
      </c>
      <c r="R201" s="152">
        <f t="shared" si="42"/>
        <v>0</v>
      </c>
      <c r="S201" s="152">
        <v>0</v>
      </c>
      <c r="T201" s="153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223</v>
      </c>
      <c r="AT201" s="154" t="s">
        <v>159</v>
      </c>
      <c r="AU201" s="154" t="s">
        <v>84</v>
      </c>
      <c r="AY201" s="14" t="s">
        <v>157</v>
      </c>
      <c r="BE201" s="155">
        <f t="shared" si="44"/>
        <v>0</v>
      </c>
      <c r="BF201" s="155">
        <f t="shared" si="45"/>
        <v>0</v>
      </c>
      <c r="BG201" s="155">
        <f t="shared" si="46"/>
        <v>0</v>
      </c>
      <c r="BH201" s="155">
        <f t="shared" si="47"/>
        <v>0</v>
      </c>
      <c r="BI201" s="155">
        <f t="shared" si="48"/>
        <v>0</v>
      </c>
      <c r="BJ201" s="14" t="s">
        <v>164</v>
      </c>
      <c r="BK201" s="155">
        <f t="shared" si="49"/>
        <v>0</v>
      </c>
      <c r="BL201" s="14" t="s">
        <v>223</v>
      </c>
      <c r="BM201" s="154" t="s">
        <v>998</v>
      </c>
    </row>
    <row r="202" spans="1:65" s="2" customFormat="1" ht="21.75" customHeight="1">
      <c r="A202" s="29"/>
      <c r="B202" s="141"/>
      <c r="C202" s="142" t="s">
        <v>461</v>
      </c>
      <c r="D202" s="142" t="s">
        <v>159</v>
      </c>
      <c r="E202" s="143" t="s">
        <v>2869</v>
      </c>
      <c r="F202" s="144" t="s">
        <v>2870</v>
      </c>
      <c r="G202" s="145" t="s">
        <v>289</v>
      </c>
      <c r="H202" s="146">
        <v>10</v>
      </c>
      <c r="I202" s="147"/>
      <c r="J202" s="148">
        <f t="shared" si="40"/>
        <v>0</v>
      </c>
      <c r="K202" s="149"/>
      <c r="L202" s="30"/>
      <c r="M202" s="150" t="s">
        <v>1</v>
      </c>
      <c r="N202" s="151" t="s">
        <v>42</v>
      </c>
      <c r="O202" s="55"/>
      <c r="P202" s="152">
        <f t="shared" si="41"/>
        <v>0</v>
      </c>
      <c r="Q202" s="152">
        <v>0</v>
      </c>
      <c r="R202" s="152">
        <f t="shared" si="42"/>
        <v>0</v>
      </c>
      <c r="S202" s="152">
        <v>0</v>
      </c>
      <c r="T202" s="153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223</v>
      </c>
      <c r="AT202" s="154" t="s">
        <v>159</v>
      </c>
      <c r="AU202" s="154" t="s">
        <v>84</v>
      </c>
      <c r="AY202" s="14" t="s">
        <v>157</v>
      </c>
      <c r="BE202" s="155">
        <f t="shared" si="44"/>
        <v>0</v>
      </c>
      <c r="BF202" s="155">
        <f t="shared" si="45"/>
        <v>0</v>
      </c>
      <c r="BG202" s="155">
        <f t="shared" si="46"/>
        <v>0</v>
      </c>
      <c r="BH202" s="155">
        <f t="shared" si="47"/>
        <v>0</v>
      </c>
      <c r="BI202" s="155">
        <f t="shared" si="48"/>
        <v>0</v>
      </c>
      <c r="BJ202" s="14" t="s">
        <v>164</v>
      </c>
      <c r="BK202" s="155">
        <f t="shared" si="49"/>
        <v>0</v>
      </c>
      <c r="BL202" s="14" t="s">
        <v>223</v>
      </c>
      <c r="BM202" s="154" t="s">
        <v>1002</v>
      </c>
    </row>
    <row r="203" spans="1:65" s="2" customFormat="1" ht="21.75" customHeight="1">
      <c r="A203" s="29"/>
      <c r="B203" s="141"/>
      <c r="C203" s="142" t="s">
        <v>465</v>
      </c>
      <c r="D203" s="142" t="s">
        <v>159</v>
      </c>
      <c r="E203" s="143" t="s">
        <v>2871</v>
      </c>
      <c r="F203" s="144" t="s">
        <v>2872</v>
      </c>
      <c r="G203" s="145" t="s">
        <v>289</v>
      </c>
      <c r="H203" s="146">
        <v>6</v>
      </c>
      <c r="I203" s="147"/>
      <c r="J203" s="148">
        <f t="shared" si="40"/>
        <v>0</v>
      </c>
      <c r="K203" s="149"/>
      <c r="L203" s="30"/>
      <c r="M203" s="150" t="s">
        <v>1</v>
      </c>
      <c r="N203" s="151" t="s">
        <v>42</v>
      </c>
      <c r="O203" s="55"/>
      <c r="P203" s="152">
        <f t="shared" si="41"/>
        <v>0</v>
      </c>
      <c r="Q203" s="152">
        <v>0</v>
      </c>
      <c r="R203" s="152">
        <f t="shared" si="42"/>
        <v>0</v>
      </c>
      <c r="S203" s="152">
        <v>0</v>
      </c>
      <c r="T203" s="153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223</v>
      </c>
      <c r="AT203" s="154" t="s">
        <v>159</v>
      </c>
      <c r="AU203" s="154" t="s">
        <v>84</v>
      </c>
      <c r="AY203" s="14" t="s">
        <v>157</v>
      </c>
      <c r="BE203" s="155">
        <f t="shared" si="44"/>
        <v>0</v>
      </c>
      <c r="BF203" s="155">
        <f t="shared" si="45"/>
        <v>0</v>
      </c>
      <c r="BG203" s="155">
        <f t="shared" si="46"/>
        <v>0</v>
      </c>
      <c r="BH203" s="155">
        <f t="shared" si="47"/>
        <v>0</v>
      </c>
      <c r="BI203" s="155">
        <f t="shared" si="48"/>
        <v>0</v>
      </c>
      <c r="BJ203" s="14" t="s">
        <v>164</v>
      </c>
      <c r="BK203" s="155">
        <f t="shared" si="49"/>
        <v>0</v>
      </c>
      <c r="BL203" s="14" t="s">
        <v>223</v>
      </c>
      <c r="BM203" s="154" t="s">
        <v>1010</v>
      </c>
    </row>
    <row r="204" spans="1:65" s="2" customFormat="1" ht="21.75" customHeight="1">
      <c r="A204" s="29"/>
      <c r="B204" s="141"/>
      <c r="C204" s="142" t="s">
        <v>471</v>
      </c>
      <c r="D204" s="142" t="s">
        <v>159</v>
      </c>
      <c r="E204" s="143" t="s">
        <v>2873</v>
      </c>
      <c r="F204" s="144" t="s">
        <v>2874</v>
      </c>
      <c r="G204" s="145" t="s">
        <v>289</v>
      </c>
      <c r="H204" s="146">
        <v>6</v>
      </c>
      <c r="I204" s="147"/>
      <c r="J204" s="148">
        <f t="shared" si="40"/>
        <v>0</v>
      </c>
      <c r="K204" s="149"/>
      <c r="L204" s="30"/>
      <c r="M204" s="150" t="s">
        <v>1</v>
      </c>
      <c r="N204" s="151" t="s">
        <v>42</v>
      </c>
      <c r="O204" s="55"/>
      <c r="P204" s="152">
        <f t="shared" si="41"/>
        <v>0</v>
      </c>
      <c r="Q204" s="152">
        <v>0</v>
      </c>
      <c r="R204" s="152">
        <f t="shared" si="42"/>
        <v>0</v>
      </c>
      <c r="S204" s="152">
        <v>0</v>
      </c>
      <c r="T204" s="153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223</v>
      </c>
      <c r="AT204" s="154" t="s">
        <v>159</v>
      </c>
      <c r="AU204" s="154" t="s">
        <v>84</v>
      </c>
      <c r="AY204" s="14" t="s">
        <v>157</v>
      </c>
      <c r="BE204" s="155">
        <f t="shared" si="44"/>
        <v>0</v>
      </c>
      <c r="BF204" s="155">
        <f t="shared" si="45"/>
        <v>0</v>
      </c>
      <c r="BG204" s="155">
        <f t="shared" si="46"/>
        <v>0</v>
      </c>
      <c r="BH204" s="155">
        <f t="shared" si="47"/>
        <v>0</v>
      </c>
      <c r="BI204" s="155">
        <f t="shared" si="48"/>
        <v>0</v>
      </c>
      <c r="BJ204" s="14" t="s">
        <v>164</v>
      </c>
      <c r="BK204" s="155">
        <f t="shared" si="49"/>
        <v>0</v>
      </c>
      <c r="BL204" s="14" t="s">
        <v>223</v>
      </c>
      <c r="BM204" s="154" t="s">
        <v>1020</v>
      </c>
    </row>
    <row r="205" spans="1:65" s="2" customFormat="1" ht="21.75" customHeight="1">
      <c r="A205" s="29"/>
      <c r="B205" s="141"/>
      <c r="C205" s="142" t="s">
        <v>475</v>
      </c>
      <c r="D205" s="142" t="s">
        <v>159</v>
      </c>
      <c r="E205" s="143" t="s">
        <v>2875</v>
      </c>
      <c r="F205" s="144" t="s">
        <v>2876</v>
      </c>
      <c r="G205" s="145" t="s">
        <v>289</v>
      </c>
      <c r="H205" s="146">
        <v>1</v>
      </c>
      <c r="I205" s="147"/>
      <c r="J205" s="148">
        <f t="shared" si="40"/>
        <v>0</v>
      </c>
      <c r="K205" s="149"/>
      <c r="L205" s="30"/>
      <c r="M205" s="150" t="s">
        <v>1</v>
      </c>
      <c r="N205" s="151" t="s">
        <v>42</v>
      </c>
      <c r="O205" s="55"/>
      <c r="P205" s="152">
        <f t="shared" si="41"/>
        <v>0</v>
      </c>
      <c r="Q205" s="152">
        <v>0</v>
      </c>
      <c r="R205" s="152">
        <f t="shared" si="42"/>
        <v>0</v>
      </c>
      <c r="S205" s="152">
        <v>0</v>
      </c>
      <c r="T205" s="153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223</v>
      </c>
      <c r="AT205" s="154" t="s">
        <v>159</v>
      </c>
      <c r="AU205" s="154" t="s">
        <v>84</v>
      </c>
      <c r="AY205" s="14" t="s">
        <v>157</v>
      </c>
      <c r="BE205" s="155">
        <f t="shared" si="44"/>
        <v>0</v>
      </c>
      <c r="BF205" s="155">
        <f t="shared" si="45"/>
        <v>0</v>
      </c>
      <c r="BG205" s="155">
        <f t="shared" si="46"/>
        <v>0</v>
      </c>
      <c r="BH205" s="155">
        <f t="shared" si="47"/>
        <v>0</v>
      </c>
      <c r="BI205" s="155">
        <f t="shared" si="48"/>
        <v>0</v>
      </c>
      <c r="BJ205" s="14" t="s">
        <v>164</v>
      </c>
      <c r="BK205" s="155">
        <f t="shared" si="49"/>
        <v>0</v>
      </c>
      <c r="BL205" s="14" t="s">
        <v>223</v>
      </c>
      <c r="BM205" s="154" t="s">
        <v>1028</v>
      </c>
    </row>
    <row r="206" spans="1:65" s="2" customFormat="1" ht="21.75" customHeight="1">
      <c r="A206" s="29"/>
      <c r="B206" s="141"/>
      <c r="C206" s="142" t="s">
        <v>479</v>
      </c>
      <c r="D206" s="142" t="s">
        <v>159</v>
      </c>
      <c r="E206" s="143" t="s">
        <v>2877</v>
      </c>
      <c r="F206" s="144" t="s">
        <v>2878</v>
      </c>
      <c r="G206" s="145" t="s">
        <v>289</v>
      </c>
      <c r="H206" s="146">
        <v>1</v>
      </c>
      <c r="I206" s="147"/>
      <c r="J206" s="148">
        <f t="shared" si="40"/>
        <v>0</v>
      </c>
      <c r="K206" s="149"/>
      <c r="L206" s="30"/>
      <c r="M206" s="150" t="s">
        <v>1</v>
      </c>
      <c r="N206" s="151" t="s">
        <v>42</v>
      </c>
      <c r="O206" s="55"/>
      <c r="P206" s="152">
        <f t="shared" si="41"/>
        <v>0</v>
      </c>
      <c r="Q206" s="152">
        <v>0</v>
      </c>
      <c r="R206" s="152">
        <f t="shared" si="42"/>
        <v>0</v>
      </c>
      <c r="S206" s="152">
        <v>0</v>
      </c>
      <c r="T206" s="153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223</v>
      </c>
      <c r="AT206" s="154" t="s">
        <v>159</v>
      </c>
      <c r="AU206" s="154" t="s">
        <v>84</v>
      </c>
      <c r="AY206" s="14" t="s">
        <v>157</v>
      </c>
      <c r="BE206" s="155">
        <f t="shared" si="44"/>
        <v>0</v>
      </c>
      <c r="BF206" s="155">
        <f t="shared" si="45"/>
        <v>0</v>
      </c>
      <c r="BG206" s="155">
        <f t="shared" si="46"/>
        <v>0</v>
      </c>
      <c r="BH206" s="155">
        <f t="shared" si="47"/>
        <v>0</v>
      </c>
      <c r="BI206" s="155">
        <f t="shared" si="48"/>
        <v>0</v>
      </c>
      <c r="BJ206" s="14" t="s">
        <v>164</v>
      </c>
      <c r="BK206" s="155">
        <f t="shared" si="49"/>
        <v>0</v>
      </c>
      <c r="BL206" s="14" t="s">
        <v>223</v>
      </c>
      <c r="BM206" s="154" t="s">
        <v>1036</v>
      </c>
    </row>
    <row r="207" spans="1:65" s="2" customFormat="1" ht="21.75" customHeight="1">
      <c r="A207" s="29"/>
      <c r="B207" s="141"/>
      <c r="C207" s="142" t="s">
        <v>485</v>
      </c>
      <c r="D207" s="142" t="s">
        <v>159</v>
      </c>
      <c r="E207" s="143" t="s">
        <v>2879</v>
      </c>
      <c r="F207" s="144" t="s">
        <v>2880</v>
      </c>
      <c r="G207" s="145" t="s">
        <v>289</v>
      </c>
      <c r="H207" s="146">
        <v>1</v>
      </c>
      <c r="I207" s="147"/>
      <c r="J207" s="148">
        <f t="shared" si="40"/>
        <v>0</v>
      </c>
      <c r="K207" s="149"/>
      <c r="L207" s="30"/>
      <c r="M207" s="150" t="s">
        <v>1</v>
      </c>
      <c r="N207" s="151" t="s">
        <v>42</v>
      </c>
      <c r="O207" s="55"/>
      <c r="P207" s="152">
        <f t="shared" si="41"/>
        <v>0</v>
      </c>
      <c r="Q207" s="152">
        <v>0</v>
      </c>
      <c r="R207" s="152">
        <f t="shared" si="42"/>
        <v>0</v>
      </c>
      <c r="S207" s="152">
        <v>0</v>
      </c>
      <c r="T207" s="153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223</v>
      </c>
      <c r="AT207" s="154" t="s">
        <v>159</v>
      </c>
      <c r="AU207" s="154" t="s">
        <v>84</v>
      </c>
      <c r="AY207" s="14" t="s">
        <v>157</v>
      </c>
      <c r="BE207" s="155">
        <f t="shared" si="44"/>
        <v>0</v>
      </c>
      <c r="BF207" s="155">
        <f t="shared" si="45"/>
        <v>0</v>
      </c>
      <c r="BG207" s="155">
        <f t="shared" si="46"/>
        <v>0</v>
      </c>
      <c r="BH207" s="155">
        <f t="shared" si="47"/>
        <v>0</v>
      </c>
      <c r="BI207" s="155">
        <f t="shared" si="48"/>
        <v>0</v>
      </c>
      <c r="BJ207" s="14" t="s">
        <v>164</v>
      </c>
      <c r="BK207" s="155">
        <f t="shared" si="49"/>
        <v>0</v>
      </c>
      <c r="BL207" s="14" t="s">
        <v>223</v>
      </c>
      <c r="BM207" s="154" t="s">
        <v>1044</v>
      </c>
    </row>
    <row r="208" spans="1:65" s="2" customFormat="1" ht="21.75" customHeight="1">
      <c r="A208" s="29"/>
      <c r="B208" s="141"/>
      <c r="C208" s="142" t="s">
        <v>489</v>
      </c>
      <c r="D208" s="142" t="s">
        <v>159</v>
      </c>
      <c r="E208" s="143" t="s">
        <v>2881</v>
      </c>
      <c r="F208" s="144" t="s">
        <v>2882</v>
      </c>
      <c r="G208" s="145" t="s">
        <v>289</v>
      </c>
      <c r="H208" s="146">
        <v>1</v>
      </c>
      <c r="I208" s="147"/>
      <c r="J208" s="148">
        <f t="shared" si="40"/>
        <v>0</v>
      </c>
      <c r="K208" s="149"/>
      <c r="L208" s="30"/>
      <c r="M208" s="150" t="s">
        <v>1</v>
      </c>
      <c r="N208" s="151" t="s">
        <v>42</v>
      </c>
      <c r="O208" s="55"/>
      <c r="P208" s="152">
        <f t="shared" si="41"/>
        <v>0</v>
      </c>
      <c r="Q208" s="152">
        <v>0</v>
      </c>
      <c r="R208" s="152">
        <f t="shared" si="42"/>
        <v>0</v>
      </c>
      <c r="S208" s="152">
        <v>0</v>
      </c>
      <c r="T208" s="153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223</v>
      </c>
      <c r="AT208" s="154" t="s">
        <v>159</v>
      </c>
      <c r="AU208" s="154" t="s">
        <v>84</v>
      </c>
      <c r="AY208" s="14" t="s">
        <v>157</v>
      </c>
      <c r="BE208" s="155">
        <f t="shared" si="44"/>
        <v>0</v>
      </c>
      <c r="BF208" s="155">
        <f t="shared" si="45"/>
        <v>0</v>
      </c>
      <c r="BG208" s="155">
        <f t="shared" si="46"/>
        <v>0</v>
      </c>
      <c r="BH208" s="155">
        <f t="shared" si="47"/>
        <v>0</v>
      </c>
      <c r="BI208" s="155">
        <f t="shared" si="48"/>
        <v>0</v>
      </c>
      <c r="BJ208" s="14" t="s">
        <v>164</v>
      </c>
      <c r="BK208" s="155">
        <f t="shared" si="49"/>
        <v>0</v>
      </c>
      <c r="BL208" s="14" t="s">
        <v>223</v>
      </c>
      <c r="BM208" s="154" t="s">
        <v>1052</v>
      </c>
    </row>
    <row r="209" spans="1:65" s="2" customFormat="1" ht="21.75" customHeight="1">
      <c r="A209" s="29"/>
      <c r="B209" s="141"/>
      <c r="C209" s="142" t="s">
        <v>493</v>
      </c>
      <c r="D209" s="142" t="s">
        <v>159</v>
      </c>
      <c r="E209" s="143" t="s">
        <v>2883</v>
      </c>
      <c r="F209" s="144" t="s">
        <v>2884</v>
      </c>
      <c r="G209" s="145" t="s">
        <v>289</v>
      </c>
      <c r="H209" s="146">
        <v>1</v>
      </c>
      <c r="I209" s="147"/>
      <c r="J209" s="148">
        <f t="shared" si="40"/>
        <v>0</v>
      </c>
      <c r="K209" s="149"/>
      <c r="L209" s="30"/>
      <c r="M209" s="150" t="s">
        <v>1</v>
      </c>
      <c r="N209" s="151" t="s">
        <v>42</v>
      </c>
      <c r="O209" s="55"/>
      <c r="P209" s="152">
        <f t="shared" si="41"/>
        <v>0</v>
      </c>
      <c r="Q209" s="152">
        <v>0</v>
      </c>
      <c r="R209" s="152">
        <f t="shared" si="42"/>
        <v>0</v>
      </c>
      <c r="S209" s="152">
        <v>0</v>
      </c>
      <c r="T209" s="153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223</v>
      </c>
      <c r="AT209" s="154" t="s">
        <v>159</v>
      </c>
      <c r="AU209" s="154" t="s">
        <v>84</v>
      </c>
      <c r="AY209" s="14" t="s">
        <v>157</v>
      </c>
      <c r="BE209" s="155">
        <f t="shared" si="44"/>
        <v>0</v>
      </c>
      <c r="BF209" s="155">
        <f t="shared" si="45"/>
        <v>0</v>
      </c>
      <c r="BG209" s="155">
        <f t="shared" si="46"/>
        <v>0</v>
      </c>
      <c r="BH209" s="155">
        <f t="shared" si="47"/>
        <v>0</v>
      </c>
      <c r="BI209" s="155">
        <f t="shared" si="48"/>
        <v>0</v>
      </c>
      <c r="BJ209" s="14" t="s">
        <v>164</v>
      </c>
      <c r="BK209" s="155">
        <f t="shared" si="49"/>
        <v>0</v>
      </c>
      <c r="BL209" s="14" t="s">
        <v>223</v>
      </c>
      <c r="BM209" s="154" t="s">
        <v>1060</v>
      </c>
    </row>
    <row r="210" spans="1:65" s="2" customFormat="1" ht="21.75" customHeight="1">
      <c r="A210" s="29"/>
      <c r="B210" s="141"/>
      <c r="C210" s="142" t="s">
        <v>499</v>
      </c>
      <c r="D210" s="142" t="s">
        <v>159</v>
      </c>
      <c r="E210" s="143" t="s">
        <v>2885</v>
      </c>
      <c r="F210" s="144" t="s">
        <v>2886</v>
      </c>
      <c r="G210" s="145" t="s">
        <v>289</v>
      </c>
      <c r="H210" s="146">
        <v>1</v>
      </c>
      <c r="I210" s="147"/>
      <c r="J210" s="148">
        <f t="shared" si="40"/>
        <v>0</v>
      </c>
      <c r="K210" s="149"/>
      <c r="L210" s="30"/>
      <c r="M210" s="150" t="s">
        <v>1</v>
      </c>
      <c r="N210" s="151" t="s">
        <v>42</v>
      </c>
      <c r="O210" s="55"/>
      <c r="P210" s="152">
        <f t="shared" si="41"/>
        <v>0</v>
      </c>
      <c r="Q210" s="152">
        <v>0</v>
      </c>
      <c r="R210" s="152">
        <f t="shared" si="42"/>
        <v>0</v>
      </c>
      <c r="S210" s="152">
        <v>0</v>
      </c>
      <c r="T210" s="153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223</v>
      </c>
      <c r="AT210" s="154" t="s">
        <v>159</v>
      </c>
      <c r="AU210" s="154" t="s">
        <v>84</v>
      </c>
      <c r="AY210" s="14" t="s">
        <v>157</v>
      </c>
      <c r="BE210" s="155">
        <f t="shared" si="44"/>
        <v>0</v>
      </c>
      <c r="BF210" s="155">
        <f t="shared" si="45"/>
        <v>0</v>
      </c>
      <c r="BG210" s="155">
        <f t="shared" si="46"/>
        <v>0</v>
      </c>
      <c r="BH210" s="155">
        <f t="shared" si="47"/>
        <v>0</v>
      </c>
      <c r="BI210" s="155">
        <f t="shared" si="48"/>
        <v>0</v>
      </c>
      <c r="BJ210" s="14" t="s">
        <v>164</v>
      </c>
      <c r="BK210" s="155">
        <f t="shared" si="49"/>
        <v>0</v>
      </c>
      <c r="BL210" s="14" t="s">
        <v>223</v>
      </c>
      <c r="BM210" s="154" t="s">
        <v>1068</v>
      </c>
    </row>
    <row r="211" spans="1:65" s="2" customFormat="1" ht="21.75" customHeight="1">
      <c r="A211" s="29"/>
      <c r="B211" s="141"/>
      <c r="C211" s="142" t="s">
        <v>503</v>
      </c>
      <c r="D211" s="142" t="s">
        <v>159</v>
      </c>
      <c r="E211" s="143" t="s">
        <v>2887</v>
      </c>
      <c r="F211" s="144" t="s">
        <v>2888</v>
      </c>
      <c r="G211" s="145" t="s">
        <v>289</v>
      </c>
      <c r="H211" s="146">
        <v>1</v>
      </c>
      <c r="I211" s="147"/>
      <c r="J211" s="148">
        <f t="shared" si="40"/>
        <v>0</v>
      </c>
      <c r="K211" s="149"/>
      <c r="L211" s="30"/>
      <c r="M211" s="150" t="s">
        <v>1</v>
      </c>
      <c r="N211" s="151" t="s">
        <v>42</v>
      </c>
      <c r="O211" s="55"/>
      <c r="P211" s="152">
        <f t="shared" si="41"/>
        <v>0</v>
      </c>
      <c r="Q211" s="152">
        <v>0</v>
      </c>
      <c r="R211" s="152">
        <f t="shared" si="42"/>
        <v>0</v>
      </c>
      <c r="S211" s="152">
        <v>0</v>
      </c>
      <c r="T211" s="153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223</v>
      </c>
      <c r="AT211" s="154" t="s">
        <v>159</v>
      </c>
      <c r="AU211" s="154" t="s">
        <v>84</v>
      </c>
      <c r="AY211" s="14" t="s">
        <v>157</v>
      </c>
      <c r="BE211" s="155">
        <f t="shared" si="44"/>
        <v>0</v>
      </c>
      <c r="BF211" s="155">
        <f t="shared" si="45"/>
        <v>0</v>
      </c>
      <c r="BG211" s="155">
        <f t="shared" si="46"/>
        <v>0</v>
      </c>
      <c r="BH211" s="155">
        <f t="shared" si="47"/>
        <v>0</v>
      </c>
      <c r="BI211" s="155">
        <f t="shared" si="48"/>
        <v>0</v>
      </c>
      <c r="BJ211" s="14" t="s">
        <v>164</v>
      </c>
      <c r="BK211" s="155">
        <f t="shared" si="49"/>
        <v>0</v>
      </c>
      <c r="BL211" s="14" t="s">
        <v>223</v>
      </c>
      <c r="BM211" s="154" t="s">
        <v>1076</v>
      </c>
    </row>
    <row r="212" spans="1:65" s="2" customFormat="1" ht="21.75" customHeight="1">
      <c r="A212" s="29"/>
      <c r="B212" s="141"/>
      <c r="C212" s="142" t="s">
        <v>510</v>
      </c>
      <c r="D212" s="142" t="s">
        <v>159</v>
      </c>
      <c r="E212" s="143" t="s">
        <v>2889</v>
      </c>
      <c r="F212" s="144" t="s">
        <v>2890</v>
      </c>
      <c r="G212" s="145" t="s">
        <v>289</v>
      </c>
      <c r="H212" s="146">
        <v>1</v>
      </c>
      <c r="I212" s="147"/>
      <c r="J212" s="148">
        <f t="shared" si="40"/>
        <v>0</v>
      </c>
      <c r="K212" s="149"/>
      <c r="L212" s="30"/>
      <c r="M212" s="150" t="s">
        <v>1</v>
      </c>
      <c r="N212" s="151" t="s">
        <v>42</v>
      </c>
      <c r="O212" s="55"/>
      <c r="P212" s="152">
        <f t="shared" si="41"/>
        <v>0</v>
      </c>
      <c r="Q212" s="152">
        <v>0</v>
      </c>
      <c r="R212" s="152">
        <f t="shared" si="42"/>
        <v>0</v>
      </c>
      <c r="S212" s="152">
        <v>0</v>
      </c>
      <c r="T212" s="153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223</v>
      </c>
      <c r="AT212" s="154" t="s">
        <v>159</v>
      </c>
      <c r="AU212" s="154" t="s">
        <v>84</v>
      </c>
      <c r="AY212" s="14" t="s">
        <v>157</v>
      </c>
      <c r="BE212" s="155">
        <f t="shared" si="44"/>
        <v>0</v>
      </c>
      <c r="BF212" s="155">
        <f t="shared" si="45"/>
        <v>0</v>
      </c>
      <c r="BG212" s="155">
        <f t="shared" si="46"/>
        <v>0</v>
      </c>
      <c r="BH212" s="155">
        <f t="shared" si="47"/>
        <v>0</v>
      </c>
      <c r="BI212" s="155">
        <f t="shared" si="48"/>
        <v>0</v>
      </c>
      <c r="BJ212" s="14" t="s">
        <v>164</v>
      </c>
      <c r="BK212" s="155">
        <f t="shared" si="49"/>
        <v>0</v>
      </c>
      <c r="BL212" s="14" t="s">
        <v>223</v>
      </c>
      <c r="BM212" s="154" t="s">
        <v>1084</v>
      </c>
    </row>
    <row r="213" spans="1:65" s="2" customFormat="1" ht="21.75" customHeight="1">
      <c r="A213" s="29"/>
      <c r="B213" s="141"/>
      <c r="C213" s="142" t="s">
        <v>514</v>
      </c>
      <c r="D213" s="142" t="s">
        <v>159</v>
      </c>
      <c r="E213" s="143" t="s">
        <v>2891</v>
      </c>
      <c r="F213" s="144" t="s">
        <v>2892</v>
      </c>
      <c r="G213" s="145" t="s">
        <v>289</v>
      </c>
      <c r="H213" s="146">
        <v>1</v>
      </c>
      <c r="I213" s="147"/>
      <c r="J213" s="148">
        <f t="shared" si="40"/>
        <v>0</v>
      </c>
      <c r="K213" s="149"/>
      <c r="L213" s="30"/>
      <c r="M213" s="150" t="s">
        <v>1</v>
      </c>
      <c r="N213" s="151" t="s">
        <v>42</v>
      </c>
      <c r="O213" s="55"/>
      <c r="P213" s="152">
        <f t="shared" si="41"/>
        <v>0</v>
      </c>
      <c r="Q213" s="152">
        <v>0</v>
      </c>
      <c r="R213" s="152">
        <f t="shared" si="42"/>
        <v>0</v>
      </c>
      <c r="S213" s="152">
        <v>0</v>
      </c>
      <c r="T213" s="153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223</v>
      </c>
      <c r="AT213" s="154" t="s">
        <v>159</v>
      </c>
      <c r="AU213" s="154" t="s">
        <v>84</v>
      </c>
      <c r="AY213" s="14" t="s">
        <v>157</v>
      </c>
      <c r="BE213" s="155">
        <f t="shared" si="44"/>
        <v>0</v>
      </c>
      <c r="BF213" s="155">
        <f t="shared" si="45"/>
        <v>0</v>
      </c>
      <c r="BG213" s="155">
        <f t="shared" si="46"/>
        <v>0</v>
      </c>
      <c r="BH213" s="155">
        <f t="shared" si="47"/>
        <v>0</v>
      </c>
      <c r="BI213" s="155">
        <f t="shared" si="48"/>
        <v>0</v>
      </c>
      <c r="BJ213" s="14" t="s">
        <v>164</v>
      </c>
      <c r="BK213" s="155">
        <f t="shared" si="49"/>
        <v>0</v>
      </c>
      <c r="BL213" s="14" t="s">
        <v>223</v>
      </c>
      <c r="BM213" s="154" t="s">
        <v>1094</v>
      </c>
    </row>
    <row r="214" spans="1:65" s="2" customFormat="1" ht="21.75" customHeight="1">
      <c r="A214" s="29"/>
      <c r="B214" s="141"/>
      <c r="C214" s="142" t="s">
        <v>775</v>
      </c>
      <c r="D214" s="142" t="s">
        <v>159</v>
      </c>
      <c r="E214" s="143" t="s">
        <v>2893</v>
      </c>
      <c r="F214" s="144" t="s">
        <v>2894</v>
      </c>
      <c r="G214" s="145" t="s">
        <v>289</v>
      </c>
      <c r="H214" s="146">
        <v>1</v>
      </c>
      <c r="I214" s="147"/>
      <c r="J214" s="148">
        <f t="shared" si="40"/>
        <v>0</v>
      </c>
      <c r="K214" s="149"/>
      <c r="L214" s="30"/>
      <c r="M214" s="150" t="s">
        <v>1</v>
      </c>
      <c r="N214" s="151" t="s">
        <v>42</v>
      </c>
      <c r="O214" s="55"/>
      <c r="P214" s="152">
        <f t="shared" si="41"/>
        <v>0</v>
      </c>
      <c r="Q214" s="152">
        <v>0</v>
      </c>
      <c r="R214" s="152">
        <f t="shared" si="42"/>
        <v>0</v>
      </c>
      <c r="S214" s="152">
        <v>0</v>
      </c>
      <c r="T214" s="153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223</v>
      </c>
      <c r="AT214" s="154" t="s">
        <v>159</v>
      </c>
      <c r="AU214" s="154" t="s">
        <v>84</v>
      </c>
      <c r="AY214" s="14" t="s">
        <v>157</v>
      </c>
      <c r="BE214" s="155">
        <f t="shared" si="44"/>
        <v>0</v>
      </c>
      <c r="BF214" s="155">
        <f t="shared" si="45"/>
        <v>0</v>
      </c>
      <c r="BG214" s="155">
        <f t="shared" si="46"/>
        <v>0</v>
      </c>
      <c r="BH214" s="155">
        <f t="shared" si="47"/>
        <v>0</v>
      </c>
      <c r="BI214" s="155">
        <f t="shared" si="48"/>
        <v>0</v>
      </c>
      <c r="BJ214" s="14" t="s">
        <v>164</v>
      </c>
      <c r="BK214" s="155">
        <f t="shared" si="49"/>
        <v>0</v>
      </c>
      <c r="BL214" s="14" t="s">
        <v>223</v>
      </c>
      <c r="BM214" s="154" t="s">
        <v>1102</v>
      </c>
    </row>
    <row r="215" spans="1:65" s="2" customFormat="1" ht="21.75" customHeight="1">
      <c r="A215" s="29"/>
      <c r="B215" s="141"/>
      <c r="C215" s="142" t="s">
        <v>779</v>
      </c>
      <c r="D215" s="142" t="s">
        <v>159</v>
      </c>
      <c r="E215" s="143" t="s">
        <v>2895</v>
      </c>
      <c r="F215" s="144" t="s">
        <v>2896</v>
      </c>
      <c r="G215" s="145" t="s">
        <v>289</v>
      </c>
      <c r="H215" s="146">
        <v>1</v>
      </c>
      <c r="I215" s="147"/>
      <c r="J215" s="148">
        <f t="shared" si="40"/>
        <v>0</v>
      </c>
      <c r="K215" s="149"/>
      <c r="L215" s="30"/>
      <c r="M215" s="150" t="s">
        <v>1</v>
      </c>
      <c r="N215" s="151" t="s">
        <v>42</v>
      </c>
      <c r="O215" s="55"/>
      <c r="P215" s="152">
        <f t="shared" si="41"/>
        <v>0</v>
      </c>
      <c r="Q215" s="152">
        <v>0</v>
      </c>
      <c r="R215" s="152">
        <f t="shared" si="42"/>
        <v>0</v>
      </c>
      <c r="S215" s="152">
        <v>0</v>
      </c>
      <c r="T215" s="153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223</v>
      </c>
      <c r="AT215" s="154" t="s">
        <v>159</v>
      </c>
      <c r="AU215" s="154" t="s">
        <v>84</v>
      </c>
      <c r="AY215" s="14" t="s">
        <v>157</v>
      </c>
      <c r="BE215" s="155">
        <f t="shared" si="44"/>
        <v>0</v>
      </c>
      <c r="BF215" s="155">
        <f t="shared" si="45"/>
        <v>0</v>
      </c>
      <c r="BG215" s="155">
        <f t="shared" si="46"/>
        <v>0</v>
      </c>
      <c r="BH215" s="155">
        <f t="shared" si="47"/>
        <v>0</v>
      </c>
      <c r="BI215" s="155">
        <f t="shared" si="48"/>
        <v>0</v>
      </c>
      <c r="BJ215" s="14" t="s">
        <v>164</v>
      </c>
      <c r="BK215" s="155">
        <f t="shared" si="49"/>
        <v>0</v>
      </c>
      <c r="BL215" s="14" t="s">
        <v>223</v>
      </c>
      <c r="BM215" s="154" t="s">
        <v>1110</v>
      </c>
    </row>
    <row r="216" spans="1:65" s="2" customFormat="1" ht="21.75" customHeight="1">
      <c r="A216" s="29"/>
      <c r="B216" s="141"/>
      <c r="C216" s="142" t="s">
        <v>783</v>
      </c>
      <c r="D216" s="142" t="s">
        <v>159</v>
      </c>
      <c r="E216" s="143" t="s">
        <v>2897</v>
      </c>
      <c r="F216" s="144" t="s">
        <v>2898</v>
      </c>
      <c r="G216" s="145" t="s">
        <v>289</v>
      </c>
      <c r="H216" s="146">
        <v>2</v>
      </c>
      <c r="I216" s="147"/>
      <c r="J216" s="148">
        <f t="shared" si="40"/>
        <v>0</v>
      </c>
      <c r="K216" s="149"/>
      <c r="L216" s="30"/>
      <c r="M216" s="150" t="s">
        <v>1</v>
      </c>
      <c r="N216" s="151" t="s">
        <v>42</v>
      </c>
      <c r="O216" s="55"/>
      <c r="P216" s="152">
        <f t="shared" si="41"/>
        <v>0</v>
      </c>
      <c r="Q216" s="152">
        <v>0</v>
      </c>
      <c r="R216" s="152">
        <f t="shared" si="42"/>
        <v>0</v>
      </c>
      <c r="S216" s="152">
        <v>0</v>
      </c>
      <c r="T216" s="153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223</v>
      </c>
      <c r="AT216" s="154" t="s">
        <v>159</v>
      </c>
      <c r="AU216" s="154" t="s">
        <v>84</v>
      </c>
      <c r="AY216" s="14" t="s">
        <v>157</v>
      </c>
      <c r="BE216" s="155">
        <f t="shared" si="44"/>
        <v>0</v>
      </c>
      <c r="BF216" s="155">
        <f t="shared" si="45"/>
        <v>0</v>
      </c>
      <c r="BG216" s="155">
        <f t="shared" si="46"/>
        <v>0</v>
      </c>
      <c r="BH216" s="155">
        <f t="shared" si="47"/>
        <v>0</v>
      </c>
      <c r="BI216" s="155">
        <f t="shared" si="48"/>
        <v>0</v>
      </c>
      <c r="BJ216" s="14" t="s">
        <v>164</v>
      </c>
      <c r="BK216" s="155">
        <f t="shared" si="49"/>
        <v>0</v>
      </c>
      <c r="BL216" s="14" t="s">
        <v>223</v>
      </c>
      <c r="BM216" s="154" t="s">
        <v>1118</v>
      </c>
    </row>
    <row r="217" spans="1:65" s="2" customFormat="1" ht="21.75" customHeight="1">
      <c r="A217" s="29"/>
      <c r="B217" s="141"/>
      <c r="C217" s="142" t="s">
        <v>785</v>
      </c>
      <c r="D217" s="142" t="s">
        <v>159</v>
      </c>
      <c r="E217" s="143" t="s">
        <v>2899</v>
      </c>
      <c r="F217" s="144" t="s">
        <v>2900</v>
      </c>
      <c r="G217" s="145" t="s">
        <v>289</v>
      </c>
      <c r="H217" s="146">
        <v>1</v>
      </c>
      <c r="I217" s="147"/>
      <c r="J217" s="148">
        <f t="shared" si="40"/>
        <v>0</v>
      </c>
      <c r="K217" s="149"/>
      <c r="L217" s="30"/>
      <c r="M217" s="150" t="s">
        <v>1</v>
      </c>
      <c r="N217" s="151" t="s">
        <v>42</v>
      </c>
      <c r="O217" s="55"/>
      <c r="P217" s="152">
        <f t="shared" si="41"/>
        <v>0</v>
      </c>
      <c r="Q217" s="152">
        <v>0</v>
      </c>
      <c r="R217" s="152">
        <f t="shared" si="42"/>
        <v>0</v>
      </c>
      <c r="S217" s="152">
        <v>0</v>
      </c>
      <c r="T217" s="153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223</v>
      </c>
      <c r="AT217" s="154" t="s">
        <v>159</v>
      </c>
      <c r="AU217" s="154" t="s">
        <v>84</v>
      </c>
      <c r="AY217" s="14" t="s">
        <v>157</v>
      </c>
      <c r="BE217" s="155">
        <f t="shared" si="44"/>
        <v>0</v>
      </c>
      <c r="BF217" s="155">
        <f t="shared" si="45"/>
        <v>0</v>
      </c>
      <c r="BG217" s="155">
        <f t="shared" si="46"/>
        <v>0</v>
      </c>
      <c r="BH217" s="155">
        <f t="shared" si="47"/>
        <v>0</v>
      </c>
      <c r="BI217" s="155">
        <f t="shared" si="48"/>
        <v>0</v>
      </c>
      <c r="BJ217" s="14" t="s">
        <v>164</v>
      </c>
      <c r="BK217" s="155">
        <f t="shared" si="49"/>
        <v>0</v>
      </c>
      <c r="BL217" s="14" t="s">
        <v>223</v>
      </c>
      <c r="BM217" s="154" t="s">
        <v>1126</v>
      </c>
    </row>
    <row r="218" spans="1:65" s="2" customFormat="1" ht="21.75" customHeight="1">
      <c r="A218" s="29"/>
      <c r="B218" s="141"/>
      <c r="C218" s="142" t="s">
        <v>789</v>
      </c>
      <c r="D218" s="142" t="s">
        <v>159</v>
      </c>
      <c r="E218" s="143" t="s">
        <v>2901</v>
      </c>
      <c r="F218" s="144" t="s">
        <v>2902</v>
      </c>
      <c r="G218" s="145" t="s">
        <v>289</v>
      </c>
      <c r="H218" s="146">
        <v>1</v>
      </c>
      <c r="I218" s="147"/>
      <c r="J218" s="148">
        <f t="shared" si="40"/>
        <v>0</v>
      </c>
      <c r="K218" s="149"/>
      <c r="L218" s="30"/>
      <c r="M218" s="150" t="s">
        <v>1</v>
      </c>
      <c r="N218" s="151" t="s">
        <v>42</v>
      </c>
      <c r="O218" s="55"/>
      <c r="P218" s="152">
        <f t="shared" si="41"/>
        <v>0</v>
      </c>
      <c r="Q218" s="152">
        <v>0</v>
      </c>
      <c r="R218" s="152">
        <f t="shared" si="42"/>
        <v>0</v>
      </c>
      <c r="S218" s="152">
        <v>0</v>
      </c>
      <c r="T218" s="153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4" t="s">
        <v>223</v>
      </c>
      <c r="AT218" s="154" t="s">
        <v>159</v>
      </c>
      <c r="AU218" s="154" t="s">
        <v>84</v>
      </c>
      <c r="AY218" s="14" t="s">
        <v>157</v>
      </c>
      <c r="BE218" s="155">
        <f t="shared" si="44"/>
        <v>0</v>
      </c>
      <c r="BF218" s="155">
        <f t="shared" si="45"/>
        <v>0</v>
      </c>
      <c r="BG218" s="155">
        <f t="shared" si="46"/>
        <v>0</v>
      </c>
      <c r="BH218" s="155">
        <f t="shared" si="47"/>
        <v>0</v>
      </c>
      <c r="BI218" s="155">
        <f t="shared" si="48"/>
        <v>0</v>
      </c>
      <c r="BJ218" s="14" t="s">
        <v>164</v>
      </c>
      <c r="BK218" s="155">
        <f t="shared" si="49"/>
        <v>0</v>
      </c>
      <c r="BL218" s="14" t="s">
        <v>223</v>
      </c>
      <c r="BM218" s="154" t="s">
        <v>1134</v>
      </c>
    </row>
    <row r="219" spans="1:65" s="2" customFormat="1" ht="21.75" customHeight="1">
      <c r="A219" s="29"/>
      <c r="B219" s="141"/>
      <c r="C219" s="142" t="s">
        <v>794</v>
      </c>
      <c r="D219" s="142" t="s">
        <v>159</v>
      </c>
      <c r="E219" s="143" t="s">
        <v>2903</v>
      </c>
      <c r="F219" s="144" t="s">
        <v>2904</v>
      </c>
      <c r="G219" s="145" t="s">
        <v>289</v>
      </c>
      <c r="H219" s="146">
        <v>1</v>
      </c>
      <c r="I219" s="147"/>
      <c r="J219" s="148">
        <f t="shared" si="40"/>
        <v>0</v>
      </c>
      <c r="K219" s="149"/>
      <c r="L219" s="30"/>
      <c r="M219" s="150" t="s">
        <v>1</v>
      </c>
      <c r="N219" s="151" t="s">
        <v>42</v>
      </c>
      <c r="O219" s="55"/>
      <c r="P219" s="152">
        <f t="shared" si="41"/>
        <v>0</v>
      </c>
      <c r="Q219" s="152">
        <v>0</v>
      </c>
      <c r="R219" s="152">
        <f t="shared" si="42"/>
        <v>0</v>
      </c>
      <c r="S219" s="152">
        <v>0</v>
      </c>
      <c r="T219" s="153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4" t="s">
        <v>223</v>
      </c>
      <c r="AT219" s="154" t="s">
        <v>159</v>
      </c>
      <c r="AU219" s="154" t="s">
        <v>84</v>
      </c>
      <c r="AY219" s="14" t="s">
        <v>157</v>
      </c>
      <c r="BE219" s="155">
        <f t="shared" si="44"/>
        <v>0</v>
      </c>
      <c r="BF219" s="155">
        <f t="shared" si="45"/>
        <v>0</v>
      </c>
      <c r="BG219" s="155">
        <f t="shared" si="46"/>
        <v>0</v>
      </c>
      <c r="BH219" s="155">
        <f t="shared" si="47"/>
        <v>0</v>
      </c>
      <c r="BI219" s="155">
        <f t="shared" si="48"/>
        <v>0</v>
      </c>
      <c r="BJ219" s="14" t="s">
        <v>164</v>
      </c>
      <c r="BK219" s="155">
        <f t="shared" si="49"/>
        <v>0</v>
      </c>
      <c r="BL219" s="14" t="s">
        <v>223</v>
      </c>
      <c r="BM219" s="154" t="s">
        <v>1142</v>
      </c>
    </row>
    <row r="220" spans="1:65" s="2" customFormat="1" ht="21.75" customHeight="1">
      <c r="A220" s="29"/>
      <c r="B220" s="141"/>
      <c r="C220" s="142" t="s">
        <v>798</v>
      </c>
      <c r="D220" s="142" t="s">
        <v>159</v>
      </c>
      <c r="E220" s="143" t="s">
        <v>2905</v>
      </c>
      <c r="F220" s="144" t="s">
        <v>2906</v>
      </c>
      <c r="G220" s="145" t="s">
        <v>289</v>
      </c>
      <c r="H220" s="146">
        <v>2</v>
      </c>
      <c r="I220" s="147"/>
      <c r="J220" s="148">
        <f t="shared" si="40"/>
        <v>0</v>
      </c>
      <c r="K220" s="149"/>
      <c r="L220" s="30"/>
      <c r="M220" s="150" t="s">
        <v>1</v>
      </c>
      <c r="N220" s="151" t="s">
        <v>42</v>
      </c>
      <c r="O220" s="55"/>
      <c r="P220" s="152">
        <f t="shared" si="41"/>
        <v>0</v>
      </c>
      <c r="Q220" s="152">
        <v>0</v>
      </c>
      <c r="R220" s="152">
        <f t="shared" si="42"/>
        <v>0</v>
      </c>
      <c r="S220" s="152">
        <v>0</v>
      </c>
      <c r="T220" s="153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223</v>
      </c>
      <c r="AT220" s="154" t="s">
        <v>159</v>
      </c>
      <c r="AU220" s="154" t="s">
        <v>84</v>
      </c>
      <c r="AY220" s="14" t="s">
        <v>157</v>
      </c>
      <c r="BE220" s="155">
        <f t="shared" si="44"/>
        <v>0</v>
      </c>
      <c r="BF220" s="155">
        <f t="shared" si="45"/>
        <v>0</v>
      </c>
      <c r="BG220" s="155">
        <f t="shared" si="46"/>
        <v>0</v>
      </c>
      <c r="BH220" s="155">
        <f t="shared" si="47"/>
        <v>0</v>
      </c>
      <c r="BI220" s="155">
        <f t="shared" si="48"/>
        <v>0</v>
      </c>
      <c r="BJ220" s="14" t="s">
        <v>164</v>
      </c>
      <c r="BK220" s="155">
        <f t="shared" si="49"/>
        <v>0</v>
      </c>
      <c r="BL220" s="14" t="s">
        <v>223</v>
      </c>
      <c r="BM220" s="154" t="s">
        <v>1150</v>
      </c>
    </row>
    <row r="221" spans="1:65" s="2" customFormat="1" ht="21.75" customHeight="1">
      <c r="A221" s="29"/>
      <c r="B221" s="141"/>
      <c r="C221" s="142" t="s">
        <v>802</v>
      </c>
      <c r="D221" s="142" t="s">
        <v>159</v>
      </c>
      <c r="E221" s="143" t="s">
        <v>2907</v>
      </c>
      <c r="F221" s="144" t="s">
        <v>2908</v>
      </c>
      <c r="G221" s="145" t="s">
        <v>289</v>
      </c>
      <c r="H221" s="146">
        <v>1</v>
      </c>
      <c r="I221" s="147"/>
      <c r="J221" s="148">
        <f t="shared" si="40"/>
        <v>0</v>
      </c>
      <c r="K221" s="149"/>
      <c r="L221" s="30"/>
      <c r="M221" s="150" t="s">
        <v>1</v>
      </c>
      <c r="N221" s="151" t="s">
        <v>42</v>
      </c>
      <c r="O221" s="55"/>
      <c r="P221" s="152">
        <f t="shared" si="41"/>
        <v>0</v>
      </c>
      <c r="Q221" s="152">
        <v>0</v>
      </c>
      <c r="R221" s="152">
        <f t="shared" si="42"/>
        <v>0</v>
      </c>
      <c r="S221" s="152">
        <v>0</v>
      </c>
      <c r="T221" s="153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4" t="s">
        <v>223</v>
      </c>
      <c r="AT221" s="154" t="s">
        <v>159</v>
      </c>
      <c r="AU221" s="154" t="s">
        <v>84</v>
      </c>
      <c r="AY221" s="14" t="s">
        <v>157</v>
      </c>
      <c r="BE221" s="155">
        <f t="shared" si="44"/>
        <v>0</v>
      </c>
      <c r="BF221" s="155">
        <f t="shared" si="45"/>
        <v>0</v>
      </c>
      <c r="BG221" s="155">
        <f t="shared" si="46"/>
        <v>0</v>
      </c>
      <c r="BH221" s="155">
        <f t="shared" si="47"/>
        <v>0</v>
      </c>
      <c r="BI221" s="155">
        <f t="shared" si="48"/>
        <v>0</v>
      </c>
      <c r="BJ221" s="14" t="s">
        <v>164</v>
      </c>
      <c r="BK221" s="155">
        <f t="shared" si="49"/>
        <v>0</v>
      </c>
      <c r="BL221" s="14" t="s">
        <v>223</v>
      </c>
      <c r="BM221" s="154" t="s">
        <v>1158</v>
      </c>
    </row>
    <row r="222" spans="1:65" s="2" customFormat="1" ht="21.75" customHeight="1">
      <c r="A222" s="29"/>
      <c r="B222" s="141"/>
      <c r="C222" s="142" t="s">
        <v>806</v>
      </c>
      <c r="D222" s="142" t="s">
        <v>159</v>
      </c>
      <c r="E222" s="143" t="s">
        <v>2909</v>
      </c>
      <c r="F222" s="144" t="s">
        <v>2910</v>
      </c>
      <c r="G222" s="145" t="s">
        <v>289</v>
      </c>
      <c r="H222" s="146">
        <v>1</v>
      </c>
      <c r="I222" s="147"/>
      <c r="J222" s="148">
        <f t="shared" si="40"/>
        <v>0</v>
      </c>
      <c r="K222" s="149"/>
      <c r="L222" s="30"/>
      <c r="M222" s="150" t="s">
        <v>1</v>
      </c>
      <c r="N222" s="151" t="s">
        <v>42</v>
      </c>
      <c r="O222" s="55"/>
      <c r="P222" s="152">
        <f t="shared" si="41"/>
        <v>0</v>
      </c>
      <c r="Q222" s="152">
        <v>0</v>
      </c>
      <c r="R222" s="152">
        <f t="shared" si="42"/>
        <v>0</v>
      </c>
      <c r="S222" s="152">
        <v>0</v>
      </c>
      <c r="T222" s="153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223</v>
      </c>
      <c r="AT222" s="154" t="s">
        <v>159</v>
      </c>
      <c r="AU222" s="154" t="s">
        <v>84</v>
      </c>
      <c r="AY222" s="14" t="s">
        <v>157</v>
      </c>
      <c r="BE222" s="155">
        <f t="shared" si="44"/>
        <v>0</v>
      </c>
      <c r="BF222" s="155">
        <f t="shared" si="45"/>
        <v>0</v>
      </c>
      <c r="BG222" s="155">
        <f t="shared" si="46"/>
        <v>0</v>
      </c>
      <c r="BH222" s="155">
        <f t="shared" si="47"/>
        <v>0</v>
      </c>
      <c r="BI222" s="155">
        <f t="shared" si="48"/>
        <v>0</v>
      </c>
      <c r="BJ222" s="14" t="s">
        <v>164</v>
      </c>
      <c r="BK222" s="155">
        <f t="shared" si="49"/>
        <v>0</v>
      </c>
      <c r="BL222" s="14" t="s">
        <v>223</v>
      </c>
      <c r="BM222" s="154" t="s">
        <v>1166</v>
      </c>
    </row>
    <row r="223" spans="1:65" s="2" customFormat="1" ht="21.75" customHeight="1">
      <c r="A223" s="29"/>
      <c r="B223" s="141"/>
      <c r="C223" s="142" t="s">
        <v>810</v>
      </c>
      <c r="D223" s="142" t="s">
        <v>159</v>
      </c>
      <c r="E223" s="143" t="s">
        <v>2911</v>
      </c>
      <c r="F223" s="144" t="s">
        <v>2912</v>
      </c>
      <c r="G223" s="145" t="s">
        <v>289</v>
      </c>
      <c r="H223" s="146">
        <v>1</v>
      </c>
      <c r="I223" s="147"/>
      <c r="J223" s="148">
        <f t="shared" si="40"/>
        <v>0</v>
      </c>
      <c r="K223" s="149"/>
      <c r="L223" s="30"/>
      <c r="M223" s="150" t="s">
        <v>1</v>
      </c>
      <c r="N223" s="151" t="s">
        <v>42</v>
      </c>
      <c r="O223" s="55"/>
      <c r="P223" s="152">
        <f t="shared" si="41"/>
        <v>0</v>
      </c>
      <c r="Q223" s="152">
        <v>0</v>
      </c>
      <c r="R223" s="152">
        <f t="shared" si="42"/>
        <v>0</v>
      </c>
      <c r="S223" s="152">
        <v>0</v>
      </c>
      <c r="T223" s="153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223</v>
      </c>
      <c r="AT223" s="154" t="s">
        <v>159</v>
      </c>
      <c r="AU223" s="154" t="s">
        <v>84</v>
      </c>
      <c r="AY223" s="14" t="s">
        <v>157</v>
      </c>
      <c r="BE223" s="155">
        <f t="shared" si="44"/>
        <v>0</v>
      </c>
      <c r="BF223" s="155">
        <f t="shared" si="45"/>
        <v>0</v>
      </c>
      <c r="BG223" s="155">
        <f t="shared" si="46"/>
        <v>0</v>
      </c>
      <c r="BH223" s="155">
        <f t="shared" si="47"/>
        <v>0</v>
      </c>
      <c r="BI223" s="155">
        <f t="shared" si="48"/>
        <v>0</v>
      </c>
      <c r="BJ223" s="14" t="s">
        <v>164</v>
      </c>
      <c r="BK223" s="155">
        <f t="shared" si="49"/>
        <v>0</v>
      </c>
      <c r="BL223" s="14" t="s">
        <v>223</v>
      </c>
      <c r="BM223" s="154" t="s">
        <v>1174</v>
      </c>
    </row>
    <row r="224" spans="1:65" s="2" customFormat="1" ht="21.75" customHeight="1">
      <c r="A224" s="29"/>
      <c r="B224" s="141"/>
      <c r="C224" s="142" t="s">
        <v>814</v>
      </c>
      <c r="D224" s="142" t="s">
        <v>159</v>
      </c>
      <c r="E224" s="143" t="s">
        <v>2913</v>
      </c>
      <c r="F224" s="144" t="s">
        <v>2914</v>
      </c>
      <c r="G224" s="145" t="s">
        <v>289</v>
      </c>
      <c r="H224" s="146">
        <v>2</v>
      </c>
      <c r="I224" s="147"/>
      <c r="J224" s="148">
        <f t="shared" si="40"/>
        <v>0</v>
      </c>
      <c r="K224" s="149"/>
      <c r="L224" s="30"/>
      <c r="M224" s="150" t="s">
        <v>1</v>
      </c>
      <c r="N224" s="151" t="s">
        <v>42</v>
      </c>
      <c r="O224" s="55"/>
      <c r="P224" s="152">
        <f t="shared" si="41"/>
        <v>0</v>
      </c>
      <c r="Q224" s="152">
        <v>0</v>
      </c>
      <c r="R224" s="152">
        <f t="shared" si="42"/>
        <v>0</v>
      </c>
      <c r="S224" s="152">
        <v>0</v>
      </c>
      <c r="T224" s="153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4" t="s">
        <v>223</v>
      </c>
      <c r="AT224" s="154" t="s">
        <v>159</v>
      </c>
      <c r="AU224" s="154" t="s">
        <v>84</v>
      </c>
      <c r="AY224" s="14" t="s">
        <v>157</v>
      </c>
      <c r="BE224" s="155">
        <f t="shared" si="44"/>
        <v>0</v>
      </c>
      <c r="BF224" s="155">
        <f t="shared" si="45"/>
        <v>0</v>
      </c>
      <c r="BG224" s="155">
        <f t="shared" si="46"/>
        <v>0</v>
      </c>
      <c r="BH224" s="155">
        <f t="shared" si="47"/>
        <v>0</v>
      </c>
      <c r="BI224" s="155">
        <f t="shared" si="48"/>
        <v>0</v>
      </c>
      <c r="BJ224" s="14" t="s">
        <v>164</v>
      </c>
      <c r="BK224" s="155">
        <f t="shared" si="49"/>
        <v>0</v>
      </c>
      <c r="BL224" s="14" t="s">
        <v>223</v>
      </c>
      <c r="BM224" s="154" t="s">
        <v>1182</v>
      </c>
    </row>
    <row r="225" spans="1:65" s="2" customFormat="1" ht="21.75" customHeight="1">
      <c r="A225" s="29"/>
      <c r="B225" s="141"/>
      <c r="C225" s="142" t="s">
        <v>818</v>
      </c>
      <c r="D225" s="142" t="s">
        <v>159</v>
      </c>
      <c r="E225" s="143" t="s">
        <v>2915</v>
      </c>
      <c r="F225" s="144" t="s">
        <v>2916</v>
      </c>
      <c r="G225" s="145" t="s">
        <v>289</v>
      </c>
      <c r="H225" s="146">
        <v>2</v>
      </c>
      <c r="I225" s="147"/>
      <c r="J225" s="148">
        <f t="shared" si="40"/>
        <v>0</v>
      </c>
      <c r="K225" s="149"/>
      <c r="L225" s="30"/>
      <c r="M225" s="150" t="s">
        <v>1</v>
      </c>
      <c r="N225" s="151" t="s">
        <v>42</v>
      </c>
      <c r="O225" s="55"/>
      <c r="P225" s="152">
        <f t="shared" si="41"/>
        <v>0</v>
      </c>
      <c r="Q225" s="152">
        <v>0</v>
      </c>
      <c r="R225" s="152">
        <f t="shared" si="42"/>
        <v>0</v>
      </c>
      <c r="S225" s="152">
        <v>0</v>
      </c>
      <c r="T225" s="153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4" t="s">
        <v>223</v>
      </c>
      <c r="AT225" s="154" t="s">
        <v>159</v>
      </c>
      <c r="AU225" s="154" t="s">
        <v>84</v>
      </c>
      <c r="AY225" s="14" t="s">
        <v>157</v>
      </c>
      <c r="BE225" s="155">
        <f t="shared" si="44"/>
        <v>0</v>
      </c>
      <c r="BF225" s="155">
        <f t="shared" si="45"/>
        <v>0</v>
      </c>
      <c r="BG225" s="155">
        <f t="shared" si="46"/>
        <v>0</v>
      </c>
      <c r="BH225" s="155">
        <f t="shared" si="47"/>
        <v>0</v>
      </c>
      <c r="BI225" s="155">
        <f t="shared" si="48"/>
        <v>0</v>
      </c>
      <c r="BJ225" s="14" t="s">
        <v>164</v>
      </c>
      <c r="BK225" s="155">
        <f t="shared" si="49"/>
        <v>0</v>
      </c>
      <c r="BL225" s="14" t="s">
        <v>223</v>
      </c>
      <c r="BM225" s="154" t="s">
        <v>1190</v>
      </c>
    </row>
    <row r="226" spans="1:65" s="2" customFormat="1" ht="21.75" customHeight="1">
      <c r="A226" s="29"/>
      <c r="B226" s="141"/>
      <c r="C226" s="142" t="s">
        <v>822</v>
      </c>
      <c r="D226" s="142" t="s">
        <v>159</v>
      </c>
      <c r="E226" s="143" t="s">
        <v>2917</v>
      </c>
      <c r="F226" s="144" t="s">
        <v>2918</v>
      </c>
      <c r="G226" s="145" t="s">
        <v>289</v>
      </c>
      <c r="H226" s="146">
        <v>1</v>
      </c>
      <c r="I226" s="147"/>
      <c r="J226" s="148">
        <f t="shared" si="40"/>
        <v>0</v>
      </c>
      <c r="K226" s="149"/>
      <c r="L226" s="30"/>
      <c r="M226" s="150" t="s">
        <v>1</v>
      </c>
      <c r="N226" s="151" t="s">
        <v>42</v>
      </c>
      <c r="O226" s="55"/>
      <c r="P226" s="152">
        <f t="shared" si="41"/>
        <v>0</v>
      </c>
      <c r="Q226" s="152">
        <v>0</v>
      </c>
      <c r="R226" s="152">
        <f t="shared" si="42"/>
        <v>0</v>
      </c>
      <c r="S226" s="152">
        <v>0</v>
      </c>
      <c r="T226" s="153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4" t="s">
        <v>223</v>
      </c>
      <c r="AT226" s="154" t="s">
        <v>159</v>
      </c>
      <c r="AU226" s="154" t="s">
        <v>84</v>
      </c>
      <c r="AY226" s="14" t="s">
        <v>157</v>
      </c>
      <c r="BE226" s="155">
        <f t="shared" si="44"/>
        <v>0</v>
      </c>
      <c r="BF226" s="155">
        <f t="shared" si="45"/>
        <v>0</v>
      </c>
      <c r="BG226" s="155">
        <f t="shared" si="46"/>
        <v>0</v>
      </c>
      <c r="BH226" s="155">
        <f t="shared" si="47"/>
        <v>0</v>
      </c>
      <c r="BI226" s="155">
        <f t="shared" si="48"/>
        <v>0</v>
      </c>
      <c r="BJ226" s="14" t="s">
        <v>164</v>
      </c>
      <c r="BK226" s="155">
        <f t="shared" si="49"/>
        <v>0</v>
      </c>
      <c r="BL226" s="14" t="s">
        <v>223</v>
      </c>
      <c r="BM226" s="154" t="s">
        <v>1198</v>
      </c>
    </row>
    <row r="227" spans="1:65" s="2" customFormat="1" ht="21.75" customHeight="1">
      <c r="A227" s="29"/>
      <c r="B227" s="141"/>
      <c r="C227" s="142" t="s">
        <v>826</v>
      </c>
      <c r="D227" s="142" t="s">
        <v>159</v>
      </c>
      <c r="E227" s="143" t="s">
        <v>2919</v>
      </c>
      <c r="F227" s="144" t="s">
        <v>2920</v>
      </c>
      <c r="G227" s="145" t="s">
        <v>289</v>
      </c>
      <c r="H227" s="146">
        <v>1</v>
      </c>
      <c r="I227" s="147"/>
      <c r="J227" s="148">
        <f t="shared" si="40"/>
        <v>0</v>
      </c>
      <c r="K227" s="149"/>
      <c r="L227" s="30"/>
      <c r="M227" s="150" t="s">
        <v>1</v>
      </c>
      <c r="N227" s="151" t="s">
        <v>42</v>
      </c>
      <c r="O227" s="55"/>
      <c r="P227" s="152">
        <f t="shared" si="41"/>
        <v>0</v>
      </c>
      <c r="Q227" s="152">
        <v>0</v>
      </c>
      <c r="R227" s="152">
        <f t="shared" si="42"/>
        <v>0</v>
      </c>
      <c r="S227" s="152">
        <v>0</v>
      </c>
      <c r="T227" s="153">
        <f t="shared" si="4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223</v>
      </c>
      <c r="AT227" s="154" t="s">
        <v>159</v>
      </c>
      <c r="AU227" s="154" t="s">
        <v>84</v>
      </c>
      <c r="AY227" s="14" t="s">
        <v>157</v>
      </c>
      <c r="BE227" s="155">
        <f t="shared" si="44"/>
        <v>0</v>
      </c>
      <c r="BF227" s="155">
        <f t="shared" si="45"/>
        <v>0</v>
      </c>
      <c r="BG227" s="155">
        <f t="shared" si="46"/>
        <v>0</v>
      </c>
      <c r="BH227" s="155">
        <f t="shared" si="47"/>
        <v>0</v>
      </c>
      <c r="BI227" s="155">
        <f t="shared" si="48"/>
        <v>0</v>
      </c>
      <c r="BJ227" s="14" t="s">
        <v>164</v>
      </c>
      <c r="BK227" s="155">
        <f t="shared" si="49"/>
        <v>0</v>
      </c>
      <c r="BL227" s="14" t="s">
        <v>223</v>
      </c>
      <c r="BM227" s="154" t="s">
        <v>1206</v>
      </c>
    </row>
    <row r="228" spans="1:65" s="2" customFormat="1" ht="16.5" customHeight="1">
      <c r="A228" s="29"/>
      <c r="B228" s="141"/>
      <c r="C228" s="142" t="s">
        <v>830</v>
      </c>
      <c r="D228" s="142" t="s">
        <v>159</v>
      </c>
      <c r="E228" s="143" t="s">
        <v>2921</v>
      </c>
      <c r="F228" s="144" t="s">
        <v>2922</v>
      </c>
      <c r="G228" s="145" t="s">
        <v>289</v>
      </c>
      <c r="H228" s="146">
        <v>12</v>
      </c>
      <c r="I228" s="147"/>
      <c r="J228" s="148">
        <f t="shared" si="40"/>
        <v>0</v>
      </c>
      <c r="K228" s="149"/>
      <c r="L228" s="30"/>
      <c r="M228" s="150" t="s">
        <v>1</v>
      </c>
      <c r="N228" s="151" t="s">
        <v>42</v>
      </c>
      <c r="O228" s="55"/>
      <c r="P228" s="152">
        <f t="shared" si="41"/>
        <v>0</v>
      </c>
      <c r="Q228" s="152">
        <v>0</v>
      </c>
      <c r="R228" s="152">
        <f t="shared" si="42"/>
        <v>0</v>
      </c>
      <c r="S228" s="152">
        <v>0</v>
      </c>
      <c r="T228" s="153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4" t="s">
        <v>223</v>
      </c>
      <c r="AT228" s="154" t="s">
        <v>159</v>
      </c>
      <c r="AU228" s="154" t="s">
        <v>84</v>
      </c>
      <c r="AY228" s="14" t="s">
        <v>157</v>
      </c>
      <c r="BE228" s="155">
        <f t="shared" si="44"/>
        <v>0</v>
      </c>
      <c r="BF228" s="155">
        <f t="shared" si="45"/>
        <v>0</v>
      </c>
      <c r="BG228" s="155">
        <f t="shared" si="46"/>
        <v>0</v>
      </c>
      <c r="BH228" s="155">
        <f t="shared" si="47"/>
        <v>0</v>
      </c>
      <c r="BI228" s="155">
        <f t="shared" si="48"/>
        <v>0</v>
      </c>
      <c r="BJ228" s="14" t="s">
        <v>164</v>
      </c>
      <c r="BK228" s="155">
        <f t="shared" si="49"/>
        <v>0</v>
      </c>
      <c r="BL228" s="14" t="s">
        <v>223</v>
      </c>
      <c r="BM228" s="154" t="s">
        <v>1214</v>
      </c>
    </row>
    <row r="229" spans="1:65" s="2" customFormat="1" ht="21.75" customHeight="1">
      <c r="A229" s="29"/>
      <c r="B229" s="141"/>
      <c r="C229" s="142" t="s">
        <v>834</v>
      </c>
      <c r="D229" s="142" t="s">
        <v>159</v>
      </c>
      <c r="E229" s="143" t="s">
        <v>2923</v>
      </c>
      <c r="F229" s="144" t="s">
        <v>2924</v>
      </c>
      <c r="G229" s="145" t="s">
        <v>289</v>
      </c>
      <c r="H229" s="146">
        <v>3</v>
      </c>
      <c r="I229" s="147"/>
      <c r="J229" s="148">
        <f t="shared" si="40"/>
        <v>0</v>
      </c>
      <c r="K229" s="149"/>
      <c r="L229" s="30"/>
      <c r="M229" s="150" t="s">
        <v>1</v>
      </c>
      <c r="N229" s="151" t="s">
        <v>42</v>
      </c>
      <c r="O229" s="55"/>
      <c r="P229" s="152">
        <f t="shared" si="41"/>
        <v>0</v>
      </c>
      <c r="Q229" s="152">
        <v>0</v>
      </c>
      <c r="R229" s="152">
        <f t="shared" si="42"/>
        <v>0</v>
      </c>
      <c r="S229" s="152">
        <v>0</v>
      </c>
      <c r="T229" s="153">
        <f t="shared" si="4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4" t="s">
        <v>223</v>
      </c>
      <c r="AT229" s="154" t="s">
        <v>159</v>
      </c>
      <c r="AU229" s="154" t="s">
        <v>84</v>
      </c>
      <c r="AY229" s="14" t="s">
        <v>157</v>
      </c>
      <c r="BE229" s="155">
        <f t="shared" si="44"/>
        <v>0</v>
      </c>
      <c r="BF229" s="155">
        <f t="shared" si="45"/>
        <v>0</v>
      </c>
      <c r="BG229" s="155">
        <f t="shared" si="46"/>
        <v>0</v>
      </c>
      <c r="BH229" s="155">
        <f t="shared" si="47"/>
        <v>0</v>
      </c>
      <c r="BI229" s="155">
        <f t="shared" si="48"/>
        <v>0</v>
      </c>
      <c r="BJ229" s="14" t="s">
        <v>164</v>
      </c>
      <c r="BK229" s="155">
        <f t="shared" si="49"/>
        <v>0</v>
      </c>
      <c r="BL229" s="14" t="s">
        <v>223</v>
      </c>
      <c r="BM229" s="154" t="s">
        <v>1222</v>
      </c>
    </row>
    <row r="230" spans="1:65" s="2" customFormat="1" ht="21.75" customHeight="1">
      <c r="A230" s="29"/>
      <c r="B230" s="141"/>
      <c r="C230" s="142" t="s">
        <v>838</v>
      </c>
      <c r="D230" s="142" t="s">
        <v>159</v>
      </c>
      <c r="E230" s="143" t="s">
        <v>2925</v>
      </c>
      <c r="F230" s="144" t="s">
        <v>2926</v>
      </c>
      <c r="G230" s="145" t="s">
        <v>289</v>
      </c>
      <c r="H230" s="146">
        <v>4</v>
      </c>
      <c r="I230" s="147"/>
      <c r="J230" s="148">
        <f t="shared" si="40"/>
        <v>0</v>
      </c>
      <c r="K230" s="149"/>
      <c r="L230" s="30"/>
      <c r="M230" s="150" t="s">
        <v>1</v>
      </c>
      <c r="N230" s="151" t="s">
        <v>42</v>
      </c>
      <c r="O230" s="55"/>
      <c r="P230" s="152">
        <f t="shared" si="41"/>
        <v>0</v>
      </c>
      <c r="Q230" s="152">
        <v>0</v>
      </c>
      <c r="R230" s="152">
        <f t="shared" si="42"/>
        <v>0</v>
      </c>
      <c r="S230" s="152">
        <v>0</v>
      </c>
      <c r="T230" s="153">
        <f t="shared" si="4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4" t="s">
        <v>223</v>
      </c>
      <c r="AT230" s="154" t="s">
        <v>159</v>
      </c>
      <c r="AU230" s="154" t="s">
        <v>84</v>
      </c>
      <c r="AY230" s="14" t="s">
        <v>157</v>
      </c>
      <c r="BE230" s="155">
        <f t="shared" si="44"/>
        <v>0</v>
      </c>
      <c r="BF230" s="155">
        <f t="shared" si="45"/>
        <v>0</v>
      </c>
      <c r="BG230" s="155">
        <f t="shared" si="46"/>
        <v>0</v>
      </c>
      <c r="BH230" s="155">
        <f t="shared" si="47"/>
        <v>0</v>
      </c>
      <c r="BI230" s="155">
        <f t="shared" si="48"/>
        <v>0</v>
      </c>
      <c r="BJ230" s="14" t="s">
        <v>164</v>
      </c>
      <c r="BK230" s="155">
        <f t="shared" si="49"/>
        <v>0</v>
      </c>
      <c r="BL230" s="14" t="s">
        <v>223</v>
      </c>
      <c r="BM230" s="154" t="s">
        <v>1230</v>
      </c>
    </row>
    <row r="231" spans="1:65" s="2" customFormat="1" ht="21.75" customHeight="1">
      <c r="A231" s="29"/>
      <c r="B231" s="141"/>
      <c r="C231" s="142" t="s">
        <v>842</v>
      </c>
      <c r="D231" s="142" t="s">
        <v>159</v>
      </c>
      <c r="E231" s="143" t="s">
        <v>2927</v>
      </c>
      <c r="F231" s="144" t="s">
        <v>2928</v>
      </c>
      <c r="G231" s="145" t="s">
        <v>289</v>
      </c>
      <c r="H231" s="146">
        <v>4</v>
      </c>
      <c r="I231" s="147"/>
      <c r="J231" s="148">
        <f t="shared" si="40"/>
        <v>0</v>
      </c>
      <c r="K231" s="149"/>
      <c r="L231" s="30"/>
      <c r="M231" s="150" t="s">
        <v>1</v>
      </c>
      <c r="N231" s="151" t="s">
        <v>42</v>
      </c>
      <c r="O231" s="55"/>
      <c r="P231" s="152">
        <f t="shared" si="41"/>
        <v>0</v>
      </c>
      <c r="Q231" s="152">
        <v>0</v>
      </c>
      <c r="R231" s="152">
        <f t="shared" si="42"/>
        <v>0</v>
      </c>
      <c r="S231" s="152">
        <v>0</v>
      </c>
      <c r="T231" s="153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4" t="s">
        <v>223</v>
      </c>
      <c r="AT231" s="154" t="s">
        <v>159</v>
      </c>
      <c r="AU231" s="154" t="s">
        <v>84</v>
      </c>
      <c r="AY231" s="14" t="s">
        <v>157</v>
      </c>
      <c r="BE231" s="155">
        <f t="shared" si="44"/>
        <v>0</v>
      </c>
      <c r="BF231" s="155">
        <f t="shared" si="45"/>
        <v>0</v>
      </c>
      <c r="BG231" s="155">
        <f t="shared" si="46"/>
        <v>0</v>
      </c>
      <c r="BH231" s="155">
        <f t="shared" si="47"/>
        <v>0</v>
      </c>
      <c r="BI231" s="155">
        <f t="shared" si="48"/>
        <v>0</v>
      </c>
      <c r="BJ231" s="14" t="s">
        <v>164</v>
      </c>
      <c r="BK231" s="155">
        <f t="shared" si="49"/>
        <v>0</v>
      </c>
      <c r="BL231" s="14" t="s">
        <v>223</v>
      </c>
      <c r="BM231" s="154" t="s">
        <v>1238</v>
      </c>
    </row>
    <row r="232" spans="1:65" s="2" customFormat="1" ht="21.75" customHeight="1">
      <c r="A232" s="29"/>
      <c r="B232" s="141"/>
      <c r="C232" s="142" t="s">
        <v>846</v>
      </c>
      <c r="D232" s="142" t="s">
        <v>159</v>
      </c>
      <c r="E232" s="143" t="s">
        <v>2929</v>
      </c>
      <c r="F232" s="144" t="s">
        <v>2930</v>
      </c>
      <c r="G232" s="145" t="s">
        <v>289</v>
      </c>
      <c r="H232" s="146">
        <v>1</v>
      </c>
      <c r="I232" s="147"/>
      <c r="J232" s="148">
        <f t="shared" si="40"/>
        <v>0</v>
      </c>
      <c r="K232" s="149"/>
      <c r="L232" s="30"/>
      <c r="M232" s="150" t="s">
        <v>1</v>
      </c>
      <c r="N232" s="151" t="s">
        <v>42</v>
      </c>
      <c r="O232" s="55"/>
      <c r="P232" s="152">
        <f t="shared" si="41"/>
        <v>0</v>
      </c>
      <c r="Q232" s="152">
        <v>0</v>
      </c>
      <c r="R232" s="152">
        <f t="shared" si="42"/>
        <v>0</v>
      </c>
      <c r="S232" s="152">
        <v>0</v>
      </c>
      <c r="T232" s="153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4" t="s">
        <v>223</v>
      </c>
      <c r="AT232" s="154" t="s">
        <v>159</v>
      </c>
      <c r="AU232" s="154" t="s">
        <v>84</v>
      </c>
      <c r="AY232" s="14" t="s">
        <v>157</v>
      </c>
      <c r="BE232" s="155">
        <f t="shared" si="44"/>
        <v>0</v>
      </c>
      <c r="BF232" s="155">
        <f t="shared" si="45"/>
        <v>0</v>
      </c>
      <c r="BG232" s="155">
        <f t="shared" si="46"/>
        <v>0</v>
      </c>
      <c r="BH232" s="155">
        <f t="shared" si="47"/>
        <v>0</v>
      </c>
      <c r="BI232" s="155">
        <f t="shared" si="48"/>
        <v>0</v>
      </c>
      <c r="BJ232" s="14" t="s">
        <v>164</v>
      </c>
      <c r="BK232" s="155">
        <f t="shared" si="49"/>
        <v>0</v>
      </c>
      <c r="BL232" s="14" t="s">
        <v>223</v>
      </c>
      <c r="BM232" s="154" t="s">
        <v>1244</v>
      </c>
    </row>
    <row r="233" spans="1:65" s="2" customFormat="1" ht="16.5" customHeight="1">
      <c r="A233" s="29"/>
      <c r="B233" s="141"/>
      <c r="C233" s="142" t="s">
        <v>850</v>
      </c>
      <c r="D233" s="142" t="s">
        <v>159</v>
      </c>
      <c r="E233" s="143" t="s">
        <v>2931</v>
      </c>
      <c r="F233" s="144" t="s">
        <v>2932</v>
      </c>
      <c r="G233" s="145" t="s">
        <v>289</v>
      </c>
      <c r="H233" s="146">
        <v>20</v>
      </c>
      <c r="I233" s="147"/>
      <c r="J233" s="148">
        <f t="shared" si="40"/>
        <v>0</v>
      </c>
      <c r="K233" s="149"/>
      <c r="L233" s="30"/>
      <c r="M233" s="150" t="s">
        <v>1</v>
      </c>
      <c r="N233" s="151" t="s">
        <v>42</v>
      </c>
      <c r="O233" s="55"/>
      <c r="P233" s="152">
        <f t="shared" si="41"/>
        <v>0</v>
      </c>
      <c r="Q233" s="152">
        <v>0</v>
      </c>
      <c r="R233" s="152">
        <f t="shared" si="42"/>
        <v>0</v>
      </c>
      <c r="S233" s="152">
        <v>0</v>
      </c>
      <c r="T233" s="153">
        <f t="shared" si="4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4" t="s">
        <v>223</v>
      </c>
      <c r="AT233" s="154" t="s">
        <v>159</v>
      </c>
      <c r="AU233" s="154" t="s">
        <v>84</v>
      </c>
      <c r="AY233" s="14" t="s">
        <v>157</v>
      </c>
      <c r="BE233" s="155">
        <f t="shared" si="44"/>
        <v>0</v>
      </c>
      <c r="BF233" s="155">
        <f t="shared" si="45"/>
        <v>0</v>
      </c>
      <c r="BG233" s="155">
        <f t="shared" si="46"/>
        <v>0</v>
      </c>
      <c r="BH233" s="155">
        <f t="shared" si="47"/>
        <v>0</v>
      </c>
      <c r="BI233" s="155">
        <f t="shared" si="48"/>
        <v>0</v>
      </c>
      <c r="BJ233" s="14" t="s">
        <v>164</v>
      </c>
      <c r="BK233" s="155">
        <f t="shared" si="49"/>
        <v>0</v>
      </c>
      <c r="BL233" s="14" t="s">
        <v>223</v>
      </c>
      <c r="BM233" s="154" t="s">
        <v>1252</v>
      </c>
    </row>
    <row r="234" spans="1:65" s="2" customFormat="1" ht="16.5" customHeight="1">
      <c r="A234" s="29"/>
      <c r="B234" s="141"/>
      <c r="C234" s="142" t="s">
        <v>854</v>
      </c>
      <c r="D234" s="142" t="s">
        <v>159</v>
      </c>
      <c r="E234" s="143" t="s">
        <v>2933</v>
      </c>
      <c r="F234" s="144" t="s">
        <v>2934</v>
      </c>
      <c r="G234" s="145" t="s">
        <v>289</v>
      </c>
      <c r="H234" s="146">
        <v>14</v>
      </c>
      <c r="I234" s="147"/>
      <c r="J234" s="148">
        <f t="shared" si="40"/>
        <v>0</v>
      </c>
      <c r="K234" s="149"/>
      <c r="L234" s="30"/>
      <c r="M234" s="150" t="s">
        <v>1</v>
      </c>
      <c r="N234" s="151" t="s">
        <v>42</v>
      </c>
      <c r="O234" s="55"/>
      <c r="P234" s="152">
        <f t="shared" si="41"/>
        <v>0</v>
      </c>
      <c r="Q234" s="152">
        <v>0</v>
      </c>
      <c r="R234" s="152">
        <f t="shared" si="42"/>
        <v>0</v>
      </c>
      <c r="S234" s="152">
        <v>0</v>
      </c>
      <c r="T234" s="153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4" t="s">
        <v>223</v>
      </c>
      <c r="AT234" s="154" t="s">
        <v>159</v>
      </c>
      <c r="AU234" s="154" t="s">
        <v>84</v>
      </c>
      <c r="AY234" s="14" t="s">
        <v>157</v>
      </c>
      <c r="BE234" s="155">
        <f t="shared" si="44"/>
        <v>0</v>
      </c>
      <c r="BF234" s="155">
        <f t="shared" si="45"/>
        <v>0</v>
      </c>
      <c r="BG234" s="155">
        <f t="shared" si="46"/>
        <v>0</v>
      </c>
      <c r="BH234" s="155">
        <f t="shared" si="47"/>
        <v>0</v>
      </c>
      <c r="BI234" s="155">
        <f t="shared" si="48"/>
        <v>0</v>
      </c>
      <c r="BJ234" s="14" t="s">
        <v>164</v>
      </c>
      <c r="BK234" s="155">
        <f t="shared" si="49"/>
        <v>0</v>
      </c>
      <c r="BL234" s="14" t="s">
        <v>223</v>
      </c>
      <c r="BM234" s="154" t="s">
        <v>1260</v>
      </c>
    </row>
    <row r="235" spans="1:65" s="2" customFormat="1" ht="16.5" customHeight="1">
      <c r="A235" s="29"/>
      <c r="B235" s="141"/>
      <c r="C235" s="142" t="s">
        <v>858</v>
      </c>
      <c r="D235" s="142" t="s">
        <v>159</v>
      </c>
      <c r="E235" s="143" t="s">
        <v>2935</v>
      </c>
      <c r="F235" s="144" t="s">
        <v>2936</v>
      </c>
      <c r="G235" s="145" t="s">
        <v>2722</v>
      </c>
      <c r="H235" s="146">
        <v>3</v>
      </c>
      <c r="I235" s="147"/>
      <c r="J235" s="148">
        <f t="shared" si="40"/>
        <v>0</v>
      </c>
      <c r="K235" s="149"/>
      <c r="L235" s="30"/>
      <c r="M235" s="150" t="s">
        <v>1</v>
      </c>
      <c r="N235" s="151" t="s">
        <v>42</v>
      </c>
      <c r="O235" s="55"/>
      <c r="P235" s="152">
        <f t="shared" si="41"/>
        <v>0</v>
      </c>
      <c r="Q235" s="152">
        <v>0</v>
      </c>
      <c r="R235" s="152">
        <f t="shared" si="42"/>
        <v>0</v>
      </c>
      <c r="S235" s="152">
        <v>0</v>
      </c>
      <c r="T235" s="153">
        <f t="shared" si="4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4" t="s">
        <v>223</v>
      </c>
      <c r="AT235" s="154" t="s">
        <v>159</v>
      </c>
      <c r="AU235" s="154" t="s">
        <v>84</v>
      </c>
      <c r="AY235" s="14" t="s">
        <v>157</v>
      </c>
      <c r="BE235" s="155">
        <f t="shared" si="44"/>
        <v>0</v>
      </c>
      <c r="BF235" s="155">
        <f t="shared" si="45"/>
        <v>0</v>
      </c>
      <c r="BG235" s="155">
        <f t="shared" si="46"/>
        <v>0</v>
      </c>
      <c r="BH235" s="155">
        <f t="shared" si="47"/>
        <v>0</v>
      </c>
      <c r="BI235" s="155">
        <f t="shared" si="48"/>
        <v>0</v>
      </c>
      <c r="BJ235" s="14" t="s">
        <v>164</v>
      </c>
      <c r="BK235" s="155">
        <f t="shared" si="49"/>
        <v>0</v>
      </c>
      <c r="BL235" s="14" t="s">
        <v>223</v>
      </c>
      <c r="BM235" s="154" t="s">
        <v>1268</v>
      </c>
    </row>
    <row r="236" spans="1:65" s="2" customFormat="1" ht="16.5" customHeight="1">
      <c r="A236" s="29"/>
      <c r="B236" s="141"/>
      <c r="C236" s="142" t="s">
        <v>862</v>
      </c>
      <c r="D236" s="142" t="s">
        <v>159</v>
      </c>
      <c r="E236" s="143" t="s">
        <v>2937</v>
      </c>
      <c r="F236" s="144" t="s">
        <v>2938</v>
      </c>
      <c r="G236" s="145" t="s">
        <v>174</v>
      </c>
      <c r="H236" s="146">
        <v>1.3</v>
      </c>
      <c r="I236" s="147"/>
      <c r="J236" s="148">
        <f t="shared" si="40"/>
        <v>0</v>
      </c>
      <c r="K236" s="149"/>
      <c r="L236" s="30"/>
      <c r="M236" s="150" t="s">
        <v>1</v>
      </c>
      <c r="N236" s="151" t="s">
        <v>42</v>
      </c>
      <c r="O236" s="55"/>
      <c r="P236" s="152">
        <f t="shared" si="41"/>
        <v>0</v>
      </c>
      <c r="Q236" s="152">
        <v>0</v>
      </c>
      <c r="R236" s="152">
        <f t="shared" si="42"/>
        <v>0</v>
      </c>
      <c r="S236" s="152">
        <v>0</v>
      </c>
      <c r="T236" s="153">
        <f t="shared" si="4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4" t="s">
        <v>223</v>
      </c>
      <c r="AT236" s="154" t="s">
        <v>159</v>
      </c>
      <c r="AU236" s="154" t="s">
        <v>84</v>
      </c>
      <c r="AY236" s="14" t="s">
        <v>157</v>
      </c>
      <c r="BE236" s="155">
        <f t="shared" si="44"/>
        <v>0</v>
      </c>
      <c r="BF236" s="155">
        <f t="shared" si="45"/>
        <v>0</v>
      </c>
      <c r="BG236" s="155">
        <f t="shared" si="46"/>
        <v>0</v>
      </c>
      <c r="BH236" s="155">
        <f t="shared" si="47"/>
        <v>0</v>
      </c>
      <c r="BI236" s="155">
        <f t="shared" si="48"/>
        <v>0</v>
      </c>
      <c r="BJ236" s="14" t="s">
        <v>164</v>
      </c>
      <c r="BK236" s="155">
        <f t="shared" si="49"/>
        <v>0</v>
      </c>
      <c r="BL236" s="14" t="s">
        <v>223</v>
      </c>
      <c r="BM236" s="154" t="s">
        <v>1276</v>
      </c>
    </row>
    <row r="237" spans="2:63" s="12" customFormat="1" ht="25.9" customHeight="1">
      <c r="B237" s="128"/>
      <c r="D237" s="129" t="s">
        <v>75</v>
      </c>
      <c r="E237" s="130" t="s">
        <v>2939</v>
      </c>
      <c r="F237" s="130" t="s">
        <v>2940</v>
      </c>
      <c r="I237" s="131"/>
      <c r="J237" s="132">
        <f>BK237</f>
        <v>0</v>
      </c>
      <c r="L237" s="128"/>
      <c r="M237" s="133"/>
      <c r="N237" s="134"/>
      <c r="O237" s="134"/>
      <c r="P237" s="135">
        <f>P238</f>
        <v>0</v>
      </c>
      <c r="Q237" s="134"/>
      <c r="R237" s="135">
        <f>R238</f>
        <v>0</v>
      </c>
      <c r="S237" s="134"/>
      <c r="T237" s="136">
        <f>T238</f>
        <v>0</v>
      </c>
      <c r="AR237" s="129" t="s">
        <v>84</v>
      </c>
      <c r="AT237" s="137" t="s">
        <v>75</v>
      </c>
      <c r="AU237" s="137" t="s">
        <v>76</v>
      </c>
      <c r="AY237" s="129" t="s">
        <v>157</v>
      </c>
      <c r="BK237" s="138">
        <f>BK238</f>
        <v>0</v>
      </c>
    </row>
    <row r="238" spans="1:65" s="2" customFormat="1" ht="16.5" customHeight="1">
      <c r="A238" s="29"/>
      <c r="B238" s="141"/>
      <c r="C238" s="142" t="s">
        <v>866</v>
      </c>
      <c r="D238" s="142" t="s">
        <v>159</v>
      </c>
      <c r="E238" s="143" t="s">
        <v>2941</v>
      </c>
      <c r="F238" s="144" t="s">
        <v>2942</v>
      </c>
      <c r="G238" s="145" t="s">
        <v>2722</v>
      </c>
      <c r="H238" s="146">
        <v>1</v>
      </c>
      <c r="I238" s="147"/>
      <c r="J238" s="148">
        <f>ROUND(I238*H238,2)</f>
        <v>0</v>
      </c>
      <c r="K238" s="149"/>
      <c r="L238" s="30"/>
      <c r="M238" s="150" t="s">
        <v>1</v>
      </c>
      <c r="N238" s="151" t="s">
        <v>42</v>
      </c>
      <c r="O238" s="55"/>
      <c r="P238" s="152">
        <f>O238*H238</f>
        <v>0</v>
      </c>
      <c r="Q238" s="152">
        <v>0</v>
      </c>
      <c r="R238" s="152">
        <f>Q238*H238</f>
        <v>0</v>
      </c>
      <c r="S238" s="152">
        <v>0</v>
      </c>
      <c r="T238" s="153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4" t="s">
        <v>163</v>
      </c>
      <c r="AT238" s="154" t="s">
        <v>159</v>
      </c>
      <c r="AU238" s="154" t="s">
        <v>84</v>
      </c>
      <c r="AY238" s="14" t="s">
        <v>157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4" t="s">
        <v>164</v>
      </c>
      <c r="BK238" s="155">
        <f>ROUND(I238*H238,2)</f>
        <v>0</v>
      </c>
      <c r="BL238" s="14" t="s">
        <v>163</v>
      </c>
      <c r="BM238" s="154" t="s">
        <v>1284</v>
      </c>
    </row>
    <row r="239" spans="2:63" s="12" customFormat="1" ht="25.9" customHeight="1">
      <c r="B239" s="128"/>
      <c r="D239" s="129" t="s">
        <v>75</v>
      </c>
      <c r="E239" s="130" t="s">
        <v>2943</v>
      </c>
      <c r="F239" s="130" t="s">
        <v>2944</v>
      </c>
      <c r="I239" s="131"/>
      <c r="J239" s="132">
        <f>BK239</f>
        <v>0</v>
      </c>
      <c r="L239" s="128"/>
      <c r="M239" s="133"/>
      <c r="N239" s="134"/>
      <c r="O239" s="134"/>
      <c r="P239" s="135">
        <f>SUM(P240:P242)</f>
        <v>0</v>
      </c>
      <c r="Q239" s="134"/>
      <c r="R239" s="135">
        <f>SUM(R240:R242)</f>
        <v>0</v>
      </c>
      <c r="S239" s="134"/>
      <c r="T239" s="136">
        <f>SUM(T240:T242)</f>
        <v>0</v>
      </c>
      <c r="AR239" s="129" t="s">
        <v>84</v>
      </c>
      <c r="AT239" s="137" t="s">
        <v>75</v>
      </c>
      <c r="AU239" s="137" t="s">
        <v>76</v>
      </c>
      <c r="AY239" s="129" t="s">
        <v>157</v>
      </c>
      <c r="BK239" s="138">
        <f>SUM(BK240:BK242)</f>
        <v>0</v>
      </c>
    </row>
    <row r="240" spans="1:65" s="2" customFormat="1" ht="16.5" customHeight="1">
      <c r="A240" s="29"/>
      <c r="B240" s="141"/>
      <c r="C240" s="142" t="s">
        <v>870</v>
      </c>
      <c r="D240" s="142" t="s">
        <v>159</v>
      </c>
      <c r="E240" s="143" t="s">
        <v>2945</v>
      </c>
      <c r="F240" s="144" t="s">
        <v>2946</v>
      </c>
      <c r="G240" s="145" t="s">
        <v>2252</v>
      </c>
      <c r="H240" s="146">
        <v>24</v>
      </c>
      <c r="I240" s="147"/>
      <c r="J240" s="148">
        <f>ROUND(I240*H240,2)</f>
        <v>0</v>
      </c>
      <c r="K240" s="149"/>
      <c r="L240" s="30"/>
      <c r="M240" s="150" t="s">
        <v>1</v>
      </c>
      <c r="N240" s="151" t="s">
        <v>42</v>
      </c>
      <c r="O240" s="55"/>
      <c r="P240" s="152">
        <f>O240*H240</f>
        <v>0</v>
      </c>
      <c r="Q240" s="152">
        <v>0</v>
      </c>
      <c r="R240" s="152">
        <f>Q240*H240</f>
        <v>0</v>
      </c>
      <c r="S240" s="152">
        <v>0</v>
      </c>
      <c r="T240" s="153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4" t="s">
        <v>163</v>
      </c>
      <c r="AT240" s="154" t="s">
        <v>159</v>
      </c>
      <c r="AU240" s="154" t="s">
        <v>84</v>
      </c>
      <c r="AY240" s="14" t="s">
        <v>157</v>
      </c>
      <c r="BE240" s="155">
        <f>IF(N240="základní",J240,0)</f>
        <v>0</v>
      </c>
      <c r="BF240" s="155">
        <f>IF(N240="snížená",J240,0)</f>
        <v>0</v>
      </c>
      <c r="BG240" s="155">
        <f>IF(N240="zákl. přenesená",J240,0)</f>
        <v>0</v>
      </c>
      <c r="BH240" s="155">
        <f>IF(N240="sníž. přenesená",J240,0)</f>
        <v>0</v>
      </c>
      <c r="BI240" s="155">
        <f>IF(N240="nulová",J240,0)</f>
        <v>0</v>
      </c>
      <c r="BJ240" s="14" t="s">
        <v>164</v>
      </c>
      <c r="BK240" s="155">
        <f>ROUND(I240*H240,2)</f>
        <v>0</v>
      </c>
      <c r="BL240" s="14" t="s">
        <v>163</v>
      </c>
      <c r="BM240" s="154" t="s">
        <v>1292</v>
      </c>
    </row>
    <row r="241" spans="1:65" s="2" customFormat="1" ht="16.5" customHeight="1">
      <c r="A241" s="29"/>
      <c r="B241" s="141"/>
      <c r="C241" s="142" t="s">
        <v>874</v>
      </c>
      <c r="D241" s="142" t="s">
        <v>159</v>
      </c>
      <c r="E241" s="143" t="s">
        <v>2947</v>
      </c>
      <c r="F241" s="144" t="s">
        <v>2948</v>
      </c>
      <c r="G241" s="145" t="s">
        <v>2252</v>
      </c>
      <c r="H241" s="146">
        <v>5</v>
      </c>
      <c r="I241" s="147"/>
      <c r="J241" s="148">
        <f>ROUND(I241*H241,2)</f>
        <v>0</v>
      </c>
      <c r="K241" s="149"/>
      <c r="L241" s="30"/>
      <c r="M241" s="150" t="s">
        <v>1</v>
      </c>
      <c r="N241" s="151" t="s">
        <v>42</v>
      </c>
      <c r="O241" s="55"/>
      <c r="P241" s="152">
        <f>O241*H241</f>
        <v>0</v>
      </c>
      <c r="Q241" s="152">
        <v>0</v>
      </c>
      <c r="R241" s="152">
        <f>Q241*H241</f>
        <v>0</v>
      </c>
      <c r="S241" s="152">
        <v>0</v>
      </c>
      <c r="T241" s="153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4" t="s">
        <v>163</v>
      </c>
      <c r="AT241" s="154" t="s">
        <v>159</v>
      </c>
      <c r="AU241" s="154" t="s">
        <v>84</v>
      </c>
      <c r="AY241" s="14" t="s">
        <v>157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4" t="s">
        <v>164</v>
      </c>
      <c r="BK241" s="155">
        <f>ROUND(I241*H241,2)</f>
        <v>0</v>
      </c>
      <c r="BL241" s="14" t="s">
        <v>163</v>
      </c>
      <c r="BM241" s="154" t="s">
        <v>1300</v>
      </c>
    </row>
    <row r="242" spans="1:65" s="2" customFormat="1" ht="16.5" customHeight="1">
      <c r="A242" s="29"/>
      <c r="B242" s="141"/>
      <c r="C242" s="142" t="s">
        <v>878</v>
      </c>
      <c r="D242" s="142" t="s">
        <v>159</v>
      </c>
      <c r="E242" s="143" t="s">
        <v>2949</v>
      </c>
      <c r="F242" s="144" t="s">
        <v>2950</v>
      </c>
      <c r="G242" s="145" t="s">
        <v>2252</v>
      </c>
      <c r="H242" s="146">
        <v>20</v>
      </c>
      <c r="I242" s="147"/>
      <c r="J242" s="148">
        <f>ROUND(I242*H242,2)</f>
        <v>0</v>
      </c>
      <c r="K242" s="149"/>
      <c r="L242" s="30"/>
      <c r="M242" s="167" t="s">
        <v>1</v>
      </c>
      <c r="N242" s="168" t="s">
        <v>42</v>
      </c>
      <c r="O242" s="169"/>
      <c r="P242" s="170">
        <f>O242*H242</f>
        <v>0</v>
      </c>
      <c r="Q242" s="170">
        <v>0</v>
      </c>
      <c r="R242" s="170">
        <f>Q242*H242</f>
        <v>0</v>
      </c>
      <c r="S242" s="170">
        <v>0</v>
      </c>
      <c r="T242" s="171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4" t="s">
        <v>163</v>
      </c>
      <c r="AT242" s="154" t="s">
        <v>159</v>
      </c>
      <c r="AU242" s="154" t="s">
        <v>84</v>
      </c>
      <c r="AY242" s="14" t="s">
        <v>157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4" t="s">
        <v>164</v>
      </c>
      <c r="BK242" s="155">
        <f>ROUND(I242*H242,2)</f>
        <v>0</v>
      </c>
      <c r="BL242" s="14" t="s">
        <v>163</v>
      </c>
      <c r="BM242" s="154" t="s">
        <v>1308</v>
      </c>
    </row>
    <row r="243" spans="1:31" s="2" customFormat="1" ht="6.95" customHeight="1">
      <c r="A243" s="29"/>
      <c r="B243" s="44"/>
      <c r="C243" s="45"/>
      <c r="D243" s="45"/>
      <c r="E243" s="45"/>
      <c r="F243" s="45"/>
      <c r="G243" s="45"/>
      <c r="H243" s="45"/>
      <c r="I243" s="45"/>
      <c r="J243" s="45"/>
      <c r="K243" s="45"/>
      <c r="L243" s="30"/>
      <c r="M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</row>
  </sheetData>
  <autoFilter ref="C124:K242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Ščevík</dc:creator>
  <cp:keywords/>
  <dc:description/>
  <cp:lastModifiedBy>OptiPlex</cp:lastModifiedBy>
  <dcterms:created xsi:type="dcterms:W3CDTF">2021-03-22T09:33:33Z</dcterms:created>
  <dcterms:modified xsi:type="dcterms:W3CDTF">2021-05-12T22:43:49Z</dcterms:modified>
  <cp:category/>
  <cp:version/>
  <cp:contentType/>
  <cp:contentStatus/>
</cp:coreProperties>
</file>