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4\fANTOVA UL REKONSTRUKCE\VŘ\Přípravná dokumentace\"/>
    </mc:Choice>
  </mc:AlternateContent>
  <xr:revisionPtr revIDLastSave="0" documentId="13_ncr:1_{D3D81930-1C66-4FDF-945B-297956CD3B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kapitulace stavby" sheetId="1" r:id="rId1"/>
    <sheet name="1 - Změna oplocení " sheetId="2" r:id="rId2"/>
    <sheet name="2 - Mobiliář" sheetId="3" r:id="rId3"/>
    <sheet name="3 - Sadové úpravy" sheetId="4" r:id="rId4"/>
    <sheet name="4 - Větev A - místní komu..." sheetId="5" r:id="rId5"/>
    <sheet name="5 - Vnitroblok Fantova" sheetId="6" r:id="rId6"/>
    <sheet name="6 - Ochrana stávajících i..." sheetId="7" r:id="rId7"/>
    <sheet name="7 - Veřejné osvětlení" sheetId="8" r:id="rId8"/>
    <sheet name="VRN - Vedlejší a ostatní ..." sheetId="9" r:id="rId9"/>
    <sheet name="Pokyny pro vyplnění" sheetId="10" r:id="rId10"/>
  </sheets>
  <definedNames>
    <definedName name="_xlnm._FilterDatabase" localSheetId="1" hidden="1">'1 - Změna oplocení '!$C$85:$K$154</definedName>
    <definedName name="_xlnm._FilterDatabase" localSheetId="2" hidden="1">'2 - Mobiliář'!$C$83:$K$109</definedName>
    <definedName name="_xlnm._FilterDatabase" localSheetId="3" hidden="1">'3 - Sadové úpravy'!$C$85:$K$165</definedName>
    <definedName name="_xlnm._FilterDatabase" localSheetId="4" hidden="1">'4 - Větev A - místní komu...'!$C$85:$K$141</definedName>
    <definedName name="_xlnm._FilterDatabase" localSheetId="5" hidden="1">'5 - Vnitroblok Fantova'!$C$84:$K$128</definedName>
    <definedName name="_xlnm._FilterDatabase" localSheetId="6" hidden="1">'6 - Ochrana stávajících i...'!$C$82:$K$100</definedName>
    <definedName name="_xlnm._FilterDatabase" localSheetId="7" hidden="1">'7 - Veřejné osvětlení'!$C$82:$K$114</definedName>
    <definedName name="_xlnm._FilterDatabase" localSheetId="8" hidden="1">'VRN - Vedlejší a ostatní ...'!$C$80:$K$94</definedName>
    <definedName name="_xlnm.Print_Titles" localSheetId="1">'1 - Změna oplocení '!$85:$85</definedName>
    <definedName name="_xlnm.Print_Titles" localSheetId="2">'2 - Mobiliář'!$83:$83</definedName>
    <definedName name="_xlnm.Print_Titles" localSheetId="3">'3 - Sadové úpravy'!$85:$85</definedName>
    <definedName name="_xlnm.Print_Titles" localSheetId="4">'4 - Větev A - místní komu...'!$85:$85</definedName>
    <definedName name="_xlnm.Print_Titles" localSheetId="5">'5 - Vnitroblok Fantova'!$84:$84</definedName>
    <definedName name="_xlnm.Print_Titles" localSheetId="6">'6 - Ochrana stávajících i...'!$82:$82</definedName>
    <definedName name="_xlnm.Print_Titles" localSheetId="7">'7 - Veřejné osvětlení'!$82:$82</definedName>
    <definedName name="_xlnm.Print_Titles" localSheetId="0">'Rekapitulace stavby'!$52:$52</definedName>
    <definedName name="_xlnm.Print_Titles" localSheetId="8">'VRN - Vedlejší a ostatní ...'!$80:$80</definedName>
    <definedName name="_xlnm.Print_Area" localSheetId="1">'1 - Změna oplocení '!$C$4:$J$39,'1 - Změna oplocení '!$C$45:$J$67,'1 - Změna oplocení '!$C$73:$K$154</definedName>
    <definedName name="_xlnm.Print_Area" localSheetId="2">'2 - Mobiliář'!$C$4:$J$39,'2 - Mobiliář'!$C$45:$J$65,'2 - Mobiliář'!$C$71:$K$109</definedName>
    <definedName name="_xlnm.Print_Area" localSheetId="3">'3 - Sadové úpravy'!$C$4:$J$39,'3 - Sadové úpravy'!$C$45:$J$67,'3 - Sadové úpravy'!$C$73:$K$165</definedName>
    <definedName name="_xlnm.Print_Area" localSheetId="4">'4 - Větev A - místní komu...'!$C$4:$J$39,'4 - Větev A - místní komu...'!$C$45:$J$67,'4 - Větev A - místní komu...'!$C$73:$K$141</definedName>
    <definedName name="_xlnm.Print_Area" localSheetId="5">'5 - Vnitroblok Fantova'!$C$4:$J$39,'5 - Vnitroblok Fantova'!$C$45:$J$66,'5 - Vnitroblok Fantova'!$C$72:$K$128</definedName>
    <definedName name="_xlnm.Print_Area" localSheetId="6">'6 - Ochrana stávajících i...'!$C$4:$J$39,'6 - Ochrana stávajících i...'!$C$45:$J$64,'6 - Ochrana stávajících i...'!$C$70:$K$100</definedName>
    <definedName name="_xlnm.Print_Area" localSheetId="7">'7 - Veřejné osvětlení'!$C$4:$J$39,'7 - Veřejné osvětlení'!$C$45:$J$64,'7 - Veřejné osvětlení'!$C$70:$K$114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8">'VRN - Vedlejší a ostatní ...'!$C$4:$J$39,'VRN - Vedlejší a ostatní ...'!$C$45:$J$62,'VRN - Vedlejší a ostatní ...'!$C$68:$K$94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62" i="1"/>
  <c r="J35" i="9"/>
  <c r="AX62" i="1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0" i="9"/>
  <c r="BH90" i="9"/>
  <c r="BG90" i="9"/>
  <c r="BF90" i="9"/>
  <c r="T90" i="9"/>
  <c r="R90" i="9"/>
  <c r="P90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BI83" i="9"/>
  <c r="BH83" i="9"/>
  <c r="BG83" i="9"/>
  <c r="BF83" i="9"/>
  <c r="T83" i="9"/>
  <c r="R83" i="9"/>
  <c r="P83" i="9"/>
  <c r="F75" i="9"/>
  <c r="E73" i="9"/>
  <c r="F52" i="9"/>
  <c r="E50" i="9"/>
  <c r="J24" i="9"/>
  <c r="E24" i="9"/>
  <c r="J55" i="9" s="1"/>
  <c r="J23" i="9"/>
  <c r="J21" i="9"/>
  <c r="E21" i="9"/>
  <c r="J77" i="9" s="1"/>
  <c r="J20" i="9"/>
  <c r="J18" i="9"/>
  <c r="E18" i="9"/>
  <c r="F55" i="9" s="1"/>
  <c r="J17" i="9"/>
  <c r="J15" i="9"/>
  <c r="E15" i="9"/>
  <c r="F77" i="9" s="1"/>
  <c r="J14" i="9"/>
  <c r="J12" i="9"/>
  <c r="J75" i="9"/>
  <c r="E7" i="9"/>
  <c r="E71" i="9" s="1"/>
  <c r="J37" i="8"/>
  <c r="J36" i="8"/>
  <c r="AY61" i="1" s="1"/>
  <c r="J35" i="8"/>
  <c r="AX61" i="1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F77" i="8"/>
  <c r="E75" i="8"/>
  <c r="F52" i="8"/>
  <c r="E50" i="8"/>
  <c r="J24" i="8"/>
  <c r="E24" i="8"/>
  <c r="J80" i="8" s="1"/>
  <c r="J23" i="8"/>
  <c r="J21" i="8"/>
  <c r="E21" i="8"/>
  <c r="J79" i="8" s="1"/>
  <c r="J20" i="8"/>
  <c r="J18" i="8"/>
  <c r="E18" i="8"/>
  <c r="F55" i="8" s="1"/>
  <c r="J17" i="8"/>
  <c r="J15" i="8"/>
  <c r="E15" i="8"/>
  <c r="F79" i="8" s="1"/>
  <c r="J14" i="8"/>
  <c r="J12" i="8"/>
  <c r="J77" i="8"/>
  <c r="E7" i="8"/>
  <c r="E73" i="8"/>
  <c r="J37" i="7"/>
  <c r="J36" i="7"/>
  <c r="AY60" i="1" s="1"/>
  <c r="J35" i="7"/>
  <c r="AX60" i="1" s="1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F77" i="7"/>
  <c r="E75" i="7"/>
  <c r="F52" i="7"/>
  <c r="E50" i="7"/>
  <c r="J24" i="7"/>
  <c r="E24" i="7"/>
  <c r="J55" i="7" s="1"/>
  <c r="J23" i="7"/>
  <c r="J21" i="7"/>
  <c r="E21" i="7"/>
  <c r="J79" i="7" s="1"/>
  <c r="J20" i="7"/>
  <c r="J18" i="7"/>
  <c r="E18" i="7"/>
  <c r="F55" i="7" s="1"/>
  <c r="J17" i="7"/>
  <c r="J15" i="7"/>
  <c r="E15" i="7"/>
  <c r="F79" i="7" s="1"/>
  <c r="J14" i="7"/>
  <c r="J12" i="7"/>
  <c r="J52" i="7"/>
  <c r="E7" i="7"/>
  <c r="E48" i="7"/>
  <c r="J37" i="6"/>
  <c r="J36" i="6"/>
  <c r="AY59" i="1" s="1"/>
  <c r="J35" i="6"/>
  <c r="AX59" i="1" s="1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T123" i="6"/>
  <c r="R124" i="6"/>
  <c r="R123" i="6"/>
  <c r="P124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T109" i="6" s="1"/>
  <c r="R110" i="6"/>
  <c r="R109" i="6" s="1"/>
  <c r="P110" i="6"/>
  <c r="P109" i="6" s="1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F79" i="6"/>
  <c r="E77" i="6"/>
  <c r="F52" i="6"/>
  <c r="E50" i="6"/>
  <c r="J24" i="6"/>
  <c r="E24" i="6"/>
  <c r="J82" i="6" s="1"/>
  <c r="J23" i="6"/>
  <c r="J21" i="6"/>
  <c r="E21" i="6"/>
  <c r="J54" i="6" s="1"/>
  <c r="J20" i="6"/>
  <c r="J18" i="6"/>
  <c r="E18" i="6"/>
  <c r="F55" i="6" s="1"/>
  <c r="J17" i="6"/>
  <c r="J15" i="6"/>
  <c r="E15" i="6"/>
  <c r="F54" i="6" s="1"/>
  <c r="J14" i="6"/>
  <c r="J12" i="6"/>
  <c r="J79" i="6"/>
  <c r="E7" i="6"/>
  <c r="E48" i="6"/>
  <c r="J37" i="5"/>
  <c r="J36" i="5"/>
  <c r="AY58" i="1" s="1"/>
  <c r="J35" i="5"/>
  <c r="AX58" i="1" s="1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T135" i="5" s="1"/>
  <c r="R136" i="5"/>
  <c r="R135" i="5" s="1"/>
  <c r="P136" i="5"/>
  <c r="P135" i="5" s="1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F80" i="5"/>
  <c r="E78" i="5"/>
  <c r="F52" i="5"/>
  <c r="E50" i="5"/>
  <c r="J24" i="5"/>
  <c r="E24" i="5"/>
  <c r="J83" i="5" s="1"/>
  <c r="J23" i="5"/>
  <c r="J21" i="5"/>
  <c r="E21" i="5"/>
  <c r="J82" i="5" s="1"/>
  <c r="J20" i="5"/>
  <c r="J18" i="5"/>
  <c r="E18" i="5"/>
  <c r="F55" i="5" s="1"/>
  <c r="J17" i="5"/>
  <c r="J15" i="5"/>
  <c r="E15" i="5"/>
  <c r="F54" i="5" s="1"/>
  <c r="J14" i="5"/>
  <c r="J12" i="5"/>
  <c r="J80" i="5"/>
  <c r="E7" i="5"/>
  <c r="E48" i="5"/>
  <c r="J37" i="4"/>
  <c r="J36" i="4"/>
  <c r="AY57" i="1" s="1"/>
  <c r="J35" i="4"/>
  <c r="AX57" i="1" s="1"/>
  <c r="BI164" i="4"/>
  <c r="BH164" i="4"/>
  <c r="BG164" i="4"/>
  <c r="BF164" i="4"/>
  <c r="T164" i="4"/>
  <c r="T163" i="4"/>
  <c r="R164" i="4"/>
  <c r="R163" i="4"/>
  <c r="P164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F80" i="4"/>
  <c r="E78" i="4"/>
  <c r="F52" i="4"/>
  <c r="E50" i="4"/>
  <c r="J24" i="4"/>
  <c r="E24" i="4"/>
  <c r="J83" i="4" s="1"/>
  <c r="J23" i="4"/>
  <c r="J21" i="4"/>
  <c r="E21" i="4"/>
  <c r="J54" i="4" s="1"/>
  <c r="J20" i="4"/>
  <c r="J18" i="4"/>
  <c r="E18" i="4"/>
  <c r="F55" i="4" s="1"/>
  <c r="J17" i="4"/>
  <c r="J15" i="4"/>
  <c r="E15" i="4"/>
  <c r="F82" i="4" s="1"/>
  <c r="J14" i="4"/>
  <c r="J12" i="4"/>
  <c r="J80" i="4"/>
  <c r="E7" i="4"/>
  <c r="E48" i="4" s="1"/>
  <c r="J37" i="3"/>
  <c r="J36" i="3"/>
  <c r="AY56" i="1" s="1"/>
  <c r="J35" i="3"/>
  <c r="AX56" i="1" s="1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T103" i="3"/>
  <c r="R104" i="3"/>
  <c r="R103" i="3" s="1"/>
  <c r="P104" i="3"/>
  <c r="P103" i="3" s="1"/>
  <c r="BI101" i="3"/>
  <c r="BH101" i="3"/>
  <c r="BG101" i="3"/>
  <c r="BF101" i="3"/>
  <c r="T101" i="3"/>
  <c r="T100" i="3" s="1"/>
  <c r="R101" i="3"/>
  <c r="R100" i="3" s="1"/>
  <c r="P101" i="3"/>
  <c r="P100" i="3" s="1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F78" i="3"/>
  <c r="E76" i="3"/>
  <c r="F52" i="3"/>
  <c r="E50" i="3"/>
  <c r="J24" i="3"/>
  <c r="E24" i="3"/>
  <c r="J81" i="3" s="1"/>
  <c r="J23" i="3"/>
  <c r="J21" i="3"/>
  <c r="E21" i="3"/>
  <c r="J54" i="3"/>
  <c r="J20" i="3"/>
  <c r="J18" i="3"/>
  <c r="E18" i="3"/>
  <c r="F55" i="3" s="1"/>
  <c r="J17" i="3"/>
  <c r="J15" i="3"/>
  <c r="E15" i="3"/>
  <c r="F80" i="3"/>
  <c r="J14" i="3"/>
  <c r="J12" i="3"/>
  <c r="J78" i="3" s="1"/>
  <c r="E7" i="3"/>
  <c r="E48" i="3"/>
  <c r="J37" i="2"/>
  <c r="J36" i="2"/>
  <c r="AY55" i="1"/>
  <c r="J35" i="2"/>
  <c r="AX55" i="1"/>
  <c r="BI153" i="2"/>
  <c r="BH153" i="2"/>
  <c r="BG153" i="2"/>
  <c r="BF153" i="2"/>
  <c r="T153" i="2"/>
  <c r="T152" i="2"/>
  <c r="R153" i="2"/>
  <c r="R152" i="2"/>
  <c r="P153" i="2"/>
  <c r="P152" i="2" s="1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F80" i="2"/>
  <c r="E78" i="2"/>
  <c r="F52" i="2"/>
  <c r="E50" i="2"/>
  <c r="J24" i="2"/>
  <c r="E24" i="2"/>
  <c r="J83" i="2"/>
  <c r="J23" i="2"/>
  <c r="J21" i="2"/>
  <c r="E21" i="2"/>
  <c r="J54" i="2" s="1"/>
  <c r="J20" i="2"/>
  <c r="J18" i="2"/>
  <c r="E18" i="2"/>
  <c r="F83" i="2"/>
  <c r="J17" i="2"/>
  <c r="J15" i="2"/>
  <c r="E15" i="2"/>
  <c r="F54" i="2" s="1"/>
  <c r="J14" i="2"/>
  <c r="J12" i="2"/>
  <c r="J52" i="2" s="1"/>
  <c r="E7" i="2"/>
  <c r="E76" i="2" s="1"/>
  <c r="L50" i="1"/>
  <c r="AM50" i="1"/>
  <c r="AM49" i="1"/>
  <c r="L49" i="1"/>
  <c r="AM47" i="1"/>
  <c r="L47" i="1"/>
  <c r="L45" i="1"/>
  <c r="L44" i="1"/>
  <c r="BK104" i="3"/>
  <c r="J133" i="4"/>
  <c r="J93" i="4"/>
  <c r="J124" i="5"/>
  <c r="J106" i="6"/>
  <c r="BK91" i="7"/>
  <c r="BK109" i="8"/>
  <c r="J89" i="2"/>
  <c r="BK95" i="3"/>
  <c r="J149" i="4"/>
  <c r="J113" i="5"/>
  <c r="J136" i="5"/>
  <c r="J98" i="6"/>
  <c r="BK90" i="7"/>
  <c r="J92" i="9"/>
  <c r="J143" i="2"/>
  <c r="BK107" i="3"/>
  <c r="J118" i="4"/>
  <c r="J110" i="4"/>
  <c r="J100" i="5"/>
  <c r="BK128" i="6"/>
  <c r="J95" i="7"/>
  <c r="BK102" i="8"/>
  <c r="J106" i="2"/>
  <c r="BK129" i="2"/>
  <c r="J138" i="4"/>
  <c r="J153" i="4"/>
  <c r="BK96" i="4"/>
  <c r="J131" i="5"/>
  <c r="BK108" i="5"/>
  <c r="J87" i="6"/>
  <c r="BK93" i="7"/>
  <c r="BK110" i="8"/>
  <c r="J132" i="2"/>
  <c r="BK136" i="2"/>
  <c r="BK131" i="4"/>
  <c r="J137" i="4"/>
  <c r="BK139" i="5"/>
  <c r="BK98" i="5"/>
  <c r="J88" i="6"/>
  <c r="J92" i="7"/>
  <c r="J86" i="8"/>
  <c r="BK134" i="2"/>
  <c r="BK149" i="4"/>
  <c r="J91" i="4"/>
  <c r="J128" i="5"/>
  <c r="J102" i="5"/>
  <c r="BK119" i="6"/>
  <c r="J119" i="6"/>
  <c r="J88" i="7"/>
  <c r="J87" i="8"/>
  <c r="J83" i="9"/>
  <c r="BK122" i="2"/>
  <c r="BK121" i="2"/>
  <c r="J116" i="4"/>
  <c r="J161" i="4"/>
  <c r="J118" i="5"/>
  <c r="BK107" i="5"/>
  <c r="BK108" i="6"/>
  <c r="BK99" i="6"/>
  <c r="BK103" i="8"/>
  <c r="BK93" i="8"/>
  <c r="BK120" i="2"/>
  <c r="BK136" i="4"/>
  <c r="J151" i="4"/>
  <c r="BK122" i="5"/>
  <c r="J122" i="5"/>
  <c r="J95" i="6"/>
  <c r="J87" i="7"/>
  <c r="J94" i="8"/>
  <c r="BK125" i="2"/>
  <c r="J118" i="2"/>
  <c r="J159" i="4"/>
  <c r="J127" i="4"/>
  <c r="J101" i="5"/>
  <c r="J113" i="6"/>
  <c r="BK97" i="7"/>
  <c r="BK83" i="9"/>
  <c r="BK110" i="2"/>
  <c r="J127" i="2"/>
  <c r="BK141" i="4"/>
  <c r="BK116" i="4"/>
  <c r="J120" i="5"/>
  <c r="BK91" i="5"/>
  <c r="J110" i="6"/>
  <c r="J88" i="8"/>
  <c r="J86" i="9"/>
  <c r="BK150" i="2"/>
  <c r="BK93" i="3"/>
  <c r="BK145" i="4"/>
  <c r="BK128" i="5"/>
  <c r="J115" i="5"/>
  <c r="BK120" i="6"/>
  <c r="BK107" i="6"/>
  <c r="BK95" i="7"/>
  <c r="BK86" i="9"/>
  <c r="J154" i="4"/>
  <c r="BK153" i="4"/>
  <c r="J162" i="4"/>
  <c r="J127" i="5"/>
  <c r="J93" i="5"/>
  <c r="BK92" i="5"/>
  <c r="BK121" i="6"/>
  <c r="BK91" i="6"/>
  <c r="BK87" i="7"/>
  <c r="J87" i="9"/>
  <c r="BK118" i="2"/>
  <c r="BK153" i="2"/>
  <c r="BK93" i="2"/>
  <c r="J141" i="4"/>
  <c r="J160" i="4"/>
  <c r="BK121" i="4"/>
  <c r="BK102" i="5"/>
  <c r="J126" i="5"/>
  <c r="BK122" i="6"/>
  <c r="J120" i="6"/>
  <c r="BK86" i="7"/>
  <c r="BK89" i="8"/>
  <c r="BK93" i="9"/>
  <c r="J147" i="2"/>
  <c r="J123" i="4"/>
  <c r="BK161" i="4"/>
  <c r="BK125" i="4"/>
  <c r="J130" i="5"/>
  <c r="J134" i="5"/>
  <c r="BK88" i="5"/>
  <c r="J121" i="6"/>
  <c r="BK99" i="7"/>
  <c r="J109" i="8"/>
  <c r="BK140" i="2"/>
  <c r="BK130" i="2"/>
  <c r="J95" i="3"/>
  <c r="J147" i="4"/>
  <c r="BK151" i="4"/>
  <c r="BK134" i="5"/>
  <c r="BK131" i="5"/>
  <c r="J99" i="6"/>
  <c r="BK89" i="6"/>
  <c r="BK94" i="7"/>
  <c r="BK88" i="8"/>
  <c r="J138" i="2"/>
  <c r="J101" i="2"/>
  <c r="BK91" i="3"/>
  <c r="BK162" i="4"/>
  <c r="BK118" i="4"/>
  <c r="BK123" i="5"/>
  <c r="J109" i="5"/>
  <c r="J115" i="6"/>
  <c r="BK102" i="6"/>
  <c r="J91" i="7"/>
  <c r="BK104" i="8"/>
  <c r="J90" i="9"/>
  <c r="BK145" i="2"/>
  <c r="BK89" i="2"/>
  <c r="J164" i="4"/>
  <c r="BK112" i="4"/>
  <c r="J123" i="5"/>
  <c r="BK127" i="5"/>
  <c r="J91" i="6"/>
  <c r="J103" i="6"/>
  <c r="BK86" i="8"/>
  <c r="J91" i="8"/>
  <c r="BK97" i="3"/>
  <c r="J100" i="4"/>
  <c r="BK147" i="4"/>
  <c r="BK119" i="5"/>
  <c r="BK126" i="5"/>
  <c r="BK89" i="5"/>
  <c r="J96" i="6"/>
  <c r="BK103" i="6"/>
  <c r="BK113" i="8"/>
  <c r="J103" i="8"/>
  <c r="J84" i="9"/>
  <c r="BK132" i="2"/>
  <c r="BK116" i="2"/>
  <c r="BK101" i="3"/>
  <c r="BK95" i="4"/>
  <c r="BK143" i="4"/>
  <c r="BK106" i="4"/>
  <c r="J89" i="5"/>
  <c r="J139" i="5"/>
  <c r="J117" i="6"/>
  <c r="BK104" i="6"/>
  <c r="J100" i="7"/>
  <c r="BK108" i="8"/>
  <c r="J89" i="9"/>
  <c r="AS54" i="1"/>
  <c r="J139" i="4"/>
  <c r="J117" i="5"/>
  <c r="BK97" i="5"/>
  <c r="J108" i="6"/>
  <c r="J97" i="7"/>
  <c r="J92" i="8"/>
  <c r="J85" i="9"/>
  <c r="J95" i="2"/>
  <c r="J124" i="2"/>
  <c r="BK114" i="4"/>
  <c r="BK158" i="4"/>
  <c r="BK136" i="5"/>
  <c r="BK132" i="5"/>
  <c r="J90" i="5"/>
  <c r="BK101" i="6"/>
  <c r="BK88" i="6"/>
  <c r="J108" i="8"/>
  <c r="BK89" i="9"/>
  <c r="J121" i="2"/>
  <c r="J108" i="3"/>
  <c r="BK133" i="4"/>
  <c r="BK130" i="5"/>
  <c r="J106" i="5"/>
  <c r="BK133" i="5"/>
  <c r="BK118" i="6"/>
  <c r="BK96" i="7"/>
  <c r="J99" i="8"/>
  <c r="J94" i="9"/>
  <c r="J129" i="2"/>
  <c r="BK119" i="2"/>
  <c r="J121" i="4"/>
  <c r="J155" i="4"/>
  <c r="J121" i="5"/>
  <c r="BK117" i="5"/>
  <c r="J100" i="6"/>
  <c r="J104" i="6"/>
  <c r="BK92" i="7"/>
  <c r="BK91" i="8"/>
  <c r="BK87" i="9"/>
  <c r="BK112" i="2"/>
  <c r="BK135" i="4"/>
  <c r="J119" i="4"/>
  <c r="J108" i="5"/>
  <c r="J107" i="5"/>
  <c r="BK118" i="5"/>
  <c r="BK95" i="6"/>
  <c r="J93" i="7"/>
  <c r="J98" i="8"/>
  <c r="BK143" i="2"/>
  <c r="BK108" i="2"/>
  <c r="J93" i="3"/>
  <c r="BK160" i="4"/>
  <c r="BK156" i="4"/>
  <c r="BK113" i="5"/>
  <c r="J92" i="5"/>
  <c r="BK127" i="6"/>
  <c r="BK96" i="6"/>
  <c r="BK94" i="8"/>
  <c r="F36" i="9"/>
  <c r="BK105" i="5"/>
  <c r="J126" i="6"/>
  <c r="BK92" i="6"/>
  <c r="J95" i="8"/>
  <c r="J93" i="9"/>
  <c r="J140" i="2"/>
  <c r="J104" i="3"/>
  <c r="J116" i="5"/>
  <c r="J103" i="5"/>
  <c r="BK112" i="6"/>
  <c r="J93" i="8"/>
  <c r="BK138" i="2"/>
  <c r="J150" i="2"/>
  <c r="J107" i="3"/>
  <c r="J143" i="4"/>
  <c r="BK112" i="5"/>
  <c r="J110" i="5"/>
  <c r="J105" i="6"/>
  <c r="BK106" i="8"/>
  <c r="BK94" i="9"/>
  <c r="BK127" i="2"/>
  <c r="J89" i="3"/>
  <c r="J156" i="4"/>
  <c r="BK100" i="4"/>
  <c r="J95" i="5"/>
  <c r="BK113" i="6"/>
  <c r="BK115" i="6"/>
  <c r="J90" i="7"/>
  <c r="J112" i="8"/>
  <c r="BK85" i="9"/>
  <c r="BK91" i="2"/>
  <c r="J95" i="4"/>
  <c r="J131" i="4"/>
  <c r="BK90" i="5"/>
  <c r="BK93" i="5"/>
  <c r="J90" i="6"/>
  <c r="BK114" i="6"/>
  <c r="BK93" i="6"/>
  <c r="BK101" i="8"/>
  <c r="J90" i="8"/>
  <c r="J93" i="2"/>
  <c r="BK147" i="2"/>
  <c r="BK106" i="2"/>
  <c r="BK127" i="4"/>
  <c r="BK155" i="4"/>
  <c r="J134" i="4"/>
  <c r="BK141" i="5"/>
  <c r="J105" i="5"/>
  <c r="BK96" i="5"/>
  <c r="J116" i="6"/>
  <c r="J101" i="6"/>
  <c r="J111" i="8"/>
  <c r="J101" i="8"/>
  <c r="J108" i="2"/>
  <c r="J87" i="3"/>
  <c r="J129" i="4"/>
  <c r="BK139" i="4"/>
  <c r="BK102" i="4"/>
  <c r="BK103" i="5"/>
  <c r="BK115" i="5"/>
  <c r="BK110" i="6"/>
  <c r="BK106" i="6"/>
  <c r="J107" i="8"/>
  <c r="BK87" i="8"/>
  <c r="BK92" i="9"/>
  <c r="J153" i="2"/>
  <c r="J91" i="2"/>
  <c r="J125" i="4"/>
  <c r="BK137" i="4"/>
  <c r="J96" i="4"/>
  <c r="BK121" i="5"/>
  <c r="BK104" i="5"/>
  <c r="J114" i="6"/>
  <c r="BK124" i="6"/>
  <c r="J96" i="7"/>
  <c r="J102" i="8"/>
  <c r="BK88" i="9"/>
  <c r="J126" i="2"/>
  <c r="BK97" i="2"/>
  <c r="BK138" i="4"/>
  <c r="BK93" i="4"/>
  <c r="J89" i="4"/>
  <c r="J98" i="5"/>
  <c r="J140" i="5"/>
  <c r="BK98" i="6"/>
  <c r="J122" i="6"/>
  <c r="BK98" i="8"/>
  <c r="BK107" i="8"/>
  <c r="BK124" i="2"/>
  <c r="J122" i="2"/>
  <c r="BK87" i="3"/>
  <c r="J136" i="4"/>
  <c r="BK91" i="4"/>
  <c r="BK140" i="5"/>
  <c r="BK110" i="5"/>
  <c r="J88" i="5"/>
  <c r="BK100" i="6"/>
  <c r="BK87" i="6"/>
  <c r="J104" i="8"/>
  <c r="BK97" i="8"/>
  <c r="J34" i="2"/>
  <c r="BK126" i="2"/>
  <c r="BK95" i="2"/>
  <c r="J101" i="3"/>
  <c r="BK134" i="4"/>
  <c r="J125" i="5"/>
  <c r="BK95" i="5"/>
  <c r="J94" i="6"/>
  <c r="BK88" i="7"/>
  <c r="BK95" i="8"/>
  <c r="J145" i="2"/>
  <c r="J97" i="3"/>
  <c r="BK89" i="4"/>
  <c r="BK104" i="4"/>
  <c r="J90" i="4"/>
  <c r="J104" i="5"/>
  <c r="J118" i="6"/>
  <c r="J107" i="6"/>
  <c r="BK112" i="8"/>
  <c r="J120" i="2"/>
  <c r="J110" i="2"/>
  <c r="BK164" i="4"/>
  <c r="J135" i="4"/>
  <c r="BK106" i="5"/>
  <c r="J91" i="5"/>
  <c r="J92" i="6"/>
  <c r="J89" i="6"/>
  <c r="J89" i="8"/>
  <c r="J130" i="2"/>
  <c r="BK114" i="2"/>
  <c r="J102" i="4"/>
  <c r="BK159" i="4"/>
  <c r="BK90" i="4"/>
  <c r="BK100" i="5"/>
  <c r="J127" i="6"/>
  <c r="BK90" i="6"/>
  <c r="BK92" i="8"/>
  <c r="J114" i="2"/>
  <c r="J91" i="3"/>
  <c r="BK98" i="4"/>
  <c r="BK109" i="5"/>
  <c r="BK129" i="4"/>
  <c r="BK157" i="4"/>
  <c r="J104" i="4"/>
  <c r="J112" i="5"/>
  <c r="BK120" i="5"/>
  <c r="J112" i="6"/>
  <c r="BK94" i="6"/>
  <c r="J86" i="7"/>
  <c r="BK105" i="8"/>
  <c r="BK90" i="9"/>
  <c r="J103" i="2"/>
  <c r="J125" i="2"/>
  <c r="BK89" i="3"/>
  <c r="J98" i="4"/>
  <c r="J145" i="4"/>
  <c r="BK101" i="5"/>
  <c r="BK124" i="5"/>
  <c r="J96" i="5"/>
  <c r="J93" i="6"/>
  <c r="J99" i="7"/>
  <c r="BK114" i="8"/>
  <c r="J105" i="8"/>
  <c r="J136" i="2"/>
  <c r="BK108" i="3"/>
  <c r="J112" i="4"/>
  <c r="J157" i="4"/>
  <c r="J133" i="5"/>
  <c r="J141" i="5"/>
  <c r="BK116" i="5"/>
  <c r="J124" i="6"/>
  <c r="BK116" i="6"/>
  <c r="BK99" i="8"/>
  <c r="J97" i="8"/>
  <c r="BK84" i="9"/>
  <c r="J119" i="2"/>
  <c r="BK103" i="2"/>
  <c r="J158" i="4"/>
  <c r="J106" i="4"/>
  <c r="BK125" i="5"/>
  <c r="J119" i="5"/>
  <c r="J132" i="5"/>
  <c r="BK126" i="6"/>
  <c r="J102" i="6"/>
  <c r="J113" i="8"/>
  <c r="J114" i="8"/>
  <c r="J88" i="9"/>
  <c r="J134" i="2"/>
  <c r="J112" i="2"/>
  <c r="BK119" i="4"/>
  <c r="BK154" i="4"/>
  <c r="J114" i="4"/>
  <c r="J138" i="5"/>
  <c r="J94" i="5"/>
  <c r="J128" i="6"/>
  <c r="BK105" i="6"/>
  <c r="J94" i="7"/>
  <c r="BK111" i="8"/>
  <c r="BK90" i="8"/>
  <c r="J97" i="2"/>
  <c r="J116" i="2"/>
  <c r="BK101" i="2"/>
  <c r="BK110" i="4"/>
  <c r="BK123" i="4"/>
  <c r="BK94" i="5"/>
  <c r="BK138" i="5"/>
  <c r="J97" i="5"/>
  <c r="BK117" i="6"/>
  <c r="BK100" i="7"/>
  <c r="J110" i="8"/>
  <c r="J106" i="8"/>
  <c r="P88" i="2" l="1"/>
  <c r="BK100" i="2"/>
  <c r="J100" i="2"/>
  <c r="J62" i="2"/>
  <c r="R100" i="2"/>
  <c r="BK133" i="2"/>
  <c r="J133" i="2"/>
  <c r="J64" i="2"/>
  <c r="T142" i="2"/>
  <c r="P86" i="3"/>
  <c r="P85" i="3"/>
  <c r="P106" i="3"/>
  <c r="P84" i="3" s="1"/>
  <c r="AU56" i="1" s="1"/>
  <c r="BK97" i="4"/>
  <c r="BK87" i="4" s="1"/>
  <c r="BK86" i="4" s="1"/>
  <c r="J86" i="4" s="1"/>
  <c r="J30" i="4" s="1"/>
  <c r="J97" i="4"/>
  <c r="J62" i="4" s="1"/>
  <c r="R105" i="4"/>
  <c r="BK140" i="4"/>
  <c r="J140" i="4"/>
  <c r="J65" i="4"/>
  <c r="T99" i="5"/>
  <c r="T111" i="5"/>
  <c r="P129" i="5"/>
  <c r="P86" i="6"/>
  <c r="T97" i="6"/>
  <c r="P125" i="6"/>
  <c r="T85" i="7"/>
  <c r="BK98" i="7"/>
  <c r="J98" i="7"/>
  <c r="J63" i="7"/>
  <c r="T85" i="8"/>
  <c r="BK100" i="8"/>
  <c r="J100" i="8"/>
  <c r="J63" i="8"/>
  <c r="P105" i="2"/>
  <c r="R133" i="2"/>
  <c r="R86" i="3"/>
  <c r="R85" i="3"/>
  <c r="T106" i="3"/>
  <c r="T84" i="3" s="1"/>
  <c r="T88" i="4"/>
  <c r="BK105" i="4"/>
  <c r="J105" i="4"/>
  <c r="J63" i="4"/>
  <c r="R120" i="4"/>
  <c r="T87" i="5"/>
  <c r="P114" i="5"/>
  <c r="R129" i="5"/>
  <c r="T137" i="5"/>
  <c r="T86" i="6"/>
  <c r="P111" i="6"/>
  <c r="R125" i="6"/>
  <c r="BK85" i="7"/>
  <c r="J85" i="7"/>
  <c r="J61" i="7"/>
  <c r="R89" i="7"/>
  <c r="BK85" i="8"/>
  <c r="J85" i="8"/>
  <c r="J61" i="8"/>
  <c r="P100" i="8"/>
  <c r="R88" i="2"/>
  <c r="T105" i="2"/>
  <c r="P142" i="2"/>
  <c r="P97" i="4"/>
  <c r="T105" i="4"/>
  <c r="R140" i="4"/>
  <c r="R99" i="5"/>
  <c r="R111" i="5"/>
  <c r="BK129" i="5"/>
  <c r="J129" i="5"/>
  <c r="J64" i="5"/>
  <c r="BK137" i="5"/>
  <c r="J137" i="5" s="1"/>
  <c r="J66" i="5" s="1"/>
  <c r="BK86" i="6"/>
  <c r="J86" i="6"/>
  <c r="J60" i="6"/>
  <c r="R97" i="6"/>
  <c r="R85" i="7"/>
  <c r="T89" i="7"/>
  <c r="R85" i="8"/>
  <c r="T100" i="8"/>
  <c r="BK88" i="2"/>
  <c r="J88" i="2"/>
  <c r="J61" i="2"/>
  <c r="P100" i="2"/>
  <c r="T100" i="2"/>
  <c r="P133" i="2"/>
  <c r="R142" i="2"/>
  <c r="T86" i="3"/>
  <c r="T85" i="3"/>
  <c r="R106" i="3"/>
  <c r="P88" i="4"/>
  <c r="BK120" i="4"/>
  <c r="J120" i="4"/>
  <c r="J64" i="4" s="1"/>
  <c r="T140" i="4"/>
  <c r="R87" i="5"/>
  <c r="BK114" i="5"/>
  <c r="J114" i="5"/>
  <c r="J63" i="5"/>
  <c r="T129" i="5"/>
  <c r="R86" i="6"/>
  <c r="R111" i="6"/>
  <c r="BK89" i="7"/>
  <c r="J89" i="7"/>
  <c r="J62" i="7"/>
  <c r="P98" i="7"/>
  <c r="P85" i="8"/>
  <c r="R100" i="8"/>
  <c r="P91" i="9"/>
  <c r="P81" i="9" s="1"/>
  <c r="AU62" i="1" s="1"/>
  <c r="T88" i="2"/>
  <c r="R105" i="2"/>
  <c r="BK142" i="2"/>
  <c r="J142" i="2"/>
  <c r="J65" i="2"/>
  <c r="R88" i="4"/>
  <c r="T97" i="4"/>
  <c r="P120" i="4"/>
  <c r="P140" i="4"/>
  <c r="P87" i="5"/>
  <c r="P99" i="5"/>
  <c r="P111" i="5"/>
  <c r="T114" i="5"/>
  <c r="R137" i="5"/>
  <c r="P97" i="6"/>
  <c r="T111" i="6"/>
  <c r="T125" i="6"/>
  <c r="R98" i="7"/>
  <c r="P82" i="9"/>
  <c r="T82" i="9"/>
  <c r="R91" i="9"/>
  <c r="BK105" i="2"/>
  <c r="J105" i="2" s="1"/>
  <c r="J63" i="2" s="1"/>
  <c r="T133" i="2"/>
  <c r="BK86" i="3"/>
  <c r="BK85" i="3" s="1"/>
  <c r="J85" i="3" s="1"/>
  <c r="J60" i="3" s="1"/>
  <c r="J86" i="3"/>
  <c r="J61" i="3"/>
  <c r="BK106" i="3"/>
  <c r="J106" i="3"/>
  <c r="J64" i="3" s="1"/>
  <c r="BK88" i="4"/>
  <c r="J88" i="4"/>
  <c r="J61" i="4"/>
  <c r="R97" i="4"/>
  <c r="P105" i="4"/>
  <c r="T120" i="4"/>
  <c r="BK87" i="5"/>
  <c r="J87" i="5" s="1"/>
  <c r="J60" i="5" s="1"/>
  <c r="BK99" i="5"/>
  <c r="J99" i="5"/>
  <c r="J61" i="5"/>
  <c r="BK111" i="5"/>
  <c r="J111" i="5"/>
  <c r="J62" i="5"/>
  <c r="R114" i="5"/>
  <c r="P137" i="5"/>
  <c r="BK97" i="6"/>
  <c r="J97" i="6"/>
  <c r="J61" i="6"/>
  <c r="BK111" i="6"/>
  <c r="J111" i="6"/>
  <c r="J63" i="6"/>
  <c r="BK125" i="6"/>
  <c r="J125" i="6"/>
  <c r="J65" i="6"/>
  <c r="P85" i="7"/>
  <c r="P89" i="7"/>
  <c r="T98" i="7"/>
  <c r="BK96" i="8"/>
  <c r="BK84" i="8" s="1"/>
  <c r="J84" i="8" s="1"/>
  <c r="J60" i="8" s="1"/>
  <c r="J96" i="8"/>
  <c r="J62" i="8" s="1"/>
  <c r="P96" i="8"/>
  <c r="R96" i="8"/>
  <c r="T96" i="8"/>
  <c r="BK82" i="9"/>
  <c r="J82" i="9"/>
  <c r="J60" i="9"/>
  <c r="R82" i="9"/>
  <c r="R81" i="9" s="1"/>
  <c r="BK91" i="9"/>
  <c r="J91" i="9"/>
  <c r="J61" i="9"/>
  <c r="T91" i="9"/>
  <c r="BK103" i="3"/>
  <c r="J103" i="3"/>
  <c r="J63" i="3"/>
  <c r="BK163" i="4"/>
  <c r="J163" i="4"/>
  <c r="J66" i="4"/>
  <c r="BK109" i="6"/>
  <c r="J109" i="6"/>
  <c r="J62" i="6"/>
  <c r="BK123" i="6"/>
  <c r="J123" i="6"/>
  <c r="J64" i="6" s="1"/>
  <c r="BK152" i="2"/>
  <c r="J152" i="2"/>
  <c r="J66" i="2"/>
  <c r="BK100" i="3"/>
  <c r="J100" i="3"/>
  <c r="J62" i="3"/>
  <c r="BK135" i="5"/>
  <c r="J135" i="5" s="1"/>
  <c r="J65" i="5" s="1"/>
  <c r="E48" i="9"/>
  <c r="F78" i="9"/>
  <c r="J52" i="9"/>
  <c r="J78" i="9"/>
  <c r="J54" i="9"/>
  <c r="BE88" i="9"/>
  <c r="BE94" i="9"/>
  <c r="BE89" i="9"/>
  <c r="BE93" i="9"/>
  <c r="F54" i="9"/>
  <c r="BE84" i="9"/>
  <c r="BE87" i="9"/>
  <c r="BE90" i="9"/>
  <c r="BE92" i="9"/>
  <c r="BC62" i="1"/>
  <c r="BE83" i="9"/>
  <c r="BE85" i="9"/>
  <c r="BE86" i="9"/>
  <c r="J52" i="8"/>
  <c r="J55" i="8"/>
  <c r="F80" i="8"/>
  <c r="BE104" i="8"/>
  <c r="J54" i="8"/>
  <c r="BE86" i="8"/>
  <c r="BE88" i="8"/>
  <c r="BE89" i="8"/>
  <c r="BE98" i="8"/>
  <c r="BE101" i="8"/>
  <c r="BE107" i="8"/>
  <c r="BE108" i="8"/>
  <c r="BE109" i="8"/>
  <c r="BE112" i="8"/>
  <c r="BE94" i="8"/>
  <c r="BE97" i="8"/>
  <c r="BE105" i="8"/>
  <c r="BE91" i="8"/>
  <c r="BE93" i="8"/>
  <c r="BE111" i="8"/>
  <c r="E48" i="8"/>
  <c r="F54" i="8"/>
  <c r="BE87" i="8"/>
  <c r="BE95" i="8"/>
  <c r="BE99" i="8"/>
  <c r="BE103" i="8"/>
  <c r="BE106" i="8"/>
  <c r="BE110" i="8"/>
  <c r="BE90" i="8"/>
  <c r="BE92" i="8"/>
  <c r="BE102" i="8"/>
  <c r="BE113" i="8"/>
  <c r="BE114" i="8"/>
  <c r="J54" i="7"/>
  <c r="J80" i="7"/>
  <c r="BE86" i="7"/>
  <c r="BE91" i="7"/>
  <c r="J77" i="7"/>
  <c r="BE88" i="7"/>
  <c r="BE93" i="7"/>
  <c r="BE94" i="7"/>
  <c r="F80" i="7"/>
  <c r="BE87" i="7"/>
  <c r="BE90" i="7"/>
  <c r="BE95" i="7"/>
  <c r="BE97" i="7"/>
  <c r="F54" i="7"/>
  <c r="E73" i="7"/>
  <c r="BE92" i="7"/>
  <c r="BE96" i="7"/>
  <c r="BE99" i="7"/>
  <c r="BE100" i="7"/>
  <c r="E75" i="6"/>
  <c r="F81" i="6"/>
  <c r="BE87" i="6"/>
  <c r="BE89" i="6"/>
  <c r="BE91" i="6"/>
  <c r="BE95" i="6"/>
  <c r="BE104" i="6"/>
  <c r="J52" i="6"/>
  <c r="J81" i="6"/>
  <c r="BE102" i="6"/>
  <c r="BE103" i="6"/>
  <c r="BE108" i="6"/>
  <c r="F82" i="6"/>
  <c r="BE90" i="6"/>
  <c r="BE94" i="6"/>
  <c r="BE99" i="6"/>
  <c r="BE96" i="6"/>
  <c r="BE98" i="6"/>
  <c r="BE101" i="6"/>
  <c r="BE106" i="6"/>
  <c r="BE110" i="6"/>
  <c r="BE114" i="6"/>
  <c r="BE116" i="6"/>
  <c r="J55" i="6"/>
  <c r="BE100" i="6"/>
  <c r="BE107" i="6"/>
  <c r="BE112" i="6"/>
  <c r="BE119" i="6"/>
  <c r="BE120" i="6"/>
  <c r="BE121" i="6"/>
  <c r="BE122" i="6"/>
  <c r="BE126" i="6"/>
  <c r="BE88" i="6"/>
  <c r="BE92" i="6"/>
  <c r="BE93" i="6"/>
  <c r="BE105" i="6"/>
  <c r="BE113" i="6"/>
  <c r="BE115" i="6"/>
  <c r="BE117" i="6"/>
  <c r="BE118" i="6"/>
  <c r="BE124" i="6"/>
  <c r="BE127" i="6"/>
  <c r="BE128" i="6"/>
  <c r="J52" i="5"/>
  <c r="J55" i="5"/>
  <c r="F82" i="5"/>
  <c r="BE95" i="5"/>
  <c r="BE98" i="5"/>
  <c r="BE100" i="5"/>
  <c r="BE105" i="5"/>
  <c r="BE112" i="5"/>
  <c r="BE117" i="5"/>
  <c r="BE123" i="5"/>
  <c r="BE126" i="5"/>
  <c r="BE131" i="5"/>
  <c r="BE89" i="5"/>
  <c r="E76" i="5"/>
  <c r="BE93" i="5"/>
  <c r="BE103" i="5"/>
  <c r="BE119" i="5"/>
  <c r="BE122" i="5"/>
  <c r="BE125" i="5"/>
  <c r="BE133" i="5"/>
  <c r="J54" i="5"/>
  <c r="F83" i="5"/>
  <c r="BE102" i="5"/>
  <c r="BE106" i="5"/>
  <c r="BE108" i="5"/>
  <c r="BE110" i="5"/>
  <c r="BE113" i="5"/>
  <c r="BE118" i="5"/>
  <c r="BE121" i="5"/>
  <c r="BE130" i="5"/>
  <c r="BE139" i="5"/>
  <c r="BE88" i="5"/>
  <c r="BE90" i="5"/>
  <c r="BE91" i="5"/>
  <c r="BE92" i="5"/>
  <c r="BE94" i="5"/>
  <c r="BE101" i="5"/>
  <c r="BE104" i="5"/>
  <c r="BE109" i="5"/>
  <c r="BE116" i="5"/>
  <c r="BE124" i="5"/>
  <c r="BE127" i="5"/>
  <c r="BE128" i="5"/>
  <c r="BE140" i="5"/>
  <c r="BE141" i="5"/>
  <c r="BE96" i="5"/>
  <c r="BE97" i="5"/>
  <c r="BE107" i="5"/>
  <c r="BE115" i="5"/>
  <c r="BE120" i="5"/>
  <c r="BE132" i="5"/>
  <c r="BE134" i="5"/>
  <c r="BE136" i="5"/>
  <c r="BE138" i="5"/>
  <c r="F54" i="4"/>
  <c r="BE106" i="4"/>
  <c r="BE110" i="4"/>
  <c r="BE112" i="4"/>
  <c r="J55" i="4"/>
  <c r="F83" i="4"/>
  <c r="BE91" i="4"/>
  <c r="BE95" i="4"/>
  <c r="BE98" i="4"/>
  <c r="BE104" i="4"/>
  <c r="BE114" i="4"/>
  <c r="BE116" i="4"/>
  <c r="BE119" i="4"/>
  <c r="BE123" i="4"/>
  <c r="BE125" i="4"/>
  <c r="BE127" i="4"/>
  <c r="BE136" i="4"/>
  <c r="BE137" i="4"/>
  <c r="BE138" i="4"/>
  <c r="BE139" i="4"/>
  <c r="BE141" i="4"/>
  <c r="BE145" i="4"/>
  <c r="BE155" i="4"/>
  <c r="BE156" i="4"/>
  <c r="BE157" i="4"/>
  <c r="BE160" i="4"/>
  <c r="BE162" i="4"/>
  <c r="BE164" i="4"/>
  <c r="E76" i="4"/>
  <c r="J82" i="4"/>
  <c r="BE102" i="4"/>
  <c r="BE149" i="4"/>
  <c r="BE129" i="4"/>
  <c r="BE131" i="4"/>
  <c r="BE133" i="4"/>
  <c r="BE134" i="4"/>
  <c r="BE143" i="4"/>
  <c r="BE147" i="4"/>
  <c r="BE154" i="4"/>
  <c r="BE158" i="4"/>
  <c r="BE161" i="4"/>
  <c r="J52" i="4"/>
  <c r="BE89" i="4"/>
  <c r="BE159" i="4"/>
  <c r="BE90" i="4"/>
  <c r="BE93" i="4"/>
  <c r="BE96" i="4"/>
  <c r="BE100" i="4"/>
  <c r="BE118" i="4"/>
  <c r="BE121" i="4"/>
  <c r="BE135" i="4"/>
  <c r="BE151" i="4"/>
  <c r="BE153" i="4"/>
  <c r="J55" i="3"/>
  <c r="F81" i="3"/>
  <c r="BE89" i="3"/>
  <c r="BE91" i="3"/>
  <c r="BE107" i="3"/>
  <c r="BE108" i="3"/>
  <c r="F54" i="3"/>
  <c r="E74" i="3"/>
  <c r="BE104" i="3"/>
  <c r="J52" i="3"/>
  <c r="J80" i="3"/>
  <c r="BE87" i="3"/>
  <c r="BE93" i="3"/>
  <c r="BE95" i="3"/>
  <c r="BE97" i="3"/>
  <c r="BE101" i="3"/>
  <c r="F55" i="2"/>
  <c r="J80" i="2"/>
  <c r="BE95" i="2"/>
  <c r="BE118" i="2"/>
  <c r="BE120" i="2"/>
  <c r="BE122" i="2"/>
  <c r="BE125" i="2"/>
  <c r="BE126" i="2"/>
  <c r="BE129" i="2"/>
  <c r="BE130" i="2"/>
  <c r="AW55" i="1"/>
  <c r="F82" i="2"/>
  <c r="BE93" i="2"/>
  <c r="BE106" i="2"/>
  <c r="BE108" i="2"/>
  <c r="BE112" i="2"/>
  <c r="BE136" i="2"/>
  <c r="BE138" i="2"/>
  <c r="BE143" i="2"/>
  <c r="BE145" i="2"/>
  <c r="BE147" i="2"/>
  <c r="BE150" i="2"/>
  <c r="BE153" i="2"/>
  <c r="J55" i="2"/>
  <c r="BE140" i="2"/>
  <c r="J82" i="2"/>
  <c r="BE91" i="2"/>
  <c r="BE110" i="2"/>
  <c r="BE124" i="2"/>
  <c r="E48" i="2"/>
  <c r="BE89" i="2"/>
  <c r="BE97" i="2"/>
  <c r="BE101" i="2"/>
  <c r="BE116" i="2"/>
  <c r="BE119" i="2"/>
  <c r="BE121" i="2"/>
  <c r="BE127" i="2"/>
  <c r="BE134" i="2"/>
  <c r="BE103" i="2"/>
  <c r="BE114" i="2"/>
  <c r="BE132" i="2"/>
  <c r="F35" i="4"/>
  <c r="BB57" i="1"/>
  <c r="F37" i="2"/>
  <c r="BD55" i="1"/>
  <c r="J34" i="4"/>
  <c r="AW57" i="1"/>
  <c r="F34" i="7"/>
  <c r="BA60" i="1"/>
  <c r="F34" i="6"/>
  <c r="BA59" i="1"/>
  <c r="J34" i="9"/>
  <c r="AW62" i="1"/>
  <c r="F36" i="2"/>
  <c r="BC55" i="1"/>
  <c r="F36" i="5"/>
  <c r="BC58" i="1"/>
  <c r="F36" i="7"/>
  <c r="BC60" i="1"/>
  <c r="J34" i="8"/>
  <c r="AW61" i="1"/>
  <c r="F37" i="7"/>
  <c r="BD60" i="1"/>
  <c r="J34" i="5"/>
  <c r="AW58" i="1"/>
  <c r="F34" i="4"/>
  <c r="BA57" i="1"/>
  <c r="F37" i="4"/>
  <c r="BD57" i="1"/>
  <c r="F37" i="6"/>
  <c r="BD59" i="1"/>
  <c r="F34" i="2"/>
  <c r="BA55" i="1"/>
  <c r="F37" i="8"/>
  <c r="BD61" i="1"/>
  <c r="F34" i="8"/>
  <c r="BA61" i="1"/>
  <c r="F35" i="5"/>
  <c r="BB58" i="1"/>
  <c r="F35" i="6"/>
  <c r="BB59" i="1"/>
  <c r="F37" i="5"/>
  <c r="BD58" i="1"/>
  <c r="F36" i="4"/>
  <c r="BC57" i="1"/>
  <c r="F37" i="9"/>
  <c r="BD62" i="1"/>
  <c r="F34" i="9"/>
  <c r="BA62" i="1"/>
  <c r="J34" i="3"/>
  <c r="AW56" i="1"/>
  <c r="J34" i="6"/>
  <c r="AW59" i="1"/>
  <c r="F35" i="3"/>
  <c r="BB56" i="1" s="1"/>
  <c r="F36" i="6"/>
  <c r="BC59" i="1"/>
  <c r="F37" i="3"/>
  <c r="BD56" i="1"/>
  <c r="F36" i="3"/>
  <c r="BC56" i="1"/>
  <c r="F34" i="3"/>
  <c r="BA56" i="1" s="1"/>
  <c r="F35" i="7"/>
  <c r="BB60" i="1"/>
  <c r="F36" i="8"/>
  <c r="BC61" i="1"/>
  <c r="F35" i="8"/>
  <c r="BB61" i="1"/>
  <c r="J34" i="7"/>
  <c r="AW60" i="1"/>
  <c r="F34" i="5"/>
  <c r="BA58" i="1"/>
  <c r="F35" i="9"/>
  <c r="BB62" i="1"/>
  <c r="F35" i="2"/>
  <c r="BB55" i="1"/>
  <c r="BK86" i="5" l="1"/>
  <c r="J86" i="5" s="1"/>
  <c r="J30" i="5" s="1"/>
  <c r="P84" i="8"/>
  <c r="P83" i="8"/>
  <c r="AU61" i="1"/>
  <c r="P87" i="4"/>
  <c r="P86" i="4"/>
  <c r="AU57" i="1"/>
  <c r="R84" i="3"/>
  <c r="P84" i="7"/>
  <c r="P83" i="7" s="1"/>
  <c r="AU60" i="1" s="1"/>
  <c r="P86" i="5"/>
  <c r="AU58" i="1"/>
  <c r="T87" i="2"/>
  <c r="T86" i="2"/>
  <c r="R84" i="7"/>
  <c r="R83" i="7" s="1"/>
  <c r="T85" i="6"/>
  <c r="T81" i="9"/>
  <c r="T86" i="5"/>
  <c r="R86" i="5"/>
  <c r="T84" i="7"/>
  <c r="T83" i="7"/>
  <c r="P85" i="6"/>
  <c r="AU59" i="1" s="1"/>
  <c r="R87" i="4"/>
  <c r="R86" i="4"/>
  <c r="R85" i="6"/>
  <c r="R84" i="8"/>
  <c r="R83" i="8" s="1"/>
  <c r="R87" i="2"/>
  <c r="R86" i="2"/>
  <c r="T87" i="4"/>
  <c r="T86" i="4" s="1"/>
  <c r="T84" i="8"/>
  <c r="T83" i="8"/>
  <c r="P87" i="2"/>
  <c r="P86" i="2" s="1"/>
  <c r="AU55" i="1" s="1"/>
  <c r="BK84" i="7"/>
  <c r="J84" i="7" s="1"/>
  <c r="J60" i="7" s="1"/>
  <c r="BK87" i="2"/>
  <c r="J87" i="2"/>
  <c r="J60" i="2"/>
  <c r="BK85" i="6"/>
  <c r="J85" i="6"/>
  <c r="J59" i="6"/>
  <c r="BK81" i="9"/>
  <c r="J81" i="9" s="1"/>
  <c r="J59" i="9" s="1"/>
  <c r="BK83" i="8"/>
  <c r="J83" i="8"/>
  <c r="J59" i="8" s="1"/>
  <c r="AG58" i="1"/>
  <c r="J59" i="5"/>
  <c r="AG57" i="1"/>
  <c r="J87" i="4"/>
  <c r="J60" i="4"/>
  <c r="J59" i="4"/>
  <c r="BK84" i="3"/>
  <c r="J84" i="3" s="1"/>
  <c r="J30" i="3" s="1"/>
  <c r="AG56" i="1" s="1"/>
  <c r="F33" i="6"/>
  <c r="AZ59" i="1"/>
  <c r="F33" i="7"/>
  <c r="AZ60" i="1" s="1"/>
  <c r="F33" i="4"/>
  <c r="AZ57" i="1" s="1"/>
  <c r="F33" i="2"/>
  <c r="AZ55" i="1" s="1"/>
  <c r="BD54" i="1"/>
  <c r="W33" i="1"/>
  <c r="J33" i="8"/>
  <c r="AV61" i="1" s="1"/>
  <c r="AT61" i="1" s="1"/>
  <c r="J33" i="4"/>
  <c r="AV57" i="1"/>
  <c r="AT57" i="1"/>
  <c r="AN57" i="1" s="1"/>
  <c r="J33" i="2"/>
  <c r="AV55" i="1" s="1"/>
  <c r="AT55" i="1" s="1"/>
  <c r="BA54" i="1"/>
  <c r="W30" i="1" s="1"/>
  <c r="F33" i="5"/>
  <c r="AZ58" i="1"/>
  <c r="J33" i="9"/>
  <c r="AV62" i="1"/>
  <c r="AT62" i="1"/>
  <c r="F33" i="9"/>
  <c r="AZ62" i="1"/>
  <c r="F33" i="8"/>
  <c r="AZ61" i="1"/>
  <c r="F33" i="3"/>
  <c r="AZ56" i="1" s="1"/>
  <c r="J33" i="6"/>
  <c r="AV59" i="1"/>
  <c r="AT59" i="1"/>
  <c r="BC54" i="1"/>
  <c r="W32" i="1"/>
  <c r="BB54" i="1"/>
  <c r="W31" i="1" s="1"/>
  <c r="J33" i="5"/>
  <c r="AV58" i="1"/>
  <c r="AT58" i="1"/>
  <c r="AN58" i="1" s="1"/>
  <c r="J33" i="3"/>
  <c r="AV56" i="1"/>
  <c r="AT56" i="1"/>
  <c r="J33" i="7"/>
  <c r="AV60" i="1" s="1"/>
  <c r="AT60" i="1" s="1"/>
  <c r="BK86" i="2" l="1"/>
  <c r="J86" i="2"/>
  <c r="BK83" i="7"/>
  <c r="J83" i="7"/>
  <c r="J59" i="7"/>
  <c r="J39" i="5"/>
  <c r="AN56" i="1"/>
  <c r="J59" i="3"/>
  <c r="J39" i="4"/>
  <c r="J39" i="3"/>
  <c r="J30" i="9"/>
  <c r="AG62" i="1"/>
  <c r="AY54" i="1"/>
  <c r="J30" i="2"/>
  <c r="AG55" i="1"/>
  <c r="AZ54" i="1"/>
  <c r="W29" i="1" s="1"/>
  <c r="J30" i="8"/>
  <c r="AG61" i="1"/>
  <c r="AU54" i="1"/>
  <c r="AW54" i="1"/>
  <c r="AK30" i="1"/>
  <c r="AX54" i="1"/>
  <c r="J30" i="6"/>
  <c r="AG59" i="1" s="1"/>
  <c r="J39" i="9" l="1"/>
  <c r="J39" i="2"/>
  <c r="J39" i="6"/>
  <c r="J59" i="2"/>
  <c r="J39" i="8"/>
  <c r="AN61" i="1"/>
  <c r="AN62" i="1"/>
  <c r="AN55" i="1"/>
  <c r="AN59" i="1"/>
  <c r="J30" i="7"/>
  <c r="AG60" i="1"/>
  <c r="AV54" i="1"/>
  <c r="AK29" i="1"/>
  <c r="J39" i="7" l="1"/>
  <c r="AN60" i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<sst xmlns="http://schemas.openxmlformats.org/spreadsheetml/2006/main" count="5385" uniqueCount="961">
  <si>
    <t>Export Komplet</t>
  </si>
  <si>
    <t>VZ</t>
  </si>
  <si>
    <t>2.0</t>
  </si>
  <si>
    <t/>
  </si>
  <si>
    <t>False</t>
  </si>
  <si>
    <t>{159769c7-618f-440e-b393-8bc00276dbd7}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</si>
  <si>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</si>
  <si>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</si>
  <si>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</si>
  <si>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</si>
  <si>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</si>
  <si>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</si>
  <si>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</si>
  <si>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</si>
  <si>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</si>
  <si>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</si>
  <si>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</si>
  <si>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</si>
  <si>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parteru ULICE GEN. FANTY ETAPA II - REDUKOVANÁ</t>
  </si>
  <si>
    <t>KSO:</t>
  </si>
  <si>
    <t>CC-CZ:</t>
  </si>
  <si>
    <t>Místo:</t>
  </si>
  <si>
    <t xml:space="preserve"> </t>
  </si>
  <si>
    <t>Datum:</t>
  </si>
  <si>
    <t>30. 1. 2024</t>
  </si>
  <si>
    <t>Zadavatel:</t>
  </si>
  <si>
    <t>IČ:</t>
  </si>
  <si>
    <t>Město Kaplice</t>
  </si>
  <si>
    <t>DIČ:</t>
  </si>
  <si>
    <t>Uchazeč:</t>
  </si>
  <si>
    <t>Vyplň údaj</t>
  </si>
  <si>
    <t>Projektant:</t>
  </si>
  <si>
    <t>ARD architects s.r.o.</t>
  </si>
  <si>
    <t>True</t>
  </si>
  <si>
    <t>Zpracovatel:</t>
  </si>
  <si>
    <t>Poznámka:</t>
  </si>
  <si>
    <t>Součástí zadávací dokumentace je nejen výkaz výměr, ale i projektová dokumentace. Cena musí být tvořena na základě prohlídky stavby a minimálně těchto dvou částí zadávací dokumentace. Přesto, že tento výkaz výměr byl vypracován s nejvyšší péčí,  je na výhradní odpovědnosti nabízejícího zkontrolovat položky a výměry zde uvedené s výkresovou a textovou částí dokumentace a případně uvést opravené či doplněné položky na zvláštní list nabídky. Projektová dokumentace a TZ má přednost před rozpočtem.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</si>
  <si>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</si>
  <si>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</si>
  <si>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</si>
  <si>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</si>
  <si>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</si>
  <si>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</si>
  <si>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</si>
  <si>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</si>
  <si>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</si>
  <si>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</si>
  <si>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</si>
  <si>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</si>
  <si>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</si>
  <si>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</si>
  <si>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</si>
  <si>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</si>
  <si>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</si>
  <si>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</si>
  <si>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</si>
  <si>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</si>
  <si>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</si>
  <si>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</si>
  <si>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</si>
  <si>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</si>
  <si>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</si>
  <si>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</si>
  <si>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</si>
  <si>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</si>
  <si>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</si>
  <si>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</si>
  <si>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</si>
  <si>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</si>
  <si>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</si>
  <si>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</si>
  <si>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</si>
  <si>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</si>
  <si>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</si>
  <si>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</si>
  <si>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</si>
  <si>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Změna oplocení </t>
  </si>
  <si>
    <t>STA</t>
  </si>
  <si>
    <t>{1d976813-14a5-4e27-92da-c0d7e66ebf76}</t>
  </si>
  <si>
    <t>2</t>
  </si>
  <si>
    <t>Mobiliář</t>
  </si>
  <si>
    <t>{0a59c8b1-4fde-4308-98e7-a742bd801190}</t>
  </si>
  <si>
    <t>3</t>
  </si>
  <si>
    <t>Sadové úpravy</t>
  </si>
  <si>
    <t>{896432a3-3fb1-4239-a950-71b81259adc0}</t>
  </si>
  <si>
    <t>4</t>
  </si>
  <si>
    <t>Větev A - místní komunikace</t>
  </si>
  <si>
    <t>{f7f451da-f649-47df-ac13-271eddd6a033}</t>
  </si>
  <si>
    <t>5</t>
  </si>
  <si>
    <t>Vnitroblok Fantova</t>
  </si>
  <si>
    <t>{1deabbaa-7899-4bbb-b9c7-26a18697bd24}</t>
  </si>
  <si>
    <t>6</t>
  </si>
  <si>
    <t>Ochrana stávajících inženýrských sítí</t>
  </si>
  <si>
    <t>{6a913a0f-a4fa-4881-a897-50dcd80e256d}</t>
  </si>
  <si>
    <t>7</t>
  </si>
  <si>
    <t>Veřejné osvětlení</t>
  </si>
  <si>
    <t>{8cbe80ea-521a-47b6-bda2-57d713e55836}</t>
  </si>
  <si>
    <t>VRN</t>
  </si>
  <si>
    <t>Vedlejší a ostatní náklady</t>
  </si>
  <si>
    <t>{10bec278-5bf8-474c-84dd-a098f62b652b}</t>
  </si>
  <si>
    <t>KRYCÍ LIST SOUPISU PRACÍ</t>
  </si>
  <si>
    <t>Objekt:</t>
  </si>
  <si>
    <t xml:space="preserve">1 - Změna oplocení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</si>
  <si>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</si>
  <si>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</si>
  <si>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</si>
  <si>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</si>
  <si>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</si>
  <si>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</si>
  <si>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Základy a zvláštní zakládání</t>
  </si>
  <si>
    <t xml:space="preserve">    3 - Svislé a kompletní konstrukce</t>
  </si>
  <si>
    <t xml:space="preserve">    96 - Bourání konstrukcí</t>
  </si>
  <si>
    <t xml:space="preserve">    997 - Přesun sutě</t>
  </si>
  <si>
    <t xml:space="preserve">    99 - Staveništní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</si>
  <si>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</si>
  <si>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</si>
  <si>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</si>
  <si>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</si>
  <si>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</si>
  <si>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</si>
  <si>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</si>
  <si>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</si>
  <si>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</si>
  <si>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</si>
  <si>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</si>
  <si>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</si>
  <si>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</si>
  <si>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</si>
  <si>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</si>
  <si>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</si>
  <si>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</si>
  <si>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</si>
  <si>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</si>
  <si>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</si>
  <si>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</si>
  <si>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2024 01</t>
  </si>
  <si>
    <t>Online PSC</t>
  </si>
  <si>
    <t>https://podminky.urs.cz/item/CS_URS_2024_01/132251101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</si>
  <si>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</si>
  <si>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</si>
  <si>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</si>
  <si>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</si>
  <si>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</si>
  <si>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</t>
  </si>
  <si>
    <t>https://podminky.urs.cz/item/CS_URS_2024_01/162751119</t>
  </si>
  <si>
    <t>171251201</t>
  </si>
  <si>
    <t>Uložení sypaniny na skládky nebo meziskládky bez hutnění s upravením uložené sypaniny do předepsaného tvaru</t>
  </si>
  <si>
    <t>10</t>
  </si>
  <si>
    <t>https://podminky.urs.cz/item/CS_URS_2024_01/171251201</t>
  </si>
  <si>
    <t>171201231</t>
  </si>
  <si>
    <t>Poplatek za uložení stavebního odpadu na recyklační skládce (skládkovné) zeminy a kamení zatříděného do Katalogu odpadů pod kódem 17 05 04</t>
  </si>
  <si>
    <t>t</t>
  </si>
  <si>
    <t>https://podminky.urs.cz/item/CS_URS_2024_01/171201231</t>
  </si>
  <si>
    <t>VV</t>
  </si>
  <si>
    <t>7,911*2 'Přepočtené koeficientem množství</t>
  </si>
  <si>
    <t>Základy a zvláštní zakládání</t>
  </si>
  <si>
    <t>274313711</t>
  </si>
  <si>
    <t>Základy z betonu prostého pasy betonu kamenem neprokládaného tř. C 20/25</t>
  </si>
  <si>
    <t>14</t>
  </si>
  <si>
    <t>https://podminky.urs.cz/item/CS_URS_2024_01/274313711</t>
  </si>
  <si>
    <t>274361821</t>
  </si>
  <si>
    <t>Výztuž základů pasů z betonářské oceli 10 505 (R) nebo BSt 500</t>
  </si>
  <si>
    <t>16</t>
  </si>
  <si>
    <t>https://podminky.urs.cz/item/CS_URS_2024_01/274361821</t>
  </si>
  <si>
    <t>Svislé a kompletní konstrukce</t>
  </si>
  <si>
    <t>311321817</t>
  </si>
  <si>
    <t>Nadzákladové zdi z betonu železového (bez výztuže) nosné pohledového (v přírodní barvě drtí a přísad) tř. C 20/25</t>
  </si>
  <si>
    <t>18</t>
  </si>
  <si>
    <t>https://podminky.urs.cz/item/CS_URS_2024_01/311321817</t>
  </si>
  <si>
    <t>9</t>
  </si>
  <si>
    <t>311351121</t>
  </si>
  <si>
    <t>Bednění nadzákladových zdí nosných rovné oboustranné za každou stranu zřízení</t>
  </si>
  <si>
    <t>m2</t>
  </si>
  <si>
    <t>20</t>
  </si>
  <si>
    <t>https://podminky.urs.cz/item/CS_URS_2024_01/311351121</t>
  </si>
  <si>
    <t>311351122</t>
  </si>
  <si>
    <t>Bednění nadzákladových zdí nosných rovné oboustranné za každou stranu odstranění</t>
  </si>
  <si>
    <t>22</t>
  </si>
  <si>
    <t>https://podminky.urs.cz/item/CS_URS_2024_01/311351122</t>
  </si>
  <si>
    <t>11</t>
  </si>
  <si>
    <t>311351911</t>
  </si>
  <si>
    <t>Bednění nadzákladových zdí nosných Příplatek k cenám bednění za pohledový beton</t>
  </si>
  <si>
    <t>1160674130</t>
  </si>
  <si>
    <t>https://podminky.urs.cz/item/CS_URS_2024_01/311351911</t>
  </si>
  <si>
    <t>311361821</t>
  </si>
  <si>
    <t>Výztuž nadzákladových zdí nosných svislých nebo odkloněných od svislice, rovných nebo oblých z betonářské oceli 10 505 (R) nebo BSt 500</t>
  </si>
  <si>
    <t>24</t>
  </si>
  <si>
    <t>https://podminky.urs.cz/item/CS_URS_2024_01/311361821</t>
  </si>
  <si>
    <t>13</t>
  </si>
  <si>
    <t>338171123</t>
  </si>
  <si>
    <t>Montáž sloupků a vzpěr plotových ocelových trubkových nebo profilovaných výšky přes 2 do 2,6 m se zabetonováním do 0,08 m3 do připravených jamek</t>
  </si>
  <si>
    <t>kus</t>
  </si>
  <si>
    <t>26</t>
  </si>
  <si>
    <t>https://podminky.urs.cz/item/CS_URS_2024_01/338171123</t>
  </si>
  <si>
    <t>M</t>
  </si>
  <si>
    <t>55x24</t>
  </si>
  <si>
    <t>Sloupek plotový poplastovaný d 48 mm, h 250 cm zelený poplastovaný, vč.PVC krycí čepičky</t>
  </si>
  <si>
    <t>152304992</t>
  </si>
  <si>
    <t>15</t>
  </si>
  <si>
    <t>x2</t>
  </si>
  <si>
    <t>Vzpěra plotová poplast. d 48 mm h 200 cm bez hlavy zelená poplastovaná</t>
  </si>
  <si>
    <t>218798077</t>
  </si>
  <si>
    <t>x3</t>
  </si>
  <si>
    <t>Objímka + šroub + matka d 48 mm</t>
  </si>
  <si>
    <t>sada</t>
  </si>
  <si>
    <t>-467367104</t>
  </si>
  <si>
    <t>17</t>
  </si>
  <si>
    <t>x4</t>
  </si>
  <si>
    <t>Hlava vzpěry d 48 mm - slitina + PVC</t>
  </si>
  <si>
    <t>-778647051</t>
  </si>
  <si>
    <t>348401130</t>
  </si>
  <si>
    <t>Montáž oplocení z pletiva strojového s napínacími dráty přes 1,6 do 2,0 m</t>
  </si>
  <si>
    <t>m</t>
  </si>
  <si>
    <t>-810886093</t>
  </si>
  <si>
    <t>https://podminky.urs.cz/item/CS_URS_2024_01/348401130</t>
  </si>
  <si>
    <t>19</t>
  </si>
  <si>
    <t>x5</t>
  </si>
  <si>
    <t>Pletivo 4hr drátěné plastifik 50x2,2x1750mm</t>
  </si>
  <si>
    <t>282463959</t>
  </si>
  <si>
    <t>x6</t>
  </si>
  <si>
    <t>Drát napínací PVC pr. drátu 2,9 mm</t>
  </si>
  <si>
    <t>1129312229</t>
  </si>
  <si>
    <t>x7</t>
  </si>
  <si>
    <t>Napínací strojek-PVC</t>
  </si>
  <si>
    <t>1782166608</t>
  </si>
  <si>
    <t>348101210</t>
  </si>
  <si>
    <t>Osazení vrat nebo vrátek k oplocení na sloupky ocelové, plochy jednotlivě do 2 m2</t>
  </si>
  <si>
    <t>787406299</t>
  </si>
  <si>
    <t>https://podminky.urs.cz/item/CS_URS_2024_01/348101210</t>
  </si>
  <si>
    <t>23</t>
  </si>
  <si>
    <t>x8</t>
  </si>
  <si>
    <t>Branka k oplocení jednokřídlá š = 1 m, h = 2 m výplet poplast.pletivem,vč.kování, zámku a sloupků</t>
  </si>
  <si>
    <t>1420554298</t>
  </si>
  <si>
    <t>348101230</t>
  </si>
  <si>
    <t>Osazení vrat nebo vrátek k oplocení na sloupky ocelové, plochy jednotlivě přes 4 do 6 m2</t>
  </si>
  <si>
    <t>-542965312</t>
  </si>
  <si>
    <t>https://podminky.urs.cz/item/CS_URS_2024_01/348101230</t>
  </si>
  <si>
    <t>25</t>
  </si>
  <si>
    <t>x9</t>
  </si>
  <si>
    <t>Brána k oplocení dvoukřídlá š = 3 m, h = 2 m výplet poplast.pletivem,vč.kování, zámku a sloupků</t>
  </si>
  <si>
    <t>-1444249095</t>
  </si>
  <si>
    <t>96</t>
  </si>
  <si>
    <t>Bourání konstrukcí</t>
  </si>
  <si>
    <t>961044111</t>
  </si>
  <si>
    <t>Bourání základů z betonu prostého</t>
  </si>
  <si>
    <t>1376452949</t>
  </si>
  <si>
    <t>https://podminky.urs.cz/item/CS_URS_2024_01/961044111</t>
  </si>
  <si>
    <t>27</t>
  </si>
  <si>
    <t>962042321</t>
  </si>
  <si>
    <t>Bourání zdiva z betonu prostého nadzákladového objemu přes 1 m3</t>
  </si>
  <si>
    <t>551667472</t>
  </si>
  <si>
    <t>https://podminky.urs.cz/item/CS_URS_2024_01/962042321</t>
  </si>
  <si>
    <t>28</t>
  </si>
  <si>
    <t>976082141</t>
  </si>
  <si>
    <t>Vybourání drobných zámečnických a jiných konstrukcí objímek, držáků, věšáků, záclonových konzol, lustrových skob apod., ze zdiva betonového</t>
  </si>
  <si>
    <t>-982854080</t>
  </si>
  <si>
    <t>https://podminky.urs.cz/item/CS_URS_2024_01/976082141</t>
  </si>
  <si>
    <t>29</t>
  </si>
  <si>
    <t>966071822</t>
  </si>
  <si>
    <t>Rozebrání oplocení z pletiva drátěného se čtvercovými oky, výšky přes 1,6 do 2,0 m</t>
  </si>
  <si>
    <t>-1146196420</t>
  </si>
  <si>
    <t>https://podminky.urs.cz/item/CS_URS_2024_01/966071822</t>
  </si>
  <si>
    <t>997</t>
  </si>
  <si>
    <t>Přesun sutě</t>
  </si>
  <si>
    <t>30</t>
  </si>
  <si>
    <t>997013111</t>
  </si>
  <si>
    <t>Vnitrostaveništní doprava suti a vybouraných hmot vodorovně do 50 m s naložením základní pro budovy a haly výšky do 6 m</t>
  </si>
  <si>
    <t>125152880</t>
  </si>
  <si>
    <t>https://podminky.urs.cz/item/CS_URS_2024_01/997013111</t>
  </si>
  <si>
    <t>31</t>
  </si>
  <si>
    <t>997013501</t>
  </si>
  <si>
    <t>Odvoz suti a vybouraných hmot na skládku nebo meziskládku se složením, na vzdálenost do 1 km</t>
  </si>
  <si>
    <t>1215909763</t>
  </si>
  <si>
    <t>https://podminky.urs.cz/item/CS_URS_2024_01/997013501</t>
  </si>
  <si>
    <t>32</t>
  </si>
  <si>
    <t>997013509</t>
  </si>
  <si>
    <t>Odvoz suti a vybouraných hmot na skládku nebo meziskládku se složením, na vzdálenost Příplatek k ceně za každý další započatý 1 km přes 1 km</t>
  </si>
  <si>
    <t>1217499987</t>
  </si>
  <si>
    <t>https://podminky.urs.cz/item/CS_URS_2024_01/997013509</t>
  </si>
  <si>
    <t>14,318*9 'Přepočtené koeficientem množství</t>
  </si>
  <si>
    <t>33</t>
  </si>
  <si>
    <t>997013631</t>
  </si>
  <si>
    <t>Poplatek za uložení stavebního odpadu na skládce (skládkovné) směsného stavebního a demoličního zatříděného do Katalogu odpadů pod kódem 17 09 04</t>
  </si>
  <si>
    <t>183788796</t>
  </si>
  <si>
    <t>https://podminky.urs.cz/item/CS_URS_2024_01/997013631</t>
  </si>
  <si>
    <t>99</t>
  </si>
  <si>
    <t>Staveništní přesun hmot</t>
  </si>
  <si>
    <t>34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</si>
  <si>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</si>
  <si>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</si>
  <si>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1382617392</t>
  </si>
  <si>
    <t>https://podminky.urs.cz/item/CS_URS_2024_01/998232110</t>
  </si>
  <si>
    <t>2 - Mobiliář</t>
  </si>
  <si>
    <t xml:space="preserve">    998 - Přesun hmot</t>
  </si>
  <si>
    <t>767 - Konstrukce zámečnické</t>
  </si>
  <si>
    <t>133212811</t>
  </si>
  <si>
    <t>Hloubení nezapažených šachet ručně v horninách třídy těžitelnosti I skupiny 3, půdorysná plocha výkopu do 4 m2</t>
  </si>
  <si>
    <t>https://podminky.urs.cz/item/CS_URS_2024_01/133212811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</si>
  <si>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</si>
  <si>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</si>
  <si>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</si>
  <si>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1,44*2 'Přepočtené koeficientem množství</t>
  </si>
  <si>
    <t>275313711</t>
  </si>
  <si>
    <t>Základy z betonu prostého patky a bloky z betonu kamenem neprokládaného tř. C 20/25</t>
  </si>
  <si>
    <t>https://podminky.urs.cz/item/CS_URS_2024_01/275313711</t>
  </si>
  <si>
    <t>998</t>
  </si>
  <si>
    <t>Přesun hmot</t>
  </si>
  <si>
    <t>-1704216913</t>
  </si>
  <si>
    <t>767</t>
  </si>
  <si>
    <t>Konstrukce zámečnické</t>
  </si>
  <si>
    <t>59204Rpol</t>
  </si>
  <si>
    <t>D+M ocelový pozink.sušák na prádlo, š.2m, v.2m z ocel.trubek pr.50mm, s háčky pro prádelní šňůry</t>
  </si>
  <si>
    <t>998767201</t>
  </si>
  <si>
    <t>Přesun hmot pro zámečnické konstrukce stanovený procentní sazbou (%) z ceny vodorovná dopravní vzdálenost do 50 m základní v objektech výšky do 6 m</t>
  </si>
  <si>
    <t>%</t>
  </si>
  <si>
    <t>1801275456</t>
  </si>
  <si>
    <t>https://podminky.urs.cz/item/CS_URS_2024_01/998767201</t>
  </si>
  <si>
    <t>3 - Sadové úpravy</t>
  </si>
  <si>
    <t xml:space="preserve">    1 - Kácení, ošetření dřevin</t>
  </si>
  <si>
    <t xml:space="preserve">    8 - zemní práce</t>
  </si>
  <si>
    <t xml:space="preserve">    2 - založení trávníku</t>
  </si>
  <si>
    <t xml:space="preserve">    4 - výsadba keřů</t>
  </si>
  <si>
    <t xml:space="preserve">    7 - výsadba stromů</t>
  </si>
  <si>
    <t xml:space="preserve">    10 - přesun hmot</t>
  </si>
  <si>
    <t>Kácení, ošetření dřevin</t>
  </si>
  <si>
    <t>112103124</t>
  </si>
  <si>
    <t>Kácení stromu ve ztížených podmínkách bez odstranění pařezu D kmene do 0,5 m v rovině a svahu do 1:5</t>
  </si>
  <si>
    <t>112201114</t>
  </si>
  <si>
    <t>Odstranění pařezů s odklizením do 20 m se zasypáním jámy D do 0,5 m v rovině a svahu 1:5</t>
  </si>
  <si>
    <t>162201415</t>
  </si>
  <si>
    <t>Vodorovné přemístění větví, kmenů nebo pařezů s naložením, složením a dopravou do 1000 m kmenů stromů jehličnatých, průměru přes 100 do 300 mm</t>
  </si>
  <si>
    <t>https://podminky.urs.cz/item/CS_URS_2024_01/162201415</t>
  </si>
  <si>
    <t>162201421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</si>
  <si>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</si>
  <si>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</si>
  <si>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005721302</t>
  </si>
  <si>
    <t>skládkovné</t>
  </si>
  <si>
    <t>111251111</t>
  </si>
  <si>
    <t>Drcení ořezaných větví D do 100 mm s odvozem do 20 km</t>
  </si>
  <si>
    <t>zemní práce</t>
  </si>
  <si>
    <t>167151101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</si>
  <si>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</si>
  <si>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</si>
  <si>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</si>
  <si>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</si>
  <si>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</si>
  <si>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181351103</t>
  </si>
  <si>
    <t>Rozprostření a urovnání ornice v rovině nebo ve svahu sklonu do 1:5 strojně při souvislé ploše přes 100 do 500 m2, tl. vrstvy do 200 mm</t>
  </si>
  <si>
    <t>https://podminky.urs.cz/item/CS_URS_2024_01/181351103</t>
  </si>
  <si>
    <t>0055000009</t>
  </si>
  <si>
    <t>zemina trávníková</t>
  </si>
  <si>
    <t>založení trávníku</t>
  </si>
  <si>
    <t>183403113</t>
  </si>
  <si>
    <t>Obdělání půdy frézováním v rovině nebo na svahu do 1:5</t>
  </si>
  <si>
    <t>https://podminky.urs.cz/item/CS_URS_2024_01/183403113</t>
  </si>
  <si>
    <t>2x</t>
  </si>
  <si>
    <t>555,0*2</t>
  </si>
  <si>
    <t>183403153</t>
  </si>
  <si>
    <t>Obdělání půdy hrabáním v rovině nebo na svahu do 1:5</t>
  </si>
  <si>
    <t>https://podminky.urs.cz/item/CS_URS_2024_01/183403153</t>
  </si>
  <si>
    <t>183403161</t>
  </si>
  <si>
    <t>Obdělání půdy válením v rovině nebo na svahu do 1:5</t>
  </si>
  <si>
    <t>https://podminky.urs.cz/item/CS_URS_2024_01/183403161</t>
  </si>
  <si>
    <t>185802113</t>
  </si>
  <si>
    <t>Hnojení půdy nebo trávníku v rovině nebo na svahu do 1:5 umělým hnojivem na široko</t>
  </si>
  <si>
    <t>https://podminky.urs.cz/item/CS_URS_2024_01/185802113</t>
  </si>
  <si>
    <t>181411131</t>
  </si>
  <si>
    <t>Založení trávníku na půdě předem připravené plochy do 1000 m2 výsevem včetně utažení parkového v rovině nebo na svahu do 1:5</t>
  </si>
  <si>
    <t>https://podminky.urs.cz/item/CS_URS_2024_01/181411131</t>
  </si>
  <si>
    <t>005724100</t>
  </si>
  <si>
    <t>osivo směs travní parková rekreační</t>
  </si>
  <si>
    <t>kg</t>
  </si>
  <si>
    <t>005721301</t>
  </si>
  <si>
    <t>minerální hnojivo</t>
  </si>
  <si>
    <t>výsadba keřů</t>
  </si>
  <si>
    <t>183205111</t>
  </si>
  <si>
    <t>Založení záhonu pro výsadbu rostlin v rovině nebo na svahu do 1:5 v zemině skupiny 1 až 2</t>
  </si>
  <si>
    <t>36</t>
  </si>
  <si>
    <t>https://podminky.urs.cz/item/CS_URS_2024_01/183205111</t>
  </si>
  <si>
    <t>183101213</t>
  </si>
  <si>
    <t>Hloubení jamek pro vysazování rostlin v zemině skupiny 1 až 4 s výměnou půdy z 50% v rovině nebo na svahu do 1:5, objemu přes 0,02 do 0,05 m3</t>
  </si>
  <si>
    <t>38</t>
  </si>
  <si>
    <t>https://podminky.urs.cz/item/CS_URS_2024_01/183101213</t>
  </si>
  <si>
    <t>184102111</t>
  </si>
  <si>
    <t>Výsadba dřeviny s balem do předem vyhloubené jamky se zalitím v rovině nebo na svahu do 1:5, při průměru balu přes 100 do 200 mm</t>
  </si>
  <si>
    <t>40</t>
  </si>
  <si>
    <t>https://podminky.urs.cz/item/CS_URS_2024_01/184102111</t>
  </si>
  <si>
    <t>184813511</t>
  </si>
  <si>
    <t>Chemické odplevelení půdy před založením kultury, trávníku nebo zpevněných ploch ručně o jakékoli výměře postřikem na široko v rovině nebo na svahu do 1:5</t>
  </si>
  <si>
    <t>42</t>
  </si>
  <si>
    <t>https://podminky.urs.cz/item/CS_URS_2024_01/184813511</t>
  </si>
  <si>
    <t>184911421</t>
  </si>
  <si>
    <t>Mulčování vysazených rostlin mulčovací kůrou, tl. do 100 mm v rovině nebo na svahu do 1:5</t>
  </si>
  <si>
    <t>44</t>
  </si>
  <si>
    <t>https://podminky.urs.cz/item/CS_URS_2024_01/184911421</t>
  </si>
  <si>
    <t>185802114</t>
  </si>
  <si>
    <t>Hnojení půdy nebo trávníku v rovině nebo na svahu do 1:5 umělým hnojivem s rozdělením k jednotlivým rostlinám</t>
  </si>
  <si>
    <t>46</t>
  </si>
  <si>
    <t>https://podminky.urs.cz/item/CS_URS_2024_01/185802114</t>
  </si>
  <si>
    <t>48</t>
  </si>
  <si>
    <t>10321100</t>
  </si>
  <si>
    <t>zahradní substrát pro výsadbu VL</t>
  </si>
  <si>
    <t>50</t>
  </si>
  <si>
    <t>10391100</t>
  </si>
  <si>
    <t>kůra mulčovací VL</t>
  </si>
  <si>
    <t>52</t>
  </si>
  <si>
    <t>103915010</t>
  </si>
  <si>
    <t>roudup klasic</t>
  </si>
  <si>
    <t>l</t>
  </si>
  <si>
    <t>54</t>
  </si>
  <si>
    <t>Pol1</t>
  </si>
  <si>
    <t>PYRACANTHA KASAN</t>
  </si>
  <si>
    <t>56</t>
  </si>
  <si>
    <t>026549000</t>
  </si>
  <si>
    <t>Spiraea BUMALDA 30/40</t>
  </si>
  <si>
    <t>58</t>
  </si>
  <si>
    <t>026549400</t>
  </si>
  <si>
    <t>Stephanandra incisa "Crispa" 15/20</t>
  </si>
  <si>
    <t>60</t>
  </si>
  <si>
    <t>výsadba stromů</t>
  </si>
  <si>
    <t>183101221</t>
  </si>
  <si>
    <t>Hloubení jamek pro vysazování rostlin v zemině skupiny 1 až 4 s výměnou půdy z 50% v rovině nebo na svahu do 1:5, objemu přes 0,40 do 1,00 m3</t>
  </si>
  <si>
    <t>62</t>
  </si>
  <si>
    <t>https://podminky.urs.cz/item/CS_URS_2024_01/183101221</t>
  </si>
  <si>
    <t>184806111</t>
  </si>
  <si>
    <t>Řez stromů, keřů nebo růží průklestem stromů netrnitých, o průměru koruny do 2 m</t>
  </si>
  <si>
    <t>64</t>
  </si>
  <si>
    <t>https://podminky.urs.cz/item/CS_URS_2024_01/184806111</t>
  </si>
  <si>
    <t>184501121</t>
  </si>
  <si>
    <t>Zhotovení obalu kmene a spodních částí větví stromu z juty v jedné vrstvě v rovině nebo na svahu do 1:5</t>
  </si>
  <si>
    <t>66</t>
  </si>
  <si>
    <t>https://podminky.urs.cz/item/CS_URS_2024_01/184501121</t>
  </si>
  <si>
    <t>184215113</t>
  </si>
  <si>
    <t>Ukotvení dřeviny kůly v rovině nebo na svahu do 1:5 jedním kůlem, délky přes 2 do 3 m</t>
  </si>
  <si>
    <t>68</t>
  </si>
  <si>
    <t>https://podminky.urs.cz/item/CS_URS_2024_01/184215113</t>
  </si>
  <si>
    <t>35</t>
  </si>
  <si>
    <t>70</t>
  </si>
  <si>
    <t>72</t>
  </si>
  <si>
    <t>37</t>
  </si>
  <si>
    <t>005000007</t>
  </si>
  <si>
    <t>protikořenová textilie s instalací</t>
  </si>
  <si>
    <t>74</t>
  </si>
  <si>
    <t>76</t>
  </si>
  <si>
    <t>39</t>
  </si>
  <si>
    <t>78</t>
  </si>
  <si>
    <t>005000002</t>
  </si>
  <si>
    <t>kůl frézovaný s fazetou se špicí, 8cm, 300cm</t>
  </si>
  <si>
    <t>80</t>
  </si>
  <si>
    <t>41</t>
  </si>
  <si>
    <t>005000003</t>
  </si>
  <si>
    <t>příčka z půlené frézované kulatiny, 50cm</t>
  </si>
  <si>
    <t>82</t>
  </si>
  <si>
    <t>005000004</t>
  </si>
  <si>
    <t>úvazek bavlněný, šíře 3cm</t>
  </si>
  <si>
    <t>84</t>
  </si>
  <si>
    <t>43</t>
  </si>
  <si>
    <t>005000005</t>
  </si>
  <si>
    <t>juta k bandážování kmene, šíře 20cm</t>
  </si>
  <si>
    <t>86</t>
  </si>
  <si>
    <t>005721304</t>
  </si>
  <si>
    <t>tabletové hnojivo</t>
  </si>
  <si>
    <t>88</t>
  </si>
  <si>
    <t>45</t>
  </si>
  <si>
    <t>005721305</t>
  </si>
  <si>
    <t>půdní kondicionér</t>
  </si>
  <si>
    <t>90</t>
  </si>
  <si>
    <t>026524199</t>
  </si>
  <si>
    <t>Prunus subhirtella "Autumnalis Rosea" 16/18</t>
  </si>
  <si>
    <t>92</t>
  </si>
  <si>
    <t>přesun hmot</t>
  </si>
  <si>
    <t>47</t>
  </si>
  <si>
    <t>998231311</t>
  </si>
  <si>
    <t>Přesun hmot pro sadovnické a krajinářské úpravy strojně dopravní vzdálenost do 5000 m</t>
  </si>
  <si>
    <t>94</t>
  </si>
  <si>
    <t>https://podminky.urs.cz/item/CS_URS_2024_01/998231311</t>
  </si>
  <si>
    <t>4 - Větev A - místní komunikace</t>
  </si>
  <si>
    <t>1 - Zemní práce</t>
  </si>
  <si>
    <t>5 - Komunikace</t>
  </si>
  <si>
    <t>8 - Trubní vedení</t>
  </si>
  <si>
    <t>91 - Doplňující práce na komunikaci</t>
  </si>
  <si>
    <t>910 - DIO</t>
  </si>
  <si>
    <t>99 - Staveništní přesun hmot</t>
  </si>
  <si>
    <t>D96 - Přesuny suti a vybouraných hmot</t>
  </si>
  <si>
    <t>113106121R00</t>
  </si>
  <si>
    <t>Rozebrání dlažeb z betonových dlaždic</t>
  </si>
  <si>
    <t>113107224R00</t>
  </si>
  <si>
    <t>Odstranění podkladu nad 200 m2,kam.drcené tl.40 cm (asf.konstr.)</t>
  </si>
  <si>
    <t>113107415R00</t>
  </si>
  <si>
    <t>Odstranění podkladu nad 50 m2,kam.těžené tl.15 cm</t>
  </si>
  <si>
    <t>113108410R00</t>
  </si>
  <si>
    <t>Odstranění podkladu pl. nad 50 m2, živice tl.10 cm</t>
  </si>
  <si>
    <t>113201111R00</t>
  </si>
  <si>
    <t>Vytrhání obrub chodníkových ležatých</t>
  </si>
  <si>
    <t>113201112U00</t>
  </si>
  <si>
    <t>Vytrhání obruba silniční ležatá,kamenná</t>
  </si>
  <si>
    <t>122202202R00</t>
  </si>
  <si>
    <t>Odkopávky pro silnice v hor. 3 do 1000 m3</t>
  </si>
  <si>
    <t>122202209R00</t>
  </si>
  <si>
    <t>Příplatek za lepivost - odkop. pro silnice v hor.3</t>
  </si>
  <si>
    <t>162601102R00</t>
  </si>
  <si>
    <t>Vodorovné přemístění výkopku z hor.1-4 do 5000 m</t>
  </si>
  <si>
    <t>171201201R00</t>
  </si>
  <si>
    <t>Uložení sypaniny na skl.-modelace na výšku přes 2m</t>
  </si>
  <si>
    <t>171201211U00</t>
  </si>
  <si>
    <t>Skládkovné zemina</t>
  </si>
  <si>
    <t>Komunikace</t>
  </si>
  <si>
    <t>564851111R00</t>
  </si>
  <si>
    <t>Podklad ze štěrkodrti po zhutnění tloušťky 15 cm</t>
  </si>
  <si>
    <t>564861111R00</t>
  </si>
  <si>
    <t>Podklad ze štěrkodrti po zhutnění tloušťky 20 cm</t>
  </si>
  <si>
    <t>565151211RT2</t>
  </si>
  <si>
    <t>Podklad z obal kam.ACP 16+,ACP 22+,nad 3 m,tl.7 cm</t>
  </si>
  <si>
    <t>567122112R00</t>
  </si>
  <si>
    <t>Podklad z kameniva zpev.cementem KSC 1 tl.13 cm</t>
  </si>
  <si>
    <t>577132211RT2</t>
  </si>
  <si>
    <t>Beton asfalt. ACO 8, nebo ACO 11, nad 3 m, 4 cm</t>
  </si>
  <si>
    <t>596215020R00</t>
  </si>
  <si>
    <t>Kladení zámkové dlažby tl. 6 cm do drtě tl. 3 cm</t>
  </si>
  <si>
    <t>596215040R00</t>
  </si>
  <si>
    <t>Kladení zámkové dlažby tl. 8 cm do drtě tl. 3 cm</t>
  </si>
  <si>
    <t>592452650</t>
  </si>
  <si>
    <t>Dlažba zámková barevná tl. 8 cm</t>
  </si>
  <si>
    <t>59245289</t>
  </si>
  <si>
    <t>Dlažba zámková přírodní tl.8 cm</t>
  </si>
  <si>
    <t>592452945</t>
  </si>
  <si>
    <t>Dlažba betonová přírodní tl.6 cm</t>
  </si>
  <si>
    <t>59245309</t>
  </si>
  <si>
    <t>Dlažba betonová barevná-slepecká tl. 6 cm</t>
  </si>
  <si>
    <t>Trubní vedení</t>
  </si>
  <si>
    <t>899331111R00</t>
  </si>
  <si>
    <t>Výšková úprava vstupu do 20 cm, zvýšení poklopu šachet</t>
  </si>
  <si>
    <t>899101211R01</t>
  </si>
  <si>
    <t>Dmtž poklop litina+rám+vpusť-50kg (stáv. vpusti)</t>
  </si>
  <si>
    <t>91</t>
  </si>
  <si>
    <t>Doplňující práce na komunikaci</t>
  </si>
  <si>
    <t>914001121R00</t>
  </si>
  <si>
    <t>Osaz.sloupku dopr.značky vč. bet.základu+Al patka</t>
  </si>
  <si>
    <t>914001125R00</t>
  </si>
  <si>
    <t>Osazení svislé dopr.značky na sloupek nebo konzolu</t>
  </si>
  <si>
    <t>915711112R00</t>
  </si>
  <si>
    <t>Vodorovné značení dělících čar š.12 cm silnovrstvé</t>
  </si>
  <si>
    <t>915791111R00</t>
  </si>
  <si>
    <t>Předznačení pro značení dělící čáry,vodící proužky</t>
  </si>
  <si>
    <t>917161111R00</t>
  </si>
  <si>
    <t>Osazení lež. obrub.kamen. s opěrou, lože z C 20/25</t>
  </si>
  <si>
    <t>917862111R00</t>
  </si>
  <si>
    <t>Osazení stojat. obrub.bet. s opěrou,lože z C 12/15</t>
  </si>
  <si>
    <t>919721211R00</t>
  </si>
  <si>
    <t>Dilatační spáry vkládané vyplněné asfalt. zálivkou modifik.</t>
  </si>
  <si>
    <t>919735112R00</t>
  </si>
  <si>
    <t>Řezání stávajícího živičného krytu tl. 5 - 10 cm</t>
  </si>
  <si>
    <t>40444940.A</t>
  </si>
  <si>
    <t>Značka dopravní 900 mm fól2, HIG10le-dle projektu</t>
  </si>
  <si>
    <t>40445961</t>
  </si>
  <si>
    <t>Sloupek Al 60/5 hladký drážkový</t>
  </si>
  <si>
    <t>40450111</t>
  </si>
  <si>
    <t>Dopravní příslušenství, patka kotevní-čtyřkotevní</t>
  </si>
  <si>
    <t>58380343</t>
  </si>
  <si>
    <t>Obrubník kamenný přímý OP4</t>
  </si>
  <si>
    <t>58380373</t>
  </si>
  <si>
    <t>Obrubník kamenný přímý OP6</t>
  </si>
  <si>
    <t>59217504</t>
  </si>
  <si>
    <t>Obrubník Best MONO II 100x15/12x25 cm</t>
  </si>
  <si>
    <t>910</t>
  </si>
  <si>
    <t>DIO</t>
  </si>
  <si>
    <t>914991001R00</t>
  </si>
  <si>
    <t>Montáž dočasné značky včetně stojanu,</t>
  </si>
  <si>
    <t>ks</t>
  </si>
  <si>
    <t>914992001R00</t>
  </si>
  <si>
    <t>Nájem dopravní značky včetně stojanu</t>
  </si>
  <si>
    <t>ks/den</t>
  </si>
  <si>
    <t>914992005R00</t>
  </si>
  <si>
    <t>Nájem dočas.světelné sign. (semafor)vč.baterie-den</t>
  </si>
  <si>
    <t>914993001R00</t>
  </si>
  <si>
    <t>Demontáž dočasné značky včetně stojanu</t>
  </si>
  <si>
    <t>914993005R00</t>
  </si>
  <si>
    <t>Dem.dočasné světelné signal.(semaforu) vč. baterie</t>
  </si>
  <si>
    <t>998225111R00</t>
  </si>
  <si>
    <t>Přesun hmot, pozemní komunikace, kryt živičný</t>
  </si>
  <si>
    <t>D96</t>
  </si>
  <si>
    <t>Přesuny suti a vybouraných hmot</t>
  </si>
  <si>
    <t>979082213R00</t>
  </si>
  <si>
    <t>Vodorovná doprava suti po suchu do 1 km</t>
  </si>
  <si>
    <t>979082219R00</t>
  </si>
  <si>
    <t>Příplatek za dopravu suti po suchu za další 1 km ( celkem započtena skládka do 5km)</t>
  </si>
  <si>
    <t>979099141U00</t>
  </si>
  <si>
    <t>Skládkovné suť s asfaltem, beton</t>
  </si>
  <si>
    <t>979990001R00</t>
  </si>
  <si>
    <t>Poplatek za skládku suti ostatní</t>
  </si>
  <si>
    <t>5 - Vnitroblok Fantova</t>
  </si>
  <si>
    <t>113107630R00</t>
  </si>
  <si>
    <t>Odstranění podkladu nad 50 m2,kam.drcené tl.30 cm</t>
  </si>
  <si>
    <t>962052211R00</t>
  </si>
  <si>
    <t>Bourání zdiva železobetonového nadzákladového</t>
  </si>
  <si>
    <t>596214211U00</t>
  </si>
  <si>
    <t>Klad vegetačních dlaž tl 80 &lt;100 m2</t>
  </si>
  <si>
    <t>59245266</t>
  </si>
  <si>
    <t>Dlažba BEST KLASIKO antracit 20x10x8</t>
  </si>
  <si>
    <t>59248302</t>
  </si>
  <si>
    <t>Dlažba betonová zatravňovací 600x400x80 mm (polovegetační)</t>
  </si>
  <si>
    <t>Výšková úprava vstupu do 20 cm, zvýšení poklopu šachet, šoupat</t>
  </si>
  <si>
    <t>915721112R00</t>
  </si>
  <si>
    <t>Vodorovné značení silnovrstvé stopčar,zeber atd. V10f - parkoviště pro invalid.</t>
  </si>
  <si>
    <t>915791112R00</t>
  </si>
  <si>
    <t>Předznačení pro značení stopčáry, zebry, nápisů</t>
  </si>
  <si>
    <t>917762111R00</t>
  </si>
  <si>
    <t>Osazení ležat. obrub. bet. s opěrou,lože z C 12/15</t>
  </si>
  <si>
    <t>59217422</t>
  </si>
  <si>
    <t>Obrubník chodníkový ABO 15-10 1000/80/200</t>
  </si>
  <si>
    <t>998223011R00</t>
  </si>
  <si>
    <t>Přesun hmot, pozemní komunikace, kryt dlážděný</t>
  </si>
  <si>
    <t>6 - Ochrana stávajících inženýrských sítí</t>
  </si>
  <si>
    <t>PSV - Práce a dodávky PSV</t>
  </si>
  <si>
    <t xml:space="preserve">    740 - Ochrana stávajících síti NN,CETIN</t>
  </si>
  <si>
    <t xml:space="preserve">    741 - Přípravné trubkování pro optický kabel</t>
  </si>
  <si>
    <t xml:space="preserve">    742 - HZS</t>
  </si>
  <si>
    <t>PSV</t>
  </si>
  <si>
    <t>Práce a dodávky PSV</t>
  </si>
  <si>
    <t>740</t>
  </si>
  <si>
    <t>Ochrana stávajících síti NN,CETIN</t>
  </si>
  <si>
    <t>K001</t>
  </si>
  <si>
    <t>Ochrana stávajících sítí NN(zemní práce- vytýčení a odkrytí _x000D_
stávajících kabelů, dělená chránička KOPOHALF pr.110mm,_x000D_
výstražná folie aprovedení záhozu)</t>
  </si>
  <si>
    <t>1280347947</t>
  </si>
  <si>
    <t>K002</t>
  </si>
  <si>
    <t>Ochrana stávajících sítí CETIN(zemní práce- vytýčení a odkrytí _x000D_
stávajících kabelů, dělená chránička KOPOHALF pr.110mm,_x000D_
výstražná folie aprovedení záhozu)</t>
  </si>
  <si>
    <t>1300161052</t>
  </si>
  <si>
    <t>K003</t>
  </si>
  <si>
    <t>Demontáž stávajícího veřejného rozhlasu,vč. přemístění_x000D_
na nový stožár VO.</t>
  </si>
  <si>
    <t>699231929</t>
  </si>
  <si>
    <t>741</t>
  </si>
  <si>
    <t>Přípravné trubkování pro optický kabel</t>
  </si>
  <si>
    <t>210 81-0013.1</t>
  </si>
  <si>
    <t>Chránička HDPE 40/33</t>
  </si>
  <si>
    <t>-1271237843</t>
  </si>
  <si>
    <t>210 81-0013.2</t>
  </si>
  <si>
    <t>Kabelová komora SGLB 1620(508x400x427mm)</t>
  </si>
  <si>
    <t>1715612723</t>
  </si>
  <si>
    <t>210 81-0013.3</t>
  </si>
  <si>
    <t>Ukončení chráničky HDPE víčkem proti vnikání nečistot</t>
  </si>
  <si>
    <t>344551130</t>
  </si>
  <si>
    <t>5470200164.1</t>
  </si>
  <si>
    <t>Přílož do společného výkopu s kabelem VO</t>
  </si>
  <si>
    <t>1695027305</t>
  </si>
  <si>
    <t>5470200167</t>
  </si>
  <si>
    <t>Výkop kabelové rýhy š.50cm,hl.110cm tř.z.4</t>
  </si>
  <si>
    <t>660575871</t>
  </si>
  <si>
    <t>5470460012.1</t>
  </si>
  <si>
    <t>Výstražná folie PVC š.22cm oranžová</t>
  </si>
  <si>
    <t>240720518</t>
  </si>
  <si>
    <t>5470510206</t>
  </si>
  <si>
    <t>Chránička PE pr.110mm</t>
  </si>
  <si>
    <t>-1930219316</t>
  </si>
  <si>
    <t>5470560667</t>
  </si>
  <si>
    <t>Zához kabelové rýhy 50x110cm vč. hutnění</t>
  </si>
  <si>
    <t>-1234957580</t>
  </si>
  <si>
    <t>742</t>
  </si>
  <si>
    <t>HZS</t>
  </si>
  <si>
    <t>HZS 02</t>
  </si>
  <si>
    <t>Výchozí revize</t>
  </si>
  <si>
    <t>hod.</t>
  </si>
  <si>
    <t>1239950435</t>
  </si>
  <si>
    <t>HZS 03.1</t>
  </si>
  <si>
    <t>Zaměření kabelů a stožárů VO a EI, provedení projektu skutečného provedení</t>
  </si>
  <si>
    <t>-1293189674</t>
  </si>
  <si>
    <t>7 - Veřejné osvětlení</t>
  </si>
  <si>
    <t xml:space="preserve">    740 - Veřejné osvětlení</t>
  </si>
  <si>
    <t xml:space="preserve">    741 - HZS-VO</t>
  </si>
  <si>
    <t xml:space="preserve">    742 - ZEMNÍ PRÁCE</t>
  </si>
  <si>
    <t>210 81-0013</t>
  </si>
  <si>
    <t>Kabel CYKY-J 4x16</t>
  </si>
  <si>
    <t>-1015387969</t>
  </si>
  <si>
    <t>210 22-0111</t>
  </si>
  <si>
    <t>Drát FeZn pr.10mm</t>
  </si>
  <si>
    <t>161469505</t>
  </si>
  <si>
    <t>210 10-0151</t>
  </si>
  <si>
    <t>Ukončení kabelů.do 4x16 mm2</t>
  </si>
  <si>
    <t>1929514863</t>
  </si>
  <si>
    <t>210 20-2016</t>
  </si>
  <si>
    <t>LED svítidlo LVLEDOS 5000V23/DIM výr.:MODUS</t>
  </si>
  <si>
    <t>1323812399</t>
  </si>
  <si>
    <t>210 20-4001</t>
  </si>
  <si>
    <t xml:space="preserve">Sadový osvětlovací stožár bezpaticový metalizovaný dl. 5m(4 nad zemí)_x000D_
</t>
  </si>
  <si>
    <t>1305896920</t>
  </si>
  <si>
    <t>210 20-4201</t>
  </si>
  <si>
    <t>Svorkovnice vč.pojistek do stožáru</t>
  </si>
  <si>
    <t>799749798</t>
  </si>
  <si>
    <t>210 22-0301</t>
  </si>
  <si>
    <t>Svorka SP1</t>
  </si>
  <si>
    <t>-818460025</t>
  </si>
  <si>
    <t>210 22-0301.1</t>
  </si>
  <si>
    <t>Svorka SS</t>
  </si>
  <si>
    <t>-891325320</t>
  </si>
  <si>
    <t>210 01-0034</t>
  </si>
  <si>
    <t>Ochranná trubka ohebná korugovaná KOPOFLEX pr.80mm</t>
  </si>
  <si>
    <t>-677209596</t>
  </si>
  <si>
    <t>210 20-2016.1</t>
  </si>
  <si>
    <t>Demontáž stávajícího sadového betonovéhoo stožáru vč.svítidla vč. kabeláže</t>
  </si>
  <si>
    <t>950408162</t>
  </si>
  <si>
    <t>HZS-VO</t>
  </si>
  <si>
    <t>HZS 01</t>
  </si>
  <si>
    <t>Napojení na stávající rozvod VO</t>
  </si>
  <si>
    <t>1590462728</t>
  </si>
  <si>
    <t>1702096529</t>
  </si>
  <si>
    <t>HZS 03</t>
  </si>
  <si>
    <t>Zaměření kabelů a stožárů VO a provedení projektu</t>
  </si>
  <si>
    <t>-2123908563</t>
  </si>
  <si>
    <t>ZEMNÍ PRÁCE</t>
  </si>
  <si>
    <t>5470010024</t>
  </si>
  <si>
    <t>Vytýčení trati v zastavěném prostoru</t>
  </si>
  <si>
    <t>km</t>
  </si>
  <si>
    <t>-233713498</t>
  </si>
  <si>
    <t>5470600001</t>
  </si>
  <si>
    <t>Odvoz zeminy</t>
  </si>
  <si>
    <t>913723629</t>
  </si>
  <si>
    <t>5470200164</t>
  </si>
  <si>
    <t>Výkop kabelové rýhy š.35cm,hl.70cm tř.z.4</t>
  </si>
  <si>
    <t>1621959222</t>
  </si>
  <si>
    <t>-1052110175</t>
  </si>
  <si>
    <t>5470420022</t>
  </si>
  <si>
    <t>Zřízení kabelového lože z kopan.písku tl.10cm</t>
  </si>
  <si>
    <t>-761966801</t>
  </si>
  <si>
    <t>5470460012</t>
  </si>
  <si>
    <t>Krytí kabelu výstražnou folií PVC š.33cm</t>
  </si>
  <si>
    <t>118582671</t>
  </si>
  <si>
    <t>-963191226</t>
  </si>
  <si>
    <t>5470560664</t>
  </si>
  <si>
    <t>Zához kabelové rýhy 35x70cm vč. hutnění</t>
  </si>
  <si>
    <t>774675712</t>
  </si>
  <si>
    <t>1251310751</t>
  </si>
  <si>
    <t>5470050704</t>
  </si>
  <si>
    <t>Výkop jámy pro stožár a základ pilíře</t>
  </si>
  <si>
    <t>-1403962634</t>
  </si>
  <si>
    <t>5470080002</t>
  </si>
  <si>
    <t>Betonové pouzdro pro ukotvení sadového stožáru</t>
  </si>
  <si>
    <t>-456400681</t>
  </si>
  <si>
    <t>5470510001</t>
  </si>
  <si>
    <t>Betonová roura pr.30cm dl.1m</t>
  </si>
  <si>
    <t>1428740374</t>
  </si>
  <si>
    <t>5470620014</t>
  </si>
  <si>
    <t>Provizorní úprava terénu</t>
  </si>
  <si>
    <t>510201972</t>
  </si>
  <si>
    <t>5470510001.1</t>
  </si>
  <si>
    <t>Kabelový označník</t>
  </si>
  <si>
    <t>2014922829</t>
  </si>
  <si>
    <t>VRN - Vedlejší a ostatní náklady</t>
  </si>
  <si>
    <t>ON - Ostatní náklady</t>
  </si>
  <si>
    <t>VN - Vedlejší náklady</t>
  </si>
  <si>
    <t>ON</t>
  </si>
  <si>
    <t>Ostatní náklady</t>
  </si>
  <si>
    <t>005111030R</t>
  </si>
  <si>
    <t>Fotodokumentace průběhu stavby</t>
  </si>
  <si>
    <t>Soubor</t>
  </si>
  <si>
    <t>005211010R</t>
  </si>
  <si>
    <t>Předání a převzetí staveniště</t>
  </si>
  <si>
    <t>005211020R</t>
  </si>
  <si>
    <t>Ochrana stávajících inženýrských sítí na staveništ</t>
  </si>
  <si>
    <t>005211030R</t>
  </si>
  <si>
    <t>Dočasná dopravní opatření</t>
  </si>
  <si>
    <t>005211040R</t>
  </si>
  <si>
    <t>Užívání veřejných ploch a prostranství</t>
  </si>
  <si>
    <t>005211080R</t>
  </si>
  <si>
    <t>Bezpečnostní a hygienická opatření na staveništi</t>
  </si>
  <si>
    <t>005240012R</t>
  </si>
  <si>
    <t>Předání a převzetí díla</t>
  </si>
  <si>
    <t>005241010R</t>
  </si>
  <si>
    <t>Dokumentace skutečného provedení</t>
  </si>
  <si>
    <t>VN</t>
  </si>
  <si>
    <t>Vedlejší náklady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</si>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</sst>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311321817" TargetMode="External"/><Relationship Id="rId13" Type="http://schemas.openxmlformats.org/officeDocument/2006/relationships/hyperlink" Target="https://podminky.urs.cz/item/CS_URS_2024_01/338171123" TargetMode="External"/><Relationship Id="rId18" Type="http://schemas.openxmlformats.org/officeDocument/2006/relationships/hyperlink" Target="https://podminky.urs.cz/item/CS_URS_2024_01/962042321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4_01/162751119" TargetMode="External"/><Relationship Id="rId21" Type="http://schemas.openxmlformats.org/officeDocument/2006/relationships/hyperlink" Target="https://podminky.urs.cz/item/CS_URS_2024_01/997013111" TargetMode="External"/><Relationship Id="rId7" Type="http://schemas.openxmlformats.org/officeDocument/2006/relationships/hyperlink" Target="https://podminky.urs.cz/item/CS_URS_2024_01/274361821" TargetMode="External"/><Relationship Id="rId12" Type="http://schemas.openxmlformats.org/officeDocument/2006/relationships/hyperlink" Target="https://podminky.urs.cz/item/CS_URS_2024_01/311361821" TargetMode="External"/><Relationship Id="rId17" Type="http://schemas.openxmlformats.org/officeDocument/2006/relationships/hyperlink" Target="https://podminky.urs.cz/item/CS_URS_2024_01/961044111" TargetMode="External"/><Relationship Id="rId25" Type="http://schemas.openxmlformats.org/officeDocument/2006/relationships/hyperlink" Target="https://podminky.urs.cz/item/CS_URS_2024_01/998232110" TargetMode="External"/><Relationship Id="rId2" Type="http://schemas.openxmlformats.org/officeDocument/2006/relationships/hyperlink" Target="https://podminky.urs.cz/item/CS_URS_2024_01/162751117" TargetMode="External"/><Relationship Id="rId16" Type="http://schemas.openxmlformats.org/officeDocument/2006/relationships/hyperlink" Target="https://podminky.urs.cz/item/CS_URS_2024_01/348101230" TargetMode="External"/><Relationship Id="rId20" Type="http://schemas.openxmlformats.org/officeDocument/2006/relationships/hyperlink" Target="https://podminky.urs.cz/item/CS_URS_2024_01/966071822" TargetMode="External"/><Relationship Id="rId1" Type="http://schemas.openxmlformats.org/officeDocument/2006/relationships/hyperlink" Target="https://podminky.urs.cz/item/CS_URS_2024_01/132251101" TargetMode="External"/><Relationship Id="rId6" Type="http://schemas.openxmlformats.org/officeDocument/2006/relationships/hyperlink" Target="https://podminky.urs.cz/item/CS_URS_2024_01/274313711" TargetMode="External"/><Relationship Id="rId11" Type="http://schemas.openxmlformats.org/officeDocument/2006/relationships/hyperlink" Target="https://podminky.urs.cz/item/CS_URS_2024_01/311351911" TargetMode="External"/><Relationship Id="rId24" Type="http://schemas.openxmlformats.org/officeDocument/2006/relationships/hyperlink" Target="https://podminky.urs.cz/item/CS_URS_2024_01/997013631" TargetMode="External"/><Relationship Id="rId5" Type="http://schemas.openxmlformats.org/officeDocument/2006/relationships/hyperlink" Target="https://podminky.urs.cz/item/CS_URS_2024_01/171201231" TargetMode="External"/><Relationship Id="rId15" Type="http://schemas.openxmlformats.org/officeDocument/2006/relationships/hyperlink" Target="https://podminky.urs.cz/item/CS_URS_2024_01/348101210" TargetMode="External"/><Relationship Id="rId23" Type="http://schemas.openxmlformats.org/officeDocument/2006/relationships/hyperlink" Target="https://podminky.urs.cz/item/CS_URS_2024_01/997013509" TargetMode="External"/><Relationship Id="rId10" Type="http://schemas.openxmlformats.org/officeDocument/2006/relationships/hyperlink" Target="https://podminky.urs.cz/item/CS_URS_2024_01/311351122" TargetMode="External"/><Relationship Id="rId19" Type="http://schemas.openxmlformats.org/officeDocument/2006/relationships/hyperlink" Target="https://podminky.urs.cz/item/CS_URS_2024_01/976082141" TargetMode="External"/><Relationship Id="rId4" Type="http://schemas.openxmlformats.org/officeDocument/2006/relationships/hyperlink" Target="https://podminky.urs.cz/item/CS_URS_2024_01/171251201" TargetMode="External"/><Relationship Id="rId9" Type="http://schemas.openxmlformats.org/officeDocument/2006/relationships/hyperlink" Target="https://podminky.urs.cz/item/CS_URS_2024_01/311351121" TargetMode="External"/><Relationship Id="rId14" Type="http://schemas.openxmlformats.org/officeDocument/2006/relationships/hyperlink" Target="https://podminky.urs.cz/item/CS_URS_2024_01/348401130" TargetMode="External"/><Relationship Id="rId22" Type="http://schemas.openxmlformats.org/officeDocument/2006/relationships/hyperlink" Target="https://podminky.urs.cz/item/CS_URS_2024_01/9970135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232110" TargetMode="External"/><Relationship Id="rId3" Type="http://schemas.openxmlformats.org/officeDocument/2006/relationships/hyperlink" Target="https://podminky.urs.cz/item/CS_URS_2024_01/162751117" TargetMode="External"/><Relationship Id="rId7" Type="http://schemas.openxmlformats.org/officeDocument/2006/relationships/hyperlink" Target="https://podminky.urs.cz/item/CS_URS_2024_01/275313711" TargetMode="External"/><Relationship Id="rId2" Type="http://schemas.openxmlformats.org/officeDocument/2006/relationships/hyperlink" Target="https://podminky.urs.cz/item/CS_URS_2024_01/162211311" TargetMode="External"/><Relationship Id="rId1" Type="http://schemas.openxmlformats.org/officeDocument/2006/relationships/hyperlink" Target="https://podminky.urs.cz/item/CS_URS_2024_01/133212811" TargetMode="External"/><Relationship Id="rId6" Type="http://schemas.openxmlformats.org/officeDocument/2006/relationships/hyperlink" Target="https://podminky.urs.cz/item/CS_URS_2024_01/171201231" TargetMode="External"/><Relationship Id="rId5" Type="http://schemas.openxmlformats.org/officeDocument/2006/relationships/hyperlink" Target="https://podminky.urs.cz/item/CS_URS_2024_01/17125120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4_01/162751119" TargetMode="External"/><Relationship Id="rId9" Type="http://schemas.openxmlformats.org/officeDocument/2006/relationships/hyperlink" Target="https://podminky.urs.cz/item/CS_URS_2024_01/9987672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3403161" TargetMode="External"/><Relationship Id="rId13" Type="http://schemas.openxmlformats.org/officeDocument/2006/relationships/hyperlink" Target="https://podminky.urs.cz/item/CS_URS_2024_01/184102111" TargetMode="External"/><Relationship Id="rId18" Type="http://schemas.openxmlformats.org/officeDocument/2006/relationships/hyperlink" Target="https://podminky.urs.cz/item/CS_URS_2024_01/184806111" TargetMode="External"/><Relationship Id="rId3" Type="http://schemas.openxmlformats.org/officeDocument/2006/relationships/hyperlink" Target="https://podminky.urs.cz/item/CS_URS_2024_01/167151101" TargetMode="External"/><Relationship Id="rId21" Type="http://schemas.openxmlformats.org/officeDocument/2006/relationships/hyperlink" Target="https://podminky.urs.cz/item/CS_URS_2024_01/184911421" TargetMode="External"/><Relationship Id="rId7" Type="http://schemas.openxmlformats.org/officeDocument/2006/relationships/hyperlink" Target="https://podminky.urs.cz/item/CS_URS_2024_01/183403153" TargetMode="External"/><Relationship Id="rId12" Type="http://schemas.openxmlformats.org/officeDocument/2006/relationships/hyperlink" Target="https://podminky.urs.cz/item/CS_URS_2024_01/183101213" TargetMode="External"/><Relationship Id="rId17" Type="http://schemas.openxmlformats.org/officeDocument/2006/relationships/hyperlink" Target="https://podminky.urs.cz/item/CS_URS_2024_01/183101221" TargetMode="External"/><Relationship Id="rId2" Type="http://schemas.openxmlformats.org/officeDocument/2006/relationships/hyperlink" Target="https://podminky.urs.cz/item/CS_URS_2024_01/162201421" TargetMode="External"/><Relationship Id="rId16" Type="http://schemas.openxmlformats.org/officeDocument/2006/relationships/hyperlink" Target="https://podminky.urs.cz/item/CS_URS_2024_01/185802114" TargetMode="External"/><Relationship Id="rId20" Type="http://schemas.openxmlformats.org/officeDocument/2006/relationships/hyperlink" Target="https://podminky.urs.cz/item/CS_URS_2024_01/184215113" TargetMode="External"/><Relationship Id="rId1" Type="http://schemas.openxmlformats.org/officeDocument/2006/relationships/hyperlink" Target="https://podminky.urs.cz/item/CS_URS_2024_01/162201415" TargetMode="External"/><Relationship Id="rId6" Type="http://schemas.openxmlformats.org/officeDocument/2006/relationships/hyperlink" Target="https://podminky.urs.cz/item/CS_URS_2024_01/183403113" TargetMode="External"/><Relationship Id="rId11" Type="http://schemas.openxmlformats.org/officeDocument/2006/relationships/hyperlink" Target="https://podminky.urs.cz/item/CS_URS_2024_01/183205111" TargetMode="External"/><Relationship Id="rId24" Type="http://schemas.openxmlformats.org/officeDocument/2006/relationships/drawing" Target="../drawings/drawing4.xml"/><Relationship Id="rId5" Type="http://schemas.openxmlformats.org/officeDocument/2006/relationships/hyperlink" Target="https://podminky.urs.cz/item/CS_URS_2024_01/181351103" TargetMode="External"/><Relationship Id="rId15" Type="http://schemas.openxmlformats.org/officeDocument/2006/relationships/hyperlink" Target="https://podminky.urs.cz/item/CS_URS_2024_01/184911421" TargetMode="External"/><Relationship Id="rId23" Type="http://schemas.openxmlformats.org/officeDocument/2006/relationships/hyperlink" Target="https://podminky.urs.cz/item/CS_URS_2024_01/998231311" TargetMode="External"/><Relationship Id="rId10" Type="http://schemas.openxmlformats.org/officeDocument/2006/relationships/hyperlink" Target="https://podminky.urs.cz/item/CS_URS_2024_01/181411131" TargetMode="External"/><Relationship Id="rId19" Type="http://schemas.openxmlformats.org/officeDocument/2006/relationships/hyperlink" Target="https://podminky.urs.cz/item/CS_URS_2024_01/184501121" TargetMode="External"/><Relationship Id="rId4" Type="http://schemas.openxmlformats.org/officeDocument/2006/relationships/hyperlink" Target="https://podminky.urs.cz/item/CS_URS_2024_01/162651112" TargetMode="External"/><Relationship Id="rId9" Type="http://schemas.openxmlformats.org/officeDocument/2006/relationships/hyperlink" Target="https://podminky.urs.cz/item/CS_URS_2024_01/185802113" TargetMode="External"/><Relationship Id="rId14" Type="http://schemas.openxmlformats.org/officeDocument/2006/relationships/hyperlink" Target="https://podminky.urs.cz/item/CS_URS_2024_01/184813511" TargetMode="External"/><Relationship Id="rId22" Type="http://schemas.openxmlformats.org/officeDocument/2006/relationships/hyperlink" Target="https://podminky.urs.cz/item/CS_URS_2024_01/18580211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topLeftCell="A49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98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7</v>
      </c>
      <c r="BT2" s="16" t="s">
        <v>8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82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19"/>
      <c r="BE5" s="279" t="s">
        <v>16</v>
      </c>
      <c r="BS5" s="16" t="s">
        <v>7</v>
      </c>
    </row>
    <row r="6" spans="1:74" ht="37" customHeight="1">
      <c r="B6" s="19"/>
      <c r="D6" s="25" t="s">
        <v>17</v>
      </c>
      <c r="K6" s="284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19"/>
      <c r="BE6" s="280"/>
      <c r="BS6" s="16" t="s">
        <v>7</v>
      </c>
    </row>
    <row r="7" spans="1:74" ht="12" customHeight="1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80"/>
      <c r="BS7" s="16" t="s">
        <v>7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80"/>
      <c r="BS8" s="16" t="s">
        <v>7</v>
      </c>
    </row>
    <row r="9" spans="1:74" ht="14.4" customHeight="1">
      <c r="B9" s="19"/>
      <c r="AR9" s="19"/>
      <c r="BE9" s="280"/>
      <c r="BS9" s="16" t="s">
        <v>7</v>
      </c>
    </row>
    <row r="10" spans="1:74" ht="12" customHeight="1">
      <c r="B10" s="19"/>
      <c r="D10" s="26" t="s">
        <v>25</v>
      </c>
      <c r="AK10" s="26" t="s">
        <v>26</v>
      </c>
      <c r="AN10" s="24" t="s">
        <v>3</v>
      </c>
      <c r="AR10" s="19"/>
      <c r="BE10" s="280"/>
      <c r="BS10" s="16" t="s">
        <v>7</v>
      </c>
    </row>
    <row r="11" spans="1:74" ht="18.5" customHeight="1">
      <c r="B11" s="19"/>
      <c r="E11" s="24" t="s">
        <v>27</v>
      </c>
      <c r="AK11" s="26" t="s">
        <v>28</v>
      </c>
      <c r="AN11" s="24" t="s">
        <v>3</v>
      </c>
      <c r="AR11" s="19"/>
      <c r="BE11" s="280"/>
      <c r="BS11" s="16" t="s">
        <v>7</v>
      </c>
    </row>
    <row r="12" spans="1:74" ht="7" customHeight="1">
      <c r="B12" s="19"/>
      <c r="AR12" s="19"/>
      <c r="BE12" s="280"/>
      <c r="BS12" s="16" t="s">
        <v>7</v>
      </c>
    </row>
    <row r="13" spans="1:74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80"/>
      <c r="BS13" s="16" t="s">
        <v>7</v>
      </c>
    </row>
    <row r="14" spans="1:74" ht="12.5">
      <c r="B14" s="19"/>
      <c r="E14" s="285" t="s">
        <v>30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6" t="s">
        <v>28</v>
      </c>
      <c r="AN14" s="28" t="s">
        <v>30</v>
      </c>
      <c r="AR14" s="19"/>
      <c r="BE14" s="280"/>
      <c r="BS14" s="16" t="s">
        <v>7</v>
      </c>
    </row>
    <row r="15" spans="1:74" ht="7" customHeight="1">
      <c r="B15" s="19"/>
      <c r="AR15" s="19"/>
      <c r="BE15" s="280"/>
      <c r="BS15" s="16" t="s">
        <v>4</v>
      </c>
    </row>
    <row r="16" spans="1:74" ht="12" customHeight="1">
      <c r="B16" s="19"/>
      <c r="D16" s="26" t="s">
        <v>31</v>
      </c>
      <c r="AK16" s="26" t="s">
        <v>26</v>
      </c>
      <c r="AN16" s="24" t="s">
        <v>3</v>
      </c>
      <c r="AR16" s="19"/>
      <c r="BE16" s="280"/>
      <c r="BS16" s="16" t="s">
        <v>4</v>
      </c>
    </row>
    <row r="17" spans="2:71" ht="18.5" customHeight="1">
      <c r="B17" s="19"/>
      <c r="E17" s="24" t="s">
        <v>32</v>
      </c>
      <c r="AK17" s="26" t="s">
        <v>28</v>
      </c>
      <c r="AN17" s="24" t="s">
        <v>3</v>
      </c>
      <c r="AR17" s="19"/>
      <c r="BE17" s="280"/>
      <c r="BS17" s="16" t="s">
        <v>33</v>
      </c>
    </row>
    <row r="18" spans="2:71" ht="7" customHeight="1">
      <c r="B18" s="19"/>
      <c r="AR18" s="19"/>
      <c r="BE18" s="280"/>
      <c r="BS18" s="16" t="s">
        <v>7</v>
      </c>
    </row>
    <row r="19" spans="2:71" ht="12" customHeight="1">
      <c r="B19" s="19"/>
      <c r="D19" s="26" t="s">
        <v>34</v>
      </c>
      <c r="AK19" s="26" t="s">
        <v>26</v>
      </c>
      <c r="AN19" s="24" t="s">
        <v>3</v>
      </c>
      <c r="AR19" s="19"/>
      <c r="BE19" s="280"/>
      <c r="BS19" s="16" t="s">
        <v>7</v>
      </c>
    </row>
    <row r="20" spans="2:71" ht="18.5" customHeight="1">
      <c r="B20" s="19"/>
      <c r="E20" s="24" t="s">
        <v>22</v>
      </c>
      <c r="AK20" s="26" t="s">
        <v>28</v>
      </c>
      <c r="AN20" s="24" t="s">
        <v>3</v>
      </c>
      <c r="AR20" s="19"/>
      <c r="BE20" s="280"/>
      <c r="BS20" s="16" t="s">
        <v>4</v>
      </c>
    </row>
    <row r="21" spans="2:71" ht="7" customHeight="1">
      <c r="B21" s="19"/>
      <c r="AR21" s="19"/>
      <c r="BE21" s="280"/>
    </row>
    <row r="22" spans="2:71" ht="12" customHeight="1">
      <c r="B22" s="19"/>
      <c r="D22" s="26" t="s">
        <v>35</v>
      </c>
      <c r="AR22" s="19"/>
      <c r="BE22" s="280"/>
    </row>
    <row r="23" spans="2:71" ht="59.25" customHeight="1">
      <c r="B23" s="19"/>
      <c r="E23" s="287" t="s">
        <v>36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9"/>
      <c r="BE23" s="280"/>
    </row>
    <row r="24" spans="2:71" ht="7" customHeight="1">
      <c r="B24" s="19"/>
      <c r="AR24" s="19"/>
      <c r="BE24" s="280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80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8">
        <f>ROUND(AG54,2)</f>
        <v>0</v>
      </c>
      <c r="AL26" s="289"/>
      <c r="AM26" s="289"/>
      <c r="AN26" s="289"/>
      <c r="AO26" s="289"/>
      <c r="AR26" s="31"/>
      <c r="BE26" s="280"/>
    </row>
    <row r="27" spans="2:71" s="1" customFormat="1" ht="7" customHeight="1">
      <c r="B27" s="31"/>
      <c r="AR27" s="31"/>
      <c r="BE27" s="280"/>
    </row>
    <row r="28" spans="2:71" s="1" customFormat="1" ht="12.5">
      <c r="B28" s="31"/>
      <c r="L28" s="290" t="s">
        <v>38</v>
      </c>
      <c r="M28" s="290"/>
      <c r="N28" s="290"/>
      <c r="O28" s="290"/>
      <c r="P28" s="290"/>
      <c r="W28" s="290" t="s">
        <v>39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40</v>
      </c>
      <c r="AL28" s="290"/>
      <c r="AM28" s="290"/>
      <c r="AN28" s="290"/>
      <c r="AO28" s="290"/>
      <c r="AR28" s="31"/>
      <c r="BE28" s="280"/>
    </row>
    <row r="29" spans="2:71" s="2" customFormat="1" ht="14.4" customHeight="1">
      <c r="B29" s="35"/>
      <c r="D29" s="26" t="s">
        <v>41</v>
      </c>
      <c r="F29" s="26" t="s">
        <v>42</v>
      </c>
      <c r="L29" s="293">
        <v>0.21</v>
      </c>
      <c r="M29" s="292"/>
      <c r="N29" s="292"/>
      <c r="O29" s="292"/>
      <c r="P29" s="292"/>
      <c r="W29" s="291">
        <f>ROUND(AZ54, 2)</f>
        <v>0</v>
      </c>
      <c r="X29" s="292"/>
      <c r="Y29" s="292"/>
      <c r="Z29" s="292"/>
      <c r="AA29" s="292"/>
      <c r="AB29" s="292"/>
      <c r="AC29" s="292"/>
      <c r="AD29" s="292"/>
      <c r="AE29" s="292"/>
      <c r="AK29" s="291">
        <f>ROUND(AV54, 2)</f>
        <v>0</v>
      </c>
      <c r="AL29" s="292"/>
      <c r="AM29" s="292"/>
      <c r="AN29" s="292"/>
      <c r="AO29" s="292"/>
      <c r="AR29" s="35"/>
      <c r="BE29" s="281"/>
    </row>
    <row r="30" spans="2:71" s="2" customFormat="1" ht="14.4" customHeight="1">
      <c r="B30" s="35"/>
      <c r="F30" s="26" t="s">
        <v>43</v>
      </c>
      <c r="L30" s="293">
        <v>0.12</v>
      </c>
      <c r="M30" s="292"/>
      <c r="N30" s="292"/>
      <c r="O30" s="292"/>
      <c r="P30" s="292"/>
      <c r="W30" s="291">
        <f>ROUND(BA54, 2)</f>
        <v>0</v>
      </c>
      <c r="X30" s="292"/>
      <c r="Y30" s="292"/>
      <c r="Z30" s="292"/>
      <c r="AA30" s="292"/>
      <c r="AB30" s="292"/>
      <c r="AC30" s="292"/>
      <c r="AD30" s="292"/>
      <c r="AE30" s="292"/>
      <c r="AK30" s="291">
        <f>ROUND(AW54, 2)</f>
        <v>0</v>
      </c>
      <c r="AL30" s="292"/>
      <c r="AM30" s="292"/>
      <c r="AN30" s="292"/>
      <c r="AO30" s="292"/>
      <c r="AR30" s="35"/>
      <c r="BE30" s="281"/>
    </row>
    <row r="31" spans="2:71" s="2" customFormat="1" ht="14.4" hidden="1" customHeight="1">
      <c r="B31" s="35"/>
      <c r="F31" s="26" t="s">
        <v>44</v>
      </c>
      <c r="L31" s="293">
        <v>0.21</v>
      </c>
      <c r="M31" s="292"/>
      <c r="N31" s="292"/>
      <c r="O31" s="292"/>
      <c r="P31" s="292"/>
      <c r="W31" s="291">
        <f>ROUND(BB54, 2)</f>
        <v>0</v>
      </c>
      <c r="X31" s="292"/>
      <c r="Y31" s="292"/>
      <c r="Z31" s="292"/>
      <c r="AA31" s="292"/>
      <c r="AB31" s="292"/>
      <c r="AC31" s="292"/>
      <c r="AD31" s="292"/>
      <c r="AE31" s="292"/>
      <c r="AK31" s="291">
        <v>0</v>
      </c>
      <c r="AL31" s="292"/>
      <c r="AM31" s="292"/>
      <c r="AN31" s="292"/>
      <c r="AO31" s="292"/>
      <c r="AR31" s="35"/>
      <c r="BE31" s="281"/>
    </row>
    <row r="32" spans="2:71" s="2" customFormat="1" ht="14.4" hidden="1" customHeight="1">
      <c r="B32" s="35"/>
      <c r="F32" s="26" t="s">
        <v>45</v>
      </c>
      <c r="L32" s="293">
        <v>0.12</v>
      </c>
      <c r="M32" s="292"/>
      <c r="N32" s="292"/>
      <c r="O32" s="292"/>
      <c r="P32" s="292"/>
      <c r="W32" s="291">
        <f>ROUND(BC54, 2)</f>
        <v>0</v>
      </c>
      <c r="X32" s="292"/>
      <c r="Y32" s="292"/>
      <c r="Z32" s="292"/>
      <c r="AA32" s="292"/>
      <c r="AB32" s="292"/>
      <c r="AC32" s="292"/>
      <c r="AD32" s="292"/>
      <c r="AE32" s="292"/>
      <c r="AK32" s="291">
        <v>0</v>
      </c>
      <c r="AL32" s="292"/>
      <c r="AM32" s="292"/>
      <c r="AN32" s="292"/>
      <c r="AO32" s="292"/>
      <c r="AR32" s="35"/>
      <c r="BE32" s="281"/>
    </row>
    <row r="33" spans="2:44" s="2" customFormat="1" ht="14.4" hidden="1" customHeight="1">
      <c r="B33" s="35"/>
      <c r="F33" s="26" t="s">
        <v>46</v>
      </c>
      <c r="L33" s="293">
        <v>0</v>
      </c>
      <c r="M33" s="292"/>
      <c r="N33" s="292"/>
      <c r="O33" s="292"/>
      <c r="P33" s="292"/>
      <c r="W33" s="291">
        <f>ROUND(BD54, 2)</f>
        <v>0</v>
      </c>
      <c r="X33" s="292"/>
      <c r="Y33" s="292"/>
      <c r="Z33" s="292"/>
      <c r="AA33" s="292"/>
      <c r="AB33" s="292"/>
      <c r="AC33" s="292"/>
      <c r="AD33" s="292"/>
      <c r="AE33" s="292"/>
      <c r="AK33" s="291">
        <v>0</v>
      </c>
      <c r="AL33" s="292"/>
      <c r="AM33" s="292"/>
      <c r="AN33" s="292"/>
      <c r="AO33" s="292"/>
      <c r="AR33" s="35"/>
    </row>
    <row r="34" spans="2:44" s="1" customFormat="1" ht="7" customHeight="1">
      <c r="B34" s="31"/>
      <c r="AR34" s="31"/>
    </row>
    <row r="35" spans="2:44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97" t="s">
        <v>49</v>
      </c>
      <c r="Y35" s="295"/>
      <c r="Z35" s="295"/>
      <c r="AA35" s="295"/>
      <c r="AB35" s="295"/>
      <c r="AC35" s="38"/>
      <c r="AD35" s="38"/>
      <c r="AE35" s="38"/>
      <c r="AF35" s="38"/>
      <c r="AG35" s="38"/>
      <c r="AH35" s="38"/>
      <c r="AI35" s="38"/>
      <c r="AJ35" s="38"/>
      <c r="AK35" s="294">
        <f>SUM(AK26:AK33)</f>
        <v>0</v>
      </c>
      <c r="AL35" s="295"/>
      <c r="AM35" s="295"/>
      <c r="AN35" s="295"/>
      <c r="AO35" s="296"/>
      <c r="AP35" s="36"/>
      <c r="AQ35" s="36"/>
      <c r="AR35" s="31"/>
    </row>
    <row r="36" spans="2:44" s="1" customFormat="1" ht="7" customHeight="1">
      <c r="B36" s="31"/>
      <c r="AR36" s="31"/>
    </row>
    <row r="37" spans="2:44" s="1" customFormat="1" ht="7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7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5" customHeight="1">
      <c r="B42" s="31"/>
      <c r="C42" s="20" t="s">
        <v>50</v>
      </c>
      <c r="AR42" s="31"/>
    </row>
    <row r="43" spans="2:44" s="1" customFormat="1" ht="7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1</v>
      </c>
      <c r="AR44" s="44"/>
    </row>
    <row r="45" spans="2:44" s="4" customFormat="1" ht="37" customHeight="1">
      <c r="B45" s="45"/>
      <c r="C45" s="46" t="s">
        <v>17</v>
      </c>
      <c r="L45" s="261" t="str">
        <f>K6</f>
        <v>Stavební úpravy parteru ULICE GEN. FANTY ETAPA II - REDUKOVANÁ</v>
      </c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262"/>
      <c r="AJ45" s="262"/>
      <c r="AK45" s="262"/>
      <c r="AL45" s="262"/>
      <c r="AM45" s="262"/>
      <c r="AN45" s="262"/>
      <c r="AO45" s="262"/>
      <c r="AR45" s="45"/>
    </row>
    <row r="46" spans="2:44" s="1" customFormat="1" ht="7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63" t="str">
        <f>IF(AN8= "","",AN8)</f>
        <v>30. 1. 2024</v>
      </c>
      <c r="AN47" s="263"/>
      <c r="AR47" s="31"/>
    </row>
    <row r="48" spans="2:44" s="1" customFormat="1" ht="7" customHeight="1">
      <c r="B48" s="31"/>
      <c r="AR48" s="31"/>
    </row>
    <row r="49" spans="1:91" s="1" customFormat="1" ht="15.15" customHeight="1">
      <c r="B49" s="31"/>
      <c r="C49" s="26" t="s">
        <v>25</v>
      </c>
      <c r="L49" s="3" t="str">
        <f>IF(E11= "","",E11)</f>
        <v>Město Kaplice</v>
      </c>
      <c r="AI49" s="26" t="s">
        <v>31</v>
      </c>
      <c r="AM49" s="264" t="str">
        <f>IF(E17="","",E17)</f>
        <v>ARD architects s.r.o.</v>
      </c>
      <c r="AN49" s="265"/>
      <c r="AO49" s="265"/>
      <c r="AP49" s="265"/>
      <c r="AR49" s="31"/>
      <c r="AS49" s="266" t="s">
        <v>51</v>
      </c>
      <c r="AT49" s="267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6" t="s">
        <v>29</v>
      </c>
      <c r="L50" s="3" t="str">
        <f>IF(E14= "Vyplň údaj","",E14)</f>
        <v/>
      </c>
      <c r="AI50" s="26" t="s">
        <v>34</v>
      </c>
      <c r="AM50" s="264" t="str">
        <f>IF(E20="","",E20)</f>
        <v xml:space="preserve"> </v>
      </c>
      <c r="AN50" s="265"/>
      <c r="AO50" s="265"/>
      <c r="AP50" s="265"/>
      <c r="AR50" s="31"/>
      <c r="AS50" s="268"/>
      <c r="AT50" s="269"/>
      <c r="BD50" s="52"/>
    </row>
    <row r="51" spans="1:91" s="1" customFormat="1" ht="10.75" customHeight="1">
      <c r="B51" s="31"/>
      <c r="AR51" s="31"/>
      <c r="AS51" s="268"/>
      <c r="AT51" s="269"/>
      <c r="BD51" s="52"/>
    </row>
    <row r="52" spans="1:91" s="1" customFormat="1" ht="29.25" customHeight="1">
      <c r="B52" s="31"/>
      <c r="C52" s="270" t="s">
        <v>52</v>
      </c>
      <c r="D52" s="271"/>
      <c r="E52" s="271"/>
      <c r="F52" s="271"/>
      <c r="G52" s="271"/>
      <c r="H52" s="53"/>
      <c r="I52" s="273" t="s">
        <v>53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2" t="s">
        <v>54</v>
      </c>
      <c r="AH52" s="271"/>
      <c r="AI52" s="271"/>
      <c r="AJ52" s="271"/>
      <c r="AK52" s="271"/>
      <c r="AL52" s="271"/>
      <c r="AM52" s="271"/>
      <c r="AN52" s="273" t="s">
        <v>55</v>
      </c>
      <c r="AO52" s="271"/>
      <c r="AP52" s="271"/>
      <c r="AQ52" s="54" t="s">
        <v>56</v>
      </c>
      <c r="AR52" s="31"/>
      <c r="AS52" s="55" t="s">
        <v>57</v>
      </c>
      <c r="AT52" s="56" t="s">
        <v>58</v>
      </c>
      <c r="AU52" s="56" t="s">
        <v>59</v>
      </c>
      <c r="AV52" s="56" t="s">
        <v>60</v>
      </c>
      <c r="AW52" s="56" t="s">
        <v>61</v>
      </c>
      <c r="AX52" s="56" t="s">
        <v>62</v>
      </c>
      <c r="AY52" s="56" t="s">
        <v>63</v>
      </c>
      <c r="AZ52" s="56" t="s">
        <v>64</v>
      </c>
      <c r="BA52" s="56" t="s">
        <v>65</v>
      </c>
      <c r="BB52" s="56" t="s">
        <v>66</v>
      </c>
      <c r="BC52" s="56" t="s">
        <v>67</v>
      </c>
      <c r="BD52" s="57" t="s">
        <v>68</v>
      </c>
    </row>
    <row r="53" spans="1:91" s="1" customFormat="1" ht="10.75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77">
        <f>ROUND(SUM(AG55:AG62),2)</f>
        <v>0</v>
      </c>
      <c r="AH54" s="277"/>
      <c r="AI54" s="277"/>
      <c r="AJ54" s="277"/>
      <c r="AK54" s="277"/>
      <c r="AL54" s="277"/>
      <c r="AM54" s="277"/>
      <c r="AN54" s="278">
        <f t="shared" ref="AN54:AN62" si="0">SUM(AG54,AT54)</f>
        <v>0</v>
      </c>
      <c r="AO54" s="278"/>
      <c r="AP54" s="278"/>
      <c r="AQ54" s="63" t="s">
        <v>3</v>
      </c>
      <c r="AR54" s="59"/>
      <c r="AS54" s="64">
        <f>ROUND(SUM(AS55:AS62),2)</f>
        <v>0</v>
      </c>
      <c r="AT54" s="65">
        <f t="shared" ref="AT54:AT62" si="1">ROUND(SUM(AV54:AW54),2)</f>
        <v>0</v>
      </c>
      <c r="AU54" s="66">
        <f>ROUND(SUM(AU55:AU62),5)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ROUND(SUM(AZ55:AZ62),2)</f>
        <v>0</v>
      </c>
      <c r="BA54" s="65">
        <f>ROUND(SUM(BA55:BA62),2)</f>
        <v>0</v>
      </c>
      <c r="BB54" s="65">
        <f>ROUND(SUM(BB55:BB62),2)</f>
        <v>0</v>
      </c>
      <c r="BC54" s="65">
        <f>ROUND(SUM(BC55:BC62),2)</f>
        <v>0</v>
      </c>
      <c r="BD54" s="67">
        <f>ROUND(SUM(BD55:BD62),2)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3</v>
      </c>
    </row>
    <row r="55" spans="1:91" s="6" customFormat="1" ht="16.5" customHeight="1">
      <c r="A55" s="70" t="s">
        <v>75</v>
      </c>
      <c r="B55" s="71"/>
      <c r="C55" s="72"/>
      <c r="D55" s="274" t="s">
        <v>15</v>
      </c>
      <c r="E55" s="274"/>
      <c r="F55" s="274"/>
      <c r="G55" s="274"/>
      <c r="H55" s="274"/>
      <c r="I55" s="73"/>
      <c r="J55" s="274" t="s">
        <v>76</v>
      </c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5">
        <f>'1 - Změna oplocení '!J30</f>
        <v>0</v>
      </c>
      <c r="AH55" s="276"/>
      <c r="AI55" s="276"/>
      <c r="AJ55" s="276"/>
      <c r="AK55" s="276"/>
      <c r="AL55" s="276"/>
      <c r="AM55" s="276"/>
      <c r="AN55" s="275">
        <f t="shared" si="0"/>
        <v>0</v>
      </c>
      <c r="AO55" s="276"/>
      <c r="AP55" s="276"/>
      <c r="AQ55" s="74" t="s">
        <v>77</v>
      </c>
      <c r="AR55" s="71"/>
      <c r="AS55" s="75">
        <v>0</v>
      </c>
      <c r="AT55" s="76">
        <f t="shared" si="1"/>
        <v>0</v>
      </c>
      <c r="AU55" s="77">
        <f>'1 - Změna oplocení '!P86</f>
        <v>0</v>
      </c>
      <c r="AV55" s="76">
        <f>'1 - Změna oplocení '!J33</f>
        <v>0</v>
      </c>
      <c r="AW55" s="76">
        <f>'1 - Změna oplocení '!J34</f>
        <v>0</v>
      </c>
      <c r="AX55" s="76">
        <f>'1 - Změna oplocení '!J35</f>
        <v>0</v>
      </c>
      <c r="AY55" s="76">
        <f>'1 - Změna oplocení '!J36</f>
        <v>0</v>
      </c>
      <c r="AZ55" s="76">
        <f>'1 - Změna oplocení '!F33</f>
        <v>0</v>
      </c>
      <c r="BA55" s="76">
        <f>'1 - Změna oplocení '!F34</f>
        <v>0</v>
      </c>
      <c r="BB55" s="76">
        <f>'1 - Změna oplocení '!F35</f>
        <v>0</v>
      </c>
      <c r="BC55" s="76">
        <f>'1 - Změna oplocení '!F36</f>
        <v>0</v>
      </c>
      <c r="BD55" s="78">
        <f>'1 - Změna oplocení '!F37</f>
        <v>0</v>
      </c>
      <c r="BT55" s="79" t="s">
        <v>15</v>
      </c>
      <c r="BV55" s="79" t="s">
        <v>73</v>
      </c>
      <c r="BW55" s="79" t="s">
        <v>78</v>
      </c>
      <c r="BX55" s="79" t="s">
        <v>5</v>
      </c>
      <c r="CL55" s="79" t="s">
        <v>3</v>
      </c>
      <c r="CM55" s="79" t="s">
        <v>79</v>
      </c>
    </row>
    <row r="56" spans="1:91" s="6" customFormat="1" ht="16.5" customHeight="1">
      <c r="A56" s="70" t="s">
        <v>75</v>
      </c>
      <c r="B56" s="71"/>
      <c r="C56" s="72"/>
      <c r="D56" s="274" t="s">
        <v>79</v>
      </c>
      <c r="E56" s="274"/>
      <c r="F56" s="274"/>
      <c r="G56" s="274"/>
      <c r="H56" s="274"/>
      <c r="I56" s="73"/>
      <c r="J56" s="274" t="s">
        <v>80</v>
      </c>
      <c r="K56" s="274"/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5">
        <f>'2 - Mobiliář'!J30</f>
        <v>0</v>
      </c>
      <c r="AH56" s="276"/>
      <c r="AI56" s="276"/>
      <c r="AJ56" s="276"/>
      <c r="AK56" s="276"/>
      <c r="AL56" s="276"/>
      <c r="AM56" s="276"/>
      <c r="AN56" s="275">
        <f t="shared" si="0"/>
        <v>0</v>
      </c>
      <c r="AO56" s="276"/>
      <c r="AP56" s="276"/>
      <c r="AQ56" s="74" t="s">
        <v>77</v>
      </c>
      <c r="AR56" s="71"/>
      <c r="AS56" s="75">
        <v>0</v>
      </c>
      <c r="AT56" s="76">
        <f t="shared" si="1"/>
        <v>0</v>
      </c>
      <c r="AU56" s="77">
        <f>'2 - Mobiliář'!P84</f>
        <v>0</v>
      </c>
      <c r="AV56" s="76">
        <f>'2 - Mobiliář'!J33</f>
        <v>0</v>
      </c>
      <c r="AW56" s="76">
        <f>'2 - Mobiliář'!J34</f>
        <v>0</v>
      </c>
      <c r="AX56" s="76">
        <f>'2 - Mobiliář'!J35</f>
        <v>0</v>
      </c>
      <c r="AY56" s="76">
        <f>'2 - Mobiliář'!J36</f>
        <v>0</v>
      </c>
      <c r="AZ56" s="76">
        <f>'2 - Mobiliář'!F33</f>
        <v>0</v>
      </c>
      <c r="BA56" s="76">
        <f>'2 - Mobiliář'!F34</f>
        <v>0</v>
      </c>
      <c r="BB56" s="76">
        <f>'2 - Mobiliář'!F35</f>
        <v>0</v>
      </c>
      <c r="BC56" s="76">
        <f>'2 - Mobiliář'!F36</f>
        <v>0</v>
      </c>
      <c r="BD56" s="78">
        <f>'2 - Mobiliář'!F37</f>
        <v>0</v>
      </c>
      <c r="BT56" s="79" t="s">
        <v>15</v>
      </c>
      <c r="BV56" s="79" t="s">
        <v>73</v>
      </c>
      <c r="BW56" s="79" t="s">
        <v>81</v>
      </c>
      <c r="BX56" s="79" t="s">
        <v>5</v>
      </c>
      <c r="CL56" s="79" t="s">
        <v>3</v>
      </c>
      <c r="CM56" s="79" t="s">
        <v>79</v>
      </c>
    </row>
    <row r="57" spans="1:91" s="6" customFormat="1" ht="16.5" customHeight="1">
      <c r="A57" s="70" t="s">
        <v>75</v>
      </c>
      <c r="B57" s="71"/>
      <c r="C57" s="72"/>
      <c r="D57" s="274" t="s">
        <v>82</v>
      </c>
      <c r="E57" s="274"/>
      <c r="F57" s="274"/>
      <c r="G57" s="274"/>
      <c r="H57" s="274"/>
      <c r="I57" s="73"/>
      <c r="J57" s="274" t="s">
        <v>83</v>
      </c>
      <c r="K57" s="274"/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5">
        <f>'3 - Sadové úpravy'!J30</f>
        <v>0</v>
      </c>
      <c r="AH57" s="276"/>
      <c r="AI57" s="276"/>
      <c r="AJ57" s="276"/>
      <c r="AK57" s="276"/>
      <c r="AL57" s="276"/>
      <c r="AM57" s="276"/>
      <c r="AN57" s="275">
        <f t="shared" si="0"/>
        <v>0</v>
      </c>
      <c r="AO57" s="276"/>
      <c r="AP57" s="276"/>
      <c r="AQ57" s="74" t="s">
        <v>77</v>
      </c>
      <c r="AR57" s="71"/>
      <c r="AS57" s="75">
        <v>0</v>
      </c>
      <c r="AT57" s="76">
        <f t="shared" si="1"/>
        <v>0</v>
      </c>
      <c r="AU57" s="77">
        <f>'3 - Sadové úpravy'!P86</f>
        <v>0</v>
      </c>
      <c r="AV57" s="76">
        <f>'3 - Sadové úpravy'!J33</f>
        <v>0</v>
      </c>
      <c r="AW57" s="76">
        <f>'3 - Sadové úpravy'!J34</f>
        <v>0</v>
      </c>
      <c r="AX57" s="76">
        <f>'3 - Sadové úpravy'!J35</f>
        <v>0</v>
      </c>
      <c r="AY57" s="76">
        <f>'3 - Sadové úpravy'!J36</f>
        <v>0</v>
      </c>
      <c r="AZ57" s="76">
        <f>'3 - Sadové úpravy'!F33</f>
        <v>0</v>
      </c>
      <c r="BA57" s="76">
        <f>'3 - Sadové úpravy'!F34</f>
        <v>0</v>
      </c>
      <c r="BB57" s="76">
        <f>'3 - Sadové úpravy'!F35</f>
        <v>0</v>
      </c>
      <c r="BC57" s="76">
        <f>'3 - Sadové úpravy'!F36</f>
        <v>0</v>
      </c>
      <c r="BD57" s="78">
        <f>'3 - Sadové úpravy'!F37</f>
        <v>0</v>
      </c>
      <c r="BT57" s="79" t="s">
        <v>15</v>
      </c>
      <c r="BV57" s="79" t="s">
        <v>73</v>
      </c>
      <c r="BW57" s="79" t="s">
        <v>84</v>
      </c>
      <c r="BX57" s="79" t="s">
        <v>5</v>
      </c>
      <c r="CL57" s="79" t="s">
        <v>3</v>
      </c>
      <c r="CM57" s="79" t="s">
        <v>79</v>
      </c>
    </row>
    <row r="58" spans="1:91" s="6" customFormat="1" ht="16.5" customHeight="1">
      <c r="A58" s="70" t="s">
        <v>75</v>
      </c>
      <c r="B58" s="71"/>
      <c r="C58" s="72"/>
      <c r="D58" s="274" t="s">
        <v>85</v>
      </c>
      <c r="E58" s="274"/>
      <c r="F58" s="274"/>
      <c r="G58" s="274"/>
      <c r="H58" s="274"/>
      <c r="I58" s="73"/>
      <c r="J58" s="274" t="s">
        <v>86</v>
      </c>
      <c r="K58" s="274"/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5">
        <f>'4 - Větev A - místní komu...'!J30</f>
        <v>0</v>
      </c>
      <c r="AH58" s="276"/>
      <c r="AI58" s="276"/>
      <c r="AJ58" s="276"/>
      <c r="AK58" s="276"/>
      <c r="AL58" s="276"/>
      <c r="AM58" s="276"/>
      <c r="AN58" s="275">
        <f t="shared" si="0"/>
        <v>0</v>
      </c>
      <c r="AO58" s="276"/>
      <c r="AP58" s="276"/>
      <c r="AQ58" s="74" t="s">
        <v>77</v>
      </c>
      <c r="AR58" s="71"/>
      <c r="AS58" s="75">
        <v>0</v>
      </c>
      <c r="AT58" s="76">
        <f t="shared" si="1"/>
        <v>0</v>
      </c>
      <c r="AU58" s="77">
        <f>'4 - Větev A - místní komu...'!P86</f>
        <v>0</v>
      </c>
      <c r="AV58" s="76">
        <f>'4 - Větev A - místní komu...'!J33</f>
        <v>0</v>
      </c>
      <c r="AW58" s="76">
        <f>'4 - Větev A - místní komu...'!J34</f>
        <v>0</v>
      </c>
      <c r="AX58" s="76">
        <f>'4 - Větev A - místní komu...'!J35</f>
        <v>0</v>
      </c>
      <c r="AY58" s="76">
        <f>'4 - Větev A - místní komu...'!J36</f>
        <v>0</v>
      </c>
      <c r="AZ58" s="76">
        <f>'4 - Větev A - místní komu...'!F33</f>
        <v>0</v>
      </c>
      <c r="BA58" s="76">
        <f>'4 - Větev A - místní komu...'!F34</f>
        <v>0</v>
      </c>
      <c r="BB58" s="76">
        <f>'4 - Větev A - místní komu...'!F35</f>
        <v>0</v>
      </c>
      <c r="BC58" s="76">
        <f>'4 - Větev A - místní komu...'!F36</f>
        <v>0</v>
      </c>
      <c r="BD58" s="78">
        <f>'4 - Větev A - místní komu...'!F37</f>
        <v>0</v>
      </c>
      <c r="BT58" s="79" t="s">
        <v>15</v>
      </c>
      <c r="BV58" s="79" t="s">
        <v>73</v>
      </c>
      <c r="BW58" s="79" t="s">
        <v>87</v>
      </c>
      <c r="BX58" s="79" t="s">
        <v>5</v>
      </c>
      <c r="CL58" s="79" t="s">
        <v>3</v>
      </c>
      <c r="CM58" s="79" t="s">
        <v>79</v>
      </c>
    </row>
    <row r="59" spans="1:91" s="6" customFormat="1" ht="16.5" customHeight="1">
      <c r="A59" s="70" t="s">
        <v>75</v>
      </c>
      <c r="B59" s="71"/>
      <c r="C59" s="72"/>
      <c r="D59" s="274" t="s">
        <v>88</v>
      </c>
      <c r="E59" s="274"/>
      <c r="F59" s="274"/>
      <c r="G59" s="274"/>
      <c r="H59" s="274"/>
      <c r="I59" s="73"/>
      <c r="J59" s="274" t="s">
        <v>89</v>
      </c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5">
        <f>'5 - Vnitroblok Fantova'!J30</f>
        <v>0</v>
      </c>
      <c r="AH59" s="276"/>
      <c r="AI59" s="276"/>
      <c r="AJ59" s="276"/>
      <c r="AK59" s="276"/>
      <c r="AL59" s="276"/>
      <c r="AM59" s="276"/>
      <c r="AN59" s="275">
        <f t="shared" si="0"/>
        <v>0</v>
      </c>
      <c r="AO59" s="276"/>
      <c r="AP59" s="276"/>
      <c r="AQ59" s="74" t="s">
        <v>77</v>
      </c>
      <c r="AR59" s="71"/>
      <c r="AS59" s="75">
        <v>0</v>
      </c>
      <c r="AT59" s="76">
        <f t="shared" si="1"/>
        <v>0</v>
      </c>
      <c r="AU59" s="77">
        <f>'5 - Vnitroblok Fantova'!P85</f>
        <v>0</v>
      </c>
      <c r="AV59" s="76">
        <f>'5 - Vnitroblok Fantova'!J33</f>
        <v>0</v>
      </c>
      <c r="AW59" s="76">
        <f>'5 - Vnitroblok Fantova'!J34</f>
        <v>0</v>
      </c>
      <c r="AX59" s="76">
        <f>'5 - Vnitroblok Fantova'!J35</f>
        <v>0</v>
      </c>
      <c r="AY59" s="76">
        <f>'5 - Vnitroblok Fantova'!J36</f>
        <v>0</v>
      </c>
      <c r="AZ59" s="76">
        <f>'5 - Vnitroblok Fantova'!F33</f>
        <v>0</v>
      </c>
      <c r="BA59" s="76">
        <f>'5 - Vnitroblok Fantova'!F34</f>
        <v>0</v>
      </c>
      <c r="BB59" s="76">
        <f>'5 - Vnitroblok Fantova'!F35</f>
        <v>0</v>
      </c>
      <c r="BC59" s="76">
        <f>'5 - Vnitroblok Fantova'!F36</f>
        <v>0</v>
      </c>
      <c r="BD59" s="78">
        <f>'5 - Vnitroblok Fantova'!F37</f>
        <v>0</v>
      </c>
      <c r="BT59" s="79" t="s">
        <v>15</v>
      </c>
      <c r="BV59" s="79" t="s">
        <v>73</v>
      </c>
      <c r="BW59" s="79" t="s">
        <v>90</v>
      </c>
      <c r="BX59" s="79" t="s">
        <v>5</v>
      </c>
      <c r="CL59" s="79" t="s">
        <v>3</v>
      </c>
      <c r="CM59" s="79" t="s">
        <v>79</v>
      </c>
    </row>
    <row r="60" spans="1:91" s="6" customFormat="1" ht="16.5" customHeight="1">
      <c r="A60" s="70" t="s">
        <v>75</v>
      </c>
      <c r="B60" s="71"/>
      <c r="C60" s="72"/>
      <c r="D60" s="274" t="s">
        <v>91</v>
      </c>
      <c r="E60" s="274"/>
      <c r="F60" s="274"/>
      <c r="G60" s="274"/>
      <c r="H60" s="274"/>
      <c r="I60" s="73"/>
      <c r="J60" s="274" t="s">
        <v>92</v>
      </c>
      <c r="K60" s="274"/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5">
        <f>'6 - Ochrana stávajících i...'!J30</f>
        <v>0</v>
      </c>
      <c r="AH60" s="276"/>
      <c r="AI60" s="276"/>
      <c r="AJ60" s="276"/>
      <c r="AK60" s="276"/>
      <c r="AL60" s="276"/>
      <c r="AM60" s="276"/>
      <c r="AN60" s="275">
        <f t="shared" si="0"/>
        <v>0</v>
      </c>
      <c r="AO60" s="276"/>
      <c r="AP60" s="276"/>
      <c r="AQ60" s="74" t="s">
        <v>77</v>
      </c>
      <c r="AR60" s="71"/>
      <c r="AS60" s="75">
        <v>0</v>
      </c>
      <c r="AT60" s="76">
        <f t="shared" si="1"/>
        <v>0</v>
      </c>
      <c r="AU60" s="77">
        <f>'6 - Ochrana stávajících i...'!P83</f>
        <v>0</v>
      </c>
      <c r="AV60" s="76">
        <f>'6 - Ochrana stávajících i...'!J33</f>
        <v>0</v>
      </c>
      <c r="AW60" s="76">
        <f>'6 - Ochrana stávajících i...'!J34</f>
        <v>0</v>
      </c>
      <c r="AX60" s="76">
        <f>'6 - Ochrana stávajících i...'!J35</f>
        <v>0</v>
      </c>
      <c r="AY60" s="76">
        <f>'6 - Ochrana stávajících i...'!J36</f>
        <v>0</v>
      </c>
      <c r="AZ60" s="76">
        <f>'6 - Ochrana stávajících i...'!F33</f>
        <v>0</v>
      </c>
      <c r="BA60" s="76">
        <f>'6 - Ochrana stávajících i...'!F34</f>
        <v>0</v>
      </c>
      <c r="BB60" s="76">
        <f>'6 - Ochrana stávajících i...'!F35</f>
        <v>0</v>
      </c>
      <c r="BC60" s="76">
        <f>'6 - Ochrana stávajících i...'!F36</f>
        <v>0</v>
      </c>
      <c r="BD60" s="78">
        <f>'6 - Ochrana stávajících i...'!F37</f>
        <v>0</v>
      </c>
      <c r="BT60" s="79" t="s">
        <v>15</v>
      </c>
      <c r="BV60" s="79" t="s">
        <v>73</v>
      </c>
      <c r="BW60" s="79" t="s">
        <v>93</v>
      </c>
      <c r="BX60" s="79" t="s">
        <v>5</v>
      </c>
      <c r="CL60" s="79" t="s">
        <v>3</v>
      </c>
      <c r="CM60" s="79" t="s">
        <v>79</v>
      </c>
    </row>
    <row r="61" spans="1:91" s="6" customFormat="1" ht="16.5" customHeight="1">
      <c r="A61" s="70" t="s">
        <v>75</v>
      </c>
      <c r="B61" s="71"/>
      <c r="C61" s="72"/>
      <c r="D61" s="274" t="s">
        <v>94</v>
      </c>
      <c r="E61" s="274"/>
      <c r="F61" s="274"/>
      <c r="G61" s="274"/>
      <c r="H61" s="274"/>
      <c r="I61" s="73"/>
      <c r="J61" s="274" t="s">
        <v>95</v>
      </c>
      <c r="K61" s="274"/>
      <c r="L61" s="274"/>
      <c r="M61" s="274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  <c r="AA61" s="274"/>
      <c r="AB61" s="274"/>
      <c r="AC61" s="274"/>
      <c r="AD61" s="274"/>
      <c r="AE61" s="274"/>
      <c r="AF61" s="274"/>
      <c r="AG61" s="275">
        <f>'7 - Veřejné osvětlení'!J30</f>
        <v>0</v>
      </c>
      <c r="AH61" s="276"/>
      <c r="AI61" s="276"/>
      <c r="AJ61" s="276"/>
      <c r="AK61" s="276"/>
      <c r="AL61" s="276"/>
      <c r="AM61" s="276"/>
      <c r="AN61" s="275">
        <f t="shared" si="0"/>
        <v>0</v>
      </c>
      <c r="AO61" s="276"/>
      <c r="AP61" s="276"/>
      <c r="AQ61" s="74" t="s">
        <v>77</v>
      </c>
      <c r="AR61" s="71"/>
      <c r="AS61" s="75">
        <v>0</v>
      </c>
      <c r="AT61" s="76">
        <f t="shared" si="1"/>
        <v>0</v>
      </c>
      <c r="AU61" s="77">
        <f>'7 - Veřejné osvětlení'!P83</f>
        <v>0</v>
      </c>
      <c r="AV61" s="76">
        <f>'7 - Veřejné osvětlení'!J33</f>
        <v>0</v>
      </c>
      <c r="AW61" s="76">
        <f>'7 - Veřejné osvětlení'!J34</f>
        <v>0</v>
      </c>
      <c r="AX61" s="76">
        <f>'7 - Veřejné osvětlení'!J35</f>
        <v>0</v>
      </c>
      <c r="AY61" s="76">
        <f>'7 - Veřejné osvětlení'!J36</f>
        <v>0</v>
      </c>
      <c r="AZ61" s="76">
        <f>'7 - Veřejné osvětlení'!F33</f>
        <v>0</v>
      </c>
      <c r="BA61" s="76">
        <f>'7 - Veřejné osvětlení'!F34</f>
        <v>0</v>
      </c>
      <c r="BB61" s="76">
        <f>'7 - Veřejné osvětlení'!F35</f>
        <v>0</v>
      </c>
      <c r="BC61" s="76">
        <f>'7 - Veřejné osvětlení'!F36</f>
        <v>0</v>
      </c>
      <c r="BD61" s="78">
        <f>'7 - Veřejné osvětlení'!F37</f>
        <v>0</v>
      </c>
      <c r="BT61" s="79" t="s">
        <v>15</v>
      </c>
      <c r="BV61" s="79" t="s">
        <v>73</v>
      </c>
      <c r="BW61" s="79" t="s">
        <v>96</v>
      </c>
      <c r="BX61" s="79" t="s">
        <v>5</v>
      </c>
      <c r="CL61" s="79" t="s">
        <v>3</v>
      </c>
      <c r="CM61" s="79" t="s">
        <v>79</v>
      </c>
    </row>
    <row r="62" spans="1:91" s="6" customFormat="1" ht="16.5" customHeight="1">
      <c r="A62" s="70" t="s">
        <v>75</v>
      </c>
      <c r="B62" s="71"/>
      <c r="C62" s="72"/>
      <c r="D62" s="274" t="s">
        <v>97</v>
      </c>
      <c r="E62" s="274"/>
      <c r="F62" s="274"/>
      <c r="G62" s="274"/>
      <c r="H62" s="274"/>
      <c r="I62" s="73"/>
      <c r="J62" s="274" t="s">
        <v>98</v>
      </c>
      <c r="K62" s="274"/>
      <c r="L62" s="274"/>
      <c r="M62" s="274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  <c r="AA62" s="274"/>
      <c r="AB62" s="274"/>
      <c r="AC62" s="274"/>
      <c r="AD62" s="274"/>
      <c r="AE62" s="274"/>
      <c r="AF62" s="274"/>
      <c r="AG62" s="275">
        <f>'VRN - Vedlejší a ostatní ...'!J30</f>
        <v>0</v>
      </c>
      <c r="AH62" s="276"/>
      <c r="AI62" s="276"/>
      <c r="AJ62" s="276"/>
      <c r="AK62" s="276"/>
      <c r="AL62" s="276"/>
      <c r="AM62" s="276"/>
      <c r="AN62" s="275">
        <f t="shared" si="0"/>
        <v>0</v>
      </c>
      <c r="AO62" s="276"/>
      <c r="AP62" s="276"/>
      <c r="AQ62" s="74" t="s">
        <v>77</v>
      </c>
      <c r="AR62" s="71"/>
      <c r="AS62" s="80">
        <v>0</v>
      </c>
      <c r="AT62" s="81">
        <f t="shared" si="1"/>
        <v>0</v>
      </c>
      <c r="AU62" s="82">
        <f>'VRN - Vedlejší a ostatní ...'!P81</f>
        <v>0</v>
      </c>
      <c r="AV62" s="81">
        <f>'VRN - Vedlejší a ostatní ...'!J33</f>
        <v>0</v>
      </c>
      <c r="AW62" s="81">
        <f>'VRN - Vedlejší a ostatní ...'!J34</f>
        <v>0</v>
      </c>
      <c r="AX62" s="81">
        <f>'VRN - Vedlejší a ostatní ...'!J35</f>
        <v>0</v>
      </c>
      <c r="AY62" s="81">
        <f>'VRN - Vedlejší a ostatní ...'!J36</f>
        <v>0</v>
      </c>
      <c r="AZ62" s="81">
        <f>'VRN - Vedlejší a ostatní ...'!F33</f>
        <v>0</v>
      </c>
      <c r="BA62" s="81">
        <f>'VRN - Vedlejší a ostatní ...'!F34</f>
        <v>0</v>
      </c>
      <c r="BB62" s="81">
        <f>'VRN - Vedlejší a ostatní ...'!F35</f>
        <v>0</v>
      </c>
      <c r="BC62" s="81">
        <f>'VRN - Vedlejší a ostatní ...'!F36</f>
        <v>0</v>
      </c>
      <c r="BD62" s="83">
        <f>'VRN - Vedlejší a ostatní ...'!F37</f>
        <v>0</v>
      </c>
      <c r="BT62" s="79" t="s">
        <v>15</v>
      </c>
      <c r="BV62" s="79" t="s">
        <v>73</v>
      </c>
      <c r="BW62" s="79" t="s">
        <v>99</v>
      </c>
      <c r="BX62" s="79" t="s">
        <v>5</v>
      </c>
      <c r="CL62" s="79" t="s">
        <v>3</v>
      </c>
      <c r="CM62" s="79" t="s">
        <v>79</v>
      </c>
    </row>
    <row r="63" spans="1:91" s="1" customFormat="1" ht="30" customHeight="1">
      <c r="B63" s="31"/>
      <c r="AR63" s="31"/>
    </row>
    <row r="64" spans="1:91" s="1" customFormat="1" ht="7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31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1 - Změna oplocení '!C2" display="/" xr:uid="{00000000-0004-0000-0000-000000000000}"/>
    <hyperlink ref="A56" location="'2 - Mobiliář'!C2" display="/" xr:uid="{00000000-0004-0000-0000-000001000000}"/>
    <hyperlink ref="A57" location="'3 - Sadové úpravy'!C2" display="/" xr:uid="{00000000-0004-0000-0000-000002000000}"/>
    <hyperlink ref="A58" location="'4 - Větev A - místní komu...'!C2" display="/" xr:uid="{00000000-0004-0000-0000-000003000000}"/>
    <hyperlink ref="A59" location="'5 - Vnitroblok Fantova'!C2" display="/" xr:uid="{00000000-0004-0000-0000-000004000000}"/>
    <hyperlink ref="A60" location="'6 - Ochrana stávajících i...'!C2" display="/" xr:uid="{00000000-0004-0000-0000-000005000000}"/>
    <hyperlink ref="A61" location="'7 - Veřejné osvětlení'!C2" display="/" xr:uid="{00000000-0004-0000-0000-000006000000}"/>
    <hyperlink ref="A62" location="'VRN - Vedlejší a ostatní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5"/>
  <cols>
    <col min="1" max="1" width="8.33203125" style="176" customWidth="1"/>
    <col min="2" max="2" width="1.6640625" style="176" customWidth="1"/>
    <col min="3" max="4" width="5" style="176" customWidth="1"/>
    <col min="5" max="5" width="11.6640625" style="176" customWidth="1"/>
    <col min="6" max="6" width="9.109375" style="176" customWidth="1"/>
    <col min="7" max="7" width="5" style="176" customWidth="1"/>
    <col min="8" max="8" width="77.77734375" style="176" customWidth="1"/>
    <col min="9" max="10" width="20" style="176" customWidth="1"/>
    <col min="11" max="11" width="1.6640625" style="176" customWidth="1"/>
  </cols>
  <sheetData>
    <row r="1" spans="2:11" customFormat="1" ht="37.5" customHeight="1"/>
    <row r="2" spans="2:1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4" customFormat="1" ht="45" customHeight="1">
      <c r="B3" s="180"/>
      <c r="C3" s="305" t="s">
        <v>775</v>
      </c>
      <c r="D3" s="305"/>
      <c r="E3" s="305"/>
      <c r="F3" s="305"/>
      <c r="G3" s="305"/>
      <c r="H3" s="305"/>
      <c r="I3" s="305"/>
      <c r="J3" s="305"/>
      <c r="K3" s="181"/>
    </row>
    <row r="4" spans="2:11" customFormat="1" ht="25.5" customHeight="1">
      <c r="B4" s="182"/>
      <c r="C4" s="304" t="s">
        <v>776</v>
      </c>
      <c r="D4" s="304"/>
      <c r="E4" s="304"/>
      <c r="F4" s="304"/>
      <c r="G4" s="304"/>
      <c r="H4" s="304"/>
      <c r="I4" s="304"/>
      <c r="J4" s="304"/>
      <c r="K4" s="183"/>
    </row>
    <row r="5" spans="2:11" customFormat="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customFormat="1" ht="15" customHeight="1">
      <c r="B6" s="182"/>
      <c r="C6" s="303" t="s">
        <v>777</v>
      </c>
      <c r="D6" s="303"/>
      <c r="E6" s="303"/>
      <c r="F6" s="303"/>
      <c r="G6" s="303"/>
      <c r="H6" s="303"/>
      <c r="I6" s="303"/>
      <c r="J6" s="303"/>
      <c r="K6" s="183"/>
    </row>
    <row r="7" spans="2:11" customFormat="1" ht="15" customHeight="1">
      <c r="B7" s="186"/>
      <c r="C7" s="303" t="s">
        <v>778</v>
      </c>
      <c r="D7" s="303"/>
      <c r="E7" s="303"/>
      <c r="F7" s="303"/>
      <c r="G7" s="303"/>
      <c r="H7" s="303"/>
      <c r="I7" s="303"/>
      <c r="J7" s="303"/>
      <c r="K7" s="183"/>
    </row>
    <row r="8" spans="2:11" customFormat="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customFormat="1" ht="15" customHeight="1">
      <c r="B9" s="186"/>
      <c r="C9" s="303" t="s">
        <v>779</v>
      </c>
      <c r="D9" s="303"/>
      <c r="E9" s="303"/>
      <c r="F9" s="303"/>
      <c r="G9" s="303"/>
      <c r="H9" s="303"/>
      <c r="I9" s="303"/>
      <c r="J9" s="303"/>
      <c r="K9" s="183"/>
    </row>
    <row r="10" spans="2:11" customFormat="1" ht="15" customHeight="1">
      <c r="B10" s="186"/>
      <c r="C10" s="185"/>
      <c r="D10" s="303" t="s">
        <v>780</v>
      </c>
      <c r="E10" s="303"/>
      <c r="F10" s="303"/>
      <c r="G10" s="303"/>
      <c r="H10" s="303"/>
      <c r="I10" s="303"/>
      <c r="J10" s="303"/>
      <c r="K10" s="183"/>
    </row>
    <row r="11" spans="2:11" customFormat="1" ht="15" customHeight="1">
      <c r="B11" s="186"/>
      <c r="C11" s="187"/>
      <c r="D11" s="303" t="s">
        <v>781</v>
      </c>
      <c r="E11" s="303"/>
      <c r="F11" s="303"/>
      <c r="G11" s="303"/>
      <c r="H11" s="303"/>
      <c r="I11" s="303"/>
      <c r="J11" s="303"/>
      <c r="K11" s="183"/>
    </row>
    <row r="12" spans="2:11" customFormat="1" ht="15" customHeight="1">
      <c r="B12" s="186"/>
      <c r="C12" s="187"/>
      <c r="D12" s="185"/>
      <c r="E12" s="185"/>
      <c r="F12" s="185"/>
      <c r="G12" s="185"/>
      <c r="H12" s="185"/>
      <c r="I12" s="185"/>
      <c r="J12" s="185"/>
      <c r="K12" s="183"/>
    </row>
    <row r="13" spans="2:11" customFormat="1" ht="15" customHeight="1">
      <c r="B13" s="186"/>
      <c r="C13" s="187"/>
      <c r="D13" s="188" t="s">
        <v>782</v>
      </c>
      <c r="E13" s="185"/>
      <c r="F13" s="185"/>
      <c r="G13" s="185"/>
      <c r="H13" s="185"/>
      <c r="I13" s="185"/>
      <c r="J13" s="185"/>
      <c r="K13" s="183"/>
    </row>
    <row r="14" spans="2:11" customFormat="1" ht="12.75" customHeight="1">
      <c r="B14" s="186"/>
      <c r="C14" s="187"/>
      <c r="D14" s="187"/>
      <c r="E14" s="187"/>
      <c r="F14" s="187"/>
      <c r="G14" s="187"/>
      <c r="H14" s="187"/>
      <c r="I14" s="187"/>
      <c r="J14" s="187"/>
      <c r="K14" s="183"/>
    </row>
    <row r="15" spans="2:11" customFormat="1" ht="15" customHeight="1">
      <c r="B15" s="186"/>
      <c r="C15" s="187"/>
      <c r="D15" s="303" t="s">
        <v>783</v>
      </c>
      <c r="E15" s="303"/>
      <c r="F15" s="303"/>
      <c r="G15" s="303"/>
      <c r="H15" s="303"/>
      <c r="I15" s="303"/>
      <c r="J15" s="303"/>
      <c r="K15" s="183"/>
    </row>
    <row r="16" spans="2:11" customFormat="1" ht="15" customHeight="1">
      <c r="B16" s="186"/>
      <c r="C16" s="187"/>
      <c r="D16" s="303" t="s">
        <v>784</v>
      </c>
      <c r="E16" s="303"/>
      <c r="F16" s="303"/>
      <c r="G16" s="303"/>
      <c r="H16" s="303"/>
      <c r="I16" s="303"/>
      <c r="J16" s="303"/>
      <c r="K16" s="183"/>
    </row>
    <row r="17" spans="2:11" customFormat="1" ht="15" customHeight="1">
      <c r="B17" s="186"/>
      <c r="C17" s="187"/>
      <c r="D17" s="303" t="s">
        <v>785</v>
      </c>
      <c r="E17" s="303"/>
      <c r="F17" s="303"/>
      <c r="G17" s="303"/>
      <c r="H17" s="303"/>
      <c r="I17" s="303"/>
      <c r="J17" s="303"/>
      <c r="K17" s="183"/>
    </row>
    <row r="18" spans="2:11" customFormat="1" ht="15" customHeight="1">
      <c r="B18" s="186"/>
      <c r="C18" s="187"/>
      <c r="D18" s="187"/>
      <c r="E18" s="189" t="s">
        <v>77</v>
      </c>
      <c r="F18" s="303" t="s">
        <v>786</v>
      </c>
      <c r="G18" s="303"/>
      <c r="H18" s="303"/>
      <c r="I18" s="303"/>
      <c r="J18" s="303"/>
      <c r="K18" s="183"/>
    </row>
    <row r="19" spans="2:11" customFormat="1" ht="15" customHeight="1">
      <c r="B19" s="186"/>
      <c r="C19" s="187"/>
      <c r="D19" s="187"/>
      <c r="E19" s="189" t="s">
        <v>787</v>
      </c>
      <c r="F19" s="303" t="s">
        <v>788</v>
      </c>
      <c r="G19" s="303"/>
      <c r="H19" s="303"/>
      <c r="I19" s="303"/>
      <c r="J19" s="303"/>
      <c r="K19" s="183"/>
    </row>
    <row r="20" spans="2:11" customFormat="1" ht="15" customHeight="1">
      <c r="B20" s="186"/>
      <c r="C20" s="187"/>
      <c r="D20" s="187"/>
      <c r="E20" s="189" t="s">
        <v>789</v>
      </c>
      <c r="F20" s="303" t="s">
        <v>790</v>
      </c>
      <c r="G20" s="303"/>
      <c r="H20" s="303"/>
      <c r="I20" s="303"/>
      <c r="J20" s="303"/>
      <c r="K20" s="183"/>
    </row>
    <row r="21" spans="2:11" customFormat="1" ht="15" customHeight="1">
      <c r="B21" s="186"/>
      <c r="C21" s="187"/>
      <c r="D21" s="187"/>
      <c r="E21" s="189" t="s">
        <v>791</v>
      </c>
      <c r="F21" s="303" t="s">
        <v>98</v>
      </c>
      <c r="G21" s="303"/>
      <c r="H21" s="303"/>
      <c r="I21" s="303"/>
      <c r="J21" s="303"/>
      <c r="K21" s="183"/>
    </row>
    <row r="22" spans="2:11" customFormat="1" ht="15" customHeight="1">
      <c r="B22" s="186"/>
      <c r="C22" s="187"/>
      <c r="D22" s="187"/>
      <c r="E22" s="189" t="s">
        <v>792</v>
      </c>
      <c r="F22" s="303" t="s">
        <v>793</v>
      </c>
      <c r="G22" s="303"/>
      <c r="H22" s="303"/>
      <c r="I22" s="303"/>
      <c r="J22" s="303"/>
      <c r="K22" s="183"/>
    </row>
    <row r="23" spans="2:11" customFormat="1" ht="15" customHeight="1">
      <c r="B23" s="186"/>
      <c r="C23" s="187"/>
      <c r="D23" s="187"/>
      <c r="E23" s="189" t="s">
        <v>794</v>
      </c>
      <c r="F23" s="303" t="s">
        <v>795</v>
      </c>
      <c r="G23" s="303"/>
      <c r="H23" s="303"/>
      <c r="I23" s="303"/>
      <c r="J23" s="303"/>
      <c r="K23" s="183"/>
    </row>
    <row r="24" spans="2:11" customFormat="1" ht="12.75" customHeight="1">
      <c r="B24" s="186"/>
      <c r="C24" s="187"/>
      <c r="D24" s="187"/>
      <c r="E24" s="187"/>
      <c r="F24" s="187"/>
      <c r="G24" s="187"/>
      <c r="H24" s="187"/>
      <c r="I24" s="187"/>
      <c r="J24" s="187"/>
      <c r="K24" s="183"/>
    </row>
    <row r="25" spans="2:11" customFormat="1" ht="15" customHeight="1">
      <c r="B25" s="186"/>
      <c r="C25" s="303" t="s">
        <v>796</v>
      </c>
      <c r="D25" s="303"/>
      <c r="E25" s="303"/>
      <c r="F25" s="303"/>
      <c r="G25" s="303"/>
      <c r="H25" s="303"/>
      <c r="I25" s="303"/>
      <c r="J25" s="303"/>
      <c r="K25" s="183"/>
    </row>
    <row r="26" spans="2:11" customFormat="1" ht="15" customHeight="1">
      <c r="B26" s="186"/>
      <c r="C26" s="303" t="s">
        <v>797</v>
      </c>
      <c r="D26" s="303"/>
      <c r="E26" s="303"/>
      <c r="F26" s="303"/>
      <c r="G26" s="303"/>
      <c r="H26" s="303"/>
      <c r="I26" s="303"/>
      <c r="J26" s="303"/>
      <c r="K26" s="183"/>
    </row>
    <row r="27" spans="2:11" customFormat="1" ht="15" customHeight="1">
      <c r="B27" s="186"/>
      <c r="C27" s="185"/>
      <c r="D27" s="303" t="s">
        <v>798</v>
      </c>
      <c r="E27" s="303"/>
      <c r="F27" s="303"/>
      <c r="G27" s="303"/>
      <c r="H27" s="303"/>
      <c r="I27" s="303"/>
      <c r="J27" s="303"/>
      <c r="K27" s="183"/>
    </row>
    <row r="28" spans="2:11" customFormat="1" ht="15" customHeight="1">
      <c r="B28" s="186"/>
      <c r="C28" s="187"/>
      <c r="D28" s="303" t="s">
        <v>799</v>
      </c>
      <c r="E28" s="303"/>
      <c r="F28" s="303"/>
      <c r="G28" s="303"/>
      <c r="H28" s="303"/>
      <c r="I28" s="303"/>
      <c r="J28" s="303"/>
      <c r="K28" s="183"/>
    </row>
    <row r="29" spans="2:11" customFormat="1" ht="12.75" customHeight="1">
      <c r="B29" s="186"/>
      <c r="C29" s="187"/>
      <c r="D29" s="187"/>
      <c r="E29" s="187"/>
      <c r="F29" s="187"/>
      <c r="G29" s="187"/>
      <c r="H29" s="187"/>
      <c r="I29" s="187"/>
      <c r="J29" s="187"/>
      <c r="K29" s="183"/>
    </row>
    <row r="30" spans="2:11" customFormat="1" ht="15" customHeight="1">
      <c r="B30" s="186"/>
      <c r="C30" s="187"/>
      <c r="D30" s="303" t="s">
        <v>800</v>
      </c>
      <c r="E30" s="303"/>
      <c r="F30" s="303"/>
      <c r="G30" s="303"/>
      <c r="H30" s="303"/>
      <c r="I30" s="303"/>
      <c r="J30" s="303"/>
      <c r="K30" s="183"/>
    </row>
    <row r="31" spans="2:11" customFormat="1" ht="15" customHeight="1">
      <c r="B31" s="186"/>
      <c r="C31" s="187"/>
      <c r="D31" s="303" t="s">
        <v>801</v>
      </c>
      <c r="E31" s="303"/>
      <c r="F31" s="303"/>
      <c r="G31" s="303"/>
      <c r="H31" s="303"/>
      <c r="I31" s="303"/>
      <c r="J31" s="303"/>
      <c r="K31" s="183"/>
    </row>
    <row r="32" spans="2:11" customFormat="1" ht="12.75" customHeight="1">
      <c r="B32" s="186"/>
      <c r="C32" s="187"/>
      <c r="D32" s="187"/>
      <c r="E32" s="187"/>
      <c r="F32" s="187"/>
      <c r="G32" s="187"/>
      <c r="H32" s="187"/>
      <c r="I32" s="187"/>
      <c r="J32" s="187"/>
      <c r="K32" s="183"/>
    </row>
    <row r="33" spans="2:11" customFormat="1" ht="15" customHeight="1">
      <c r="B33" s="186"/>
      <c r="C33" s="187"/>
      <c r="D33" s="303" t="s">
        <v>802</v>
      </c>
      <c r="E33" s="303"/>
      <c r="F33" s="303"/>
      <c r="G33" s="303"/>
      <c r="H33" s="303"/>
      <c r="I33" s="303"/>
      <c r="J33" s="303"/>
      <c r="K33" s="183"/>
    </row>
    <row r="34" spans="2:11" customFormat="1" ht="15" customHeight="1">
      <c r="B34" s="186"/>
      <c r="C34" s="187"/>
      <c r="D34" s="303" t="s">
        <v>803</v>
      </c>
      <c r="E34" s="303"/>
      <c r="F34" s="303"/>
      <c r="G34" s="303"/>
      <c r="H34" s="303"/>
      <c r="I34" s="303"/>
      <c r="J34" s="303"/>
      <c r="K34" s="183"/>
    </row>
    <row r="35" spans="2:11" customFormat="1" ht="15" customHeight="1">
      <c r="B35" s="186"/>
      <c r="C35" s="187"/>
      <c r="D35" s="303" t="s">
        <v>804</v>
      </c>
      <c r="E35" s="303"/>
      <c r="F35" s="303"/>
      <c r="G35" s="303"/>
      <c r="H35" s="303"/>
      <c r="I35" s="303"/>
      <c r="J35" s="303"/>
      <c r="K35" s="183"/>
    </row>
    <row r="36" spans="2:11" customFormat="1" ht="15" customHeight="1">
      <c r="B36" s="186"/>
      <c r="C36" s="187"/>
      <c r="D36" s="185"/>
      <c r="E36" s="188" t="s">
        <v>115</v>
      </c>
      <c r="F36" s="185"/>
      <c r="G36" s="303" t="s">
        <v>805</v>
      </c>
      <c r="H36" s="303"/>
      <c r="I36" s="303"/>
      <c r="J36" s="303"/>
      <c r="K36" s="183"/>
    </row>
    <row r="37" spans="2:11" customFormat="1" ht="30.75" customHeight="1">
      <c r="B37" s="186"/>
      <c r="C37" s="187"/>
      <c r="D37" s="185"/>
      <c r="E37" s="188" t="s">
        <v>806</v>
      </c>
      <c r="F37" s="185"/>
      <c r="G37" s="303" t="s">
        <v>807</v>
      </c>
      <c r="H37" s="303"/>
      <c r="I37" s="303"/>
      <c r="J37" s="303"/>
      <c r="K37" s="183"/>
    </row>
    <row r="38" spans="2:11" customFormat="1" ht="15" customHeight="1">
      <c r="B38" s="186"/>
      <c r="C38" s="187"/>
      <c r="D38" s="185"/>
      <c r="E38" s="188" t="s">
        <v>52</v>
      </c>
      <c r="F38" s="185"/>
      <c r="G38" s="303" t="s">
        <v>808</v>
      </c>
      <c r="H38" s="303"/>
      <c r="I38" s="303"/>
      <c r="J38" s="303"/>
      <c r="K38" s="183"/>
    </row>
    <row r="39" spans="2:11" customFormat="1" ht="15" customHeight="1">
      <c r="B39" s="186"/>
      <c r="C39" s="187"/>
      <c r="D39" s="185"/>
      <c r="E39" s="188" t="s">
        <v>53</v>
      </c>
      <c r="F39" s="185"/>
      <c r="G39" s="303" t="s">
        <v>809</v>
      </c>
      <c r="H39" s="303"/>
      <c r="I39" s="303"/>
      <c r="J39" s="303"/>
      <c r="K39" s="183"/>
    </row>
    <row r="40" spans="2:11" customFormat="1" ht="15" customHeight="1">
      <c r="B40" s="186"/>
      <c r="C40" s="187"/>
      <c r="D40" s="185"/>
      <c r="E40" s="188" t="s">
        <v>116</v>
      </c>
      <c r="F40" s="185"/>
      <c r="G40" s="303" t="s">
        <v>810</v>
      </c>
      <c r="H40" s="303"/>
      <c r="I40" s="303"/>
      <c r="J40" s="303"/>
      <c r="K40" s="183"/>
    </row>
    <row r="41" spans="2:11" customFormat="1" ht="15" customHeight="1">
      <c r="B41" s="186"/>
      <c r="C41" s="187"/>
      <c r="D41" s="185"/>
      <c r="E41" s="188" t="s">
        <v>117</v>
      </c>
      <c r="F41" s="185"/>
      <c r="G41" s="303" t="s">
        <v>811</v>
      </c>
      <c r="H41" s="303"/>
      <c r="I41" s="303"/>
      <c r="J41" s="303"/>
      <c r="K41" s="183"/>
    </row>
    <row r="42" spans="2:11" customFormat="1" ht="15" customHeight="1">
      <c r="B42" s="186"/>
      <c r="C42" s="187"/>
      <c r="D42" s="185"/>
      <c r="E42" s="188" t="s">
        <v>812</v>
      </c>
      <c r="F42" s="185"/>
      <c r="G42" s="303" t="s">
        <v>813</v>
      </c>
      <c r="H42" s="303"/>
      <c r="I42" s="303"/>
      <c r="J42" s="303"/>
      <c r="K42" s="183"/>
    </row>
    <row r="43" spans="2:11" customFormat="1" ht="15" customHeight="1">
      <c r="B43" s="186"/>
      <c r="C43" s="187"/>
      <c r="D43" s="185"/>
      <c r="E43" s="188"/>
      <c r="F43" s="185"/>
      <c r="G43" s="303" t="s">
        <v>814</v>
      </c>
      <c r="H43" s="303"/>
      <c r="I43" s="303"/>
      <c r="J43" s="303"/>
      <c r="K43" s="183"/>
    </row>
    <row r="44" spans="2:11" customFormat="1" ht="15" customHeight="1">
      <c r="B44" s="186"/>
      <c r="C44" s="187"/>
      <c r="D44" s="185"/>
      <c r="E44" s="188" t="s">
        <v>815</v>
      </c>
      <c r="F44" s="185"/>
      <c r="G44" s="303" t="s">
        <v>816</v>
      </c>
      <c r="H44" s="303"/>
      <c r="I44" s="303"/>
      <c r="J44" s="303"/>
      <c r="K44" s="183"/>
    </row>
    <row r="45" spans="2:11" customFormat="1" ht="15" customHeight="1">
      <c r="B45" s="186"/>
      <c r="C45" s="187"/>
      <c r="D45" s="185"/>
      <c r="E45" s="188" t="s">
        <v>119</v>
      </c>
      <c r="F45" s="185"/>
      <c r="G45" s="303" t="s">
        <v>817</v>
      </c>
      <c r="H45" s="303"/>
      <c r="I45" s="303"/>
      <c r="J45" s="303"/>
      <c r="K45" s="183"/>
    </row>
    <row r="46" spans="2:11" customFormat="1" ht="12.75" customHeight="1">
      <c r="B46" s="186"/>
      <c r="C46" s="187"/>
      <c r="D46" s="185"/>
      <c r="E46" s="185"/>
      <c r="F46" s="185"/>
      <c r="G46" s="185"/>
      <c r="H46" s="185"/>
      <c r="I46" s="185"/>
      <c r="J46" s="185"/>
      <c r="K46" s="183"/>
    </row>
    <row r="47" spans="2:11" customFormat="1" ht="15" customHeight="1">
      <c r="B47" s="186"/>
      <c r="C47" s="187"/>
      <c r="D47" s="303" t="s">
        <v>818</v>
      </c>
      <c r="E47" s="303"/>
      <c r="F47" s="303"/>
      <c r="G47" s="303"/>
      <c r="H47" s="303"/>
      <c r="I47" s="303"/>
      <c r="J47" s="303"/>
      <c r="K47" s="183"/>
    </row>
    <row r="48" spans="2:11" customFormat="1" ht="15" customHeight="1">
      <c r="B48" s="186"/>
      <c r="C48" s="187"/>
      <c r="D48" s="187"/>
      <c r="E48" s="303" t="s">
        <v>819</v>
      </c>
      <c r="F48" s="303"/>
      <c r="G48" s="303"/>
      <c r="H48" s="303"/>
      <c r="I48" s="303"/>
      <c r="J48" s="303"/>
      <c r="K48" s="183"/>
    </row>
    <row r="49" spans="2:11" customFormat="1" ht="15" customHeight="1">
      <c r="B49" s="186"/>
      <c r="C49" s="187"/>
      <c r="D49" s="187"/>
      <c r="E49" s="303" t="s">
        <v>820</v>
      </c>
      <c r="F49" s="303"/>
      <c r="G49" s="303"/>
      <c r="H49" s="303"/>
      <c r="I49" s="303"/>
      <c r="J49" s="303"/>
      <c r="K49" s="183"/>
    </row>
    <row r="50" spans="2:11" customFormat="1" ht="15" customHeight="1">
      <c r="B50" s="186"/>
      <c r="C50" s="187"/>
      <c r="D50" s="187"/>
      <c r="E50" s="303" t="s">
        <v>821</v>
      </c>
      <c r="F50" s="303"/>
      <c r="G50" s="303"/>
      <c r="H50" s="303"/>
      <c r="I50" s="303"/>
      <c r="J50" s="303"/>
      <c r="K50" s="183"/>
    </row>
    <row r="51" spans="2:11" customFormat="1" ht="15" customHeight="1">
      <c r="B51" s="186"/>
      <c r="C51" s="187"/>
      <c r="D51" s="303" t="s">
        <v>822</v>
      </c>
      <c r="E51" s="303"/>
      <c r="F51" s="303"/>
      <c r="G51" s="303"/>
      <c r="H51" s="303"/>
      <c r="I51" s="303"/>
      <c r="J51" s="303"/>
      <c r="K51" s="183"/>
    </row>
    <row r="52" spans="2:11" customFormat="1" ht="25.5" customHeight="1">
      <c r="B52" s="182"/>
      <c r="C52" s="304" t="s">
        <v>823</v>
      </c>
      <c r="D52" s="304"/>
      <c r="E52" s="304"/>
      <c r="F52" s="304"/>
      <c r="G52" s="304"/>
      <c r="H52" s="304"/>
      <c r="I52" s="304"/>
      <c r="J52" s="304"/>
      <c r="K52" s="183"/>
    </row>
    <row r="53" spans="2:11" customFormat="1" ht="5.25" customHeight="1">
      <c r="B53" s="182"/>
      <c r="C53" s="184"/>
      <c r="D53" s="184"/>
      <c r="E53" s="184"/>
      <c r="F53" s="184"/>
      <c r="G53" s="184"/>
      <c r="H53" s="184"/>
      <c r="I53" s="184"/>
      <c r="J53" s="184"/>
      <c r="K53" s="183"/>
    </row>
    <row r="54" spans="2:11" customFormat="1" ht="15" customHeight="1">
      <c r="B54" s="182"/>
      <c r="C54" s="303" t="s">
        <v>824</v>
      </c>
      <c r="D54" s="303"/>
      <c r="E54" s="303"/>
      <c r="F54" s="303"/>
      <c r="G54" s="303"/>
      <c r="H54" s="303"/>
      <c r="I54" s="303"/>
      <c r="J54" s="303"/>
      <c r="K54" s="183"/>
    </row>
    <row r="55" spans="2:11" customFormat="1" ht="15" customHeight="1">
      <c r="B55" s="182"/>
      <c r="C55" s="303" t="s">
        <v>825</v>
      </c>
      <c r="D55" s="303"/>
      <c r="E55" s="303"/>
      <c r="F55" s="303"/>
      <c r="G55" s="303"/>
      <c r="H55" s="303"/>
      <c r="I55" s="303"/>
      <c r="J55" s="303"/>
      <c r="K55" s="183"/>
    </row>
    <row r="56" spans="2:11" customFormat="1" ht="12.75" customHeight="1">
      <c r="B56" s="182"/>
      <c r="C56" s="185"/>
      <c r="D56" s="185"/>
      <c r="E56" s="185"/>
      <c r="F56" s="185"/>
      <c r="G56" s="185"/>
      <c r="H56" s="185"/>
      <c r="I56" s="185"/>
      <c r="J56" s="185"/>
      <c r="K56" s="183"/>
    </row>
    <row r="57" spans="2:11" customFormat="1" ht="15" customHeight="1">
      <c r="B57" s="182"/>
      <c r="C57" s="303" t="s">
        <v>826</v>
      </c>
      <c r="D57" s="303"/>
      <c r="E57" s="303"/>
      <c r="F57" s="303"/>
      <c r="G57" s="303"/>
      <c r="H57" s="303"/>
      <c r="I57" s="303"/>
      <c r="J57" s="303"/>
      <c r="K57" s="183"/>
    </row>
    <row r="58" spans="2:11" customFormat="1" ht="15" customHeight="1">
      <c r="B58" s="182"/>
      <c r="C58" s="187"/>
      <c r="D58" s="303" t="s">
        <v>827</v>
      </c>
      <c r="E58" s="303"/>
      <c r="F58" s="303"/>
      <c r="G58" s="303"/>
      <c r="H58" s="303"/>
      <c r="I58" s="303"/>
      <c r="J58" s="303"/>
      <c r="K58" s="183"/>
    </row>
    <row r="59" spans="2:11" customFormat="1" ht="15" customHeight="1">
      <c r="B59" s="182"/>
      <c r="C59" s="187"/>
      <c r="D59" s="303" t="s">
        <v>828</v>
      </c>
      <c r="E59" s="303"/>
      <c r="F59" s="303"/>
      <c r="G59" s="303"/>
      <c r="H59" s="303"/>
      <c r="I59" s="303"/>
      <c r="J59" s="303"/>
      <c r="K59" s="183"/>
    </row>
    <row r="60" spans="2:11" customFormat="1" ht="15" customHeight="1">
      <c r="B60" s="182"/>
      <c r="C60" s="187"/>
      <c r="D60" s="303" t="s">
        <v>829</v>
      </c>
      <c r="E60" s="303"/>
      <c r="F60" s="303"/>
      <c r="G60" s="303"/>
      <c r="H60" s="303"/>
      <c r="I60" s="303"/>
      <c r="J60" s="303"/>
      <c r="K60" s="183"/>
    </row>
    <row r="61" spans="2:11" customFormat="1" ht="15" customHeight="1">
      <c r="B61" s="182"/>
      <c r="C61" s="187"/>
      <c r="D61" s="303" t="s">
        <v>830</v>
      </c>
      <c r="E61" s="303"/>
      <c r="F61" s="303"/>
      <c r="G61" s="303"/>
      <c r="H61" s="303"/>
      <c r="I61" s="303"/>
      <c r="J61" s="303"/>
      <c r="K61" s="183"/>
    </row>
    <row r="62" spans="2:11" customFormat="1" ht="15" customHeight="1">
      <c r="B62" s="182"/>
      <c r="C62" s="187"/>
      <c r="D62" s="306" t="s">
        <v>831</v>
      </c>
      <c r="E62" s="306"/>
      <c r="F62" s="306"/>
      <c r="G62" s="306"/>
      <c r="H62" s="306"/>
      <c r="I62" s="306"/>
      <c r="J62" s="306"/>
      <c r="K62" s="183"/>
    </row>
    <row r="63" spans="2:11" customFormat="1" ht="15" customHeight="1">
      <c r="B63" s="182"/>
      <c r="C63" s="187"/>
      <c r="D63" s="303" t="s">
        <v>832</v>
      </c>
      <c r="E63" s="303"/>
      <c r="F63" s="303"/>
      <c r="G63" s="303"/>
      <c r="H63" s="303"/>
      <c r="I63" s="303"/>
      <c r="J63" s="303"/>
      <c r="K63" s="183"/>
    </row>
    <row r="64" spans="2:11" customFormat="1" ht="12.75" customHeight="1">
      <c r="B64" s="182"/>
      <c r="C64" s="187"/>
      <c r="D64" s="187"/>
      <c r="E64" s="190"/>
      <c r="F64" s="187"/>
      <c r="G64" s="187"/>
      <c r="H64" s="187"/>
      <c r="I64" s="187"/>
      <c r="J64" s="187"/>
      <c r="K64" s="183"/>
    </row>
    <row r="65" spans="2:11" customFormat="1" ht="15" customHeight="1">
      <c r="B65" s="182"/>
      <c r="C65" s="187"/>
      <c r="D65" s="303" t="s">
        <v>833</v>
      </c>
      <c r="E65" s="303"/>
      <c r="F65" s="303"/>
      <c r="G65" s="303"/>
      <c r="H65" s="303"/>
      <c r="I65" s="303"/>
      <c r="J65" s="303"/>
      <c r="K65" s="183"/>
    </row>
    <row r="66" spans="2:11" customFormat="1" ht="15" customHeight="1">
      <c r="B66" s="182"/>
      <c r="C66" s="187"/>
      <c r="D66" s="306" t="s">
        <v>834</v>
      </c>
      <c r="E66" s="306"/>
      <c r="F66" s="306"/>
      <c r="G66" s="306"/>
      <c r="H66" s="306"/>
      <c r="I66" s="306"/>
      <c r="J66" s="306"/>
      <c r="K66" s="183"/>
    </row>
    <row r="67" spans="2:11" customFormat="1" ht="15" customHeight="1">
      <c r="B67" s="182"/>
      <c r="C67" s="187"/>
      <c r="D67" s="303" t="s">
        <v>835</v>
      </c>
      <c r="E67" s="303"/>
      <c r="F67" s="303"/>
      <c r="G67" s="303"/>
      <c r="H67" s="303"/>
      <c r="I67" s="303"/>
      <c r="J67" s="303"/>
      <c r="K67" s="183"/>
    </row>
    <row r="68" spans="2:11" customFormat="1" ht="15" customHeight="1">
      <c r="B68" s="182"/>
      <c r="C68" s="187"/>
      <c r="D68" s="303" t="s">
        <v>836</v>
      </c>
      <c r="E68" s="303"/>
      <c r="F68" s="303"/>
      <c r="G68" s="303"/>
      <c r="H68" s="303"/>
      <c r="I68" s="303"/>
      <c r="J68" s="303"/>
      <c r="K68" s="183"/>
    </row>
    <row r="69" spans="2:11" customFormat="1" ht="15" customHeight="1">
      <c r="B69" s="182"/>
      <c r="C69" s="187"/>
      <c r="D69" s="303" t="s">
        <v>837</v>
      </c>
      <c r="E69" s="303"/>
      <c r="F69" s="303"/>
      <c r="G69" s="303"/>
      <c r="H69" s="303"/>
      <c r="I69" s="303"/>
      <c r="J69" s="303"/>
      <c r="K69" s="183"/>
    </row>
    <row r="70" spans="2:11" customFormat="1" ht="15" customHeight="1">
      <c r="B70" s="182"/>
      <c r="C70" s="187"/>
      <c r="D70" s="303" t="s">
        <v>838</v>
      </c>
      <c r="E70" s="303"/>
      <c r="F70" s="303"/>
      <c r="G70" s="303"/>
      <c r="H70" s="303"/>
      <c r="I70" s="303"/>
      <c r="J70" s="303"/>
      <c r="K70" s="183"/>
    </row>
    <row r="71" spans="2:1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pans="2:1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2:1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pans="2:11" customFormat="1" ht="45" customHeight="1">
      <c r="B75" s="199"/>
      <c r="C75" s="307" t="s">
        <v>839</v>
      </c>
      <c r="D75" s="307"/>
      <c r="E75" s="307"/>
      <c r="F75" s="307"/>
      <c r="G75" s="307"/>
      <c r="H75" s="307"/>
      <c r="I75" s="307"/>
      <c r="J75" s="307"/>
      <c r="K75" s="200"/>
    </row>
    <row r="76" spans="2:11" customFormat="1" ht="17.25" customHeight="1">
      <c r="B76" s="199"/>
      <c r="C76" s="201" t="s">
        <v>840</v>
      </c>
      <c r="D76" s="201"/>
      <c r="E76" s="201"/>
      <c r="F76" s="201" t="s">
        <v>841</v>
      </c>
      <c r="G76" s="202"/>
      <c r="H76" s="201" t="s">
        <v>53</v>
      </c>
      <c r="I76" s="201" t="s">
        <v>56</v>
      </c>
      <c r="J76" s="201" t="s">
        <v>842</v>
      </c>
      <c r="K76" s="200"/>
    </row>
    <row r="77" spans="2:11" customFormat="1" ht="17.25" customHeight="1">
      <c r="B77" s="199"/>
      <c r="C77" s="203" t="s">
        <v>843</v>
      </c>
      <c r="D77" s="203"/>
      <c r="E77" s="203"/>
      <c r="F77" s="204" t="s">
        <v>844</v>
      </c>
      <c r="G77" s="205"/>
      <c r="H77" s="203"/>
      <c r="I77" s="203"/>
      <c r="J77" s="203" t="s">
        <v>845</v>
      </c>
      <c r="K77" s="200"/>
    </row>
    <row r="78" spans="2:11" customFormat="1" ht="5.25" customHeight="1">
      <c r="B78" s="199"/>
      <c r="C78" s="206"/>
      <c r="D78" s="206"/>
      <c r="E78" s="206"/>
      <c r="F78" s="206"/>
      <c r="G78" s="207"/>
      <c r="H78" s="206"/>
      <c r="I78" s="206"/>
      <c r="J78" s="206"/>
      <c r="K78" s="200"/>
    </row>
    <row r="79" spans="2:11" customFormat="1" ht="15" customHeight="1">
      <c r="B79" s="199"/>
      <c r="C79" s="188" t="s">
        <v>52</v>
      </c>
      <c r="D79" s="208"/>
      <c r="E79" s="208"/>
      <c r="F79" s="209" t="s">
        <v>846</v>
      </c>
      <c r="G79" s="210"/>
      <c r="H79" s="188" t="s">
        <v>847</v>
      </c>
      <c r="I79" s="188" t="s">
        <v>848</v>
      </c>
      <c r="J79" s="188">
        <v>20</v>
      </c>
      <c r="K79" s="200"/>
    </row>
    <row r="80" spans="2:11" customFormat="1" ht="15" customHeight="1">
      <c r="B80" s="199"/>
      <c r="C80" s="188" t="s">
        <v>849</v>
      </c>
      <c r="D80" s="188"/>
      <c r="E80" s="188"/>
      <c r="F80" s="209" t="s">
        <v>846</v>
      </c>
      <c r="G80" s="210"/>
      <c r="H80" s="188" t="s">
        <v>850</v>
      </c>
      <c r="I80" s="188" t="s">
        <v>848</v>
      </c>
      <c r="J80" s="188">
        <v>120</v>
      </c>
      <c r="K80" s="200"/>
    </row>
    <row r="81" spans="2:11" customFormat="1" ht="15" customHeight="1">
      <c r="B81" s="211"/>
      <c r="C81" s="188" t="s">
        <v>851</v>
      </c>
      <c r="D81" s="188"/>
      <c r="E81" s="188"/>
      <c r="F81" s="209" t="s">
        <v>852</v>
      </c>
      <c r="G81" s="210"/>
      <c r="H81" s="188" t="s">
        <v>853</v>
      </c>
      <c r="I81" s="188" t="s">
        <v>848</v>
      </c>
      <c r="J81" s="188">
        <v>50</v>
      </c>
      <c r="K81" s="200"/>
    </row>
    <row r="82" spans="2:11" customFormat="1" ht="15" customHeight="1">
      <c r="B82" s="211"/>
      <c r="C82" s="188" t="s">
        <v>854</v>
      </c>
      <c r="D82" s="188"/>
      <c r="E82" s="188"/>
      <c r="F82" s="209" t="s">
        <v>846</v>
      </c>
      <c r="G82" s="210"/>
      <c r="H82" s="188" t="s">
        <v>855</v>
      </c>
      <c r="I82" s="188" t="s">
        <v>856</v>
      </c>
      <c r="J82" s="188"/>
      <c r="K82" s="200"/>
    </row>
    <row r="83" spans="2:11" customFormat="1" ht="15" customHeight="1">
      <c r="B83" s="211"/>
      <c r="C83" s="188" t="s">
        <v>857</v>
      </c>
      <c r="D83" s="188"/>
      <c r="E83" s="188"/>
      <c r="F83" s="209" t="s">
        <v>852</v>
      </c>
      <c r="G83" s="188"/>
      <c r="H83" s="188" t="s">
        <v>858</v>
      </c>
      <c r="I83" s="188" t="s">
        <v>848</v>
      </c>
      <c r="J83" s="188">
        <v>15</v>
      </c>
      <c r="K83" s="200"/>
    </row>
    <row r="84" spans="2:11" customFormat="1" ht="15" customHeight="1">
      <c r="B84" s="211"/>
      <c r="C84" s="188" t="s">
        <v>859</v>
      </c>
      <c r="D84" s="188"/>
      <c r="E84" s="188"/>
      <c r="F84" s="209" t="s">
        <v>852</v>
      </c>
      <c r="G84" s="188"/>
      <c r="H84" s="188" t="s">
        <v>860</v>
      </c>
      <c r="I84" s="188" t="s">
        <v>848</v>
      </c>
      <c r="J84" s="188">
        <v>15</v>
      </c>
      <c r="K84" s="200"/>
    </row>
    <row r="85" spans="2:11" customFormat="1" ht="15" customHeight="1">
      <c r="B85" s="211"/>
      <c r="C85" s="188" t="s">
        <v>861</v>
      </c>
      <c r="D85" s="188"/>
      <c r="E85" s="188"/>
      <c r="F85" s="209" t="s">
        <v>852</v>
      </c>
      <c r="G85" s="188"/>
      <c r="H85" s="188" t="s">
        <v>862</v>
      </c>
      <c r="I85" s="188" t="s">
        <v>848</v>
      </c>
      <c r="J85" s="188">
        <v>20</v>
      </c>
      <c r="K85" s="200"/>
    </row>
    <row r="86" spans="2:11" customFormat="1" ht="15" customHeight="1">
      <c r="B86" s="211"/>
      <c r="C86" s="188" t="s">
        <v>863</v>
      </c>
      <c r="D86" s="188"/>
      <c r="E86" s="188"/>
      <c r="F86" s="209" t="s">
        <v>852</v>
      </c>
      <c r="G86" s="188"/>
      <c r="H86" s="188" t="s">
        <v>864</v>
      </c>
      <c r="I86" s="188" t="s">
        <v>848</v>
      </c>
      <c r="J86" s="188">
        <v>20</v>
      </c>
      <c r="K86" s="200"/>
    </row>
    <row r="87" spans="2:11" customFormat="1" ht="15" customHeight="1">
      <c r="B87" s="211"/>
      <c r="C87" s="188" t="s">
        <v>865</v>
      </c>
      <c r="D87" s="188"/>
      <c r="E87" s="188"/>
      <c r="F87" s="209" t="s">
        <v>852</v>
      </c>
      <c r="G87" s="210"/>
      <c r="H87" s="188" t="s">
        <v>866</v>
      </c>
      <c r="I87" s="188" t="s">
        <v>848</v>
      </c>
      <c r="J87" s="188">
        <v>50</v>
      </c>
      <c r="K87" s="200"/>
    </row>
    <row r="88" spans="2:11" customFormat="1" ht="15" customHeight="1">
      <c r="B88" s="211"/>
      <c r="C88" s="188" t="s">
        <v>867</v>
      </c>
      <c r="D88" s="188"/>
      <c r="E88" s="188"/>
      <c r="F88" s="209" t="s">
        <v>852</v>
      </c>
      <c r="G88" s="210"/>
      <c r="H88" s="188" t="s">
        <v>868</v>
      </c>
      <c r="I88" s="188" t="s">
        <v>848</v>
      </c>
      <c r="J88" s="188">
        <v>20</v>
      </c>
      <c r="K88" s="200"/>
    </row>
    <row r="89" spans="2:11" customFormat="1" ht="15" customHeight="1">
      <c r="B89" s="211"/>
      <c r="C89" s="188" t="s">
        <v>869</v>
      </c>
      <c r="D89" s="188"/>
      <c r="E89" s="188"/>
      <c r="F89" s="209" t="s">
        <v>852</v>
      </c>
      <c r="G89" s="210"/>
      <c r="H89" s="188" t="s">
        <v>870</v>
      </c>
      <c r="I89" s="188" t="s">
        <v>848</v>
      </c>
      <c r="J89" s="188">
        <v>20</v>
      </c>
      <c r="K89" s="200"/>
    </row>
    <row r="90" spans="2:11" customFormat="1" ht="15" customHeight="1">
      <c r="B90" s="211"/>
      <c r="C90" s="188" t="s">
        <v>871</v>
      </c>
      <c r="D90" s="188"/>
      <c r="E90" s="188"/>
      <c r="F90" s="209" t="s">
        <v>852</v>
      </c>
      <c r="G90" s="210"/>
      <c r="H90" s="188" t="s">
        <v>872</v>
      </c>
      <c r="I90" s="188" t="s">
        <v>848</v>
      </c>
      <c r="J90" s="188">
        <v>50</v>
      </c>
      <c r="K90" s="200"/>
    </row>
    <row r="91" spans="2:11" customFormat="1" ht="15" customHeight="1">
      <c r="B91" s="211"/>
      <c r="C91" s="188" t="s">
        <v>873</v>
      </c>
      <c r="D91" s="188"/>
      <c r="E91" s="188"/>
      <c r="F91" s="209" t="s">
        <v>852</v>
      </c>
      <c r="G91" s="210"/>
      <c r="H91" s="188" t="s">
        <v>873</v>
      </c>
      <c r="I91" s="188" t="s">
        <v>848</v>
      </c>
      <c r="J91" s="188">
        <v>50</v>
      </c>
      <c r="K91" s="200"/>
    </row>
    <row r="92" spans="2:11" customFormat="1" ht="15" customHeight="1">
      <c r="B92" s="211"/>
      <c r="C92" s="188" t="s">
        <v>874</v>
      </c>
      <c r="D92" s="188"/>
      <c r="E92" s="188"/>
      <c r="F92" s="209" t="s">
        <v>852</v>
      </c>
      <c r="G92" s="210"/>
      <c r="H92" s="188" t="s">
        <v>875</v>
      </c>
      <c r="I92" s="188" t="s">
        <v>848</v>
      </c>
      <c r="J92" s="188">
        <v>255</v>
      </c>
      <c r="K92" s="200"/>
    </row>
    <row r="93" spans="2:11" customFormat="1" ht="15" customHeight="1">
      <c r="B93" s="211"/>
      <c r="C93" s="188" t="s">
        <v>876</v>
      </c>
      <c r="D93" s="188"/>
      <c r="E93" s="188"/>
      <c r="F93" s="209" t="s">
        <v>846</v>
      </c>
      <c r="G93" s="210"/>
      <c r="H93" s="188" t="s">
        <v>877</v>
      </c>
      <c r="I93" s="188" t="s">
        <v>878</v>
      </c>
      <c r="J93" s="188"/>
      <c r="K93" s="200"/>
    </row>
    <row r="94" spans="2:11" customFormat="1" ht="15" customHeight="1">
      <c r="B94" s="211"/>
      <c r="C94" s="188" t="s">
        <v>879</v>
      </c>
      <c r="D94" s="188"/>
      <c r="E94" s="188"/>
      <c r="F94" s="209" t="s">
        <v>846</v>
      </c>
      <c r="G94" s="210"/>
      <c r="H94" s="188" t="s">
        <v>880</v>
      </c>
      <c r="I94" s="188" t="s">
        <v>881</v>
      </c>
      <c r="J94" s="188"/>
      <c r="K94" s="200"/>
    </row>
    <row r="95" spans="2:11" customFormat="1" ht="15" customHeight="1">
      <c r="B95" s="211"/>
      <c r="C95" s="188" t="s">
        <v>882</v>
      </c>
      <c r="D95" s="188"/>
      <c r="E95" s="188"/>
      <c r="F95" s="209" t="s">
        <v>846</v>
      </c>
      <c r="G95" s="210"/>
      <c r="H95" s="188" t="s">
        <v>882</v>
      </c>
      <c r="I95" s="188" t="s">
        <v>881</v>
      </c>
      <c r="J95" s="188"/>
      <c r="K95" s="200"/>
    </row>
    <row r="96" spans="2:11" customFormat="1" ht="15" customHeight="1">
      <c r="B96" s="211"/>
      <c r="C96" s="188" t="s">
        <v>37</v>
      </c>
      <c r="D96" s="188"/>
      <c r="E96" s="188"/>
      <c r="F96" s="209" t="s">
        <v>846</v>
      </c>
      <c r="G96" s="210"/>
      <c r="H96" s="188" t="s">
        <v>883</v>
      </c>
      <c r="I96" s="188" t="s">
        <v>881</v>
      </c>
      <c r="J96" s="188"/>
      <c r="K96" s="200"/>
    </row>
    <row r="97" spans="2:11" customFormat="1" ht="15" customHeight="1">
      <c r="B97" s="211"/>
      <c r="C97" s="188" t="s">
        <v>47</v>
      </c>
      <c r="D97" s="188"/>
      <c r="E97" s="188"/>
      <c r="F97" s="209" t="s">
        <v>846</v>
      </c>
      <c r="G97" s="210"/>
      <c r="H97" s="188" t="s">
        <v>884</v>
      </c>
      <c r="I97" s="188" t="s">
        <v>881</v>
      </c>
      <c r="J97" s="188"/>
      <c r="K97" s="200"/>
    </row>
    <row r="98" spans="2:11" customFormat="1" ht="15" customHeight="1">
      <c r="B98" s="212"/>
      <c r="C98" s="213"/>
      <c r="D98" s="213"/>
      <c r="E98" s="213"/>
      <c r="F98" s="213"/>
      <c r="G98" s="213"/>
      <c r="H98" s="213"/>
      <c r="I98" s="213"/>
      <c r="J98" s="213"/>
      <c r="K98" s="214"/>
    </row>
    <row r="99" spans="2:11" customFormat="1" ht="18.7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5"/>
    </row>
    <row r="100" spans="2:1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pans="2:1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pans="2:11" customFormat="1" ht="45" customHeight="1">
      <c r="B102" s="199"/>
      <c r="C102" s="307" t="s">
        <v>885</v>
      </c>
      <c r="D102" s="307"/>
      <c r="E102" s="307"/>
      <c r="F102" s="307"/>
      <c r="G102" s="307"/>
      <c r="H102" s="307"/>
      <c r="I102" s="307"/>
      <c r="J102" s="307"/>
      <c r="K102" s="200"/>
    </row>
    <row r="103" spans="2:11" customFormat="1" ht="17.25" customHeight="1">
      <c r="B103" s="199"/>
      <c r="C103" s="201" t="s">
        <v>840</v>
      </c>
      <c r="D103" s="201"/>
      <c r="E103" s="201"/>
      <c r="F103" s="201" t="s">
        <v>841</v>
      </c>
      <c r="G103" s="202"/>
      <c r="H103" s="201" t="s">
        <v>53</v>
      </c>
      <c r="I103" s="201" t="s">
        <v>56</v>
      </c>
      <c r="J103" s="201" t="s">
        <v>842</v>
      </c>
      <c r="K103" s="200"/>
    </row>
    <row r="104" spans="2:11" customFormat="1" ht="17.25" customHeight="1">
      <c r="B104" s="199"/>
      <c r="C104" s="203" t="s">
        <v>843</v>
      </c>
      <c r="D104" s="203"/>
      <c r="E104" s="203"/>
      <c r="F104" s="204" t="s">
        <v>844</v>
      </c>
      <c r="G104" s="205"/>
      <c r="H104" s="203"/>
      <c r="I104" s="203"/>
      <c r="J104" s="203" t="s">
        <v>845</v>
      </c>
      <c r="K104" s="200"/>
    </row>
    <row r="105" spans="2:11" customFormat="1" ht="5.25" customHeight="1">
      <c r="B105" s="199"/>
      <c r="C105" s="201"/>
      <c r="D105" s="201"/>
      <c r="E105" s="201"/>
      <c r="F105" s="201"/>
      <c r="G105" s="217"/>
      <c r="H105" s="201"/>
      <c r="I105" s="201"/>
      <c r="J105" s="201"/>
      <c r="K105" s="200"/>
    </row>
    <row r="106" spans="2:11" customFormat="1" ht="15" customHeight="1">
      <c r="B106" s="199"/>
      <c r="C106" s="188" t="s">
        <v>52</v>
      </c>
      <c r="D106" s="208"/>
      <c r="E106" s="208"/>
      <c r="F106" s="209" t="s">
        <v>846</v>
      </c>
      <c r="G106" s="188"/>
      <c r="H106" s="188" t="s">
        <v>886</v>
      </c>
      <c r="I106" s="188" t="s">
        <v>848</v>
      </c>
      <c r="J106" s="188">
        <v>20</v>
      </c>
      <c r="K106" s="200"/>
    </row>
    <row r="107" spans="2:11" customFormat="1" ht="15" customHeight="1">
      <c r="B107" s="199"/>
      <c r="C107" s="188" t="s">
        <v>849</v>
      </c>
      <c r="D107" s="188"/>
      <c r="E107" s="188"/>
      <c r="F107" s="209" t="s">
        <v>846</v>
      </c>
      <c r="G107" s="188"/>
      <c r="H107" s="188" t="s">
        <v>886</v>
      </c>
      <c r="I107" s="188" t="s">
        <v>848</v>
      </c>
      <c r="J107" s="188">
        <v>120</v>
      </c>
      <c r="K107" s="200"/>
    </row>
    <row r="108" spans="2:11" customFormat="1" ht="15" customHeight="1">
      <c r="B108" s="211"/>
      <c r="C108" s="188" t="s">
        <v>851</v>
      </c>
      <c r="D108" s="188"/>
      <c r="E108" s="188"/>
      <c r="F108" s="209" t="s">
        <v>852</v>
      </c>
      <c r="G108" s="188"/>
      <c r="H108" s="188" t="s">
        <v>886</v>
      </c>
      <c r="I108" s="188" t="s">
        <v>848</v>
      </c>
      <c r="J108" s="188">
        <v>50</v>
      </c>
      <c r="K108" s="200"/>
    </row>
    <row r="109" spans="2:11" customFormat="1" ht="15" customHeight="1">
      <c r="B109" s="211"/>
      <c r="C109" s="188" t="s">
        <v>854</v>
      </c>
      <c r="D109" s="188"/>
      <c r="E109" s="188"/>
      <c r="F109" s="209" t="s">
        <v>846</v>
      </c>
      <c r="G109" s="188"/>
      <c r="H109" s="188" t="s">
        <v>886</v>
      </c>
      <c r="I109" s="188" t="s">
        <v>856</v>
      </c>
      <c r="J109" s="188"/>
      <c r="K109" s="200"/>
    </row>
    <row r="110" spans="2:11" customFormat="1" ht="15" customHeight="1">
      <c r="B110" s="211"/>
      <c r="C110" s="188" t="s">
        <v>865</v>
      </c>
      <c r="D110" s="188"/>
      <c r="E110" s="188"/>
      <c r="F110" s="209" t="s">
        <v>852</v>
      </c>
      <c r="G110" s="188"/>
      <c r="H110" s="188" t="s">
        <v>886</v>
      </c>
      <c r="I110" s="188" t="s">
        <v>848</v>
      </c>
      <c r="J110" s="188">
        <v>50</v>
      </c>
      <c r="K110" s="200"/>
    </row>
    <row r="111" spans="2:11" customFormat="1" ht="15" customHeight="1">
      <c r="B111" s="211"/>
      <c r="C111" s="188" t="s">
        <v>873</v>
      </c>
      <c r="D111" s="188"/>
      <c r="E111" s="188"/>
      <c r="F111" s="209" t="s">
        <v>852</v>
      </c>
      <c r="G111" s="188"/>
      <c r="H111" s="188" t="s">
        <v>886</v>
      </c>
      <c r="I111" s="188" t="s">
        <v>848</v>
      </c>
      <c r="J111" s="188">
        <v>50</v>
      </c>
      <c r="K111" s="200"/>
    </row>
    <row r="112" spans="2:11" customFormat="1" ht="15" customHeight="1">
      <c r="B112" s="211"/>
      <c r="C112" s="188" t="s">
        <v>871</v>
      </c>
      <c r="D112" s="188"/>
      <c r="E112" s="188"/>
      <c r="F112" s="209" t="s">
        <v>852</v>
      </c>
      <c r="G112" s="188"/>
      <c r="H112" s="188" t="s">
        <v>886</v>
      </c>
      <c r="I112" s="188" t="s">
        <v>848</v>
      </c>
      <c r="J112" s="188">
        <v>50</v>
      </c>
      <c r="K112" s="200"/>
    </row>
    <row r="113" spans="2:11" customFormat="1" ht="15" customHeight="1">
      <c r="B113" s="211"/>
      <c r="C113" s="188" t="s">
        <v>52</v>
      </c>
      <c r="D113" s="188"/>
      <c r="E113" s="188"/>
      <c r="F113" s="209" t="s">
        <v>846</v>
      </c>
      <c r="G113" s="188"/>
      <c r="H113" s="188" t="s">
        <v>887</v>
      </c>
      <c r="I113" s="188" t="s">
        <v>848</v>
      </c>
      <c r="J113" s="188">
        <v>20</v>
      </c>
      <c r="K113" s="200"/>
    </row>
    <row r="114" spans="2:11" customFormat="1" ht="15" customHeight="1">
      <c r="B114" s="211"/>
      <c r="C114" s="188" t="s">
        <v>888</v>
      </c>
      <c r="D114" s="188"/>
      <c r="E114" s="188"/>
      <c r="F114" s="209" t="s">
        <v>846</v>
      </c>
      <c r="G114" s="188"/>
      <c r="H114" s="188" t="s">
        <v>889</v>
      </c>
      <c r="I114" s="188" t="s">
        <v>848</v>
      </c>
      <c r="J114" s="188">
        <v>120</v>
      </c>
      <c r="K114" s="200"/>
    </row>
    <row r="115" spans="2:11" customFormat="1" ht="15" customHeight="1">
      <c r="B115" s="211"/>
      <c r="C115" s="188" t="s">
        <v>37</v>
      </c>
      <c r="D115" s="188"/>
      <c r="E115" s="188"/>
      <c r="F115" s="209" t="s">
        <v>846</v>
      </c>
      <c r="G115" s="188"/>
      <c r="H115" s="188" t="s">
        <v>890</v>
      </c>
      <c r="I115" s="188" t="s">
        <v>881</v>
      </c>
      <c r="J115" s="188"/>
      <c r="K115" s="200"/>
    </row>
    <row r="116" spans="2:11" customFormat="1" ht="15" customHeight="1">
      <c r="B116" s="211"/>
      <c r="C116" s="188" t="s">
        <v>47</v>
      </c>
      <c r="D116" s="188"/>
      <c r="E116" s="188"/>
      <c r="F116" s="209" t="s">
        <v>846</v>
      </c>
      <c r="G116" s="188"/>
      <c r="H116" s="188" t="s">
        <v>891</v>
      </c>
      <c r="I116" s="188" t="s">
        <v>881</v>
      </c>
      <c r="J116" s="188"/>
      <c r="K116" s="200"/>
    </row>
    <row r="117" spans="2:11" customFormat="1" ht="15" customHeight="1">
      <c r="B117" s="211"/>
      <c r="C117" s="188" t="s">
        <v>56</v>
      </c>
      <c r="D117" s="188"/>
      <c r="E117" s="188"/>
      <c r="F117" s="209" t="s">
        <v>846</v>
      </c>
      <c r="G117" s="188"/>
      <c r="H117" s="188" t="s">
        <v>892</v>
      </c>
      <c r="I117" s="188" t="s">
        <v>893</v>
      </c>
      <c r="J117" s="188"/>
      <c r="K117" s="200"/>
    </row>
    <row r="118" spans="2:11" customFormat="1" ht="15" customHeight="1">
      <c r="B118" s="212"/>
      <c r="C118" s="218"/>
      <c r="D118" s="218"/>
      <c r="E118" s="218"/>
      <c r="F118" s="218"/>
      <c r="G118" s="218"/>
      <c r="H118" s="218"/>
      <c r="I118" s="218"/>
      <c r="J118" s="218"/>
      <c r="K118" s="214"/>
    </row>
    <row r="119" spans="2:11" customFormat="1" ht="18.75" customHeight="1">
      <c r="B119" s="219"/>
      <c r="C119" s="220"/>
      <c r="D119" s="220"/>
      <c r="E119" s="220"/>
      <c r="F119" s="221"/>
      <c r="G119" s="220"/>
      <c r="H119" s="220"/>
      <c r="I119" s="220"/>
      <c r="J119" s="220"/>
      <c r="K119" s="219"/>
    </row>
    <row r="120" spans="2:1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pans="2:1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customFormat="1" ht="45" customHeight="1">
      <c r="B122" s="225"/>
      <c r="C122" s="305" t="s">
        <v>894</v>
      </c>
      <c r="D122" s="305"/>
      <c r="E122" s="305"/>
      <c r="F122" s="305"/>
      <c r="G122" s="305"/>
      <c r="H122" s="305"/>
      <c r="I122" s="305"/>
      <c r="J122" s="305"/>
      <c r="K122" s="226"/>
    </row>
    <row r="123" spans="2:11" customFormat="1" ht="17.25" customHeight="1">
      <c r="B123" s="227"/>
      <c r="C123" s="201" t="s">
        <v>840</v>
      </c>
      <c r="D123" s="201"/>
      <c r="E123" s="201"/>
      <c r="F123" s="201" t="s">
        <v>841</v>
      </c>
      <c r="G123" s="202"/>
      <c r="H123" s="201" t="s">
        <v>53</v>
      </c>
      <c r="I123" s="201" t="s">
        <v>56</v>
      </c>
      <c r="J123" s="201" t="s">
        <v>842</v>
      </c>
      <c r="K123" s="228"/>
    </row>
    <row r="124" spans="2:11" customFormat="1" ht="17.25" customHeight="1">
      <c r="B124" s="227"/>
      <c r="C124" s="203" t="s">
        <v>843</v>
      </c>
      <c r="D124" s="203"/>
      <c r="E124" s="203"/>
      <c r="F124" s="204" t="s">
        <v>844</v>
      </c>
      <c r="G124" s="205"/>
      <c r="H124" s="203"/>
      <c r="I124" s="203"/>
      <c r="J124" s="203" t="s">
        <v>845</v>
      </c>
      <c r="K124" s="228"/>
    </row>
    <row r="125" spans="2:11" customFormat="1" ht="5.25" customHeight="1">
      <c r="B125" s="229"/>
      <c r="C125" s="206"/>
      <c r="D125" s="206"/>
      <c r="E125" s="206"/>
      <c r="F125" s="206"/>
      <c r="G125" s="230"/>
      <c r="H125" s="206"/>
      <c r="I125" s="206"/>
      <c r="J125" s="206"/>
      <c r="K125" s="231"/>
    </row>
    <row r="126" spans="2:11" customFormat="1" ht="15" customHeight="1">
      <c r="B126" s="229"/>
      <c r="C126" s="188" t="s">
        <v>849</v>
      </c>
      <c r="D126" s="208"/>
      <c r="E126" s="208"/>
      <c r="F126" s="209" t="s">
        <v>846</v>
      </c>
      <c r="G126" s="188"/>
      <c r="H126" s="188" t="s">
        <v>886</v>
      </c>
      <c r="I126" s="188" t="s">
        <v>848</v>
      </c>
      <c r="J126" s="188">
        <v>120</v>
      </c>
      <c r="K126" s="232"/>
    </row>
    <row r="127" spans="2:11" customFormat="1" ht="15" customHeight="1">
      <c r="B127" s="229"/>
      <c r="C127" s="188" t="s">
        <v>895</v>
      </c>
      <c r="D127" s="188"/>
      <c r="E127" s="188"/>
      <c r="F127" s="209" t="s">
        <v>846</v>
      </c>
      <c r="G127" s="188"/>
      <c r="H127" s="188" t="s">
        <v>896</v>
      </c>
      <c r="I127" s="188" t="s">
        <v>848</v>
      </c>
      <c r="J127" s="188" t="s">
        <v>897</v>
      </c>
      <c r="K127" s="232"/>
    </row>
    <row r="128" spans="2:11" customFormat="1" ht="15" customHeight="1">
      <c r="B128" s="229"/>
      <c r="C128" s="188" t="s">
        <v>794</v>
      </c>
      <c r="D128" s="188"/>
      <c r="E128" s="188"/>
      <c r="F128" s="209" t="s">
        <v>846</v>
      </c>
      <c r="G128" s="188"/>
      <c r="H128" s="188" t="s">
        <v>898</v>
      </c>
      <c r="I128" s="188" t="s">
        <v>848</v>
      </c>
      <c r="J128" s="188" t="s">
        <v>897</v>
      </c>
      <c r="K128" s="232"/>
    </row>
    <row r="129" spans="2:11" customFormat="1" ht="15" customHeight="1">
      <c r="B129" s="229"/>
      <c r="C129" s="188" t="s">
        <v>857</v>
      </c>
      <c r="D129" s="188"/>
      <c r="E129" s="188"/>
      <c r="F129" s="209" t="s">
        <v>852</v>
      </c>
      <c r="G129" s="188"/>
      <c r="H129" s="188" t="s">
        <v>858</v>
      </c>
      <c r="I129" s="188" t="s">
        <v>848</v>
      </c>
      <c r="J129" s="188">
        <v>15</v>
      </c>
      <c r="K129" s="232"/>
    </row>
    <row r="130" spans="2:11" customFormat="1" ht="15" customHeight="1">
      <c r="B130" s="229"/>
      <c r="C130" s="188" t="s">
        <v>859</v>
      </c>
      <c r="D130" s="188"/>
      <c r="E130" s="188"/>
      <c r="F130" s="209" t="s">
        <v>852</v>
      </c>
      <c r="G130" s="188"/>
      <c r="H130" s="188" t="s">
        <v>860</v>
      </c>
      <c r="I130" s="188" t="s">
        <v>848</v>
      </c>
      <c r="J130" s="188">
        <v>15</v>
      </c>
      <c r="K130" s="232"/>
    </row>
    <row r="131" spans="2:11" customFormat="1" ht="15" customHeight="1">
      <c r="B131" s="229"/>
      <c r="C131" s="188" t="s">
        <v>861</v>
      </c>
      <c r="D131" s="188"/>
      <c r="E131" s="188"/>
      <c r="F131" s="209" t="s">
        <v>852</v>
      </c>
      <c r="G131" s="188"/>
      <c r="H131" s="188" t="s">
        <v>862</v>
      </c>
      <c r="I131" s="188" t="s">
        <v>848</v>
      </c>
      <c r="J131" s="188">
        <v>20</v>
      </c>
      <c r="K131" s="232"/>
    </row>
    <row r="132" spans="2:11" customFormat="1" ht="15" customHeight="1">
      <c r="B132" s="229"/>
      <c r="C132" s="188" t="s">
        <v>863</v>
      </c>
      <c r="D132" s="188"/>
      <c r="E132" s="188"/>
      <c r="F132" s="209" t="s">
        <v>852</v>
      </c>
      <c r="G132" s="188"/>
      <c r="H132" s="188" t="s">
        <v>864</v>
      </c>
      <c r="I132" s="188" t="s">
        <v>848</v>
      </c>
      <c r="J132" s="188">
        <v>20</v>
      </c>
      <c r="K132" s="232"/>
    </row>
    <row r="133" spans="2:11" customFormat="1" ht="15" customHeight="1">
      <c r="B133" s="229"/>
      <c r="C133" s="188" t="s">
        <v>851</v>
      </c>
      <c r="D133" s="188"/>
      <c r="E133" s="188"/>
      <c r="F133" s="209" t="s">
        <v>852</v>
      </c>
      <c r="G133" s="188"/>
      <c r="H133" s="188" t="s">
        <v>886</v>
      </c>
      <c r="I133" s="188" t="s">
        <v>848</v>
      </c>
      <c r="J133" s="188">
        <v>50</v>
      </c>
      <c r="K133" s="232"/>
    </row>
    <row r="134" spans="2:11" customFormat="1" ht="15" customHeight="1">
      <c r="B134" s="229"/>
      <c r="C134" s="188" t="s">
        <v>865</v>
      </c>
      <c r="D134" s="188"/>
      <c r="E134" s="188"/>
      <c r="F134" s="209" t="s">
        <v>852</v>
      </c>
      <c r="G134" s="188"/>
      <c r="H134" s="188" t="s">
        <v>886</v>
      </c>
      <c r="I134" s="188" t="s">
        <v>848</v>
      </c>
      <c r="J134" s="188">
        <v>50</v>
      </c>
      <c r="K134" s="232"/>
    </row>
    <row r="135" spans="2:11" customFormat="1" ht="15" customHeight="1">
      <c r="B135" s="229"/>
      <c r="C135" s="188" t="s">
        <v>871</v>
      </c>
      <c r="D135" s="188"/>
      <c r="E135" s="188"/>
      <c r="F135" s="209" t="s">
        <v>852</v>
      </c>
      <c r="G135" s="188"/>
      <c r="H135" s="188" t="s">
        <v>886</v>
      </c>
      <c r="I135" s="188" t="s">
        <v>848</v>
      </c>
      <c r="J135" s="188">
        <v>50</v>
      </c>
      <c r="K135" s="232"/>
    </row>
    <row r="136" spans="2:11" customFormat="1" ht="15" customHeight="1">
      <c r="B136" s="229"/>
      <c r="C136" s="188" t="s">
        <v>873</v>
      </c>
      <c r="D136" s="188"/>
      <c r="E136" s="188"/>
      <c r="F136" s="209" t="s">
        <v>852</v>
      </c>
      <c r="G136" s="188"/>
      <c r="H136" s="188" t="s">
        <v>886</v>
      </c>
      <c r="I136" s="188" t="s">
        <v>848</v>
      </c>
      <c r="J136" s="188">
        <v>50</v>
      </c>
      <c r="K136" s="232"/>
    </row>
    <row r="137" spans="2:11" customFormat="1" ht="15" customHeight="1">
      <c r="B137" s="229"/>
      <c r="C137" s="188" t="s">
        <v>874</v>
      </c>
      <c r="D137" s="188"/>
      <c r="E137" s="188"/>
      <c r="F137" s="209" t="s">
        <v>852</v>
      </c>
      <c r="G137" s="188"/>
      <c r="H137" s="188" t="s">
        <v>899</v>
      </c>
      <c r="I137" s="188" t="s">
        <v>848</v>
      </c>
      <c r="J137" s="188">
        <v>255</v>
      </c>
      <c r="K137" s="232"/>
    </row>
    <row r="138" spans="2:11" customFormat="1" ht="15" customHeight="1">
      <c r="B138" s="229"/>
      <c r="C138" s="188" t="s">
        <v>876</v>
      </c>
      <c r="D138" s="188"/>
      <c r="E138" s="188"/>
      <c r="F138" s="209" t="s">
        <v>846</v>
      </c>
      <c r="G138" s="188"/>
      <c r="H138" s="188" t="s">
        <v>900</v>
      </c>
      <c r="I138" s="188" t="s">
        <v>878</v>
      </c>
      <c r="J138" s="188"/>
      <c r="K138" s="232"/>
    </row>
    <row r="139" spans="2:11" customFormat="1" ht="15" customHeight="1">
      <c r="B139" s="229"/>
      <c r="C139" s="188" t="s">
        <v>879</v>
      </c>
      <c r="D139" s="188"/>
      <c r="E139" s="188"/>
      <c r="F139" s="209" t="s">
        <v>846</v>
      </c>
      <c r="G139" s="188"/>
      <c r="H139" s="188" t="s">
        <v>901</v>
      </c>
      <c r="I139" s="188" t="s">
        <v>881</v>
      </c>
      <c r="J139" s="188"/>
      <c r="K139" s="232"/>
    </row>
    <row r="140" spans="2:11" customFormat="1" ht="15" customHeight="1">
      <c r="B140" s="229"/>
      <c r="C140" s="188" t="s">
        <v>882</v>
      </c>
      <c r="D140" s="188"/>
      <c r="E140" s="188"/>
      <c r="F140" s="209" t="s">
        <v>846</v>
      </c>
      <c r="G140" s="188"/>
      <c r="H140" s="188" t="s">
        <v>882</v>
      </c>
      <c r="I140" s="188" t="s">
        <v>881</v>
      </c>
      <c r="J140" s="188"/>
      <c r="K140" s="232"/>
    </row>
    <row r="141" spans="2:11" customFormat="1" ht="15" customHeight="1">
      <c r="B141" s="229"/>
      <c r="C141" s="188" t="s">
        <v>37</v>
      </c>
      <c r="D141" s="188"/>
      <c r="E141" s="188"/>
      <c r="F141" s="209" t="s">
        <v>846</v>
      </c>
      <c r="G141" s="188"/>
      <c r="H141" s="188" t="s">
        <v>902</v>
      </c>
      <c r="I141" s="188" t="s">
        <v>881</v>
      </c>
      <c r="J141" s="188"/>
      <c r="K141" s="232"/>
    </row>
    <row r="142" spans="2:11" customFormat="1" ht="15" customHeight="1">
      <c r="B142" s="229"/>
      <c r="C142" s="188" t="s">
        <v>903</v>
      </c>
      <c r="D142" s="188"/>
      <c r="E142" s="188"/>
      <c r="F142" s="209" t="s">
        <v>846</v>
      </c>
      <c r="G142" s="188"/>
      <c r="H142" s="188" t="s">
        <v>904</v>
      </c>
      <c r="I142" s="188" t="s">
        <v>881</v>
      </c>
      <c r="J142" s="188"/>
      <c r="K142" s="232"/>
    </row>
    <row r="143" spans="2:11" customFormat="1" ht="15" customHeight="1">
      <c r="B143" s="233"/>
      <c r="C143" s="234"/>
      <c r="D143" s="234"/>
      <c r="E143" s="234"/>
      <c r="F143" s="234"/>
      <c r="G143" s="234"/>
      <c r="H143" s="234"/>
      <c r="I143" s="234"/>
      <c r="J143" s="234"/>
      <c r="K143" s="235"/>
    </row>
    <row r="144" spans="2:11" customFormat="1" ht="18.75" customHeight="1">
      <c r="B144" s="220"/>
      <c r="C144" s="220"/>
      <c r="D144" s="220"/>
      <c r="E144" s="220"/>
      <c r="F144" s="221"/>
      <c r="G144" s="220"/>
      <c r="H144" s="220"/>
      <c r="I144" s="220"/>
      <c r="J144" s="220"/>
      <c r="K144" s="220"/>
    </row>
    <row r="145" spans="2:1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pans="2:1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pans="2:11" customFormat="1" ht="45" customHeight="1">
      <c r="B147" s="199"/>
      <c r="C147" s="307" t="s">
        <v>905</v>
      </c>
      <c r="D147" s="307"/>
      <c r="E147" s="307"/>
      <c r="F147" s="307"/>
      <c r="G147" s="307"/>
      <c r="H147" s="307"/>
      <c r="I147" s="307"/>
      <c r="J147" s="307"/>
      <c r="K147" s="200"/>
    </row>
    <row r="148" spans="2:11" customFormat="1" ht="17.25" customHeight="1">
      <c r="B148" s="199"/>
      <c r="C148" s="201" t="s">
        <v>840</v>
      </c>
      <c r="D148" s="201"/>
      <c r="E148" s="201"/>
      <c r="F148" s="201" t="s">
        <v>841</v>
      </c>
      <c r="G148" s="202"/>
      <c r="H148" s="201" t="s">
        <v>53</v>
      </c>
      <c r="I148" s="201" t="s">
        <v>56</v>
      </c>
      <c r="J148" s="201" t="s">
        <v>842</v>
      </c>
      <c r="K148" s="200"/>
    </row>
    <row r="149" spans="2:11" customFormat="1" ht="17.25" customHeight="1">
      <c r="B149" s="199"/>
      <c r="C149" s="203" t="s">
        <v>843</v>
      </c>
      <c r="D149" s="203"/>
      <c r="E149" s="203"/>
      <c r="F149" s="204" t="s">
        <v>844</v>
      </c>
      <c r="G149" s="205"/>
      <c r="H149" s="203"/>
      <c r="I149" s="203"/>
      <c r="J149" s="203" t="s">
        <v>845</v>
      </c>
      <c r="K149" s="200"/>
    </row>
    <row r="150" spans="2:11" customFormat="1" ht="5.25" customHeight="1">
      <c r="B150" s="211"/>
      <c r="C150" s="206"/>
      <c r="D150" s="206"/>
      <c r="E150" s="206"/>
      <c r="F150" s="206"/>
      <c r="G150" s="207"/>
      <c r="H150" s="206"/>
      <c r="I150" s="206"/>
      <c r="J150" s="206"/>
      <c r="K150" s="232"/>
    </row>
    <row r="151" spans="2:11" customFormat="1" ht="15" customHeight="1">
      <c r="B151" s="211"/>
      <c r="C151" s="236" t="s">
        <v>849</v>
      </c>
      <c r="D151" s="188"/>
      <c r="E151" s="188"/>
      <c r="F151" s="237" t="s">
        <v>846</v>
      </c>
      <c r="G151" s="188"/>
      <c r="H151" s="236" t="s">
        <v>886</v>
      </c>
      <c r="I151" s="236" t="s">
        <v>848</v>
      </c>
      <c r="J151" s="236">
        <v>120</v>
      </c>
      <c r="K151" s="232"/>
    </row>
    <row r="152" spans="2:11" customFormat="1" ht="15" customHeight="1">
      <c r="B152" s="211"/>
      <c r="C152" s="236" t="s">
        <v>895</v>
      </c>
      <c r="D152" s="188"/>
      <c r="E152" s="188"/>
      <c r="F152" s="237" t="s">
        <v>846</v>
      </c>
      <c r="G152" s="188"/>
      <c r="H152" s="236" t="s">
        <v>906</v>
      </c>
      <c r="I152" s="236" t="s">
        <v>848</v>
      </c>
      <c r="J152" s="236" t="s">
        <v>897</v>
      </c>
      <c r="K152" s="232"/>
    </row>
    <row r="153" spans="2:11" customFormat="1" ht="15" customHeight="1">
      <c r="B153" s="211"/>
      <c r="C153" s="236" t="s">
        <v>794</v>
      </c>
      <c r="D153" s="188"/>
      <c r="E153" s="188"/>
      <c r="F153" s="237" t="s">
        <v>846</v>
      </c>
      <c r="G153" s="188"/>
      <c r="H153" s="236" t="s">
        <v>907</v>
      </c>
      <c r="I153" s="236" t="s">
        <v>848</v>
      </c>
      <c r="J153" s="236" t="s">
        <v>897</v>
      </c>
      <c r="K153" s="232"/>
    </row>
    <row r="154" spans="2:11" customFormat="1" ht="15" customHeight="1">
      <c r="B154" s="211"/>
      <c r="C154" s="236" t="s">
        <v>851</v>
      </c>
      <c r="D154" s="188"/>
      <c r="E154" s="188"/>
      <c r="F154" s="237" t="s">
        <v>852</v>
      </c>
      <c r="G154" s="188"/>
      <c r="H154" s="236" t="s">
        <v>886</v>
      </c>
      <c r="I154" s="236" t="s">
        <v>848</v>
      </c>
      <c r="J154" s="236">
        <v>50</v>
      </c>
      <c r="K154" s="232"/>
    </row>
    <row r="155" spans="2:11" customFormat="1" ht="15" customHeight="1">
      <c r="B155" s="211"/>
      <c r="C155" s="236" t="s">
        <v>854</v>
      </c>
      <c r="D155" s="188"/>
      <c r="E155" s="188"/>
      <c r="F155" s="237" t="s">
        <v>846</v>
      </c>
      <c r="G155" s="188"/>
      <c r="H155" s="236" t="s">
        <v>886</v>
      </c>
      <c r="I155" s="236" t="s">
        <v>856</v>
      </c>
      <c r="J155" s="236"/>
      <c r="K155" s="232"/>
    </row>
    <row r="156" spans="2:11" customFormat="1" ht="15" customHeight="1">
      <c r="B156" s="211"/>
      <c r="C156" s="236" t="s">
        <v>865</v>
      </c>
      <c r="D156" s="188"/>
      <c r="E156" s="188"/>
      <c r="F156" s="237" t="s">
        <v>852</v>
      </c>
      <c r="G156" s="188"/>
      <c r="H156" s="236" t="s">
        <v>886</v>
      </c>
      <c r="I156" s="236" t="s">
        <v>848</v>
      </c>
      <c r="J156" s="236">
        <v>50</v>
      </c>
      <c r="K156" s="232"/>
    </row>
    <row r="157" spans="2:11" customFormat="1" ht="15" customHeight="1">
      <c r="B157" s="211"/>
      <c r="C157" s="236" t="s">
        <v>873</v>
      </c>
      <c r="D157" s="188"/>
      <c r="E157" s="188"/>
      <c r="F157" s="237" t="s">
        <v>852</v>
      </c>
      <c r="G157" s="188"/>
      <c r="H157" s="236" t="s">
        <v>886</v>
      </c>
      <c r="I157" s="236" t="s">
        <v>848</v>
      </c>
      <c r="J157" s="236">
        <v>50</v>
      </c>
      <c r="K157" s="232"/>
    </row>
    <row r="158" spans="2:11" customFormat="1" ht="15" customHeight="1">
      <c r="B158" s="211"/>
      <c r="C158" s="236" t="s">
        <v>871</v>
      </c>
      <c r="D158" s="188"/>
      <c r="E158" s="188"/>
      <c r="F158" s="237" t="s">
        <v>852</v>
      </c>
      <c r="G158" s="188"/>
      <c r="H158" s="236" t="s">
        <v>886</v>
      </c>
      <c r="I158" s="236" t="s">
        <v>848</v>
      </c>
      <c r="J158" s="236">
        <v>50</v>
      </c>
      <c r="K158" s="232"/>
    </row>
    <row r="159" spans="2:11" customFormat="1" ht="15" customHeight="1">
      <c r="B159" s="211"/>
      <c r="C159" s="236" t="s">
        <v>104</v>
      </c>
      <c r="D159" s="188"/>
      <c r="E159" s="188"/>
      <c r="F159" s="237" t="s">
        <v>846</v>
      </c>
      <c r="G159" s="188"/>
      <c r="H159" s="236" t="s">
        <v>908</v>
      </c>
      <c r="I159" s="236" t="s">
        <v>848</v>
      </c>
      <c r="J159" s="236" t="s">
        <v>909</v>
      </c>
      <c r="K159" s="232"/>
    </row>
    <row r="160" spans="2:11" customFormat="1" ht="15" customHeight="1">
      <c r="B160" s="211"/>
      <c r="C160" s="236" t="s">
        <v>910</v>
      </c>
      <c r="D160" s="188"/>
      <c r="E160" s="188"/>
      <c r="F160" s="237" t="s">
        <v>846</v>
      </c>
      <c r="G160" s="188"/>
      <c r="H160" s="236" t="s">
        <v>911</v>
      </c>
      <c r="I160" s="236" t="s">
        <v>881</v>
      </c>
      <c r="J160" s="236"/>
      <c r="K160" s="232"/>
    </row>
    <row r="161" spans="2:11" customFormat="1" ht="15" customHeight="1">
      <c r="B161" s="238"/>
      <c r="C161" s="218"/>
      <c r="D161" s="218"/>
      <c r="E161" s="218"/>
      <c r="F161" s="218"/>
      <c r="G161" s="218"/>
      <c r="H161" s="218"/>
      <c r="I161" s="218"/>
      <c r="J161" s="218"/>
      <c r="K161" s="239"/>
    </row>
    <row r="162" spans="2:11" customFormat="1" ht="18.75" customHeight="1">
      <c r="B162" s="220"/>
      <c r="C162" s="230"/>
      <c r="D162" s="230"/>
      <c r="E162" s="230"/>
      <c r="F162" s="240"/>
      <c r="G162" s="230"/>
      <c r="H162" s="230"/>
      <c r="I162" s="230"/>
      <c r="J162" s="230"/>
      <c r="K162" s="220"/>
    </row>
    <row r="163" spans="2:1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pans="2:1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pans="2:11" customFormat="1" ht="45" customHeight="1">
      <c r="B165" s="180"/>
      <c r="C165" s="305" t="s">
        <v>912</v>
      </c>
      <c r="D165" s="305"/>
      <c r="E165" s="305"/>
      <c r="F165" s="305"/>
      <c r="G165" s="305"/>
      <c r="H165" s="305"/>
      <c r="I165" s="305"/>
      <c r="J165" s="305"/>
      <c r="K165" s="181"/>
    </row>
    <row r="166" spans="2:11" customFormat="1" ht="17.25" customHeight="1">
      <c r="B166" s="180"/>
      <c r="C166" s="201" t="s">
        <v>840</v>
      </c>
      <c r="D166" s="201"/>
      <c r="E166" s="201"/>
      <c r="F166" s="201" t="s">
        <v>841</v>
      </c>
      <c r="G166" s="241"/>
      <c r="H166" s="242" t="s">
        <v>53</v>
      </c>
      <c r="I166" s="242" t="s">
        <v>56</v>
      </c>
      <c r="J166" s="201" t="s">
        <v>842</v>
      </c>
      <c r="K166" s="181"/>
    </row>
    <row r="167" spans="2:11" customFormat="1" ht="17.25" customHeight="1">
      <c r="B167" s="182"/>
      <c r="C167" s="203" t="s">
        <v>843</v>
      </c>
      <c r="D167" s="203"/>
      <c r="E167" s="203"/>
      <c r="F167" s="204" t="s">
        <v>844</v>
      </c>
      <c r="G167" s="243"/>
      <c r="H167" s="244"/>
      <c r="I167" s="244"/>
      <c r="J167" s="203" t="s">
        <v>845</v>
      </c>
      <c r="K167" s="183"/>
    </row>
    <row r="168" spans="2:11" customFormat="1" ht="5.25" customHeight="1">
      <c r="B168" s="211"/>
      <c r="C168" s="206"/>
      <c r="D168" s="206"/>
      <c r="E168" s="206"/>
      <c r="F168" s="206"/>
      <c r="G168" s="207"/>
      <c r="H168" s="206"/>
      <c r="I168" s="206"/>
      <c r="J168" s="206"/>
      <c r="K168" s="232"/>
    </row>
    <row r="169" spans="2:11" customFormat="1" ht="15" customHeight="1">
      <c r="B169" s="211"/>
      <c r="C169" s="188" t="s">
        <v>849</v>
      </c>
      <c r="D169" s="188"/>
      <c r="E169" s="188"/>
      <c r="F169" s="209" t="s">
        <v>846</v>
      </c>
      <c r="G169" s="188"/>
      <c r="H169" s="188" t="s">
        <v>886</v>
      </c>
      <c r="I169" s="188" t="s">
        <v>848</v>
      </c>
      <c r="J169" s="188">
        <v>120</v>
      </c>
      <c r="K169" s="232"/>
    </row>
    <row r="170" spans="2:11" customFormat="1" ht="15" customHeight="1">
      <c r="B170" s="211"/>
      <c r="C170" s="188" t="s">
        <v>895</v>
      </c>
      <c r="D170" s="188"/>
      <c r="E170" s="188"/>
      <c r="F170" s="209" t="s">
        <v>846</v>
      </c>
      <c r="G170" s="188"/>
      <c r="H170" s="188" t="s">
        <v>896</v>
      </c>
      <c r="I170" s="188" t="s">
        <v>848</v>
      </c>
      <c r="J170" s="188" t="s">
        <v>897</v>
      </c>
      <c r="K170" s="232"/>
    </row>
    <row r="171" spans="2:11" customFormat="1" ht="15" customHeight="1">
      <c r="B171" s="211"/>
      <c r="C171" s="188" t="s">
        <v>794</v>
      </c>
      <c r="D171" s="188"/>
      <c r="E171" s="188"/>
      <c r="F171" s="209" t="s">
        <v>846</v>
      </c>
      <c r="G171" s="188"/>
      <c r="H171" s="188" t="s">
        <v>913</v>
      </c>
      <c r="I171" s="188" t="s">
        <v>848</v>
      </c>
      <c r="J171" s="188" t="s">
        <v>897</v>
      </c>
      <c r="K171" s="232"/>
    </row>
    <row r="172" spans="2:11" customFormat="1" ht="15" customHeight="1">
      <c r="B172" s="211"/>
      <c r="C172" s="188" t="s">
        <v>851</v>
      </c>
      <c r="D172" s="188"/>
      <c r="E172" s="188"/>
      <c r="F172" s="209" t="s">
        <v>852</v>
      </c>
      <c r="G172" s="188"/>
      <c r="H172" s="188" t="s">
        <v>913</v>
      </c>
      <c r="I172" s="188" t="s">
        <v>848</v>
      </c>
      <c r="J172" s="188">
        <v>50</v>
      </c>
      <c r="K172" s="232"/>
    </row>
    <row r="173" spans="2:11" customFormat="1" ht="15" customHeight="1">
      <c r="B173" s="211"/>
      <c r="C173" s="188" t="s">
        <v>854</v>
      </c>
      <c r="D173" s="188"/>
      <c r="E173" s="188"/>
      <c r="F173" s="209" t="s">
        <v>846</v>
      </c>
      <c r="G173" s="188"/>
      <c r="H173" s="188" t="s">
        <v>913</v>
      </c>
      <c r="I173" s="188" t="s">
        <v>856</v>
      </c>
      <c r="J173" s="188"/>
      <c r="K173" s="232"/>
    </row>
    <row r="174" spans="2:11" customFormat="1" ht="15" customHeight="1">
      <c r="B174" s="211"/>
      <c r="C174" s="188" t="s">
        <v>865</v>
      </c>
      <c r="D174" s="188"/>
      <c r="E174" s="188"/>
      <c r="F174" s="209" t="s">
        <v>852</v>
      </c>
      <c r="G174" s="188"/>
      <c r="H174" s="188" t="s">
        <v>913</v>
      </c>
      <c r="I174" s="188" t="s">
        <v>848</v>
      </c>
      <c r="J174" s="188">
        <v>50</v>
      </c>
      <c r="K174" s="232"/>
    </row>
    <row r="175" spans="2:11" customFormat="1" ht="15" customHeight="1">
      <c r="B175" s="211"/>
      <c r="C175" s="188" t="s">
        <v>873</v>
      </c>
      <c r="D175" s="188"/>
      <c r="E175" s="188"/>
      <c r="F175" s="209" t="s">
        <v>852</v>
      </c>
      <c r="G175" s="188"/>
      <c r="H175" s="188" t="s">
        <v>913</v>
      </c>
      <c r="I175" s="188" t="s">
        <v>848</v>
      </c>
      <c r="J175" s="188">
        <v>50</v>
      </c>
      <c r="K175" s="232"/>
    </row>
    <row r="176" spans="2:11" customFormat="1" ht="15" customHeight="1">
      <c r="B176" s="211"/>
      <c r="C176" s="188" t="s">
        <v>871</v>
      </c>
      <c r="D176" s="188"/>
      <c r="E176" s="188"/>
      <c r="F176" s="209" t="s">
        <v>852</v>
      </c>
      <c r="G176" s="188"/>
      <c r="H176" s="188" t="s">
        <v>913</v>
      </c>
      <c r="I176" s="188" t="s">
        <v>848</v>
      </c>
      <c r="J176" s="188">
        <v>50</v>
      </c>
      <c r="K176" s="232"/>
    </row>
    <row r="177" spans="2:11" customFormat="1" ht="15" customHeight="1">
      <c r="B177" s="211"/>
      <c r="C177" s="188" t="s">
        <v>115</v>
      </c>
      <c r="D177" s="188"/>
      <c r="E177" s="188"/>
      <c r="F177" s="209" t="s">
        <v>846</v>
      </c>
      <c r="G177" s="188"/>
      <c r="H177" s="188" t="s">
        <v>914</v>
      </c>
      <c r="I177" s="188" t="s">
        <v>915</v>
      </c>
      <c r="J177" s="188"/>
      <c r="K177" s="232"/>
    </row>
    <row r="178" spans="2:11" customFormat="1" ht="15" customHeight="1">
      <c r="B178" s="211"/>
      <c r="C178" s="188" t="s">
        <v>56</v>
      </c>
      <c r="D178" s="188"/>
      <c r="E178" s="188"/>
      <c r="F178" s="209" t="s">
        <v>846</v>
      </c>
      <c r="G178" s="188"/>
      <c r="H178" s="188" t="s">
        <v>916</v>
      </c>
      <c r="I178" s="188" t="s">
        <v>917</v>
      </c>
      <c r="J178" s="188">
        <v>1</v>
      </c>
      <c r="K178" s="232"/>
    </row>
    <row r="179" spans="2:11" customFormat="1" ht="15" customHeight="1">
      <c r="B179" s="211"/>
      <c r="C179" s="188" t="s">
        <v>52</v>
      </c>
      <c r="D179" s="188"/>
      <c r="E179" s="188"/>
      <c r="F179" s="209" t="s">
        <v>846</v>
      </c>
      <c r="G179" s="188"/>
      <c r="H179" s="188" t="s">
        <v>918</v>
      </c>
      <c r="I179" s="188" t="s">
        <v>848</v>
      </c>
      <c r="J179" s="188">
        <v>20</v>
      </c>
      <c r="K179" s="232"/>
    </row>
    <row r="180" spans="2:11" customFormat="1" ht="15" customHeight="1">
      <c r="B180" s="211"/>
      <c r="C180" s="188" t="s">
        <v>53</v>
      </c>
      <c r="D180" s="188"/>
      <c r="E180" s="188"/>
      <c r="F180" s="209" t="s">
        <v>846</v>
      </c>
      <c r="G180" s="188"/>
      <c r="H180" s="188" t="s">
        <v>919</v>
      </c>
      <c r="I180" s="188" t="s">
        <v>848</v>
      </c>
      <c r="J180" s="188">
        <v>255</v>
      </c>
      <c r="K180" s="232"/>
    </row>
    <row r="181" spans="2:11" customFormat="1" ht="15" customHeight="1">
      <c r="B181" s="211"/>
      <c r="C181" s="188" t="s">
        <v>116</v>
      </c>
      <c r="D181" s="188"/>
      <c r="E181" s="188"/>
      <c r="F181" s="209" t="s">
        <v>846</v>
      </c>
      <c r="G181" s="188"/>
      <c r="H181" s="188" t="s">
        <v>810</v>
      </c>
      <c r="I181" s="188" t="s">
        <v>848</v>
      </c>
      <c r="J181" s="188">
        <v>10</v>
      </c>
      <c r="K181" s="232"/>
    </row>
    <row r="182" spans="2:11" customFormat="1" ht="15" customHeight="1">
      <c r="B182" s="211"/>
      <c r="C182" s="188" t="s">
        <v>117</v>
      </c>
      <c r="D182" s="188"/>
      <c r="E182" s="188"/>
      <c r="F182" s="209" t="s">
        <v>846</v>
      </c>
      <c r="G182" s="188"/>
      <c r="H182" s="188" t="s">
        <v>920</v>
      </c>
      <c r="I182" s="188" t="s">
        <v>881</v>
      </c>
      <c r="J182" s="188"/>
      <c r="K182" s="232"/>
    </row>
    <row r="183" spans="2:11" customFormat="1" ht="15" customHeight="1">
      <c r="B183" s="211"/>
      <c r="C183" s="188" t="s">
        <v>921</v>
      </c>
      <c r="D183" s="188"/>
      <c r="E183" s="188"/>
      <c r="F183" s="209" t="s">
        <v>846</v>
      </c>
      <c r="G183" s="188"/>
      <c r="H183" s="188" t="s">
        <v>922</v>
      </c>
      <c r="I183" s="188" t="s">
        <v>881</v>
      </c>
      <c r="J183" s="188"/>
      <c r="K183" s="232"/>
    </row>
    <row r="184" spans="2:11" customFormat="1" ht="15" customHeight="1">
      <c r="B184" s="211"/>
      <c r="C184" s="188" t="s">
        <v>910</v>
      </c>
      <c r="D184" s="188"/>
      <c r="E184" s="188"/>
      <c r="F184" s="209" t="s">
        <v>846</v>
      </c>
      <c r="G184" s="188"/>
      <c r="H184" s="188" t="s">
        <v>923</v>
      </c>
      <c r="I184" s="188" t="s">
        <v>881</v>
      </c>
      <c r="J184" s="188"/>
      <c r="K184" s="232"/>
    </row>
    <row r="185" spans="2:11" customFormat="1" ht="15" customHeight="1">
      <c r="B185" s="211"/>
      <c r="C185" s="188" t="s">
        <v>119</v>
      </c>
      <c r="D185" s="188"/>
      <c r="E185" s="188"/>
      <c r="F185" s="209" t="s">
        <v>852</v>
      </c>
      <c r="G185" s="188"/>
      <c r="H185" s="188" t="s">
        <v>924</v>
      </c>
      <c r="I185" s="188" t="s">
        <v>848</v>
      </c>
      <c r="J185" s="188">
        <v>50</v>
      </c>
      <c r="K185" s="232"/>
    </row>
    <row r="186" spans="2:11" customFormat="1" ht="15" customHeight="1">
      <c r="B186" s="211"/>
      <c r="C186" s="188" t="s">
        <v>925</v>
      </c>
      <c r="D186" s="188"/>
      <c r="E186" s="188"/>
      <c r="F186" s="209" t="s">
        <v>852</v>
      </c>
      <c r="G186" s="188"/>
      <c r="H186" s="188" t="s">
        <v>926</v>
      </c>
      <c r="I186" s="188" t="s">
        <v>927</v>
      </c>
      <c r="J186" s="188"/>
      <c r="K186" s="232"/>
    </row>
    <row r="187" spans="2:11" customFormat="1" ht="15" customHeight="1">
      <c r="B187" s="211"/>
      <c r="C187" s="188" t="s">
        <v>928</v>
      </c>
      <c r="D187" s="188"/>
      <c r="E187" s="188"/>
      <c r="F187" s="209" t="s">
        <v>852</v>
      </c>
      <c r="G187" s="188"/>
      <c r="H187" s="188" t="s">
        <v>929</v>
      </c>
      <c r="I187" s="188" t="s">
        <v>927</v>
      </c>
      <c r="J187" s="188"/>
      <c r="K187" s="232"/>
    </row>
    <row r="188" spans="2:11" customFormat="1" ht="15" customHeight="1">
      <c r="B188" s="211"/>
      <c r="C188" s="188" t="s">
        <v>930</v>
      </c>
      <c r="D188" s="188"/>
      <c r="E188" s="188"/>
      <c r="F188" s="209" t="s">
        <v>852</v>
      </c>
      <c r="G188" s="188"/>
      <c r="H188" s="188" t="s">
        <v>931</v>
      </c>
      <c r="I188" s="188" t="s">
        <v>927</v>
      </c>
      <c r="J188" s="188"/>
      <c r="K188" s="232"/>
    </row>
    <row r="189" spans="2:11" customFormat="1" ht="15" customHeight="1">
      <c r="B189" s="211"/>
      <c r="C189" s="245" t="s">
        <v>932</v>
      </c>
      <c r="D189" s="188"/>
      <c r="E189" s="188"/>
      <c r="F189" s="209" t="s">
        <v>852</v>
      </c>
      <c r="G189" s="188"/>
      <c r="H189" s="188" t="s">
        <v>933</v>
      </c>
      <c r="I189" s="188" t="s">
        <v>934</v>
      </c>
      <c r="J189" s="246" t="s">
        <v>935</v>
      </c>
      <c r="K189" s="232"/>
    </row>
    <row r="190" spans="2:11" customFormat="1" ht="15" customHeight="1">
      <c r="B190" s="247"/>
      <c r="C190" s="248" t="s">
        <v>936</v>
      </c>
      <c r="D190" s="249"/>
      <c r="E190" s="249"/>
      <c r="F190" s="250" t="s">
        <v>852</v>
      </c>
      <c r="G190" s="249"/>
      <c r="H190" s="249" t="s">
        <v>937</v>
      </c>
      <c r="I190" s="249" t="s">
        <v>934</v>
      </c>
      <c r="J190" s="251" t="s">
        <v>935</v>
      </c>
      <c r="K190" s="252"/>
    </row>
    <row r="191" spans="2:11" customFormat="1" ht="15" customHeight="1">
      <c r="B191" s="211"/>
      <c r="C191" s="245" t="s">
        <v>41</v>
      </c>
      <c r="D191" s="188"/>
      <c r="E191" s="188"/>
      <c r="F191" s="209" t="s">
        <v>846</v>
      </c>
      <c r="G191" s="188"/>
      <c r="H191" s="185" t="s">
        <v>938</v>
      </c>
      <c r="I191" s="188" t="s">
        <v>939</v>
      </c>
      <c r="J191" s="188"/>
      <c r="K191" s="232"/>
    </row>
    <row r="192" spans="2:11" customFormat="1" ht="15" customHeight="1">
      <c r="B192" s="211"/>
      <c r="C192" s="245" t="s">
        <v>940</v>
      </c>
      <c r="D192" s="188"/>
      <c r="E192" s="188"/>
      <c r="F192" s="209" t="s">
        <v>846</v>
      </c>
      <c r="G192" s="188"/>
      <c r="H192" s="188" t="s">
        <v>941</v>
      </c>
      <c r="I192" s="188" t="s">
        <v>881</v>
      </c>
      <c r="J192" s="188"/>
      <c r="K192" s="232"/>
    </row>
    <row r="193" spans="2:11" customFormat="1" ht="15" customHeight="1">
      <c r="B193" s="211"/>
      <c r="C193" s="245" t="s">
        <v>942</v>
      </c>
      <c r="D193" s="188"/>
      <c r="E193" s="188"/>
      <c r="F193" s="209" t="s">
        <v>846</v>
      </c>
      <c r="G193" s="188"/>
      <c r="H193" s="188" t="s">
        <v>943</v>
      </c>
      <c r="I193" s="188" t="s">
        <v>881</v>
      </c>
      <c r="J193" s="188"/>
      <c r="K193" s="232"/>
    </row>
    <row r="194" spans="2:11" customFormat="1" ht="15" customHeight="1">
      <c r="B194" s="211"/>
      <c r="C194" s="245" t="s">
        <v>944</v>
      </c>
      <c r="D194" s="188"/>
      <c r="E194" s="188"/>
      <c r="F194" s="209" t="s">
        <v>852</v>
      </c>
      <c r="G194" s="188"/>
      <c r="H194" s="188" t="s">
        <v>945</v>
      </c>
      <c r="I194" s="188" t="s">
        <v>881</v>
      </c>
      <c r="J194" s="188"/>
      <c r="K194" s="232"/>
    </row>
    <row r="195" spans="2:11" customFormat="1" ht="15" customHeight="1">
      <c r="B195" s="238"/>
      <c r="C195" s="253"/>
      <c r="D195" s="218"/>
      <c r="E195" s="218"/>
      <c r="F195" s="218"/>
      <c r="G195" s="218"/>
      <c r="H195" s="218"/>
      <c r="I195" s="218"/>
      <c r="J195" s="218"/>
      <c r="K195" s="239"/>
    </row>
    <row r="196" spans="2:11" customFormat="1" ht="18.75" customHeight="1">
      <c r="B196" s="220"/>
      <c r="C196" s="230"/>
      <c r="D196" s="230"/>
      <c r="E196" s="230"/>
      <c r="F196" s="240"/>
      <c r="G196" s="230"/>
      <c r="H196" s="230"/>
      <c r="I196" s="230"/>
      <c r="J196" s="230"/>
      <c r="K196" s="220"/>
    </row>
    <row r="197" spans="2:11" customFormat="1" ht="18.75" customHeight="1">
      <c r="B197" s="220"/>
      <c r="C197" s="230"/>
      <c r="D197" s="230"/>
      <c r="E197" s="230"/>
      <c r="F197" s="240"/>
      <c r="G197" s="230"/>
      <c r="H197" s="230"/>
      <c r="I197" s="230"/>
      <c r="J197" s="230"/>
      <c r="K197" s="220"/>
    </row>
    <row r="198" spans="2:11" customFormat="1" ht="18.75" customHeight="1">
      <c r="B198" s="195"/>
      <c r="C198" s="195"/>
      <c r="D198" s="195"/>
      <c r="E198" s="195"/>
      <c r="F198" s="195"/>
      <c r="G198" s="195"/>
      <c r="H198" s="195"/>
      <c r="I198" s="195"/>
      <c r="J198" s="195"/>
      <c r="K198" s="195"/>
    </row>
    <row r="199" spans="2:11" customFormat="1" ht="12">
      <c r="B199" s="177"/>
      <c r="C199" s="178"/>
      <c r="D199" s="178"/>
      <c r="E199" s="178"/>
      <c r="F199" s="178"/>
      <c r="G199" s="178"/>
      <c r="H199" s="178"/>
      <c r="I199" s="178"/>
      <c r="J199" s="178"/>
      <c r="K199" s="179"/>
    </row>
    <row r="200" spans="2:11" customFormat="1" ht="20.5">
      <c r="B200" s="180"/>
      <c r="C200" s="305" t="s">
        <v>946</v>
      </c>
      <c r="D200" s="305"/>
      <c r="E200" s="305"/>
      <c r="F200" s="305"/>
      <c r="G200" s="305"/>
      <c r="H200" s="305"/>
      <c r="I200" s="305"/>
      <c r="J200" s="305"/>
      <c r="K200" s="181"/>
    </row>
    <row r="201" spans="2:11" customFormat="1" ht="25.5" customHeight="1">
      <c r="B201" s="180"/>
      <c r="C201" s="254" t="s">
        <v>947</v>
      </c>
      <c r="D201" s="254"/>
      <c r="E201" s="254"/>
      <c r="F201" s="254" t="s">
        <v>948</v>
      </c>
      <c r="G201" s="255"/>
      <c r="H201" s="308" t="s">
        <v>949</v>
      </c>
      <c r="I201" s="308"/>
      <c r="J201" s="308"/>
      <c r="K201" s="181"/>
    </row>
    <row r="202" spans="2:11" customFormat="1" ht="5.25" customHeight="1">
      <c r="B202" s="211"/>
      <c r="C202" s="206"/>
      <c r="D202" s="206"/>
      <c r="E202" s="206"/>
      <c r="F202" s="206"/>
      <c r="G202" s="230"/>
      <c r="H202" s="206"/>
      <c r="I202" s="206"/>
      <c r="J202" s="206"/>
      <c r="K202" s="232"/>
    </row>
    <row r="203" spans="2:11" customFormat="1" ht="15" customHeight="1">
      <c r="B203" s="211"/>
      <c r="C203" s="188" t="s">
        <v>939</v>
      </c>
      <c r="D203" s="188"/>
      <c r="E203" s="188"/>
      <c r="F203" s="209" t="s">
        <v>42</v>
      </c>
      <c r="G203" s="188"/>
      <c r="H203" s="309" t="s">
        <v>950</v>
      </c>
      <c r="I203" s="309"/>
      <c r="J203" s="309"/>
      <c r="K203" s="232"/>
    </row>
    <row r="204" spans="2:11" customFormat="1" ht="15" customHeight="1">
      <c r="B204" s="211"/>
      <c r="C204" s="188"/>
      <c r="D204" s="188"/>
      <c r="E204" s="188"/>
      <c r="F204" s="209" t="s">
        <v>43</v>
      </c>
      <c r="G204" s="188"/>
      <c r="H204" s="309" t="s">
        <v>951</v>
      </c>
      <c r="I204" s="309"/>
      <c r="J204" s="309"/>
      <c r="K204" s="232"/>
    </row>
    <row r="205" spans="2:11" customFormat="1" ht="15" customHeight="1">
      <c r="B205" s="211"/>
      <c r="C205" s="188"/>
      <c r="D205" s="188"/>
      <c r="E205" s="188"/>
      <c r="F205" s="209" t="s">
        <v>46</v>
      </c>
      <c r="G205" s="188"/>
      <c r="H205" s="309" t="s">
        <v>952</v>
      </c>
      <c r="I205" s="309"/>
      <c r="J205" s="309"/>
      <c r="K205" s="232"/>
    </row>
    <row r="206" spans="2:11" customFormat="1" ht="15" customHeight="1">
      <c r="B206" s="211"/>
      <c r="C206" s="188"/>
      <c r="D206" s="188"/>
      <c r="E206" s="188"/>
      <c r="F206" s="209" t="s">
        <v>44</v>
      </c>
      <c r="G206" s="188"/>
      <c r="H206" s="309" t="s">
        <v>953</v>
      </c>
      <c r="I206" s="309"/>
      <c r="J206" s="309"/>
      <c r="K206" s="232"/>
    </row>
    <row r="207" spans="2:11" customFormat="1" ht="15" customHeight="1">
      <c r="B207" s="211"/>
      <c r="C207" s="188"/>
      <c r="D207" s="188"/>
      <c r="E207" s="188"/>
      <c r="F207" s="209" t="s">
        <v>45</v>
      </c>
      <c r="G207" s="188"/>
      <c r="H207" s="309" t="s">
        <v>954</v>
      </c>
      <c r="I207" s="309"/>
      <c r="J207" s="309"/>
      <c r="K207" s="232"/>
    </row>
    <row r="208" spans="2:11" customFormat="1" ht="15" customHeight="1">
      <c r="B208" s="211"/>
      <c r="C208" s="188"/>
      <c r="D208" s="188"/>
      <c r="E208" s="188"/>
      <c r="F208" s="209"/>
      <c r="G208" s="188"/>
      <c r="H208" s="188"/>
      <c r="I208" s="188"/>
      <c r="J208" s="188"/>
      <c r="K208" s="232"/>
    </row>
    <row r="209" spans="2:11" customFormat="1" ht="15" customHeight="1">
      <c r="B209" s="211"/>
      <c r="C209" s="188" t="s">
        <v>893</v>
      </c>
      <c r="D209" s="188"/>
      <c r="E209" s="188"/>
      <c r="F209" s="209" t="s">
        <v>77</v>
      </c>
      <c r="G209" s="188"/>
      <c r="H209" s="309" t="s">
        <v>955</v>
      </c>
      <c r="I209" s="309"/>
      <c r="J209" s="309"/>
      <c r="K209" s="232"/>
    </row>
    <row r="210" spans="2:11" customFormat="1" ht="15" customHeight="1">
      <c r="B210" s="211"/>
      <c r="C210" s="188"/>
      <c r="D210" s="188"/>
      <c r="E210" s="188"/>
      <c r="F210" s="209" t="s">
        <v>789</v>
      </c>
      <c r="G210" s="188"/>
      <c r="H210" s="309" t="s">
        <v>790</v>
      </c>
      <c r="I210" s="309"/>
      <c r="J210" s="309"/>
      <c r="K210" s="232"/>
    </row>
    <row r="211" spans="2:11" customFormat="1" ht="15" customHeight="1">
      <c r="B211" s="211"/>
      <c r="C211" s="188"/>
      <c r="D211" s="188"/>
      <c r="E211" s="188"/>
      <c r="F211" s="209" t="s">
        <v>787</v>
      </c>
      <c r="G211" s="188"/>
      <c r="H211" s="309" t="s">
        <v>956</v>
      </c>
      <c r="I211" s="309"/>
      <c r="J211" s="309"/>
      <c r="K211" s="232"/>
    </row>
    <row r="212" spans="2:11" customFormat="1" ht="15" customHeight="1">
      <c r="B212" s="256"/>
      <c r="C212" s="188"/>
      <c r="D212" s="188"/>
      <c r="E212" s="188"/>
      <c r="F212" s="209" t="s">
        <v>791</v>
      </c>
      <c r="G212" s="245"/>
      <c r="H212" s="310" t="s">
        <v>98</v>
      </c>
      <c r="I212" s="310"/>
      <c r="J212" s="310"/>
      <c r="K212" s="257"/>
    </row>
    <row r="213" spans="2:11" customFormat="1" ht="15" customHeight="1">
      <c r="B213" s="256"/>
      <c r="C213" s="188"/>
      <c r="D213" s="188"/>
      <c r="E213" s="188"/>
      <c r="F213" s="209" t="s">
        <v>792</v>
      </c>
      <c r="G213" s="245"/>
      <c r="H213" s="310" t="s">
        <v>749</v>
      </c>
      <c r="I213" s="310"/>
      <c r="J213" s="310"/>
      <c r="K213" s="257"/>
    </row>
    <row r="214" spans="2:11" customFormat="1" ht="15" customHeight="1">
      <c r="B214" s="256"/>
      <c r="C214" s="188"/>
      <c r="D214" s="188"/>
      <c r="E214" s="188"/>
      <c r="F214" s="209"/>
      <c r="G214" s="245"/>
      <c r="H214" s="236"/>
      <c r="I214" s="236"/>
      <c r="J214" s="236"/>
      <c r="K214" s="257"/>
    </row>
    <row r="215" spans="2:11" customFormat="1" ht="15" customHeight="1">
      <c r="B215" s="256"/>
      <c r="C215" s="188" t="s">
        <v>917</v>
      </c>
      <c r="D215" s="188"/>
      <c r="E215" s="188"/>
      <c r="F215" s="209">
        <v>1</v>
      </c>
      <c r="G215" s="245"/>
      <c r="H215" s="310" t="s">
        <v>957</v>
      </c>
      <c r="I215" s="310"/>
      <c r="J215" s="310"/>
      <c r="K215" s="257"/>
    </row>
    <row r="216" spans="2:11" customFormat="1" ht="15" customHeight="1">
      <c r="B216" s="256"/>
      <c r="C216" s="188"/>
      <c r="D216" s="188"/>
      <c r="E216" s="188"/>
      <c r="F216" s="209">
        <v>2</v>
      </c>
      <c r="G216" s="245"/>
      <c r="H216" s="310" t="s">
        <v>958</v>
      </c>
      <c r="I216" s="310"/>
      <c r="J216" s="310"/>
      <c r="K216" s="257"/>
    </row>
    <row r="217" spans="2:11" customFormat="1" ht="15" customHeight="1">
      <c r="B217" s="256"/>
      <c r="C217" s="188"/>
      <c r="D217" s="188"/>
      <c r="E217" s="188"/>
      <c r="F217" s="209">
        <v>3</v>
      </c>
      <c r="G217" s="245"/>
      <c r="H217" s="310" t="s">
        <v>959</v>
      </c>
      <c r="I217" s="310"/>
      <c r="J217" s="310"/>
      <c r="K217" s="257"/>
    </row>
    <row r="218" spans="2:11" customFormat="1" ht="15" customHeight="1">
      <c r="B218" s="256"/>
      <c r="C218" s="188"/>
      <c r="D218" s="188"/>
      <c r="E218" s="188"/>
      <c r="F218" s="209">
        <v>4</v>
      </c>
      <c r="G218" s="245"/>
      <c r="H218" s="310" t="s">
        <v>960</v>
      </c>
      <c r="I218" s="310"/>
      <c r="J218" s="310"/>
      <c r="K218" s="257"/>
    </row>
    <row r="219" spans="2:11" customFormat="1" ht="12.75" customHeight="1">
      <c r="B219" s="258"/>
      <c r="C219" s="259"/>
      <c r="D219" s="259"/>
      <c r="E219" s="259"/>
      <c r="F219" s="259"/>
      <c r="G219" s="259"/>
      <c r="H219" s="259"/>
      <c r="I219" s="259"/>
      <c r="J219" s="259"/>
      <c r="K219" s="26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5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78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102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ROUND(J86,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ROUND((SUM(BE86:BE154)),  2)</f>
        <v>0</v>
      </c>
      <c r="I33" s="88">
        <v>0.21</v>
      </c>
      <c r="J33" s="87">
        <f>ROUND(((SUM(BE86:BE154))*I33),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ROUND((SUM(BF86:BF154)),  2)</f>
        <v>0</v>
      </c>
      <c r="I34" s="88">
        <v>0.12</v>
      </c>
      <c r="J34" s="87">
        <f>ROUND(((SUM(BF86:BF154))*I34),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ROUND((SUM(BG86:BG154)),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ROUND((SUM(BH86:BH154)),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ROUND((SUM(BI86:BI154)),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 xml:space="preserve">1 - Změna oplocení 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J86</f>
        <v>0</v>
      </c>
      <c r="L59" s="31"/>
      <c r="AU59" s="16" t="s">
        <v>106</v>
      </c>
    </row>
    <row r="60" spans="2:47" s="8" customFormat="1" ht="25" customHeight="1">
      <c r="B60" s="98"/>
      <c r="D60" s="99" t="s">
        <v>107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9" customFormat="1" ht="19.899999999999999" customHeight="1">
      <c r="B61" s="102"/>
      <c r="D61" s="103" t="s">
        <v>108</v>
      </c>
      <c r="E61" s="104"/>
      <c r="F61" s="104"/>
      <c r="G61" s="104"/>
      <c r="H61" s="104"/>
      <c r="I61" s="104"/>
      <c r="J61" s="105">
        <f>J88</f>
        <v>0</v>
      </c>
      <c r="L61" s="102"/>
    </row>
    <row r="62" spans="2:47" s="9" customFormat="1" ht="19.899999999999999" customHeight="1">
      <c r="B62" s="102"/>
      <c r="D62" s="103" t="s">
        <v>109</v>
      </c>
      <c r="E62" s="104"/>
      <c r="F62" s="104"/>
      <c r="G62" s="104"/>
      <c r="H62" s="104"/>
      <c r="I62" s="104"/>
      <c r="J62" s="105">
        <f>J100</f>
        <v>0</v>
      </c>
      <c r="L62" s="102"/>
    </row>
    <row r="63" spans="2:47" s="9" customFormat="1" ht="19.899999999999999" customHeight="1">
      <c r="B63" s="102"/>
      <c r="D63" s="103" t="s">
        <v>110</v>
      </c>
      <c r="E63" s="104"/>
      <c r="F63" s="104"/>
      <c r="G63" s="104"/>
      <c r="H63" s="104"/>
      <c r="I63" s="104"/>
      <c r="J63" s="105">
        <f>J105</f>
        <v>0</v>
      </c>
      <c r="L63" s="102"/>
    </row>
    <row r="64" spans="2:47" s="9" customFormat="1" ht="19.899999999999999" customHeight="1">
      <c r="B64" s="102"/>
      <c r="D64" s="103" t="s">
        <v>111</v>
      </c>
      <c r="E64" s="104"/>
      <c r="F64" s="104"/>
      <c r="G64" s="104"/>
      <c r="H64" s="104"/>
      <c r="I64" s="104"/>
      <c r="J64" s="105">
        <f>J133</f>
        <v>0</v>
      </c>
      <c r="L64" s="102"/>
    </row>
    <row r="65" spans="2:12" s="9" customFormat="1" ht="19.899999999999999" customHeight="1">
      <c r="B65" s="102"/>
      <c r="D65" s="103" t="s">
        <v>112</v>
      </c>
      <c r="E65" s="104"/>
      <c r="F65" s="104"/>
      <c r="G65" s="104"/>
      <c r="H65" s="104"/>
      <c r="I65" s="104"/>
      <c r="J65" s="105">
        <f>J142</f>
        <v>0</v>
      </c>
      <c r="L65" s="102"/>
    </row>
    <row r="66" spans="2:12" s="9" customFormat="1" ht="19.899999999999999" customHeight="1">
      <c r="B66" s="102"/>
      <c r="D66" s="103" t="s">
        <v>113</v>
      </c>
      <c r="E66" s="104"/>
      <c r="F66" s="104"/>
      <c r="G66" s="104"/>
      <c r="H66" s="104"/>
      <c r="I66" s="104"/>
      <c r="J66" s="105">
        <f>J152</f>
        <v>0</v>
      </c>
      <c r="L66" s="102"/>
    </row>
    <row r="67" spans="2:12" s="1" customFormat="1" ht="21.75" customHeight="1">
      <c r="B67" s="31"/>
      <c r="L67" s="31"/>
    </row>
    <row r="68" spans="2:12" s="1" customFormat="1" ht="7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7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5" customHeight="1">
      <c r="B73" s="31"/>
      <c r="C73" s="20" t="s">
        <v>114</v>
      </c>
      <c r="L73" s="31"/>
    </row>
    <row r="74" spans="2:12" s="1" customFormat="1" ht="7" customHeight="1">
      <c r="B74" s="31"/>
      <c r="L74" s="31"/>
    </row>
    <row r="75" spans="2:12" s="1" customFormat="1" ht="12" customHeight="1">
      <c r="B75" s="31"/>
      <c r="C75" s="26" t="s">
        <v>17</v>
      </c>
      <c r="L75" s="31"/>
    </row>
    <row r="76" spans="2:12" s="1" customFormat="1" ht="26.25" customHeight="1">
      <c r="B76" s="31"/>
      <c r="E76" s="299" t="str">
        <f>E7</f>
        <v>Stavební úpravy parteru ULICE GEN. FANTY ETAPA II - REDUKOVANÁ</v>
      </c>
      <c r="F76" s="300"/>
      <c r="G76" s="300"/>
      <c r="H76" s="300"/>
      <c r="L76" s="31"/>
    </row>
    <row r="77" spans="2:12" s="1" customFormat="1" ht="12" customHeight="1">
      <c r="B77" s="31"/>
      <c r="C77" s="26" t="s">
        <v>101</v>
      </c>
      <c r="L77" s="31"/>
    </row>
    <row r="78" spans="2:12" s="1" customFormat="1" ht="16.5" customHeight="1">
      <c r="B78" s="31"/>
      <c r="E78" s="261" t="str">
        <f>E9</f>
        <v xml:space="preserve">1 - Změna oplocení </v>
      </c>
      <c r="F78" s="301"/>
      <c r="G78" s="301"/>
      <c r="H78" s="301"/>
      <c r="L78" s="31"/>
    </row>
    <row r="79" spans="2:12" s="1" customFormat="1" ht="7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 xml:space="preserve"> </v>
      </c>
      <c r="I80" s="26" t="s">
        <v>23</v>
      </c>
      <c r="J80" s="48" t="str">
        <f>IF(J12="","",J12)</f>
        <v>30. 1. 2024</v>
      </c>
      <c r="L80" s="31"/>
    </row>
    <row r="81" spans="2:65" s="1" customFormat="1" ht="7" customHeight="1">
      <c r="B81" s="31"/>
      <c r="L81" s="31"/>
    </row>
    <row r="82" spans="2:65" s="1" customFormat="1" ht="15.15" customHeight="1">
      <c r="B82" s="31"/>
      <c r="C82" s="26" t="s">
        <v>25</v>
      </c>
      <c r="F82" s="24" t="str">
        <f>E15</f>
        <v>Město Kaplice</v>
      </c>
      <c r="I82" s="26" t="s">
        <v>31</v>
      </c>
      <c r="J82" s="29" t="str">
        <f>E21</f>
        <v>ARD architects s.r.o.</v>
      </c>
      <c r="L82" s="31"/>
    </row>
    <row r="83" spans="2:65" s="1" customFormat="1" ht="15.15" customHeight="1">
      <c r="B83" s="31"/>
      <c r="C83" s="26" t="s">
        <v>29</v>
      </c>
      <c r="F83" s="24" t="str">
        <f>IF(E18="","",E18)</f>
        <v>Vyplň údaj</v>
      </c>
      <c r="I83" s="26" t="s">
        <v>34</v>
      </c>
      <c r="J83" s="29" t="str">
        <f>E24</f>
        <v xml:space="preserve"> </v>
      </c>
      <c r="L83" s="31"/>
    </row>
    <row r="84" spans="2:65" s="1" customFormat="1" ht="10.25" customHeight="1">
      <c r="B84" s="31"/>
      <c r="L84" s="31"/>
    </row>
    <row r="85" spans="2:65" s="10" customFormat="1" ht="29.25" customHeight="1">
      <c r="B85" s="106"/>
      <c r="C85" s="107" t="s">
        <v>115</v>
      </c>
      <c r="D85" s="108" t="s">
        <v>56</v>
      </c>
      <c r="E85" s="108" t="s">
        <v>52</v>
      </c>
      <c r="F85" s="108" t="s">
        <v>53</v>
      </c>
      <c r="G85" s="108" t="s">
        <v>116</v>
      </c>
      <c r="H85" s="108" t="s">
        <v>117</v>
      </c>
      <c r="I85" s="108" t="s">
        <v>118</v>
      </c>
      <c r="J85" s="108" t="s">
        <v>105</v>
      </c>
      <c r="K85" s="109" t="s">
        <v>119</v>
      </c>
      <c r="L85" s="106"/>
      <c r="M85" s="55" t="s">
        <v>3</v>
      </c>
      <c r="N85" s="56" t="s">
        <v>41</v>
      </c>
      <c r="O85" s="56" t="s">
        <v>120</v>
      </c>
      <c r="P85" s="56" t="s">
        <v>121</v>
      </c>
      <c r="Q85" s="56" t="s">
        <v>122</v>
      </c>
      <c r="R85" s="56" t="s">
        <v>123</v>
      </c>
      <c r="S85" s="56" t="s">
        <v>124</v>
      </c>
      <c r="T85" s="57" t="s">
        <v>125</v>
      </c>
    </row>
    <row r="86" spans="2:65" s="1" customFormat="1" ht="22.75" customHeight="1">
      <c r="B86" s="31"/>
      <c r="C86" s="60" t="s">
        <v>126</v>
      </c>
      <c r="J86" s="110">
        <f>BK86</f>
        <v>0</v>
      </c>
      <c r="L86" s="31"/>
      <c r="M86" s="58"/>
      <c r="N86" s="49"/>
      <c r="O86" s="49"/>
      <c r="P86" s="111">
        <f>P87</f>
        <v>0</v>
      </c>
      <c r="Q86" s="49"/>
      <c r="R86" s="111">
        <f>R87</f>
        <v>25.982237049999998</v>
      </c>
      <c r="S86" s="49"/>
      <c r="T86" s="112">
        <f>T87</f>
        <v>14.317264</v>
      </c>
      <c r="AT86" s="16" t="s">
        <v>70</v>
      </c>
      <c r="AU86" s="16" t="s">
        <v>106</v>
      </c>
      <c r="BK86" s="113">
        <f>BK87</f>
        <v>0</v>
      </c>
    </row>
    <row r="87" spans="2:65" s="11" customFormat="1" ht="25.9" customHeight="1">
      <c r="B87" s="114"/>
      <c r="D87" s="115" t="s">
        <v>70</v>
      </c>
      <c r="E87" s="116" t="s">
        <v>127</v>
      </c>
      <c r="F87" s="116" t="s">
        <v>128</v>
      </c>
      <c r="I87" s="117"/>
      <c r="J87" s="118">
        <f>BK87</f>
        <v>0</v>
      </c>
      <c r="L87" s="114"/>
      <c r="M87" s="119"/>
      <c r="P87" s="120">
        <f>P88+P100+P105+P133+P142+P152</f>
        <v>0</v>
      </c>
      <c r="R87" s="120">
        <f>R88+R100+R105+R133+R142+R152</f>
        <v>25.982237049999998</v>
      </c>
      <c r="T87" s="121">
        <f>T88+T100+T105+T133+T142+T152</f>
        <v>14.317264</v>
      </c>
      <c r="AR87" s="115" t="s">
        <v>15</v>
      </c>
      <c r="AT87" s="122" t="s">
        <v>70</v>
      </c>
      <c r="AU87" s="122" t="s">
        <v>71</v>
      </c>
      <c r="AY87" s="115" t="s">
        <v>129</v>
      </c>
      <c r="BK87" s="123">
        <f>BK88+BK100+BK105+BK133+BK142+BK152</f>
        <v>0</v>
      </c>
    </row>
    <row r="88" spans="2:65" s="11" customFormat="1" ht="22.75" customHeight="1">
      <c r="B88" s="114"/>
      <c r="D88" s="115" t="s">
        <v>70</v>
      </c>
      <c r="E88" s="124" t="s">
        <v>15</v>
      </c>
      <c r="F88" s="124" t="s">
        <v>130</v>
      </c>
      <c r="I88" s="117"/>
      <c r="J88" s="125">
        <f>BK88</f>
        <v>0</v>
      </c>
      <c r="L88" s="114"/>
      <c r="M88" s="119"/>
      <c r="P88" s="120">
        <f>SUM(P89:P99)</f>
        <v>0</v>
      </c>
      <c r="R88" s="120">
        <f>SUM(R89:R99)</f>
        <v>0</v>
      </c>
      <c r="T88" s="121">
        <f>SUM(T89:T99)</f>
        <v>0</v>
      </c>
      <c r="AR88" s="115" t="s">
        <v>15</v>
      </c>
      <c r="AT88" s="122" t="s">
        <v>70</v>
      </c>
      <c r="AU88" s="122" t="s">
        <v>15</v>
      </c>
      <c r="AY88" s="115" t="s">
        <v>129</v>
      </c>
      <c r="BK88" s="123">
        <f>SUM(BK89:BK99)</f>
        <v>0</v>
      </c>
    </row>
    <row r="89" spans="2:65" s="1" customFormat="1" ht="44.25" customHeight="1">
      <c r="B89" s="126"/>
      <c r="C89" s="127" t="s">
        <v>15</v>
      </c>
      <c r="D89" s="127" t="s">
        <v>131</v>
      </c>
      <c r="E89" s="128" t="s">
        <v>132</v>
      </c>
      <c r="F89" s="129" t="s">
        <v>133</v>
      </c>
      <c r="G89" s="130" t="s">
        <v>134</v>
      </c>
      <c r="H89" s="131">
        <v>7.9109999999999996</v>
      </c>
      <c r="I89" s="132"/>
      <c r="J89" s="133">
        <f>ROUND(I89*H89,2)</f>
        <v>0</v>
      </c>
      <c r="K89" s="129" t="s">
        <v>135</v>
      </c>
      <c r="L89" s="31"/>
      <c r="M89" s="134" t="s">
        <v>3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85</v>
      </c>
      <c r="AT89" s="138" t="s">
        <v>131</v>
      </c>
      <c r="AU89" s="138" t="s">
        <v>79</v>
      </c>
      <c r="AY89" s="16" t="s">
        <v>129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6" t="s">
        <v>15</v>
      </c>
      <c r="BK89" s="139">
        <f>ROUND(I89*H89,2)</f>
        <v>0</v>
      </c>
      <c r="BL89" s="16" t="s">
        <v>85</v>
      </c>
      <c r="BM89" s="138" t="s">
        <v>79</v>
      </c>
    </row>
    <row r="90" spans="2:65" s="1" customFormat="1" ht="10">
      <c r="B90" s="31"/>
      <c r="D90" s="140" t="s">
        <v>136</v>
      </c>
      <c r="F90" s="141" t="s">
        <v>137</v>
      </c>
      <c r="I90" s="142"/>
      <c r="L90" s="31"/>
      <c r="M90" s="143"/>
      <c r="T90" s="52"/>
      <c r="AT90" s="16" t="s">
        <v>136</v>
      </c>
      <c r="AU90" s="16" t="s">
        <v>79</v>
      </c>
    </row>
    <row r="91" spans="2:65" s="1" customFormat="1" ht="62.75" customHeight="1">
      <c r="B91" s="126"/>
      <c r="C91" s="127" t="s">
        <v>79</v>
      </c>
      <c r="D91" s="127" t="s">
        <v>131</v>
      </c>
      <c r="E91" s="128" t="s">
        <v>138</v>
      </c>
      <c r="F91" s="129" t="s">
        <v>139</v>
      </c>
      <c r="G91" s="130" t="s">
        <v>134</v>
      </c>
      <c r="H91" s="131">
        <v>7.9109999999999996</v>
      </c>
      <c r="I91" s="132"/>
      <c r="J91" s="133">
        <f>ROUND(I91*H91,2)</f>
        <v>0</v>
      </c>
      <c r="K91" s="129" t="s">
        <v>135</v>
      </c>
      <c r="L91" s="31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85</v>
      </c>
      <c r="AT91" s="138" t="s">
        <v>131</v>
      </c>
      <c r="AU91" s="138" t="s">
        <v>79</v>
      </c>
      <c r="AY91" s="16" t="s">
        <v>129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6" t="s">
        <v>15</v>
      </c>
      <c r="BK91" s="139">
        <f>ROUND(I91*H91,2)</f>
        <v>0</v>
      </c>
      <c r="BL91" s="16" t="s">
        <v>85</v>
      </c>
      <c r="BM91" s="138" t="s">
        <v>91</v>
      </c>
    </row>
    <row r="92" spans="2:65" s="1" customFormat="1" ht="10">
      <c r="B92" s="31"/>
      <c r="D92" s="140" t="s">
        <v>136</v>
      </c>
      <c r="F92" s="141" t="s">
        <v>140</v>
      </c>
      <c r="I92" s="142"/>
      <c r="L92" s="31"/>
      <c r="M92" s="143"/>
      <c r="T92" s="52"/>
      <c r="AT92" s="16" t="s">
        <v>136</v>
      </c>
      <c r="AU92" s="16" t="s">
        <v>79</v>
      </c>
    </row>
    <row r="93" spans="2:65" s="1" customFormat="1" ht="66.75" customHeight="1">
      <c r="B93" s="126"/>
      <c r="C93" s="127" t="s">
        <v>82</v>
      </c>
      <c r="D93" s="127" t="s">
        <v>131</v>
      </c>
      <c r="E93" s="128" t="s">
        <v>141</v>
      </c>
      <c r="F93" s="129" t="s">
        <v>142</v>
      </c>
      <c r="G93" s="130" t="s">
        <v>134</v>
      </c>
      <c r="H93" s="131">
        <v>39.555</v>
      </c>
      <c r="I93" s="132"/>
      <c r="J93" s="133">
        <f>ROUND(I93*H93,2)</f>
        <v>0</v>
      </c>
      <c r="K93" s="129" t="s">
        <v>135</v>
      </c>
      <c r="L93" s="31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85</v>
      </c>
      <c r="AT93" s="138" t="s">
        <v>131</v>
      </c>
      <c r="AU93" s="138" t="s">
        <v>79</v>
      </c>
      <c r="AY93" s="16" t="s">
        <v>129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15</v>
      </c>
      <c r="BK93" s="139">
        <f>ROUND(I93*H93,2)</f>
        <v>0</v>
      </c>
      <c r="BL93" s="16" t="s">
        <v>85</v>
      </c>
      <c r="BM93" s="138" t="s">
        <v>143</v>
      </c>
    </row>
    <row r="94" spans="2:65" s="1" customFormat="1" ht="10">
      <c r="B94" s="31"/>
      <c r="D94" s="140" t="s">
        <v>136</v>
      </c>
      <c r="F94" s="141" t="s">
        <v>144</v>
      </c>
      <c r="I94" s="142"/>
      <c r="L94" s="31"/>
      <c r="M94" s="143"/>
      <c r="T94" s="52"/>
      <c r="AT94" s="16" t="s">
        <v>136</v>
      </c>
      <c r="AU94" s="16" t="s">
        <v>79</v>
      </c>
    </row>
    <row r="95" spans="2:65" s="1" customFormat="1" ht="37.75" customHeight="1">
      <c r="B95" s="126"/>
      <c r="C95" s="127" t="s">
        <v>85</v>
      </c>
      <c r="D95" s="127" t="s">
        <v>131</v>
      </c>
      <c r="E95" s="128" t="s">
        <v>145</v>
      </c>
      <c r="F95" s="129" t="s">
        <v>146</v>
      </c>
      <c r="G95" s="130" t="s">
        <v>134</v>
      </c>
      <c r="H95" s="131">
        <v>7.9109999999999996</v>
      </c>
      <c r="I95" s="132"/>
      <c r="J95" s="133">
        <f>ROUND(I95*H95,2)</f>
        <v>0</v>
      </c>
      <c r="K95" s="129" t="s">
        <v>135</v>
      </c>
      <c r="L95" s="31"/>
      <c r="M95" s="134" t="s">
        <v>3</v>
      </c>
      <c r="N95" s="135" t="s">
        <v>42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85</v>
      </c>
      <c r="AT95" s="138" t="s">
        <v>131</v>
      </c>
      <c r="AU95" s="138" t="s">
        <v>79</v>
      </c>
      <c r="AY95" s="16" t="s">
        <v>129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15</v>
      </c>
      <c r="BK95" s="139">
        <f>ROUND(I95*H95,2)</f>
        <v>0</v>
      </c>
      <c r="BL95" s="16" t="s">
        <v>85</v>
      </c>
      <c r="BM95" s="138" t="s">
        <v>147</v>
      </c>
    </row>
    <row r="96" spans="2:65" s="1" customFormat="1" ht="10">
      <c r="B96" s="31"/>
      <c r="D96" s="140" t="s">
        <v>136</v>
      </c>
      <c r="F96" s="141" t="s">
        <v>148</v>
      </c>
      <c r="I96" s="142"/>
      <c r="L96" s="31"/>
      <c r="M96" s="143"/>
      <c r="T96" s="52"/>
      <c r="AT96" s="16" t="s">
        <v>136</v>
      </c>
      <c r="AU96" s="16" t="s">
        <v>79</v>
      </c>
    </row>
    <row r="97" spans="2:65" s="1" customFormat="1" ht="44.25" customHeight="1">
      <c r="B97" s="126"/>
      <c r="C97" s="127" t="s">
        <v>88</v>
      </c>
      <c r="D97" s="127" t="s">
        <v>131</v>
      </c>
      <c r="E97" s="128" t="s">
        <v>149</v>
      </c>
      <c r="F97" s="129" t="s">
        <v>150</v>
      </c>
      <c r="G97" s="130" t="s">
        <v>151</v>
      </c>
      <c r="H97" s="131">
        <v>15.821999999999999</v>
      </c>
      <c r="I97" s="132"/>
      <c r="J97" s="133">
        <f>ROUND(I97*H97,2)</f>
        <v>0</v>
      </c>
      <c r="K97" s="129" t="s">
        <v>135</v>
      </c>
      <c r="L97" s="31"/>
      <c r="M97" s="134" t="s">
        <v>3</v>
      </c>
      <c r="N97" s="135" t="s">
        <v>42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85</v>
      </c>
      <c r="AT97" s="138" t="s">
        <v>131</v>
      </c>
      <c r="AU97" s="138" t="s">
        <v>79</v>
      </c>
      <c r="AY97" s="16" t="s">
        <v>129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15</v>
      </c>
      <c r="BK97" s="139">
        <f>ROUND(I97*H97,2)</f>
        <v>0</v>
      </c>
      <c r="BL97" s="16" t="s">
        <v>85</v>
      </c>
      <c r="BM97" s="138" t="s">
        <v>9</v>
      </c>
    </row>
    <row r="98" spans="2:65" s="1" customFormat="1" ht="10">
      <c r="B98" s="31"/>
      <c r="D98" s="140" t="s">
        <v>136</v>
      </c>
      <c r="F98" s="141" t="s">
        <v>152</v>
      </c>
      <c r="I98" s="142"/>
      <c r="L98" s="31"/>
      <c r="M98" s="143"/>
      <c r="T98" s="52"/>
      <c r="AT98" s="16" t="s">
        <v>136</v>
      </c>
      <c r="AU98" s="16" t="s">
        <v>79</v>
      </c>
    </row>
    <row r="99" spans="2:65" s="12" customFormat="1" ht="10">
      <c r="B99" s="144"/>
      <c r="D99" s="145" t="s">
        <v>153</v>
      </c>
      <c r="F99" s="146" t="s">
        <v>154</v>
      </c>
      <c r="H99" s="147">
        <v>15.821999999999999</v>
      </c>
      <c r="I99" s="148"/>
      <c r="L99" s="144"/>
      <c r="M99" s="149"/>
      <c r="T99" s="150"/>
      <c r="AT99" s="151" t="s">
        <v>153</v>
      </c>
      <c r="AU99" s="151" t="s">
        <v>79</v>
      </c>
      <c r="AV99" s="12" t="s">
        <v>79</v>
      </c>
      <c r="AW99" s="12" t="s">
        <v>4</v>
      </c>
      <c r="AX99" s="12" t="s">
        <v>15</v>
      </c>
      <c r="AY99" s="151" t="s">
        <v>129</v>
      </c>
    </row>
    <row r="100" spans="2:65" s="11" customFormat="1" ht="22.75" customHeight="1">
      <c r="B100" s="114"/>
      <c r="D100" s="115" t="s">
        <v>70</v>
      </c>
      <c r="E100" s="124" t="s">
        <v>79</v>
      </c>
      <c r="F100" s="124" t="s">
        <v>155</v>
      </c>
      <c r="I100" s="117"/>
      <c r="J100" s="125">
        <f>BK100</f>
        <v>0</v>
      </c>
      <c r="L100" s="114"/>
      <c r="M100" s="119"/>
      <c r="P100" s="120">
        <f>SUM(P101:P104)</f>
        <v>0</v>
      </c>
      <c r="R100" s="120">
        <f>SUM(R101:R104)</f>
        <v>19.829415269999998</v>
      </c>
      <c r="T100" s="121">
        <f>SUM(T101:T104)</f>
        <v>0</v>
      </c>
      <c r="AR100" s="115" t="s">
        <v>15</v>
      </c>
      <c r="AT100" s="122" t="s">
        <v>70</v>
      </c>
      <c r="AU100" s="122" t="s">
        <v>15</v>
      </c>
      <c r="AY100" s="115" t="s">
        <v>129</v>
      </c>
      <c r="BK100" s="123">
        <f>SUM(BK101:BK104)</f>
        <v>0</v>
      </c>
    </row>
    <row r="101" spans="2:65" s="1" customFormat="1" ht="24.15" customHeight="1">
      <c r="B101" s="126"/>
      <c r="C101" s="127" t="s">
        <v>91</v>
      </c>
      <c r="D101" s="127" t="s">
        <v>131</v>
      </c>
      <c r="E101" s="128" t="s">
        <v>156</v>
      </c>
      <c r="F101" s="129" t="s">
        <v>157</v>
      </c>
      <c r="G101" s="130" t="s">
        <v>134</v>
      </c>
      <c r="H101" s="131">
        <v>7.9109999999999996</v>
      </c>
      <c r="I101" s="132"/>
      <c r="J101" s="133">
        <f>ROUND(I101*H101,2)</f>
        <v>0</v>
      </c>
      <c r="K101" s="129" t="s">
        <v>135</v>
      </c>
      <c r="L101" s="31"/>
      <c r="M101" s="134" t="s">
        <v>3</v>
      </c>
      <c r="N101" s="135" t="s">
        <v>42</v>
      </c>
      <c r="P101" s="136">
        <f>O101*H101</f>
        <v>0</v>
      </c>
      <c r="Q101" s="136">
        <v>2.5018699999999998</v>
      </c>
      <c r="R101" s="136">
        <f>Q101*H101</f>
        <v>19.792293569999998</v>
      </c>
      <c r="S101" s="136">
        <v>0</v>
      </c>
      <c r="T101" s="137">
        <f>S101*H101</f>
        <v>0</v>
      </c>
      <c r="AR101" s="138" t="s">
        <v>85</v>
      </c>
      <c r="AT101" s="138" t="s">
        <v>131</v>
      </c>
      <c r="AU101" s="138" t="s">
        <v>79</v>
      </c>
      <c r="AY101" s="16" t="s">
        <v>129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15</v>
      </c>
      <c r="BK101" s="139">
        <f>ROUND(I101*H101,2)</f>
        <v>0</v>
      </c>
      <c r="BL101" s="16" t="s">
        <v>85</v>
      </c>
      <c r="BM101" s="138" t="s">
        <v>158</v>
      </c>
    </row>
    <row r="102" spans="2:65" s="1" customFormat="1" ht="10">
      <c r="B102" s="31"/>
      <c r="D102" s="140" t="s">
        <v>136</v>
      </c>
      <c r="F102" s="141" t="s">
        <v>159</v>
      </c>
      <c r="I102" s="142"/>
      <c r="L102" s="31"/>
      <c r="M102" s="143"/>
      <c r="T102" s="52"/>
      <c r="AT102" s="16" t="s">
        <v>136</v>
      </c>
      <c r="AU102" s="16" t="s">
        <v>79</v>
      </c>
    </row>
    <row r="103" spans="2:65" s="1" customFormat="1" ht="24.15" customHeight="1">
      <c r="B103" s="126"/>
      <c r="C103" s="127" t="s">
        <v>94</v>
      </c>
      <c r="D103" s="127" t="s">
        <v>131</v>
      </c>
      <c r="E103" s="128" t="s">
        <v>160</v>
      </c>
      <c r="F103" s="129" t="s">
        <v>161</v>
      </c>
      <c r="G103" s="130" t="s">
        <v>151</v>
      </c>
      <c r="H103" s="131">
        <v>3.5000000000000003E-2</v>
      </c>
      <c r="I103" s="132"/>
      <c r="J103" s="133">
        <f>ROUND(I103*H103,2)</f>
        <v>0</v>
      </c>
      <c r="K103" s="129" t="s">
        <v>135</v>
      </c>
      <c r="L103" s="31"/>
      <c r="M103" s="134" t="s">
        <v>3</v>
      </c>
      <c r="N103" s="135" t="s">
        <v>42</v>
      </c>
      <c r="P103" s="136">
        <f>O103*H103</f>
        <v>0</v>
      </c>
      <c r="Q103" s="136">
        <v>1.0606199999999999</v>
      </c>
      <c r="R103" s="136">
        <f>Q103*H103</f>
        <v>3.7121700000000001E-2</v>
      </c>
      <c r="S103" s="136">
        <v>0</v>
      </c>
      <c r="T103" s="137">
        <f>S103*H103</f>
        <v>0</v>
      </c>
      <c r="AR103" s="138" t="s">
        <v>85</v>
      </c>
      <c r="AT103" s="138" t="s">
        <v>131</v>
      </c>
      <c r="AU103" s="138" t="s">
        <v>79</v>
      </c>
      <c r="AY103" s="16" t="s">
        <v>129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15</v>
      </c>
      <c r="BK103" s="139">
        <f>ROUND(I103*H103,2)</f>
        <v>0</v>
      </c>
      <c r="BL103" s="16" t="s">
        <v>85</v>
      </c>
      <c r="BM103" s="138" t="s">
        <v>162</v>
      </c>
    </row>
    <row r="104" spans="2:65" s="1" customFormat="1" ht="10">
      <c r="B104" s="31"/>
      <c r="D104" s="140" t="s">
        <v>136</v>
      </c>
      <c r="F104" s="141" t="s">
        <v>163</v>
      </c>
      <c r="I104" s="142"/>
      <c r="L104" s="31"/>
      <c r="M104" s="143"/>
      <c r="T104" s="52"/>
      <c r="AT104" s="16" t="s">
        <v>136</v>
      </c>
      <c r="AU104" s="16" t="s">
        <v>79</v>
      </c>
    </row>
    <row r="105" spans="2:65" s="11" customFormat="1" ht="22.75" customHeight="1">
      <c r="B105" s="114"/>
      <c r="D105" s="115" t="s">
        <v>70</v>
      </c>
      <c r="E105" s="124" t="s">
        <v>82</v>
      </c>
      <c r="F105" s="124" t="s">
        <v>164</v>
      </c>
      <c r="I105" s="117"/>
      <c r="J105" s="125">
        <f>BK105</f>
        <v>0</v>
      </c>
      <c r="L105" s="114"/>
      <c r="M105" s="119"/>
      <c r="P105" s="120">
        <f>SUM(P106:P132)</f>
        <v>0</v>
      </c>
      <c r="R105" s="120">
        <f>SUM(R106:R132)</f>
        <v>6.15282178</v>
      </c>
      <c r="T105" s="121">
        <f>SUM(T106:T132)</f>
        <v>0</v>
      </c>
      <c r="AR105" s="115" t="s">
        <v>15</v>
      </c>
      <c r="AT105" s="122" t="s">
        <v>70</v>
      </c>
      <c r="AU105" s="122" t="s">
        <v>15</v>
      </c>
      <c r="AY105" s="115" t="s">
        <v>129</v>
      </c>
      <c r="BK105" s="123">
        <f>SUM(BK106:BK132)</f>
        <v>0</v>
      </c>
    </row>
    <row r="106" spans="2:65" s="1" customFormat="1" ht="37.75" customHeight="1">
      <c r="B106" s="126"/>
      <c r="C106" s="127" t="s">
        <v>143</v>
      </c>
      <c r="D106" s="127" t="s">
        <v>131</v>
      </c>
      <c r="E106" s="128" t="s">
        <v>165</v>
      </c>
      <c r="F106" s="129" t="s">
        <v>166</v>
      </c>
      <c r="G106" s="130" t="s">
        <v>134</v>
      </c>
      <c r="H106" s="131">
        <v>1.3939999999999999</v>
      </c>
      <c r="I106" s="132"/>
      <c r="J106" s="133">
        <f>ROUND(I106*H106,2)</f>
        <v>0</v>
      </c>
      <c r="K106" s="129" t="s">
        <v>135</v>
      </c>
      <c r="L106" s="31"/>
      <c r="M106" s="134" t="s">
        <v>3</v>
      </c>
      <c r="N106" s="135" t="s">
        <v>42</v>
      </c>
      <c r="P106" s="136">
        <f>O106*H106</f>
        <v>0</v>
      </c>
      <c r="Q106" s="136">
        <v>2.5018699999999998</v>
      </c>
      <c r="R106" s="136">
        <f>Q106*H106</f>
        <v>3.4876067799999997</v>
      </c>
      <c r="S106" s="136">
        <v>0</v>
      </c>
      <c r="T106" s="137">
        <f>S106*H106</f>
        <v>0</v>
      </c>
      <c r="AR106" s="138" t="s">
        <v>85</v>
      </c>
      <c r="AT106" s="138" t="s">
        <v>131</v>
      </c>
      <c r="AU106" s="138" t="s">
        <v>79</v>
      </c>
      <c r="AY106" s="16" t="s">
        <v>129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15</v>
      </c>
      <c r="BK106" s="139">
        <f>ROUND(I106*H106,2)</f>
        <v>0</v>
      </c>
      <c r="BL106" s="16" t="s">
        <v>85</v>
      </c>
      <c r="BM106" s="138" t="s">
        <v>167</v>
      </c>
    </row>
    <row r="107" spans="2:65" s="1" customFormat="1" ht="10">
      <c r="B107" s="31"/>
      <c r="D107" s="140" t="s">
        <v>136</v>
      </c>
      <c r="F107" s="141" t="s">
        <v>168</v>
      </c>
      <c r="I107" s="142"/>
      <c r="L107" s="31"/>
      <c r="M107" s="143"/>
      <c r="T107" s="52"/>
      <c r="AT107" s="16" t="s">
        <v>136</v>
      </c>
      <c r="AU107" s="16" t="s">
        <v>79</v>
      </c>
    </row>
    <row r="108" spans="2:65" s="1" customFormat="1" ht="24.15" customHeight="1">
      <c r="B108" s="126"/>
      <c r="C108" s="127" t="s">
        <v>169</v>
      </c>
      <c r="D108" s="127" t="s">
        <v>131</v>
      </c>
      <c r="E108" s="128" t="s">
        <v>170</v>
      </c>
      <c r="F108" s="129" t="s">
        <v>171</v>
      </c>
      <c r="G108" s="130" t="s">
        <v>172</v>
      </c>
      <c r="H108" s="131">
        <v>16.309999999999999</v>
      </c>
      <c r="I108" s="132"/>
      <c r="J108" s="133">
        <f>ROUND(I108*H108,2)</f>
        <v>0</v>
      </c>
      <c r="K108" s="129" t="s">
        <v>135</v>
      </c>
      <c r="L108" s="31"/>
      <c r="M108" s="134" t="s">
        <v>3</v>
      </c>
      <c r="N108" s="135" t="s">
        <v>42</v>
      </c>
      <c r="P108" s="136">
        <f>O108*H108</f>
        <v>0</v>
      </c>
      <c r="Q108" s="136">
        <v>2.7499999999999998E-3</v>
      </c>
      <c r="R108" s="136">
        <f>Q108*H108</f>
        <v>4.4852499999999997E-2</v>
      </c>
      <c r="S108" s="136">
        <v>0</v>
      </c>
      <c r="T108" s="137">
        <f>S108*H108</f>
        <v>0</v>
      </c>
      <c r="AR108" s="138" t="s">
        <v>85</v>
      </c>
      <c r="AT108" s="138" t="s">
        <v>131</v>
      </c>
      <c r="AU108" s="138" t="s">
        <v>79</v>
      </c>
      <c r="AY108" s="16" t="s">
        <v>129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6" t="s">
        <v>15</v>
      </c>
      <c r="BK108" s="139">
        <f>ROUND(I108*H108,2)</f>
        <v>0</v>
      </c>
      <c r="BL108" s="16" t="s">
        <v>85</v>
      </c>
      <c r="BM108" s="138" t="s">
        <v>173</v>
      </c>
    </row>
    <row r="109" spans="2:65" s="1" customFormat="1" ht="10">
      <c r="B109" s="31"/>
      <c r="D109" s="140" t="s">
        <v>136</v>
      </c>
      <c r="F109" s="141" t="s">
        <v>174</v>
      </c>
      <c r="I109" s="142"/>
      <c r="L109" s="31"/>
      <c r="M109" s="143"/>
      <c r="T109" s="52"/>
      <c r="AT109" s="16" t="s">
        <v>136</v>
      </c>
      <c r="AU109" s="16" t="s">
        <v>79</v>
      </c>
    </row>
    <row r="110" spans="2:65" s="1" customFormat="1" ht="24.15" customHeight="1">
      <c r="B110" s="126"/>
      <c r="C110" s="127" t="s">
        <v>147</v>
      </c>
      <c r="D110" s="127" t="s">
        <v>131</v>
      </c>
      <c r="E110" s="128" t="s">
        <v>175</v>
      </c>
      <c r="F110" s="129" t="s">
        <v>176</v>
      </c>
      <c r="G110" s="130" t="s">
        <v>172</v>
      </c>
      <c r="H110" s="131">
        <v>16.309999999999999</v>
      </c>
      <c r="I110" s="132"/>
      <c r="J110" s="133">
        <f>ROUND(I110*H110,2)</f>
        <v>0</v>
      </c>
      <c r="K110" s="129" t="s">
        <v>135</v>
      </c>
      <c r="L110" s="31"/>
      <c r="M110" s="134" t="s">
        <v>3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85</v>
      </c>
      <c r="AT110" s="138" t="s">
        <v>131</v>
      </c>
      <c r="AU110" s="138" t="s">
        <v>79</v>
      </c>
      <c r="AY110" s="16" t="s">
        <v>129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15</v>
      </c>
      <c r="BK110" s="139">
        <f>ROUND(I110*H110,2)</f>
        <v>0</v>
      </c>
      <c r="BL110" s="16" t="s">
        <v>85</v>
      </c>
      <c r="BM110" s="138" t="s">
        <v>177</v>
      </c>
    </row>
    <row r="111" spans="2:65" s="1" customFormat="1" ht="10">
      <c r="B111" s="31"/>
      <c r="D111" s="140" t="s">
        <v>136</v>
      </c>
      <c r="F111" s="141" t="s">
        <v>178</v>
      </c>
      <c r="I111" s="142"/>
      <c r="L111" s="31"/>
      <c r="M111" s="143"/>
      <c r="T111" s="52"/>
      <c r="AT111" s="16" t="s">
        <v>136</v>
      </c>
      <c r="AU111" s="16" t="s">
        <v>79</v>
      </c>
    </row>
    <row r="112" spans="2:65" s="1" customFormat="1" ht="24.15" customHeight="1">
      <c r="B112" s="126"/>
      <c r="C112" s="127" t="s">
        <v>179</v>
      </c>
      <c r="D112" s="127" t="s">
        <v>131</v>
      </c>
      <c r="E112" s="128" t="s">
        <v>180</v>
      </c>
      <c r="F112" s="129" t="s">
        <v>181</v>
      </c>
      <c r="G112" s="130" t="s">
        <v>172</v>
      </c>
      <c r="H112" s="131">
        <v>16.3</v>
      </c>
      <c r="I112" s="132"/>
      <c r="J112" s="133">
        <f>ROUND(I112*H112,2)</f>
        <v>0</v>
      </c>
      <c r="K112" s="129" t="s">
        <v>135</v>
      </c>
      <c r="L112" s="31"/>
      <c r="M112" s="134" t="s">
        <v>3</v>
      </c>
      <c r="N112" s="135" t="s">
        <v>42</v>
      </c>
      <c r="P112" s="136">
        <f>O112*H112</f>
        <v>0</v>
      </c>
      <c r="Q112" s="136">
        <v>2.5000000000000001E-3</v>
      </c>
      <c r="R112" s="136">
        <f>Q112*H112</f>
        <v>4.0750000000000001E-2</v>
      </c>
      <c r="S112" s="136">
        <v>0</v>
      </c>
      <c r="T112" s="137">
        <f>S112*H112</f>
        <v>0</v>
      </c>
      <c r="AR112" s="138" t="s">
        <v>85</v>
      </c>
      <c r="AT112" s="138" t="s">
        <v>131</v>
      </c>
      <c r="AU112" s="138" t="s">
        <v>79</v>
      </c>
      <c r="AY112" s="16" t="s">
        <v>129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15</v>
      </c>
      <c r="BK112" s="139">
        <f>ROUND(I112*H112,2)</f>
        <v>0</v>
      </c>
      <c r="BL112" s="16" t="s">
        <v>85</v>
      </c>
      <c r="BM112" s="138" t="s">
        <v>182</v>
      </c>
    </row>
    <row r="113" spans="2:65" s="1" customFormat="1" ht="10">
      <c r="B113" s="31"/>
      <c r="D113" s="140" t="s">
        <v>136</v>
      </c>
      <c r="F113" s="141" t="s">
        <v>183</v>
      </c>
      <c r="I113" s="142"/>
      <c r="L113" s="31"/>
      <c r="M113" s="143"/>
      <c r="T113" s="52"/>
      <c r="AT113" s="16" t="s">
        <v>136</v>
      </c>
      <c r="AU113" s="16" t="s">
        <v>79</v>
      </c>
    </row>
    <row r="114" spans="2:65" s="1" customFormat="1" ht="37.75" customHeight="1">
      <c r="B114" s="126"/>
      <c r="C114" s="127" t="s">
        <v>9</v>
      </c>
      <c r="D114" s="127" t="s">
        <v>131</v>
      </c>
      <c r="E114" s="128" t="s">
        <v>184</v>
      </c>
      <c r="F114" s="129" t="s">
        <v>185</v>
      </c>
      <c r="G114" s="130" t="s">
        <v>151</v>
      </c>
      <c r="H114" s="131">
        <v>0.125</v>
      </c>
      <c r="I114" s="132"/>
      <c r="J114" s="133">
        <f>ROUND(I114*H114,2)</f>
        <v>0</v>
      </c>
      <c r="K114" s="129" t="s">
        <v>135</v>
      </c>
      <c r="L114" s="31"/>
      <c r="M114" s="134" t="s">
        <v>3</v>
      </c>
      <c r="N114" s="135" t="s">
        <v>42</v>
      </c>
      <c r="P114" s="136">
        <f>O114*H114</f>
        <v>0</v>
      </c>
      <c r="Q114" s="136">
        <v>1.04922</v>
      </c>
      <c r="R114" s="136">
        <f>Q114*H114</f>
        <v>0.13115250000000001</v>
      </c>
      <c r="S114" s="136">
        <v>0</v>
      </c>
      <c r="T114" s="137">
        <f>S114*H114</f>
        <v>0</v>
      </c>
      <c r="AR114" s="138" t="s">
        <v>85</v>
      </c>
      <c r="AT114" s="138" t="s">
        <v>131</v>
      </c>
      <c r="AU114" s="138" t="s">
        <v>79</v>
      </c>
      <c r="AY114" s="16" t="s">
        <v>129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6" t="s">
        <v>15</v>
      </c>
      <c r="BK114" s="139">
        <f>ROUND(I114*H114,2)</f>
        <v>0</v>
      </c>
      <c r="BL114" s="16" t="s">
        <v>85</v>
      </c>
      <c r="BM114" s="138" t="s">
        <v>186</v>
      </c>
    </row>
    <row r="115" spans="2:65" s="1" customFormat="1" ht="10">
      <c r="B115" s="31"/>
      <c r="D115" s="140" t="s">
        <v>136</v>
      </c>
      <c r="F115" s="141" t="s">
        <v>187</v>
      </c>
      <c r="I115" s="142"/>
      <c r="L115" s="31"/>
      <c r="M115" s="143"/>
      <c r="T115" s="52"/>
      <c r="AT115" s="16" t="s">
        <v>136</v>
      </c>
      <c r="AU115" s="16" t="s">
        <v>79</v>
      </c>
    </row>
    <row r="116" spans="2:65" s="1" customFormat="1" ht="44.25" customHeight="1">
      <c r="B116" s="126"/>
      <c r="C116" s="127" t="s">
        <v>188</v>
      </c>
      <c r="D116" s="127" t="s">
        <v>131</v>
      </c>
      <c r="E116" s="128" t="s">
        <v>189</v>
      </c>
      <c r="F116" s="129" t="s">
        <v>190</v>
      </c>
      <c r="G116" s="130" t="s">
        <v>191</v>
      </c>
      <c r="H116" s="131">
        <v>14</v>
      </c>
      <c r="I116" s="132"/>
      <c r="J116" s="133">
        <f>ROUND(I116*H116,2)</f>
        <v>0</v>
      </c>
      <c r="K116" s="129" t="s">
        <v>135</v>
      </c>
      <c r="L116" s="31"/>
      <c r="M116" s="134" t="s">
        <v>3</v>
      </c>
      <c r="N116" s="135" t="s">
        <v>42</v>
      </c>
      <c r="P116" s="136">
        <f>O116*H116</f>
        <v>0</v>
      </c>
      <c r="Q116" s="136">
        <v>0.17488999999999999</v>
      </c>
      <c r="R116" s="136">
        <f>Q116*H116</f>
        <v>2.4484599999999999</v>
      </c>
      <c r="S116" s="136">
        <v>0</v>
      </c>
      <c r="T116" s="137">
        <f>S116*H116</f>
        <v>0</v>
      </c>
      <c r="AR116" s="138" t="s">
        <v>85</v>
      </c>
      <c r="AT116" s="138" t="s">
        <v>131</v>
      </c>
      <c r="AU116" s="138" t="s">
        <v>79</v>
      </c>
      <c r="AY116" s="16" t="s">
        <v>129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15</v>
      </c>
      <c r="BK116" s="139">
        <f>ROUND(I116*H116,2)</f>
        <v>0</v>
      </c>
      <c r="BL116" s="16" t="s">
        <v>85</v>
      </c>
      <c r="BM116" s="138" t="s">
        <v>192</v>
      </c>
    </row>
    <row r="117" spans="2:65" s="1" customFormat="1" ht="10">
      <c r="B117" s="31"/>
      <c r="D117" s="140" t="s">
        <v>136</v>
      </c>
      <c r="F117" s="141" t="s">
        <v>193</v>
      </c>
      <c r="I117" s="142"/>
      <c r="L117" s="31"/>
      <c r="M117" s="143"/>
      <c r="T117" s="52"/>
      <c r="AT117" s="16" t="s">
        <v>136</v>
      </c>
      <c r="AU117" s="16" t="s">
        <v>79</v>
      </c>
    </row>
    <row r="118" spans="2:65" s="1" customFormat="1" ht="24.15" customHeight="1">
      <c r="B118" s="126"/>
      <c r="C118" s="152" t="s">
        <v>158</v>
      </c>
      <c r="D118" s="152" t="s">
        <v>194</v>
      </c>
      <c r="E118" s="153" t="s">
        <v>195</v>
      </c>
      <c r="F118" s="154" t="s">
        <v>196</v>
      </c>
      <c r="G118" s="155" t="s">
        <v>191</v>
      </c>
      <c r="H118" s="156">
        <v>6</v>
      </c>
      <c r="I118" s="157"/>
      <c r="J118" s="158">
        <f>ROUND(I118*H118,2)</f>
        <v>0</v>
      </c>
      <c r="K118" s="154" t="s">
        <v>3</v>
      </c>
      <c r="L118" s="159"/>
      <c r="M118" s="160" t="s">
        <v>3</v>
      </c>
      <c r="N118" s="161" t="s">
        <v>42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143</v>
      </c>
      <c r="AT118" s="138" t="s">
        <v>194</v>
      </c>
      <c r="AU118" s="138" t="s">
        <v>79</v>
      </c>
      <c r="AY118" s="16" t="s">
        <v>129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15</v>
      </c>
      <c r="BK118" s="139">
        <f>ROUND(I118*H118,2)</f>
        <v>0</v>
      </c>
      <c r="BL118" s="16" t="s">
        <v>85</v>
      </c>
      <c r="BM118" s="138" t="s">
        <v>197</v>
      </c>
    </row>
    <row r="119" spans="2:65" s="1" customFormat="1" ht="24.15" customHeight="1">
      <c r="B119" s="126"/>
      <c r="C119" s="152" t="s">
        <v>198</v>
      </c>
      <c r="D119" s="152" t="s">
        <v>194</v>
      </c>
      <c r="E119" s="153" t="s">
        <v>199</v>
      </c>
      <c r="F119" s="154" t="s">
        <v>200</v>
      </c>
      <c r="G119" s="155" t="s">
        <v>191</v>
      </c>
      <c r="H119" s="156">
        <v>2</v>
      </c>
      <c r="I119" s="157"/>
      <c r="J119" s="158">
        <f>ROUND(I119*H119,2)</f>
        <v>0</v>
      </c>
      <c r="K119" s="154" t="s">
        <v>3</v>
      </c>
      <c r="L119" s="159"/>
      <c r="M119" s="160" t="s">
        <v>3</v>
      </c>
      <c r="N119" s="161" t="s">
        <v>42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143</v>
      </c>
      <c r="AT119" s="138" t="s">
        <v>194</v>
      </c>
      <c r="AU119" s="138" t="s">
        <v>79</v>
      </c>
      <c r="AY119" s="16" t="s">
        <v>129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15</v>
      </c>
      <c r="BK119" s="139">
        <f>ROUND(I119*H119,2)</f>
        <v>0</v>
      </c>
      <c r="BL119" s="16" t="s">
        <v>85</v>
      </c>
      <c r="BM119" s="138" t="s">
        <v>201</v>
      </c>
    </row>
    <row r="120" spans="2:65" s="1" customFormat="1" ht="16.5" customHeight="1">
      <c r="B120" s="126"/>
      <c r="C120" s="152" t="s">
        <v>162</v>
      </c>
      <c r="D120" s="152" t="s">
        <v>194</v>
      </c>
      <c r="E120" s="153" t="s">
        <v>202</v>
      </c>
      <c r="F120" s="154" t="s">
        <v>203</v>
      </c>
      <c r="G120" s="155" t="s">
        <v>204</v>
      </c>
      <c r="H120" s="156">
        <v>2</v>
      </c>
      <c r="I120" s="157"/>
      <c r="J120" s="158">
        <f>ROUND(I120*H120,2)</f>
        <v>0</v>
      </c>
      <c r="K120" s="154" t="s">
        <v>3</v>
      </c>
      <c r="L120" s="159"/>
      <c r="M120" s="160" t="s">
        <v>3</v>
      </c>
      <c r="N120" s="161" t="s">
        <v>42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143</v>
      </c>
      <c r="AT120" s="138" t="s">
        <v>194</v>
      </c>
      <c r="AU120" s="138" t="s">
        <v>79</v>
      </c>
      <c r="AY120" s="16" t="s">
        <v>129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15</v>
      </c>
      <c r="BK120" s="139">
        <f>ROUND(I120*H120,2)</f>
        <v>0</v>
      </c>
      <c r="BL120" s="16" t="s">
        <v>85</v>
      </c>
      <c r="BM120" s="138" t="s">
        <v>205</v>
      </c>
    </row>
    <row r="121" spans="2:65" s="1" customFormat="1" ht="16.5" customHeight="1">
      <c r="B121" s="126"/>
      <c r="C121" s="152" t="s">
        <v>206</v>
      </c>
      <c r="D121" s="152" t="s">
        <v>194</v>
      </c>
      <c r="E121" s="153" t="s">
        <v>207</v>
      </c>
      <c r="F121" s="154" t="s">
        <v>208</v>
      </c>
      <c r="G121" s="155" t="s">
        <v>191</v>
      </c>
      <c r="H121" s="156">
        <v>2</v>
      </c>
      <c r="I121" s="157"/>
      <c r="J121" s="158">
        <f>ROUND(I121*H121,2)</f>
        <v>0</v>
      </c>
      <c r="K121" s="154" t="s">
        <v>3</v>
      </c>
      <c r="L121" s="159"/>
      <c r="M121" s="160" t="s">
        <v>3</v>
      </c>
      <c r="N121" s="161" t="s">
        <v>42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143</v>
      </c>
      <c r="AT121" s="138" t="s">
        <v>194</v>
      </c>
      <c r="AU121" s="138" t="s">
        <v>79</v>
      </c>
      <c r="AY121" s="16" t="s">
        <v>129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15</v>
      </c>
      <c r="BK121" s="139">
        <f>ROUND(I121*H121,2)</f>
        <v>0</v>
      </c>
      <c r="BL121" s="16" t="s">
        <v>85</v>
      </c>
      <c r="BM121" s="138" t="s">
        <v>209</v>
      </c>
    </row>
    <row r="122" spans="2:65" s="1" customFormat="1" ht="24.15" customHeight="1">
      <c r="B122" s="126"/>
      <c r="C122" s="127" t="s">
        <v>167</v>
      </c>
      <c r="D122" s="127" t="s">
        <v>131</v>
      </c>
      <c r="E122" s="128" t="s">
        <v>210</v>
      </c>
      <c r="F122" s="129" t="s">
        <v>211</v>
      </c>
      <c r="G122" s="130" t="s">
        <v>212</v>
      </c>
      <c r="H122" s="131">
        <v>22.3</v>
      </c>
      <c r="I122" s="132"/>
      <c r="J122" s="133">
        <f>ROUND(I122*H122,2)</f>
        <v>0</v>
      </c>
      <c r="K122" s="129" t="s">
        <v>135</v>
      </c>
      <c r="L122" s="31"/>
      <c r="M122" s="134" t="s">
        <v>3</v>
      </c>
      <c r="N122" s="135" t="s">
        <v>42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85</v>
      </c>
      <c r="AT122" s="138" t="s">
        <v>131</v>
      </c>
      <c r="AU122" s="138" t="s">
        <v>79</v>
      </c>
      <c r="AY122" s="16" t="s">
        <v>129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15</v>
      </c>
      <c r="BK122" s="139">
        <f>ROUND(I122*H122,2)</f>
        <v>0</v>
      </c>
      <c r="BL122" s="16" t="s">
        <v>85</v>
      </c>
      <c r="BM122" s="138" t="s">
        <v>213</v>
      </c>
    </row>
    <row r="123" spans="2:65" s="1" customFormat="1" ht="10">
      <c r="B123" s="31"/>
      <c r="D123" s="140" t="s">
        <v>136</v>
      </c>
      <c r="F123" s="141" t="s">
        <v>214</v>
      </c>
      <c r="I123" s="142"/>
      <c r="L123" s="31"/>
      <c r="M123" s="143"/>
      <c r="T123" s="52"/>
      <c r="AT123" s="16" t="s">
        <v>136</v>
      </c>
      <c r="AU123" s="16" t="s">
        <v>79</v>
      </c>
    </row>
    <row r="124" spans="2:65" s="1" customFormat="1" ht="16.5" customHeight="1">
      <c r="B124" s="126"/>
      <c r="C124" s="152" t="s">
        <v>215</v>
      </c>
      <c r="D124" s="152" t="s">
        <v>194</v>
      </c>
      <c r="E124" s="153" t="s">
        <v>216</v>
      </c>
      <c r="F124" s="154" t="s">
        <v>217</v>
      </c>
      <c r="G124" s="155" t="s">
        <v>212</v>
      </c>
      <c r="H124" s="156">
        <v>23</v>
      </c>
      <c r="I124" s="157"/>
      <c r="J124" s="158">
        <f>ROUND(I124*H124,2)</f>
        <v>0</v>
      </c>
      <c r="K124" s="154" t="s">
        <v>3</v>
      </c>
      <c r="L124" s="159"/>
      <c r="M124" s="160" t="s">
        <v>3</v>
      </c>
      <c r="N124" s="161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143</v>
      </c>
      <c r="AT124" s="138" t="s">
        <v>194</v>
      </c>
      <c r="AU124" s="138" t="s">
        <v>79</v>
      </c>
      <c r="AY124" s="16" t="s">
        <v>129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15</v>
      </c>
      <c r="BK124" s="139">
        <f>ROUND(I124*H124,2)</f>
        <v>0</v>
      </c>
      <c r="BL124" s="16" t="s">
        <v>85</v>
      </c>
      <c r="BM124" s="138" t="s">
        <v>218</v>
      </c>
    </row>
    <row r="125" spans="2:65" s="1" customFormat="1" ht="16.5" customHeight="1">
      <c r="B125" s="126"/>
      <c r="C125" s="152" t="s">
        <v>173</v>
      </c>
      <c r="D125" s="152" t="s">
        <v>194</v>
      </c>
      <c r="E125" s="153" t="s">
        <v>219</v>
      </c>
      <c r="F125" s="154" t="s">
        <v>220</v>
      </c>
      <c r="G125" s="155" t="s">
        <v>212</v>
      </c>
      <c r="H125" s="156">
        <v>86.79</v>
      </c>
      <c r="I125" s="157"/>
      <c r="J125" s="158">
        <f>ROUND(I125*H125,2)</f>
        <v>0</v>
      </c>
      <c r="K125" s="154" t="s">
        <v>3</v>
      </c>
      <c r="L125" s="159"/>
      <c r="M125" s="160" t="s">
        <v>3</v>
      </c>
      <c r="N125" s="161" t="s">
        <v>42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143</v>
      </c>
      <c r="AT125" s="138" t="s">
        <v>194</v>
      </c>
      <c r="AU125" s="138" t="s">
        <v>79</v>
      </c>
      <c r="AY125" s="16" t="s">
        <v>129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15</v>
      </c>
      <c r="BK125" s="139">
        <f>ROUND(I125*H125,2)</f>
        <v>0</v>
      </c>
      <c r="BL125" s="16" t="s">
        <v>85</v>
      </c>
      <c r="BM125" s="138" t="s">
        <v>221</v>
      </c>
    </row>
    <row r="126" spans="2:65" s="1" customFormat="1" ht="16.5" customHeight="1">
      <c r="B126" s="126"/>
      <c r="C126" s="152" t="s">
        <v>8</v>
      </c>
      <c r="D126" s="152" t="s">
        <v>194</v>
      </c>
      <c r="E126" s="153" t="s">
        <v>222</v>
      </c>
      <c r="F126" s="154" t="s">
        <v>223</v>
      </c>
      <c r="G126" s="155" t="s">
        <v>191</v>
      </c>
      <c r="H126" s="156">
        <v>9</v>
      </c>
      <c r="I126" s="157"/>
      <c r="J126" s="158">
        <f>ROUND(I126*H126,2)</f>
        <v>0</v>
      </c>
      <c r="K126" s="154" t="s">
        <v>3</v>
      </c>
      <c r="L126" s="159"/>
      <c r="M126" s="160" t="s">
        <v>3</v>
      </c>
      <c r="N126" s="161" t="s">
        <v>42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143</v>
      </c>
      <c r="AT126" s="138" t="s">
        <v>194</v>
      </c>
      <c r="AU126" s="138" t="s">
        <v>79</v>
      </c>
      <c r="AY126" s="16" t="s">
        <v>129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15</v>
      </c>
      <c r="BK126" s="139">
        <f>ROUND(I126*H126,2)</f>
        <v>0</v>
      </c>
      <c r="BL126" s="16" t="s">
        <v>85</v>
      </c>
      <c r="BM126" s="138" t="s">
        <v>224</v>
      </c>
    </row>
    <row r="127" spans="2:65" s="1" customFormat="1" ht="24.15" customHeight="1">
      <c r="B127" s="126"/>
      <c r="C127" s="127" t="s">
        <v>177</v>
      </c>
      <c r="D127" s="127" t="s">
        <v>131</v>
      </c>
      <c r="E127" s="128" t="s">
        <v>225</v>
      </c>
      <c r="F127" s="129" t="s">
        <v>226</v>
      </c>
      <c r="G127" s="130" t="s">
        <v>191</v>
      </c>
      <c r="H127" s="131">
        <v>1</v>
      </c>
      <c r="I127" s="132"/>
      <c r="J127" s="133">
        <f>ROUND(I127*H127,2)</f>
        <v>0</v>
      </c>
      <c r="K127" s="129" t="s">
        <v>135</v>
      </c>
      <c r="L127" s="31"/>
      <c r="M127" s="134" t="s">
        <v>3</v>
      </c>
      <c r="N127" s="135" t="s">
        <v>42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85</v>
      </c>
      <c r="AT127" s="138" t="s">
        <v>131</v>
      </c>
      <c r="AU127" s="138" t="s">
        <v>79</v>
      </c>
      <c r="AY127" s="16" t="s">
        <v>129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15</v>
      </c>
      <c r="BK127" s="139">
        <f>ROUND(I127*H127,2)</f>
        <v>0</v>
      </c>
      <c r="BL127" s="16" t="s">
        <v>85</v>
      </c>
      <c r="BM127" s="138" t="s">
        <v>227</v>
      </c>
    </row>
    <row r="128" spans="2:65" s="1" customFormat="1" ht="10">
      <c r="B128" s="31"/>
      <c r="D128" s="140" t="s">
        <v>136</v>
      </c>
      <c r="F128" s="141" t="s">
        <v>228</v>
      </c>
      <c r="I128" s="142"/>
      <c r="L128" s="31"/>
      <c r="M128" s="143"/>
      <c r="T128" s="52"/>
      <c r="AT128" s="16" t="s">
        <v>136</v>
      </c>
      <c r="AU128" s="16" t="s">
        <v>79</v>
      </c>
    </row>
    <row r="129" spans="2:65" s="1" customFormat="1" ht="33" customHeight="1">
      <c r="B129" s="126"/>
      <c r="C129" s="152" t="s">
        <v>229</v>
      </c>
      <c r="D129" s="152" t="s">
        <v>194</v>
      </c>
      <c r="E129" s="153" t="s">
        <v>230</v>
      </c>
      <c r="F129" s="154" t="s">
        <v>231</v>
      </c>
      <c r="G129" s="155" t="s">
        <v>191</v>
      </c>
      <c r="H129" s="156">
        <v>1</v>
      </c>
      <c r="I129" s="157"/>
      <c r="J129" s="158">
        <f>ROUND(I129*H129,2)</f>
        <v>0</v>
      </c>
      <c r="K129" s="154" t="s">
        <v>3</v>
      </c>
      <c r="L129" s="159"/>
      <c r="M129" s="160" t="s">
        <v>3</v>
      </c>
      <c r="N129" s="161" t="s">
        <v>42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143</v>
      </c>
      <c r="AT129" s="138" t="s">
        <v>194</v>
      </c>
      <c r="AU129" s="138" t="s">
        <v>79</v>
      </c>
      <c r="AY129" s="16" t="s">
        <v>129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15</v>
      </c>
      <c r="BK129" s="139">
        <f>ROUND(I129*H129,2)</f>
        <v>0</v>
      </c>
      <c r="BL129" s="16" t="s">
        <v>85</v>
      </c>
      <c r="BM129" s="138" t="s">
        <v>232</v>
      </c>
    </row>
    <row r="130" spans="2:65" s="1" customFormat="1" ht="24.15" customHeight="1">
      <c r="B130" s="126"/>
      <c r="C130" s="127" t="s">
        <v>186</v>
      </c>
      <c r="D130" s="127" t="s">
        <v>131</v>
      </c>
      <c r="E130" s="128" t="s">
        <v>233</v>
      </c>
      <c r="F130" s="129" t="s">
        <v>234</v>
      </c>
      <c r="G130" s="130" t="s">
        <v>191</v>
      </c>
      <c r="H130" s="131">
        <v>2</v>
      </c>
      <c r="I130" s="132"/>
      <c r="J130" s="133">
        <f>ROUND(I130*H130,2)</f>
        <v>0</v>
      </c>
      <c r="K130" s="129" t="s">
        <v>135</v>
      </c>
      <c r="L130" s="31"/>
      <c r="M130" s="134" t="s">
        <v>3</v>
      </c>
      <c r="N130" s="135" t="s">
        <v>42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85</v>
      </c>
      <c r="AT130" s="138" t="s">
        <v>131</v>
      </c>
      <c r="AU130" s="138" t="s">
        <v>79</v>
      </c>
      <c r="AY130" s="16" t="s">
        <v>129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15</v>
      </c>
      <c r="BK130" s="139">
        <f>ROUND(I130*H130,2)</f>
        <v>0</v>
      </c>
      <c r="BL130" s="16" t="s">
        <v>85</v>
      </c>
      <c r="BM130" s="138" t="s">
        <v>235</v>
      </c>
    </row>
    <row r="131" spans="2:65" s="1" customFormat="1" ht="10">
      <c r="B131" s="31"/>
      <c r="D131" s="140" t="s">
        <v>136</v>
      </c>
      <c r="F131" s="141" t="s">
        <v>236</v>
      </c>
      <c r="I131" s="142"/>
      <c r="L131" s="31"/>
      <c r="M131" s="143"/>
      <c r="T131" s="52"/>
      <c r="AT131" s="16" t="s">
        <v>136</v>
      </c>
      <c r="AU131" s="16" t="s">
        <v>79</v>
      </c>
    </row>
    <row r="132" spans="2:65" s="1" customFormat="1" ht="33" customHeight="1">
      <c r="B132" s="126"/>
      <c r="C132" s="152" t="s">
        <v>237</v>
      </c>
      <c r="D132" s="152" t="s">
        <v>194</v>
      </c>
      <c r="E132" s="153" t="s">
        <v>238</v>
      </c>
      <c r="F132" s="154" t="s">
        <v>239</v>
      </c>
      <c r="G132" s="155" t="s">
        <v>191</v>
      </c>
      <c r="H132" s="156">
        <v>2</v>
      </c>
      <c r="I132" s="157"/>
      <c r="J132" s="158">
        <f>ROUND(I132*H132,2)</f>
        <v>0</v>
      </c>
      <c r="K132" s="154" t="s">
        <v>3</v>
      </c>
      <c r="L132" s="159"/>
      <c r="M132" s="160" t="s">
        <v>3</v>
      </c>
      <c r="N132" s="161" t="s">
        <v>42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143</v>
      </c>
      <c r="AT132" s="138" t="s">
        <v>194</v>
      </c>
      <c r="AU132" s="138" t="s">
        <v>79</v>
      </c>
      <c r="AY132" s="16" t="s">
        <v>129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15</v>
      </c>
      <c r="BK132" s="139">
        <f>ROUND(I132*H132,2)</f>
        <v>0</v>
      </c>
      <c r="BL132" s="16" t="s">
        <v>85</v>
      </c>
      <c r="BM132" s="138" t="s">
        <v>240</v>
      </c>
    </row>
    <row r="133" spans="2:65" s="11" customFormat="1" ht="22.75" customHeight="1">
      <c r="B133" s="114"/>
      <c r="D133" s="115" t="s">
        <v>70</v>
      </c>
      <c r="E133" s="124" t="s">
        <v>241</v>
      </c>
      <c r="F133" s="124" t="s">
        <v>242</v>
      </c>
      <c r="I133" s="117"/>
      <c r="J133" s="125">
        <f>BK133</f>
        <v>0</v>
      </c>
      <c r="L133" s="114"/>
      <c r="M133" s="119"/>
      <c r="P133" s="120">
        <f>SUM(P134:P141)</f>
        <v>0</v>
      </c>
      <c r="R133" s="120">
        <f>SUM(R134:R141)</f>
        <v>0</v>
      </c>
      <c r="T133" s="121">
        <f>SUM(T134:T141)</f>
        <v>14.317264</v>
      </c>
      <c r="AR133" s="115" t="s">
        <v>15</v>
      </c>
      <c r="AT133" s="122" t="s">
        <v>70</v>
      </c>
      <c r="AU133" s="122" t="s">
        <v>15</v>
      </c>
      <c r="AY133" s="115" t="s">
        <v>129</v>
      </c>
      <c r="BK133" s="123">
        <f>SUM(BK134:BK141)</f>
        <v>0</v>
      </c>
    </row>
    <row r="134" spans="2:65" s="1" customFormat="1" ht="16.5" customHeight="1">
      <c r="B134" s="126"/>
      <c r="C134" s="127" t="s">
        <v>192</v>
      </c>
      <c r="D134" s="127" t="s">
        <v>131</v>
      </c>
      <c r="E134" s="128" t="s">
        <v>243</v>
      </c>
      <c r="F134" s="129" t="s">
        <v>244</v>
      </c>
      <c r="G134" s="130" t="s">
        <v>134</v>
      </c>
      <c r="H134" s="131">
        <v>5.274</v>
      </c>
      <c r="I134" s="132"/>
      <c r="J134" s="133">
        <f>ROUND(I134*H134,2)</f>
        <v>0</v>
      </c>
      <c r="K134" s="129" t="s">
        <v>135</v>
      </c>
      <c r="L134" s="31"/>
      <c r="M134" s="134" t="s">
        <v>3</v>
      </c>
      <c r="N134" s="135" t="s">
        <v>42</v>
      </c>
      <c r="P134" s="136">
        <f>O134*H134</f>
        <v>0</v>
      </c>
      <c r="Q134" s="136">
        <v>0</v>
      </c>
      <c r="R134" s="136">
        <f>Q134*H134</f>
        <v>0</v>
      </c>
      <c r="S134" s="136">
        <v>2</v>
      </c>
      <c r="T134" s="137">
        <f>S134*H134</f>
        <v>10.548</v>
      </c>
      <c r="AR134" s="138" t="s">
        <v>85</v>
      </c>
      <c r="AT134" s="138" t="s">
        <v>131</v>
      </c>
      <c r="AU134" s="138" t="s">
        <v>79</v>
      </c>
      <c r="AY134" s="16" t="s">
        <v>129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15</v>
      </c>
      <c r="BK134" s="139">
        <f>ROUND(I134*H134,2)</f>
        <v>0</v>
      </c>
      <c r="BL134" s="16" t="s">
        <v>85</v>
      </c>
      <c r="BM134" s="138" t="s">
        <v>245</v>
      </c>
    </row>
    <row r="135" spans="2:65" s="1" customFormat="1" ht="10">
      <c r="B135" s="31"/>
      <c r="D135" s="140" t="s">
        <v>136</v>
      </c>
      <c r="F135" s="141" t="s">
        <v>246</v>
      </c>
      <c r="I135" s="142"/>
      <c r="L135" s="31"/>
      <c r="M135" s="143"/>
      <c r="T135" s="52"/>
      <c r="AT135" s="16" t="s">
        <v>136</v>
      </c>
      <c r="AU135" s="16" t="s">
        <v>79</v>
      </c>
    </row>
    <row r="136" spans="2:65" s="1" customFormat="1" ht="24.15" customHeight="1">
      <c r="B136" s="126"/>
      <c r="C136" s="127" t="s">
        <v>247</v>
      </c>
      <c r="D136" s="127" t="s">
        <v>131</v>
      </c>
      <c r="E136" s="128" t="s">
        <v>248</v>
      </c>
      <c r="F136" s="129" t="s">
        <v>249</v>
      </c>
      <c r="G136" s="130" t="s">
        <v>134</v>
      </c>
      <c r="H136" s="131">
        <v>1.673</v>
      </c>
      <c r="I136" s="132"/>
      <c r="J136" s="133">
        <f>ROUND(I136*H136,2)</f>
        <v>0</v>
      </c>
      <c r="K136" s="129" t="s">
        <v>135</v>
      </c>
      <c r="L136" s="31"/>
      <c r="M136" s="134" t="s">
        <v>3</v>
      </c>
      <c r="N136" s="135" t="s">
        <v>42</v>
      </c>
      <c r="P136" s="136">
        <f>O136*H136</f>
        <v>0</v>
      </c>
      <c r="Q136" s="136">
        <v>0</v>
      </c>
      <c r="R136" s="136">
        <f>Q136*H136</f>
        <v>0</v>
      </c>
      <c r="S136" s="136">
        <v>2.2000000000000002</v>
      </c>
      <c r="T136" s="137">
        <f>S136*H136</f>
        <v>3.6806000000000005</v>
      </c>
      <c r="AR136" s="138" t="s">
        <v>85</v>
      </c>
      <c r="AT136" s="138" t="s">
        <v>131</v>
      </c>
      <c r="AU136" s="138" t="s">
        <v>79</v>
      </c>
      <c r="AY136" s="16" t="s">
        <v>129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15</v>
      </c>
      <c r="BK136" s="139">
        <f>ROUND(I136*H136,2)</f>
        <v>0</v>
      </c>
      <c r="BL136" s="16" t="s">
        <v>85</v>
      </c>
      <c r="BM136" s="138" t="s">
        <v>250</v>
      </c>
    </row>
    <row r="137" spans="2:65" s="1" customFormat="1" ht="10">
      <c r="B137" s="31"/>
      <c r="D137" s="140" t="s">
        <v>136</v>
      </c>
      <c r="F137" s="141" t="s">
        <v>251</v>
      </c>
      <c r="I137" s="142"/>
      <c r="L137" s="31"/>
      <c r="M137" s="143"/>
      <c r="T137" s="52"/>
      <c r="AT137" s="16" t="s">
        <v>136</v>
      </c>
      <c r="AU137" s="16" t="s">
        <v>79</v>
      </c>
    </row>
    <row r="138" spans="2:65" s="1" customFormat="1" ht="44.25" customHeight="1">
      <c r="B138" s="126"/>
      <c r="C138" s="127" t="s">
        <v>252</v>
      </c>
      <c r="D138" s="127" t="s">
        <v>131</v>
      </c>
      <c r="E138" s="128" t="s">
        <v>253</v>
      </c>
      <c r="F138" s="129" t="s">
        <v>254</v>
      </c>
      <c r="G138" s="130" t="s">
        <v>191</v>
      </c>
      <c r="H138" s="131">
        <v>16</v>
      </c>
      <c r="I138" s="132"/>
      <c r="J138" s="133">
        <f>ROUND(I138*H138,2)</f>
        <v>0</v>
      </c>
      <c r="K138" s="129" t="s">
        <v>135</v>
      </c>
      <c r="L138" s="31"/>
      <c r="M138" s="134" t="s">
        <v>3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1E-3</v>
      </c>
      <c r="T138" s="137">
        <f>S138*H138</f>
        <v>1.6E-2</v>
      </c>
      <c r="AR138" s="138" t="s">
        <v>85</v>
      </c>
      <c r="AT138" s="138" t="s">
        <v>131</v>
      </c>
      <c r="AU138" s="138" t="s">
        <v>79</v>
      </c>
      <c r="AY138" s="16" t="s">
        <v>129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15</v>
      </c>
      <c r="BK138" s="139">
        <f>ROUND(I138*H138,2)</f>
        <v>0</v>
      </c>
      <c r="BL138" s="16" t="s">
        <v>85</v>
      </c>
      <c r="BM138" s="138" t="s">
        <v>255</v>
      </c>
    </row>
    <row r="139" spans="2:65" s="1" customFormat="1" ht="10">
      <c r="B139" s="31"/>
      <c r="D139" s="140" t="s">
        <v>136</v>
      </c>
      <c r="F139" s="141" t="s">
        <v>256</v>
      </c>
      <c r="I139" s="142"/>
      <c r="L139" s="31"/>
      <c r="M139" s="143"/>
      <c r="T139" s="52"/>
      <c r="AT139" s="16" t="s">
        <v>136</v>
      </c>
      <c r="AU139" s="16" t="s">
        <v>79</v>
      </c>
    </row>
    <row r="140" spans="2:65" s="1" customFormat="1" ht="24.15" customHeight="1">
      <c r="B140" s="126"/>
      <c r="C140" s="127" t="s">
        <v>257</v>
      </c>
      <c r="D140" s="127" t="s">
        <v>131</v>
      </c>
      <c r="E140" s="128" t="s">
        <v>258</v>
      </c>
      <c r="F140" s="129" t="s">
        <v>259</v>
      </c>
      <c r="G140" s="130" t="s">
        <v>212</v>
      </c>
      <c r="H140" s="131">
        <v>29.3</v>
      </c>
      <c r="I140" s="132"/>
      <c r="J140" s="133">
        <f>ROUND(I140*H140,2)</f>
        <v>0</v>
      </c>
      <c r="K140" s="129" t="s">
        <v>135</v>
      </c>
      <c r="L140" s="31"/>
      <c r="M140" s="134" t="s">
        <v>3</v>
      </c>
      <c r="N140" s="135" t="s">
        <v>42</v>
      </c>
      <c r="P140" s="136">
        <f>O140*H140</f>
        <v>0</v>
      </c>
      <c r="Q140" s="136">
        <v>0</v>
      </c>
      <c r="R140" s="136">
        <f>Q140*H140</f>
        <v>0</v>
      </c>
      <c r="S140" s="136">
        <v>2.48E-3</v>
      </c>
      <c r="T140" s="137">
        <f>S140*H140</f>
        <v>7.2664000000000006E-2</v>
      </c>
      <c r="AR140" s="138" t="s">
        <v>85</v>
      </c>
      <c r="AT140" s="138" t="s">
        <v>131</v>
      </c>
      <c r="AU140" s="138" t="s">
        <v>79</v>
      </c>
      <c r="AY140" s="16" t="s">
        <v>129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15</v>
      </c>
      <c r="BK140" s="139">
        <f>ROUND(I140*H140,2)</f>
        <v>0</v>
      </c>
      <c r="BL140" s="16" t="s">
        <v>85</v>
      </c>
      <c r="BM140" s="138" t="s">
        <v>260</v>
      </c>
    </row>
    <row r="141" spans="2:65" s="1" customFormat="1" ht="10">
      <c r="B141" s="31"/>
      <c r="D141" s="140" t="s">
        <v>136</v>
      </c>
      <c r="F141" s="141" t="s">
        <v>261</v>
      </c>
      <c r="I141" s="142"/>
      <c r="L141" s="31"/>
      <c r="M141" s="143"/>
      <c r="T141" s="52"/>
      <c r="AT141" s="16" t="s">
        <v>136</v>
      </c>
      <c r="AU141" s="16" t="s">
        <v>79</v>
      </c>
    </row>
    <row r="142" spans="2:65" s="11" customFormat="1" ht="22.75" customHeight="1">
      <c r="B142" s="114"/>
      <c r="D142" s="115" t="s">
        <v>70</v>
      </c>
      <c r="E142" s="124" t="s">
        <v>262</v>
      </c>
      <c r="F142" s="124" t="s">
        <v>263</v>
      </c>
      <c r="I142" s="117"/>
      <c r="J142" s="125">
        <f>BK142</f>
        <v>0</v>
      </c>
      <c r="L142" s="114"/>
      <c r="M142" s="119"/>
      <c r="P142" s="120">
        <f>SUM(P143:P151)</f>
        <v>0</v>
      </c>
      <c r="R142" s="120">
        <f>SUM(R143:R151)</f>
        <v>0</v>
      </c>
      <c r="T142" s="121">
        <f>SUM(T143:T151)</f>
        <v>0</v>
      </c>
      <c r="AR142" s="115" t="s">
        <v>15</v>
      </c>
      <c r="AT142" s="122" t="s">
        <v>70</v>
      </c>
      <c r="AU142" s="122" t="s">
        <v>15</v>
      </c>
      <c r="AY142" s="115" t="s">
        <v>129</v>
      </c>
      <c r="BK142" s="123">
        <f>SUM(BK143:BK151)</f>
        <v>0</v>
      </c>
    </row>
    <row r="143" spans="2:65" s="1" customFormat="1" ht="37.75" customHeight="1">
      <c r="B143" s="126"/>
      <c r="C143" s="127" t="s">
        <v>264</v>
      </c>
      <c r="D143" s="127" t="s">
        <v>131</v>
      </c>
      <c r="E143" s="128" t="s">
        <v>265</v>
      </c>
      <c r="F143" s="129" t="s">
        <v>266</v>
      </c>
      <c r="G143" s="130" t="s">
        <v>151</v>
      </c>
      <c r="H143" s="131">
        <v>14.318</v>
      </c>
      <c r="I143" s="132"/>
      <c r="J143" s="133">
        <f>ROUND(I143*H143,2)</f>
        <v>0</v>
      </c>
      <c r="K143" s="129" t="s">
        <v>135</v>
      </c>
      <c r="L143" s="31"/>
      <c r="M143" s="134" t="s">
        <v>3</v>
      </c>
      <c r="N143" s="135" t="s">
        <v>42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85</v>
      </c>
      <c r="AT143" s="138" t="s">
        <v>131</v>
      </c>
      <c r="AU143" s="138" t="s">
        <v>79</v>
      </c>
      <c r="AY143" s="16" t="s">
        <v>129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15</v>
      </c>
      <c r="BK143" s="139">
        <f>ROUND(I143*H143,2)</f>
        <v>0</v>
      </c>
      <c r="BL143" s="16" t="s">
        <v>85</v>
      </c>
      <c r="BM143" s="138" t="s">
        <v>267</v>
      </c>
    </row>
    <row r="144" spans="2:65" s="1" customFormat="1" ht="10">
      <c r="B144" s="31"/>
      <c r="D144" s="140" t="s">
        <v>136</v>
      </c>
      <c r="F144" s="141" t="s">
        <v>268</v>
      </c>
      <c r="I144" s="142"/>
      <c r="L144" s="31"/>
      <c r="M144" s="143"/>
      <c r="T144" s="52"/>
      <c r="AT144" s="16" t="s">
        <v>136</v>
      </c>
      <c r="AU144" s="16" t="s">
        <v>79</v>
      </c>
    </row>
    <row r="145" spans="2:65" s="1" customFormat="1" ht="33" customHeight="1">
      <c r="B145" s="126"/>
      <c r="C145" s="127" t="s">
        <v>269</v>
      </c>
      <c r="D145" s="127" t="s">
        <v>131</v>
      </c>
      <c r="E145" s="128" t="s">
        <v>270</v>
      </c>
      <c r="F145" s="129" t="s">
        <v>271</v>
      </c>
      <c r="G145" s="130" t="s">
        <v>151</v>
      </c>
      <c r="H145" s="131">
        <v>14.318</v>
      </c>
      <c r="I145" s="132"/>
      <c r="J145" s="133">
        <f>ROUND(I145*H145,2)</f>
        <v>0</v>
      </c>
      <c r="K145" s="129" t="s">
        <v>135</v>
      </c>
      <c r="L145" s="31"/>
      <c r="M145" s="134" t="s">
        <v>3</v>
      </c>
      <c r="N145" s="135" t="s">
        <v>42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85</v>
      </c>
      <c r="AT145" s="138" t="s">
        <v>131</v>
      </c>
      <c r="AU145" s="138" t="s">
        <v>79</v>
      </c>
      <c r="AY145" s="16" t="s">
        <v>129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15</v>
      </c>
      <c r="BK145" s="139">
        <f>ROUND(I145*H145,2)</f>
        <v>0</v>
      </c>
      <c r="BL145" s="16" t="s">
        <v>85</v>
      </c>
      <c r="BM145" s="138" t="s">
        <v>272</v>
      </c>
    </row>
    <row r="146" spans="2:65" s="1" customFormat="1" ht="10">
      <c r="B146" s="31"/>
      <c r="D146" s="140" t="s">
        <v>136</v>
      </c>
      <c r="F146" s="141" t="s">
        <v>273</v>
      </c>
      <c r="I146" s="142"/>
      <c r="L146" s="31"/>
      <c r="M146" s="143"/>
      <c r="T146" s="52"/>
      <c r="AT146" s="16" t="s">
        <v>136</v>
      </c>
      <c r="AU146" s="16" t="s">
        <v>79</v>
      </c>
    </row>
    <row r="147" spans="2:65" s="1" customFormat="1" ht="44.25" customHeight="1">
      <c r="B147" s="126"/>
      <c r="C147" s="127" t="s">
        <v>274</v>
      </c>
      <c r="D147" s="127" t="s">
        <v>131</v>
      </c>
      <c r="E147" s="128" t="s">
        <v>275</v>
      </c>
      <c r="F147" s="129" t="s">
        <v>276</v>
      </c>
      <c r="G147" s="130" t="s">
        <v>151</v>
      </c>
      <c r="H147" s="131">
        <v>128.86199999999999</v>
      </c>
      <c r="I147" s="132"/>
      <c r="J147" s="133">
        <f>ROUND(I147*H147,2)</f>
        <v>0</v>
      </c>
      <c r="K147" s="129" t="s">
        <v>135</v>
      </c>
      <c r="L147" s="31"/>
      <c r="M147" s="134" t="s">
        <v>3</v>
      </c>
      <c r="N147" s="135" t="s">
        <v>42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85</v>
      </c>
      <c r="AT147" s="138" t="s">
        <v>131</v>
      </c>
      <c r="AU147" s="138" t="s">
        <v>79</v>
      </c>
      <c r="AY147" s="16" t="s">
        <v>129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15</v>
      </c>
      <c r="BK147" s="139">
        <f>ROUND(I147*H147,2)</f>
        <v>0</v>
      </c>
      <c r="BL147" s="16" t="s">
        <v>85</v>
      </c>
      <c r="BM147" s="138" t="s">
        <v>277</v>
      </c>
    </row>
    <row r="148" spans="2:65" s="1" customFormat="1" ht="10">
      <c r="B148" s="31"/>
      <c r="D148" s="140" t="s">
        <v>136</v>
      </c>
      <c r="F148" s="141" t="s">
        <v>278</v>
      </c>
      <c r="I148" s="142"/>
      <c r="L148" s="31"/>
      <c r="M148" s="143"/>
      <c r="T148" s="52"/>
      <c r="AT148" s="16" t="s">
        <v>136</v>
      </c>
      <c r="AU148" s="16" t="s">
        <v>79</v>
      </c>
    </row>
    <row r="149" spans="2:65" s="12" customFormat="1" ht="10">
      <c r="B149" s="144"/>
      <c r="D149" s="145" t="s">
        <v>153</v>
      </c>
      <c r="F149" s="146" t="s">
        <v>279</v>
      </c>
      <c r="H149" s="147">
        <v>128.86199999999999</v>
      </c>
      <c r="I149" s="148"/>
      <c r="L149" s="144"/>
      <c r="M149" s="149"/>
      <c r="T149" s="150"/>
      <c r="AT149" s="151" t="s">
        <v>153</v>
      </c>
      <c r="AU149" s="151" t="s">
        <v>79</v>
      </c>
      <c r="AV149" s="12" t="s">
        <v>79</v>
      </c>
      <c r="AW149" s="12" t="s">
        <v>4</v>
      </c>
      <c r="AX149" s="12" t="s">
        <v>15</v>
      </c>
      <c r="AY149" s="151" t="s">
        <v>129</v>
      </c>
    </row>
    <row r="150" spans="2:65" s="1" customFormat="1" ht="44.25" customHeight="1">
      <c r="B150" s="126"/>
      <c r="C150" s="127" t="s">
        <v>280</v>
      </c>
      <c r="D150" s="127" t="s">
        <v>131</v>
      </c>
      <c r="E150" s="128" t="s">
        <v>281</v>
      </c>
      <c r="F150" s="129" t="s">
        <v>282</v>
      </c>
      <c r="G150" s="130" t="s">
        <v>151</v>
      </c>
      <c r="H150" s="131">
        <v>14.318</v>
      </c>
      <c r="I150" s="132"/>
      <c r="J150" s="133">
        <f>ROUND(I150*H150,2)</f>
        <v>0</v>
      </c>
      <c r="K150" s="129" t="s">
        <v>135</v>
      </c>
      <c r="L150" s="31"/>
      <c r="M150" s="134" t="s">
        <v>3</v>
      </c>
      <c r="N150" s="135" t="s">
        <v>42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85</v>
      </c>
      <c r="AT150" s="138" t="s">
        <v>131</v>
      </c>
      <c r="AU150" s="138" t="s">
        <v>79</v>
      </c>
      <c r="AY150" s="16" t="s">
        <v>129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15</v>
      </c>
      <c r="BK150" s="139">
        <f>ROUND(I150*H150,2)</f>
        <v>0</v>
      </c>
      <c r="BL150" s="16" t="s">
        <v>85</v>
      </c>
      <c r="BM150" s="138" t="s">
        <v>283</v>
      </c>
    </row>
    <row r="151" spans="2:65" s="1" customFormat="1" ht="10">
      <c r="B151" s="31"/>
      <c r="D151" s="140" t="s">
        <v>136</v>
      </c>
      <c r="F151" s="141" t="s">
        <v>284</v>
      </c>
      <c r="I151" s="142"/>
      <c r="L151" s="31"/>
      <c r="M151" s="143"/>
      <c r="T151" s="52"/>
      <c r="AT151" s="16" t="s">
        <v>136</v>
      </c>
      <c r="AU151" s="16" t="s">
        <v>79</v>
      </c>
    </row>
    <row r="152" spans="2:65" s="11" customFormat="1" ht="22.75" customHeight="1">
      <c r="B152" s="114"/>
      <c r="D152" s="115" t="s">
        <v>70</v>
      </c>
      <c r="E152" s="124" t="s">
        <v>285</v>
      </c>
      <c r="F152" s="124" t="s">
        <v>286</v>
      </c>
      <c r="I152" s="117"/>
      <c r="J152" s="125">
        <f>BK152</f>
        <v>0</v>
      </c>
      <c r="L152" s="114"/>
      <c r="M152" s="119"/>
      <c r="P152" s="120">
        <f>SUM(P153:P154)</f>
        <v>0</v>
      </c>
      <c r="R152" s="120">
        <f>SUM(R153:R154)</f>
        <v>0</v>
      </c>
      <c r="T152" s="121">
        <f>SUM(T153:T154)</f>
        <v>0</v>
      </c>
      <c r="AR152" s="115" t="s">
        <v>15</v>
      </c>
      <c r="AT152" s="122" t="s">
        <v>70</v>
      </c>
      <c r="AU152" s="122" t="s">
        <v>15</v>
      </c>
      <c r="AY152" s="115" t="s">
        <v>129</v>
      </c>
      <c r="BK152" s="123">
        <f>SUM(BK153:BK154)</f>
        <v>0</v>
      </c>
    </row>
    <row r="153" spans="2:65" s="1" customFormat="1" ht="55.5" customHeight="1">
      <c r="B153" s="126"/>
      <c r="C153" s="127" t="s">
        <v>287</v>
      </c>
      <c r="D153" s="127" t="s">
        <v>131</v>
      </c>
      <c r="E153" s="128" t="s">
        <v>288</v>
      </c>
      <c r="F153" s="129" t="s">
        <v>289</v>
      </c>
      <c r="G153" s="130" t="s">
        <v>151</v>
      </c>
      <c r="H153" s="131">
        <v>26.096</v>
      </c>
      <c r="I153" s="132"/>
      <c r="J153" s="133">
        <f>ROUND(I153*H153,2)</f>
        <v>0</v>
      </c>
      <c r="K153" s="129" t="s">
        <v>135</v>
      </c>
      <c r="L153" s="31"/>
      <c r="M153" s="134" t="s">
        <v>3</v>
      </c>
      <c r="N153" s="135" t="s">
        <v>42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85</v>
      </c>
      <c r="AT153" s="138" t="s">
        <v>131</v>
      </c>
      <c r="AU153" s="138" t="s">
        <v>79</v>
      </c>
      <c r="AY153" s="16" t="s">
        <v>129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15</v>
      </c>
      <c r="BK153" s="139">
        <f>ROUND(I153*H153,2)</f>
        <v>0</v>
      </c>
      <c r="BL153" s="16" t="s">
        <v>85</v>
      </c>
      <c r="BM153" s="138" t="s">
        <v>290</v>
      </c>
    </row>
    <row r="154" spans="2:65" s="1" customFormat="1" ht="10">
      <c r="B154" s="31"/>
      <c r="D154" s="140" t="s">
        <v>136</v>
      </c>
      <c r="F154" s="141" t="s">
        <v>291</v>
      </c>
      <c r="I154" s="142"/>
      <c r="L154" s="31"/>
      <c r="M154" s="162"/>
      <c r="N154" s="163"/>
      <c r="O154" s="163"/>
      <c r="P154" s="163"/>
      <c r="Q154" s="163"/>
      <c r="R154" s="163"/>
      <c r="S154" s="163"/>
      <c r="T154" s="164"/>
      <c r="AT154" s="16" t="s">
        <v>136</v>
      </c>
      <c r="AU154" s="16" t="s">
        <v>79</v>
      </c>
    </row>
    <row r="155" spans="2:65" s="1" customFormat="1" ht="7" customHeight="1"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31"/>
    </row>
  </sheetData>
  <autoFilter ref="C85:K154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2" r:id="rId2" xr:uid="{00000000-0004-0000-0100-000001000000}"/>
    <hyperlink ref="F94" r:id="rId3" xr:uid="{00000000-0004-0000-0100-000002000000}"/>
    <hyperlink ref="F96" r:id="rId4" xr:uid="{00000000-0004-0000-0100-000003000000}"/>
    <hyperlink ref="F98" r:id="rId5" xr:uid="{00000000-0004-0000-0100-000004000000}"/>
    <hyperlink ref="F102" r:id="rId6" xr:uid="{00000000-0004-0000-0100-000005000000}"/>
    <hyperlink ref="F104" r:id="rId7" xr:uid="{00000000-0004-0000-0100-000006000000}"/>
    <hyperlink ref="F107" r:id="rId8" xr:uid="{00000000-0004-0000-0100-000007000000}"/>
    <hyperlink ref="F109" r:id="rId9" xr:uid="{00000000-0004-0000-0100-000008000000}"/>
    <hyperlink ref="F111" r:id="rId10" xr:uid="{00000000-0004-0000-0100-000009000000}"/>
    <hyperlink ref="F113" r:id="rId11" xr:uid="{00000000-0004-0000-0100-00000A000000}"/>
    <hyperlink ref="F115" r:id="rId12" xr:uid="{00000000-0004-0000-0100-00000B000000}"/>
    <hyperlink ref="F117" r:id="rId13" xr:uid="{00000000-0004-0000-0100-00000C000000}"/>
    <hyperlink ref="F123" r:id="rId14" xr:uid="{00000000-0004-0000-0100-00000D000000}"/>
    <hyperlink ref="F128" r:id="rId15" xr:uid="{00000000-0004-0000-0100-00000E000000}"/>
    <hyperlink ref="F131" r:id="rId16" xr:uid="{00000000-0004-0000-0100-00000F000000}"/>
    <hyperlink ref="F135" r:id="rId17" xr:uid="{00000000-0004-0000-0100-000010000000}"/>
    <hyperlink ref="F137" r:id="rId18" xr:uid="{00000000-0004-0000-0100-000011000000}"/>
    <hyperlink ref="F139" r:id="rId19" xr:uid="{00000000-0004-0000-0100-000012000000}"/>
    <hyperlink ref="F141" r:id="rId20" xr:uid="{00000000-0004-0000-0100-000013000000}"/>
    <hyperlink ref="F144" r:id="rId21" xr:uid="{00000000-0004-0000-0100-000014000000}"/>
    <hyperlink ref="F146" r:id="rId22" xr:uid="{00000000-0004-0000-0100-000015000000}"/>
    <hyperlink ref="F148" r:id="rId23" xr:uid="{00000000-0004-0000-0100-000016000000}"/>
    <hyperlink ref="F151" r:id="rId24" xr:uid="{00000000-0004-0000-0100-000017000000}"/>
    <hyperlink ref="F154" r:id="rId25" xr:uid="{00000000-0004-0000-0100-00001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0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81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292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ROUND(J84,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ROUND((SUM(BE84:BE109)),  2)</f>
        <v>0</v>
      </c>
      <c r="I33" s="88">
        <v>0.21</v>
      </c>
      <c r="J33" s="87">
        <f>ROUND(((SUM(BE84:BE109))*I33),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ROUND((SUM(BF84:BF109)),  2)</f>
        <v>0</v>
      </c>
      <c r="I34" s="88">
        <v>0.12</v>
      </c>
      <c r="J34" s="87">
        <f>ROUND(((SUM(BF84:BF109))*I34),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ROUND((SUM(BG84:BG109)),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ROUND((SUM(BH84:BH109)),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ROUND((SUM(BI84:BI109)),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2 - Mobiliář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J84</f>
        <v>0</v>
      </c>
      <c r="L59" s="31"/>
      <c r="AU59" s="16" t="s">
        <v>106</v>
      </c>
    </row>
    <row r="60" spans="2:47" s="8" customFormat="1" ht="25" customHeight="1">
      <c r="B60" s="98"/>
      <c r="D60" s="99" t="s">
        <v>107</v>
      </c>
      <c r="E60" s="100"/>
      <c r="F60" s="100"/>
      <c r="G60" s="100"/>
      <c r="H60" s="100"/>
      <c r="I60" s="100"/>
      <c r="J60" s="101">
        <f>J85</f>
        <v>0</v>
      </c>
      <c r="L60" s="98"/>
    </row>
    <row r="61" spans="2:47" s="9" customFormat="1" ht="19.899999999999999" customHeight="1">
      <c r="B61" s="102"/>
      <c r="D61" s="103" t="s">
        <v>108</v>
      </c>
      <c r="E61" s="104"/>
      <c r="F61" s="104"/>
      <c r="G61" s="104"/>
      <c r="H61" s="104"/>
      <c r="I61" s="104"/>
      <c r="J61" s="105">
        <f>J86</f>
        <v>0</v>
      </c>
      <c r="L61" s="102"/>
    </row>
    <row r="62" spans="2:47" s="9" customFormat="1" ht="19.899999999999999" customHeight="1">
      <c r="B62" s="102"/>
      <c r="D62" s="103" t="s">
        <v>109</v>
      </c>
      <c r="E62" s="104"/>
      <c r="F62" s="104"/>
      <c r="G62" s="104"/>
      <c r="H62" s="104"/>
      <c r="I62" s="104"/>
      <c r="J62" s="105">
        <f>J100</f>
        <v>0</v>
      </c>
      <c r="L62" s="102"/>
    </row>
    <row r="63" spans="2:47" s="9" customFormat="1" ht="19.899999999999999" customHeight="1">
      <c r="B63" s="102"/>
      <c r="D63" s="103" t="s">
        <v>293</v>
      </c>
      <c r="E63" s="104"/>
      <c r="F63" s="104"/>
      <c r="G63" s="104"/>
      <c r="H63" s="104"/>
      <c r="I63" s="104"/>
      <c r="J63" s="105">
        <f>J103</f>
        <v>0</v>
      </c>
      <c r="L63" s="102"/>
    </row>
    <row r="64" spans="2:47" s="8" customFormat="1" ht="25" customHeight="1">
      <c r="B64" s="98"/>
      <c r="D64" s="99" t="s">
        <v>294</v>
      </c>
      <c r="E64" s="100"/>
      <c r="F64" s="100"/>
      <c r="G64" s="100"/>
      <c r="H64" s="100"/>
      <c r="I64" s="100"/>
      <c r="J64" s="101">
        <f>J106</f>
        <v>0</v>
      </c>
      <c r="L64" s="98"/>
    </row>
    <row r="65" spans="2:12" s="1" customFormat="1" ht="21.75" customHeight="1">
      <c r="B65" s="31"/>
      <c r="L65" s="31"/>
    </row>
    <row r="66" spans="2:12" s="1" customFormat="1" ht="7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7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5" customHeight="1">
      <c r="B71" s="31"/>
      <c r="C71" s="20" t="s">
        <v>114</v>
      </c>
      <c r="L71" s="31"/>
    </row>
    <row r="72" spans="2:12" s="1" customFormat="1" ht="7" customHeight="1">
      <c r="B72" s="31"/>
      <c r="L72" s="31"/>
    </row>
    <row r="73" spans="2:12" s="1" customFormat="1" ht="12" customHeight="1">
      <c r="B73" s="31"/>
      <c r="C73" s="26" t="s">
        <v>17</v>
      </c>
      <c r="L73" s="31"/>
    </row>
    <row r="74" spans="2:12" s="1" customFormat="1" ht="26.25" customHeight="1">
      <c r="B74" s="31"/>
      <c r="E74" s="299" t="str">
        <f>E7</f>
        <v>Stavební úpravy parteru ULICE GEN. FANTY ETAPA II - REDUKOVANÁ</v>
      </c>
      <c r="F74" s="300"/>
      <c r="G74" s="300"/>
      <c r="H74" s="300"/>
      <c r="L74" s="31"/>
    </row>
    <row r="75" spans="2:12" s="1" customFormat="1" ht="12" customHeight="1">
      <c r="B75" s="31"/>
      <c r="C75" s="26" t="s">
        <v>101</v>
      </c>
      <c r="L75" s="31"/>
    </row>
    <row r="76" spans="2:12" s="1" customFormat="1" ht="16.5" customHeight="1">
      <c r="B76" s="31"/>
      <c r="E76" s="261" t="str">
        <f>E9</f>
        <v>2 - Mobiliář</v>
      </c>
      <c r="F76" s="301"/>
      <c r="G76" s="301"/>
      <c r="H76" s="301"/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 xml:space="preserve"> </v>
      </c>
      <c r="I78" s="26" t="s">
        <v>23</v>
      </c>
      <c r="J78" s="48" t="str">
        <f>IF(J12="","",J12)</f>
        <v>30. 1. 2024</v>
      </c>
      <c r="L78" s="31"/>
    </row>
    <row r="79" spans="2:12" s="1" customFormat="1" ht="7" customHeight="1">
      <c r="B79" s="31"/>
      <c r="L79" s="31"/>
    </row>
    <row r="80" spans="2:12" s="1" customFormat="1" ht="15.15" customHeight="1">
      <c r="B80" s="31"/>
      <c r="C80" s="26" t="s">
        <v>25</v>
      </c>
      <c r="F80" s="24" t="str">
        <f>E15</f>
        <v>Město Kaplice</v>
      </c>
      <c r="I80" s="26" t="s">
        <v>31</v>
      </c>
      <c r="J80" s="29" t="str">
        <f>E21</f>
        <v>ARD architects s.r.o.</v>
      </c>
      <c r="L80" s="31"/>
    </row>
    <row r="81" spans="2:65" s="1" customFormat="1" ht="15.15" customHeight="1">
      <c r="B81" s="31"/>
      <c r="C81" s="26" t="s">
        <v>29</v>
      </c>
      <c r="F81" s="24" t="str">
        <f>IF(E18="","",E18)</f>
        <v>Vyplň údaj</v>
      </c>
      <c r="I81" s="26" t="s">
        <v>34</v>
      </c>
      <c r="J81" s="29" t="str">
        <f>E24</f>
        <v xml:space="preserve"> </v>
      </c>
      <c r="L81" s="31"/>
    </row>
    <row r="82" spans="2:65" s="1" customFormat="1" ht="10.25" customHeight="1">
      <c r="B82" s="31"/>
      <c r="L82" s="31"/>
    </row>
    <row r="83" spans="2:65" s="10" customFormat="1" ht="29.25" customHeight="1">
      <c r="B83" s="106"/>
      <c r="C83" s="107" t="s">
        <v>115</v>
      </c>
      <c r="D83" s="108" t="s">
        <v>56</v>
      </c>
      <c r="E83" s="108" t="s">
        <v>52</v>
      </c>
      <c r="F83" s="108" t="s">
        <v>53</v>
      </c>
      <c r="G83" s="108" t="s">
        <v>116</v>
      </c>
      <c r="H83" s="108" t="s">
        <v>117</v>
      </c>
      <c r="I83" s="108" t="s">
        <v>118</v>
      </c>
      <c r="J83" s="108" t="s">
        <v>105</v>
      </c>
      <c r="K83" s="109" t="s">
        <v>119</v>
      </c>
      <c r="L83" s="106"/>
      <c r="M83" s="55" t="s">
        <v>3</v>
      </c>
      <c r="N83" s="56" t="s">
        <v>41</v>
      </c>
      <c r="O83" s="56" t="s">
        <v>120</v>
      </c>
      <c r="P83" s="56" t="s">
        <v>121</v>
      </c>
      <c r="Q83" s="56" t="s">
        <v>122</v>
      </c>
      <c r="R83" s="56" t="s">
        <v>123</v>
      </c>
      <c r="S83" s="56" t="s">
        <v>124</v>
      </c>
      <c r="T83" s="57" t="s">
        <v>125</v>
      </c>
    </row>
    <row r="84" spans="2:65" s="1" customFormat="1" ht="22.75" customHeight="1">
      <c r="B84" s="31"/>
      <c r="C84" s="60" t="s">
        <v>126</v>
      </c>
      <c r="J84" s="110">
        <f>BK84</f>
        <v>0</v>
      </c>
      <c r="L84" s="31"/>
      <c r="M84" s="58"/>
      <c r="N84" s="49"/>
      <c r="O84" s="49"/>
      <c r="P84" s="111">
        <f>P85+P106</f>
        <v>0</v>
      </c>
      <c r="Q84" s="49"/>
      <c r="R84" s="111">
        <f>R85+R106</f>
        <v>3.6026927999999998</v>
      </c>
      <c r="S84" s="49"/>
      <c r="T84" s="112">
        <f>T85+T106</f>
        <v>0</v>
      </c>
      <c r="AT84" s="16" t="s">
        <v>70</v>
      </c>
      <c r="AU84" s="16" t="s">
        <v>106</v>
      </c>
      <c r="BK84" s="113">
        <f>BK85+BK106</f>
        <v>0</v>
      </c>
    </row>
    <row r="85" spans="2:65" s="11" customFormat="1" ht="25.9" customHeight="1">
      <c r="B85" s="114"/>
      <c r="D85" s="115" t="s">
        <v>70</v>
      </c>
      <c r="E85" s="116" t="s">
        <v>127</v>
      </c>
      <c r="F85" s="116" t="s">
        <v>128</v>
      </c>
      <c r="I85" s="117"/>
      <c r="J85" s="118">
        <f>BK85</f>
        <v>0</v>
      </c>
      <c r="L85" s="114"/>
      <c r="M85" s="119"/>
      <c r="P85" s="120">
        <f>P86+P100+P103</f>
        <v>0</v>
      </c>
      <c r="R85" s="120">
        <f>R86+R100+R103</f>
        <v>3.6026927999999998</v>
      </c>
      <c r="T85" s="121">
        <f>T86+T100+T103</f>
        <v>0</v>
      </c>
      <c r="AR85" s="115" t="s">
        <v>15</v>
      </c>
      <c r="AT85" s="122" t="s">
        <v>70</v>
      </c>
      <c r="AU85" s="122" t="s">
        <v>71</v>
      </c>
      <c r="AY85" s="115" t="s">
        <v>129</v>
      </c>
      <c r="BK85" s="123">
        <f>BK86+BK100+BK103</f>
        <v>0</v>
      </c>
    </row>
    <row r="86" spans="2:65" s="11" customFormat="1" ht="22.75" customHeight="1">
      <c r="B86" s="114"/>
      <c r="D86" s="115" t="s">
        <v>70</v>
      </c>
      <c r="E86" s="124" t="s">
        <v>15</v>
      </c>
      <c r="F86" s="124" t="s">
        <v>130</v>
      </c>
      <c r="I86" s="117"/>
      <c r="J86" s="125">
        <f>BK86</f>
        <v>0</v>
      </c>
      <c r="L86" s="114"/>
      <c r="M86" s="119"/>
      <c r="P86" s="120">
        <f>SUM(P87:P99)</f>
        <v>0</v>
      </c>
      <c r="R86" s="120">
        <f>SUM(R87:R99)</f>
        <v>0</v>
      </c>
      <c r="T86" s="121">
        <f>SUM(T87:T99)</f>
        <v>0</v>
      </c>
      <c r="AR86" s="115" t="s">
        <v>15</v>
      </c>
      <c r="AT86" s="122" t="s">
        <v>70</v>
      </c>
      <c r="AU86" s="122" t="s">
        <v>15</v>
      </c>
      <c r="AY86" s="115" t="s">
        <v>129</v>
      </c>
      <c r="BK86" s="123">
        <f>SUM(BK87:BK99)</f>
        <v>0</v>
      </c>
    </row>
    <row r="87" spans="2:65" s="1" customFormat="1" ht="37.75" customHeight="1">
      <c r="B87" s="126"/>
      <c r="C87" s="127" t="s">
        <v>15</v>
      </c>
      <c r="D87" s="127" t="s">
        <v>131</v>
      </c>
      <c r="E87" s="128" t="s">
        <v>295</v>
      </c>
      <c r="F87" s="129" t="s">
        <v>296</v>
      </c>
      <c r="G87" s="130" t="s">
        <v>134</v>
      </c>
      <c r="H87" s="131">
        <v>1.44</v>
      </c>
      <c r="I87" s="132"/>
      <c r="J87" s="133">
        <f>ROUND(I87*H87,2)</f>
        <v>0</v>
      </c>
      <c r="K87" s="129" t="s">
        <v>135</v>
      </c>
      <c r="L87" s="31"/>
      <c r="M87" s="134" t="s">
        <v>3</v>
      </c>
      <c r="N87" s="135" t="s">
        <v>42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85</v>
      </c>
      <c r="AT87" s="138" t="s">
        <v>131</v>
      </c>
      <c r="AU87" s="138" t="s">
        <v>79</v>
      </c>
      <c r="AY87" s="16" t="s">
        <v>129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6" t="s">
        <v>15</v>
      </c>
      <c r="BK87" s="139">
        <f>ROUND(I87*H87,2)</f>
        <v>0</v>
      </c>
      <c r="BL87" s="16" t="s">
        <v>85</v>
      </c>
      <c r="BM87" s="138" t="s">
        <v>79</v>
      </c>
    </row>
    <row r="88" spans="2:65" s="1" customFormat="1" ht="10">
      <c r="B88" s="31"/>
      <c r="D88" s="140" t="s">
        <v>136</v>
      </c>
      <c r="F88" s="141" t="s">
        <v>297</v>
      </c>
      <c r="I88" s="142"/>
      <c r="L88" s="31"/>
      <c r="M88" s="143"/>
      <c r="T88" s="52"/>
      <c r="AT88" s="16" t="s">
        <v>136</v>
      </c>
      <c r="AU88" s="16" t="s">
        <v>79</v>
      </c>
    </row>
    <row r="89" spans="2:65" s="1" customFormat="1" ht="55.5" customHeight="1">
      <c r="B89" s="126"/>
      <c r="C89" s="127" t="s">
        <v>79</v>
      </c>
      <c r="D89" s="127" t="s">
        <v>131</v>
      </c>
      <c r="E89" s="128" t="s">
        <v>298</v>
      </c>
      <c r="F89" s="129" t="s">
        <v>299</v>
      </c>
      <c r="G89" s="130" t="s">
        <v>134</v>
      </c>
      <c r="H89" s="131">
        <v>1.44</v>
      </c>
      <c r="I89" s="132"/>
      <c r="J89" s="133">
        <f>ROUND(I89*H89,2)</f>
        <v>0</v>
      </c>
      <c r="K89" s="129" t="s">
        <v>135</v>
      </c>
      <c r="L89" s="31"/>
      <c r="M89" s="134" t="s">
        <v>3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85</v>
      </c>
      <c r="AT89" s="138" t="s">
        <v>131</v>
      </c>
      <c r="AU89" s="138" t="s">
        <v>79</v>
      </c>
      <c r="AY89" s="16" t="s">
        <v>129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6" t="s">
        <v>15</v>
      </c>
      <c r="BK89" s="139">
        <f>ROUND(I89*H89,2)</f>
        <v>0</v>
      </c>
      <c r="BL89" s="16" t="s">
        <v>85</v>
      </c>
      <c r="BM89" s="138" t="s">
        <v>85</v>
      </c>
    </row>
    <row r="90" spans="2:65" s="1" customFormat="1" ht="10">
      <c r="B90" s="31"/>
      <c r="D90" s="140" t="s">
        <v>136</v>
      </c>
      <c r="F90" s="141" t="s">
        <v>300</v>
      </c>
      <c r="I90" s="142"/>
      <c r="L90" s="31"/>
      <c r="M90" s="143"/>
      <c r="T90" s="52"/>
      <c r="AT90" s="16" t="s">
        <v>136</v>
      </c>
      <c r="AU90" s="16" t="s">
        <v>79</v>
      </c>
    </row>
    <row r="91" spans="2:65" s="1" customFormat="1" ht="62.75" customHeight="1">
      <c r="B91" s="126"/>
      <c r="C91" s="127" t="s">
        <v>82</v>
      </c>
      <c r="D91" s="127" t="s">
        <v>131</v>
      </c>
      <c r="E91" s="128" t="s">
        <v>138</v>
      </c>
      <c r="F91" s="129" t="s">
        <v>139</v>
      </c>
      <c r="G91" s="130" t="s">
        <v>134</v>
      </c>
      <c r="H91" s="131">
        <v>1.44</v>
      </c>
      <c r="I91" s="132"/>
      <c r="J91" s="133">
        <f>ROUND(I91*H91,2)</f>
        <v>0</v>
      </c>
      <c r="K91" s="129" t="s">
        <v>135</v>
      </c>
      <c r="L91" s="31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85</v>
      </c>
      <c r="AT91" s="138" t="s">
        <v>131</v>
      </c>
      <c r="AU91" s="138" t="s">
        <v>79</v>
      </c>
      <c r="AY91" s="16" t="s">
        <v>129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6" t="s">
        <v>15</v>
      </c>
      <c r="BK91" s="139">
        <f>ROUND(I91*H91,2)</f>
        <v>0</v>
      </c>
      <c r="BL91" s="16" t="s">
        <v>85</v>
      </c>
      <c r="BM91" s="138" t="s">
        <v>91</v>
      </c>
    </row>
    <row r="92" spans="2:65" s="1" customFormat="1" ht="10">
      <c r="B92" s="31"/>
      <c r="D92" s="140" t="s">
        <v>136</v>
      </c>
      <c r="F92" s="141" t="s">
        <v>140</v>
      </c>
      <c r="I92" s="142"/>
      <c r="L92" s="31"/>
      <c r="M92" s="143"/>
      <c r="T92" s="52"/>
      <c r="AT92" s="16" t="s">
        <v>136</v>
      </c>
      <c r="AU92" s="16" t="s">
        <v>79</v>
      </c>
    </row>
    <row r="93" spans="2:65" s="1" customFormat="1" ht="66.75" customHeight="1">
      <c r="B93" s="126"/>
      <c r="C93" s="127" t="s">
        <v>85</v>
      </c>
      <c r="D93" s="127" t="s">
        <v>131</v>
      </c>
      <c r="E93" s="128" t="s">
        <v>141</v>
      </c>
      <c r="F93" s="129" t="s">
        <v>142</v>
      </c>
      <c r="G93" s="130" t="s">
        <v>134</v>
      </c>
      <c r="H93" s="131">
        <v>7.2</v>
      </c>
      <c r="I93" s="132"/>
      <c r="J93" s="133">
        <f>ROUND(I93*H93,2)</f>
        <v>0</v>
      </c>
      <c r="K93" s="129" t="s">
        <v>135</v>
      </c>
      <c r="L93" s="31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85</v>
      </c>
      <c r="AT93" s="138" t="s">
        <v>131</v>
      </c>
      <c r="AU93" s="138" t="s">
        <v>79</v>
      </c>
      <c r="AY93" s="16" t="s">
        <v>129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15</v>
      </c>
      <c r="BK93" s="139">
        <f>ROUND(I93*H93,2)</f>
        <v>0</v>
      </c>
      <c r="BL93" s="16" t="s">
        <v>85</v>
      </c>
      <c r="BM93" s="138" t="s">
        <v>143</v>
      </c>
    </row>
    <row r="94" spans="2:65" s="1" customFormat="1" ht="10">
      <c r="B94" s="31"/>
      <c r="D94" s="140" t="s">
        <v>136</v>
      </c>
      <c r="F94" s="141" t="s">
        <v>144</v>
      </c>
      <c r="I94" s="142"/>
      <c r="L94" s="31"/>
      <c r="M94" s="143"/>
      <c r="T94" s="52"/>
      <c r="AT94" s="16" t="s">
        <v>136</v>
      </c>
      <c r="AU94" s="16" t="s">
        <v>79</v>
      </c>
    </row>
    <row r="95" spans="2:65" s="1" customFormat="1" ht="37.75" customHeight="1">
      <c r="B95" s="126"/>
      <c r="C95" s="127" t="s">
        <v>88</v>
      </c>
      <c r="D95" s="127" t="s">
        <v>131</v>
      </c>
      <c r="E95" s="128" t="s">
        <v>145</v>
      </c>
      <c r="F95" s="129" t="s">
        <v>146</v>
      </c>
      <c r="G95" s="130" t="s">
        <v>134</v>
      </c>
      <c r="H95" s="131">
        <v>1.44</v>
      </c>
      <c r="I95" s="132"/>
      <c r="J95" s="133">
        <f>ROUND(I95*H95,2)</f>
        <v>0</v>
      </c>
      <c r="K95" s="129" t="s">
        <v>135</v>
      </c>
      <c r="L95" s="31"/>
      <c r="M95" s="134" t="s">
        <v>3</v>
      </c>
      <c r="N95" s="135" t="s">
        <v>42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85</v>
      </c>
      <c r="AT95" s="138" t="s">
        <v>131</v>
      </c>
      <c r="AU95" s="138" t="s">
        <v>79</v>
      </c>
      <c r="AY95" s="16" t="s">
        <v>129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15</v>
      </c>
      <c r="BK95" s="139">
        <f>ROUND(I95*H95,2)</f>
        <v>0</v>
      </c>
      <c r="BL95" s="16" t="s">
        <v>85</v>
      </c>
      <c r="BM95" s="138" t="s">
        <v>147</v>
      </c>
    </row>
    <row r="96" spans="2:65" s="1" customFormat="1" ht="10">
      <c r="B96" s="31"/>
      <c r="D96" s="140" t="s">
        <v>136</v>
      </c>
      <c r="F96" s="141" t="s">
        <v>148</v>
      </c>
      <c r="I96" s="142"/>
      <c r="L96" s="31"/>
      <c r="M96" s="143"/>
      <c r="T96" s="52"/>
      <c r="AT96" s="16" t="s">
        <v>136</v>
      </c>
      <c r="AU96" s="16" t="s">
        <v>79</v>
      </c>
    </row>
    <row r="97" spans="2:65" s="1" customFormat="1" ht="44.25" customHeight="1">
      <c r="B97" s="126"/>
      <c r="C97" s="127" t="s">
        <v>91</v>
      </c>
      <c r="D97" s="127" t="s">
        <v>131</v>
      </c>
      <c r="E97" s="128" t="s">
        <v>149</v>
      </c>
      <c r="F97" s="129" t="s">
        <v>150</v>
      </c>
      <c r="G97" s="130" t="s">
        <v>151</v>
      </c>
      <c r="H97" s="131">
        <v>2.88</v>
      </c>
      <c r="I97" s="132"/>
      <c r="J97" s="133">
        <f>ROUND(I97*H97,2)</f>
        <v>0</v>
      </c>
      <c r="K97" s="129" t="s">
        <v>135</v>
      </c>
      <c r="L97" s="31"/>
      <c r="M97" s="134" t="s">
        <v>3</v>
      </c>
      <c r="N97" s="135" t="s">
        <v>42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85</v>
      </c>
      <c r="AT97" s="138" t="s">
        <v>131</v>
      </c>
      <c r="AU97" s="138" t="s">
        <v>79</v>
      </c>
      <c r="AY97" s="16" t="s">
        <v>129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15</v>
      </c>
      <c r="BK97" s="139">
        <f>ROUND(I97*H97,2)</f>
        <v>0</v>
      </c>
      <c r="BL97" s="16" t="s">
        <v>85</v>
      </c>
      <c r="BM97" s="138" t="s">
        <v>9</v>
      </c>
    </row>
    <row r="98" spans="2:65" s="1" customFormat="1" ht="10">
      <c r="B98" s="31"/>
      <c r="D98" s="140" t="s">
        <v>136</v>
      </c>
      <c r="F98" s="141" t="s">
        <v>152</v>
      </c>
      <c r="I98" s="142"/>
      <c r="L98" s="31"/>
      <c r="M98" s="143"/>
      <c r="T98" s="52"/>
      <c r="AT98" s="16" t="s">
        <v>136</v>
      </c>
      <c r="AU98" s="16" t="s">
        <v>79</v>
      </c>
    </row>
    <row r="99" spans="2:65" s="12" customFormat="1" ht="10">
      <c r="B99" s="144"/>
      <c r="D99" s="145" t="s">
        <v>153</v>
      </c>
      <c r="F99" s="146" t="s">
        <v>301</v>
      </c>
      <c r="H99" s="147">
        <v>2.88</v>
      </c>
      <c r="I99" s="148"/>
      <c r="L99" s="144"/>
      <c r="M99" s="149"/>
      <c r="T99" s="150"/>
      <c r="AT99" s="151" t="s">
        <v>153</v>
      </c>
      <c r="AU99" s="151" t="s">
        <v>79</v>
      </c>
      <c r="AV99" s="12" t="s">
        <v>79</v>
      </c>
      <c r="AW99" s="12" t="s">
        <v>4</v>
      </c>
      <c r="AX99" s="12" t="s">
        <v>15</v>
      </c>
      <c r="AY99" s="151" t="s">
        <v>129</v>
      </c>
    </row>
    <row r="100" spans="2:65" s="11" customFormat="1" ht="22.75" customHeight="1">
      <c r="B100" s="114"/>
      <c r="D100" s="115" t="s">
        <v>70</v>
      </c>
      <c r="E100" s="124" t="s">
        <v>79</v>
      </c>
      <c r="F100" s="124" t="s">
        <v>155</v>
      </c>
      <c r="I100" s="117"/>
      <c r="J100" s="125">
        <f>BK100</f>
        <v>0</v>
      </c>
      <c r="L100" s="114"/>
      <c r="M100" s="119"/>
      <c r="P100" s="120">
        <f>SUM(P101:P102)</f>
        <v>0</v>
      </c>
      <c r="R100" s="120">
        <f>SUM(R101:R102)</f>
        <v>3.6026927999999998</v>
      </c>
      <c r="T100" s="121">
        <f>SUM(T101:T102)</f>
        <v>0</v>
      </c>
      <c r="AR100" s="115" t="s">
        <v>15</v>
      </c>
      <c r="AT100" s="122" t="s">
        <v>70</v>
      </c>
      <c r="AU100" s="122" t="s">
        <v>15</v>
      </c>
      <c r="AY100" s="115" t="s">
        <v>129</v>
      </c>
      <c r="BK100" s="123">
        <f>SUM(BK101:BK102)</f>
        <v>0</v>
      </c>
    </row>
    <row r="101" spans="2:65" s="1" customFormat="1" ht="24.15" customHeight="1">
      <c r="B101" s="126"/>
      <c r="C101" s="127" t="s">
        <v>94</v>
      </c>
      <c r="D101" s="127" t="s">
        <v>131</v>
      </c>
      <c r="E101" s="128" t="s">
        <v>302</v>
      </c>
      <c r="F101" s="129" t="s">
        <v>303</v>
      </c>
      <c r="G101" s="130" t="s">
        <v>134</v>
      </c>
      <c r="H101" s="131">
        <v>1.44</v>
      </c>
      <c r="I101" s="132"/>
      <c r="J101" s="133">
        <f>ROUND(I101*H101,2)</f>
        <v>0</v>
      </c>
      <c r="K101" s="129" t="s">
        <v>135</v>
      </c>
      <c r="L101" s="31"/>
      <c r="M101" s="134" t="s">
        <v>3</v>
      </c>
      <c r="N101" s="135" t="s">
        <v>42</v>
      </c>
      <c r="P101" s="136">
        <f>O101*H101</f>
        <v>0</v>
      </c>
      <c r="Q101" s="136">
        <v>2.5018699999999998</v>
      </c>
      <c r="R101" s="136">
        <f>Q101*H101</f>
        <v>3.6026927999999998</v>
      </c>
      <c r="S101" s="136">
        <v>0</v>
      </c>
      <c r="T101" s="137">
        <f>S101*H101</f>
        <v>0</v>
      </c>
      <c r="AR101" s="138" t="s">
        <v>85</v>
      </c>
      <c r="AT101" s="138" t="s">
        <v>131</v>
      </c>
      <c r="AU101" s="138" t="s">
        <v>79</v>
      </c>
      <c r="AY101" s="16" t="s">
        <v>129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15</v>
      </c>
      <c r="BK101" s="139">
        <f>ROUND(I101*H101,2)</f>
        <v>0</v>
      </c>
      <c r="BL101" s="16" t="s">
        <v>85</v>
      </c>
      <c r="BM101" s="138" t="s">
        <v>158</v>
      </c>
    </row>
    <row r="102" spans="2:65" s="1" customFormat="1" ht="10">
      <c r="B102" s="31"/>
      <c r="D102" s="140" t="s">
        <v>136</v>
      </c>
      <c r="F102" s="141" t="s">
        <v>304</v>
      </c>
      <c r="I102" s="142"/>
      <c r="L102" s="31"/>
      <c r="M102" s="143"/>
      <c r="T102" s="52"/>
      <c r="AT102" s="16" t="s">
        <v>136</v>
      </c>
      <c r="AU102" s="16" t="s">
        <v>79</v>
      </c>
    </row>
    <row r="103" spans="2:65" s="11" customFormat="1" ht="22.75" customHeight="1">
      <c r="B103" s="114"/>
      <c r="D103" s="115" t="s">
        <v>70</v>
      </c>
      <c r="E103" s="124" t="s">
        <v>305</v>
      </c>
      <c r="F103" s="124" t="s">
        <v>306</v>
      </c>
      <c r="I103" s="117"/>
      <c r="J103" s="125">
        <f>BK103</f>
        <v>0</v>
      </c>
      <c r="L103" s="114"/>
      <c r="M103" s="119"/>
      <c r="P103" s="120">
        <f>SUM(P104:P105)</f>
        <v>0</v>
      </c>
      <c r="R103" s="120">
        <f>SUM(R104:R105)</f>
        <v>0</v>
      </c>
      <c r="T103" s="121">
        <f>SUM(T104:T105)</f>
        <v>0</v>
      </c>
      <c r="AR103" s="115" t="s">
        <v>15</v>
      </c>
      <c r="AT103" s="122" t="s">
        <v>70</v>
      </c>
      <c r="AU103" s="122" t="s">
        <v>15</v>
      </c>
      <c r="AY103" s="115" t="s">
        <v>129</v>
      </c>
      <c r="BK103" s="123">
        <f>SUM(BK104:BK105)</f>
        <v>0</v>
      </c>
    </row>
    <row r="104" spans="2:65" s="1" customFormat="1" ht="55.5" customHeight="1">
      <c r="B104" s="126"/>
      <c r="C104" s="127" t="s">
        <v>143</v>
      </c>
      <c r="D104" s="127" t="s">
        <v>131</v>
      </c>
      <c r="E104" s="128" t="s">
        <v>288</v>
      </c>
      <c r="F104" s="129" t="s">
        <v>289</v>
      </c>
      <c r="G104" s="130" t="s">
        <v>151</v>
      </c>
      <c r="H104" s="131">
        <v>3.6030000000000002</v>
      </c>
      <c r="I104" s="132"/>
      <c r="J104" s="133">
        <f>ROUND(I104*H104,2)</f>
        <v>0</v>
      </c>
      <c r="K104" s="129" t="s">
        <v>135</v>
      </c>
      <c r="L104" s="31"/>
      <c r="M104" s="134" t="s">
        <v>3</v>
      </c>
      <c r="N104" s="135" t="s">
        <v>42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85</v>
      </c>
      <c r="AT104" s="138" t="s">
        <v>131</v>
      </c>
      <c r="AU104" s="138" t="s">
        <v>79</v>
      </c>
      <c r="AY104" s="16" t="s">
        <v>129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6" t="s">
        <v>15</v>
      </c>
      <c r="BK104" s="139">
        <f>ROUND(I104*H104,2)</f>
        <v>0</v>
      </c>
      <c r="BL104" s="16" t="s">
        <v>85</v>
      </c>
      <c r="BM104" s="138" t="s">
        <v>307</v>
      </c>
    </row>
    <row r="105" spans="2:65" s="1" customFormat="1" ht="10">
      <c r="B105" s="31"/>
      <c r="D105" s="140" t="s">
        <v>136</v>
      </c>
      <c r="F105" s="141" t="s">
        <v>291</v>
      </c>
      <c r="I105" s="142"/>
      <c r="L105" s="31"/>
      <c r="M105" s="143"/>
      <c r="T105" s="52"/>
      <c r="AT105" s="16" t="s">
        <v>136</v>
      </c>
      <c r="AU105" s="16" t="s">
        <v>79</v>
      </c>
    </row>
    <row r="106" spans="2:65" s="11" customFormat="1" ht="25.9" customHeight="1">
      <c r="B106" s="114"/>
      <c r="D106" s="115" t="s">
        <v>70</v>
      </c>
      <c r="E106" s="116" t="s">
        <v>308</v>
      </c>
      <c r="F106" s="116" t="s">
        <v>309</v>
      </c>
      <c r="I106" s="117"/>
      <c r="J106" s="118">
        <f>BK106</f>
        <v>0</v>
      </c>
      <c r="L106" s="114"/>
      <c r="M106" s="119"/>
      <c r="P106" s="120">
        <f>SUM(P107:P109)</f>
        <v>0</v>
      </c>
      <c r="R106" s="120">
        <f>SUM(R107:R109)</f>
        <v>0</v>
      </c>
      <c r="T106" s="121">
        <f>SUM(T107:T109)</f>
        <v>0</v>
      </c>
      <c r="AR106" s="115" t="s">
        <v>79</v>
      </c>
      <c r="AT106" s="122" t="s">
        <v>70</v>
      </c>
      <c r="AU106" s="122" t="s">
        <v>71</v>
      </c>
      <c r="AY106" s="115" t="s">
        <v>129</v>
      </c>
      <c r="BK106" s="123">
        <f>SUM(BK107:BK109)</f>
        <v>0</v>
      </c>
    </row>
    <row r="107" spans="2:65" s="1" customFormat="1" ht="33" customHeight="1">
      <c r="B107" s="126"/>
      <c r="C107" s="127" t="s">
        <v>169</v>
      </c>
      <c r="D107" s="127" t="s">
        <v>131</v>
      </c>
      <c r="E107" s="128" t="s">
        <v>310</v>
      </c>
      <c r="F107" s="129" t="s">
        <v>311</v>
      </c>
      <c r="G107" s="130" t="s">
        <v>191</v>
      </c>
      <c r="H107" s="131">
        <v>10</v>
      </c>
      <c r="I107" s="132"/>
      <c r="J107" s="133">
        <f>ROUND(I107*H107,2)</f>
        <v>0</v>
      </c>
      <c r="K107" s="129" t="s">
        <v>3</v>
      </c>
      <c r="L107" s="31"/>
      <c r="M107" s="134" t="s">
        <v>3</v>
      </c>
      <c r="N107" s="135" t="s">
        <v>42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85</v>
      </c>
      <c r="AT107" s="138" t="s">
        <v>131</v>
      </c>
      <c r="AU107" s="138" t="s">
        <v>15</v>
      </c>
      <c r="AY107" s="16" t="s">
        <v>129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15</v>
      </c>
      <c r="BK107" s="139">
        <f>ROUND(I107*H107,2)</f>
        <v>0</v>
      </c>
      <c r="BL107" s="16" t="s">
        <v>85</v>
      </c>
      <c r="BM107" s="138" t="s">
        <v>167</v>
      </c>
    </row>
    <row r="108" spans="2:65" s="1" customFormat="1" ht="44.25" customHeight="1">
      <c r="B108" s="126"/>
      <c r="C108" s="127" t="s">
        <v>147</v>
      </c>
      <c r="D108" s="127" t="s">
        <v>131</v>
      </c>
      <c r="E108" s="128" t="s">
        <v>312</v>
      </c>
      <c r="F108" s="129" t="s">
        <v>313</v>
      </c>
      <c r="G108" s="130" t="s">
        <v>314</v>
      </c>
      <c r="H108" s="165"/>
      <c r="I108" s="132"/>
      <c r="J108" s="133">
        <f>ROUND(I108*H108,2)</f>
        <v>0</v>
      </c>
      <c r="K108" s="129" t="s">
        <v>135</v>
      </c>
      <c r="L108" s="31"/>
      <c r="M108" s="134" t="s">
        <v>3</v>
      </c>
      <c r="N108" s="135" t="s">
        <v>42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162</v>
      </c>
      <c r="AT108" s="138" t="s">
        <v>131</v>
      </c>
      <c r="AU108" s="138" t="s">
        <v>15</v>
      </c>
      <c r="AY108" s="16" t="s">
        <v>129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6" t="s">
        <v>15</v>
      </c>
      <c r="BK108" s="139">
        <f>ROUND(I108*H108,2)</f>
        <v>0</v>
      </c>
      <c r="BL108" s="16" t="s">
        <v>162</v>
      </c>
      <c r="BM108" s="138" t="s">
        <v>315</v>
      </c>
    </row>
    <row r="109" spans="2:65" s="1" customFormat="1" ht="10">
      <c r="B109" s="31"/>
      <c r="D109" s="140" t="s">
        <v>136</v>
      </c>
      <c r="F109" s="141" t="s">
        <v>316</v>
      </c>
      <c r="I109" s="142"/>
      <c r="L109" s="31"/>
      <c r="M109" s="162"/>
      <c r="N109" s="163"/>
      <c r="O109" s="163"/>
      <c r="P109" s="163"/>
      <c r="Q109" s="163"/>
      <c r="R109" s="163"/>
      <c r="S109" s="163"/>
      <c r="T109" s="164"/>
      <c r="AT109" s="16" t="s">
        <v>136</v>
      </c>
      <c r="AU109" s="16" t="s">
        <v>15</v>
      </c>
    </row>
    <row r="110" spans="2:65" s="1" customFormat="1" ht="7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31"/>
    </row>
  </sheetData>
  <autoFilter ref="C83:K109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0" r:id="rId2" xr:uid="{00000000-0004-0000-0200-000001000000}"/>
    <hyperlink ref="F92" r:id="rId3" xr:uid="{00000000-0004-0000-0200-000002000000}"/>
    <hyperlink ref="F94" r:id="rId4" xr:uid="{00000000-0004-0000-0200-000003000000}"/>
    <hyperlink ref="F96" r:id="rId5" xr:uid="{00000000-0004-0000-0200-000004000000}"/>
    <hyperlink ref="F98" r:id="rId6" xr:uid="{00000000-0004-0000-0200-000005000000}"/>
    <hyperlink ref="F102" r:id="rId7" xr:uid="{00000000-0004-0000-0200-000006000000}"/>
    <hyperlink ref="F105" r:id="rId8" xr:uid="{00000000-0004-0000-0200-000007000000}"/>
    <hyperlink ref="F109" r:id="rId9" xr:uid="{00000000-0004-0000-02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6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317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ROUND(J86,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ROUND((SUM(BE86:BE165)),  2)</f>
        <v>0</v>
      </c>
      <c r="I33" s="88">
        <v>0.21</v>
      </c>
      <c r="J33" s="87">
        <f>ROUND(((SUM(BE86:BE165))*I33),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ROUND((SUM(BF86:BF165)),  2)</f>
        <v>0</v>
      </c>
      <c r="I34" s="88">
        <v>0.12</v>
      </c>
      <c r="J34" s="87">
        <f>ROUND(((SUM(BF86:BF165))*I34),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ROUND((SUM(BG86:BG165)),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ROUND((SUM(BH86:BH165)),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ROUND((SUM(BI86:BI165)),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3 - Sadové úpravy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J86</f>
        <v>0</v>
      </c>
      <c r="L59" s="31"/>
      <c r="AU59" s="16" t="s">
        <v>106</v>
      </c>
    </row>
    <row r="60" spans="2:47" s="8" customFormat="1" ht="25" customHeight="1">
      <c r="B60" s="98"/>
      <c r="D60" s="99" t="s">
        <v>107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9" customFormat="1" ht="19.899999999999999" customHeight="1">
      <c r="B61" s="102"/>
      <c r="D61" s="103" t="s">
        <v>318</v>
      </c>
      <c r="E61" s="104"/>
      <c r="F61" s="104"/>
      <c r="G61" s="104"/>
      <c r="H61" s="104"/>
      <c r="I61" s="104"/>
      <c r="J61" s="105">
        <f>J88</f>
        <v>0</v>
      </c>
      <c r="L61" s="102"/>
    </row>
    <row r="62" spans="2:47" s="9" customFormat="1" ht="19.899999999999999" customHeight="1">
      <c r="B62" s="102"/>
      <c r="D62" s="103" t="s">
        <v>319</v>
      </c>
      <c r="E62" s="104"/>
      <c r="F62" s="104"/>
      <c r="G62" s="104"/>
      <c r="H62" s="104"/>
      <c r="I62" s="104"/>
      <c r="J62" s="105">
        <f>J97</f>
        <v>0</v>
      </c>
      <c r="L62" s="102"/>
    </row>
    <row r="63" spans="2:47" s="9" customFormat="1" ht="19.899999999999999" customHeight="1">
      <c r="B63" s="102"/>
      <c r="D63" s="103" t="s">
        <v>320</v>
      </c>
      <c r="E63" s="104"/>
      <c r="F63" s="104"/>
      <c r="G63" s="104"/>
      <c r="H63" s="104"/>
      <c r="I63" s="104"/>
      <c r="J63" s="105">
        <f>J105</f>
        <v>0</v>
      </c>
      <c r="L63" s="102"/>
    </row>
    <row r="64" spans="2:47" s="9" customFormat="1" ht="19.899999999999999" customHeight="1">
      <c r="B64" s="102"/>
      <c r="D64" s="103" t="s">
        <v>321</v>
      </c>
      <c r="E64" s="104"/>
      <c r="F64" s="104"/>
      <c r="G64" s="104"/>
      <c r="H64" s="104"/>
      <c r="I64" s="104"/>
      <c r="J64" s="105">
        <f>J120</f>
        <v>0</v>
      </c>
      <c r="L64" s="102"/>
    </row>
    <row r="65" spans="2:12" s="9" customFormat="1" ht="19.899999999999999" customHeight="1">
      <c r="B65" s="102"/>
      <c r="D65" s="103" t="s">
        <v>322</v>
      </c>
      <c r="E65" s="104"/>
      <c r="F65" s="104"/>
      <c r="G65" s="104"/>
      <c r="H65" s="104"/>
      <c r="I65" s="104"/>
      <c r="J65" s="105">
        <f>J140</f>
        <v>0</v>
      </c>
      <c r="L65" s="102"/>
    </row>
    <row r="66" spans="2:12" s="9" customFormat="1" ht="19.899999999999999" customHeight="1">
      <c r="B66" s="102"/>
      <c r="D66" s="103" t="s">
        <v>323</v>
      </c>
      <c r="E66" s="104"/>
      <c r="F66" s="104"/>
      <c r="G66" s="104"/>
      <c r="H66" s="104"/>
      <c r="I66" s="104"/>
      <c r="J66" s="105">
        <f>J163</f>
        <v>0</v>
      </c>
      <c r="L66" s="102"/>
    </row>
    <row r="67" spans="2:12" s="1" customFormat="1" ht="21.75" customHeight="1">
      <c r="B67" s="31"/>
      <c r="L67" s="31"/>
    </row>
    <row r="68" spans="2:12" s="1" customFormat="1" ht="7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7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5" customHeight="1">
      <c r="B73" s="31"/>
      <c r="C73" s="20" t="s">
        <v>114</v>
      </c>
      <c r="L73" s="31"/>
    </row>
    <row r="74" spans="2:12" s="1" customFormat="1" ht="7" customHeight="1">
      <c r="B74" s="31"/>
      <c r="L74" s="31"/>
    </row>
    <row r="75" spans="2:12" s="1" customFormat="1" ht="12" customHeight="1">
      <c r="B75" s="31"/>
      <c r="C75" s="26" t="s">
        <v>17</v>
      </c>
      <c r="L75" s="31"/>
    </row>
    <row r="76" spans="2:12" s="1" customFormat="1" ht="26.25" customHeight="1">
      <c r="B76" s="31"/>
      <c r="E76" s="299" t="str">
        <f>E7</f>
        <v>Stavební úpravy parteru ULICE GEN. FANTY ETAPA II - REDUKOVANÁ</v>
      </c>
      <c r="F76" s="300"/>
      <c r="G76" s="300"/>
      <c r="H76" s="300"/>
      <c r="L76" s="31"/>
    </row>
    <row r="77" spans="2:12" s="1" customFormat="1" ht="12" customHeight="1">
      <c r="B77" s="31"/>
      <c r="C77" s="26" t="s">
        <v>101</v>
      </c>
      <c r="L77" s="31"/>
    </row>
    <row r="78" spans="2:12" s="1" customFormat="1" ht="16.5" customHeight="1">
      <c r="B78" s="31"/>
      <c r="E78" s="261" t="str">
        <f>E9</f>
        <v>3 - Sadové úpravy</v>
      </c>
      <c r="F78" s="301"/>
      <c r="G78" s="301"/>
      <c r="H78" s="301"/>
      <c r="L78" s="31"/>
    </row>
    <row r="79" spans="2:12" s="1" customFormat="1" ht="7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 xml:space="preserve"> </v>
      </c>
      <c r="I80" s="26" t="s">
        <v>23</v>
      </c>
      <c r="J80" s="48" t="str">
        <f>IF(J12="","",J12)</f>
        <v>30. 1. 2024</v>
      </c>
      <c r="L80" s="31"/>
    </row>
    <row r="81" spans="2:65" s="1" customFormat="1" ht="7" customHeight="1">
      <c r="B81" s="31"/>
      <c r="L81" s="31"/>
    </row>
    <row r="82" spans="2:65" s="1" customFormat="1" ht="15.15" customHeight="1">
      <c r="B82" s="31"/>
      <c r="C82" s="26" t="s">
        <v>25</v>
      </c>
      <c r="F82" s="24" t="str">
        <f>E15</f>
        <v>Město Kaplice</v>
      </c>
      <c r="I82" s="26" t="s">
        <v>31</v>
      </c>
      <c r="J82" s="29" t="str">
        <f>E21</f>
        <v>ARD architects s.r.o.</v>
      </c>
      <c r="L82" s="31"/>
    </row>
    <row r="83" spans="2:65" s="1" customFormat="1" ht="15.15" customHeight="1">
      <c r="B83" s="31"/>
      <c r="C83" s="26" t="s">
        <v>29</v>
      </c>
      <c r="F83" s="24" t="str">
        <f>IF(E18="","",E18)</f>
        <v>Vyplň údaj</v>
      </c>
      <c r="I83" s="26" t="s">
        <v>34</v>
      </c>
      <c r="J83" s="29" t="str">
        <f>E24</f>
        <v xml:space="preserve"> </v>
      </c>
      <c r="L83" s="31"/>
    </row>
    <row r="84" spans="2:65" s="1" customFormat="1" ht="10.25" customHeight="1">
      <c r="B84" s="31"/>
      <c r="L84" s="31"/>
    </row>
    <row r="85" spans="2:65" s="10" customFormat="1" ht="29.25" customHeight="1">
      <c r="B85" s="106"/>
      <c r="C85" s="107" t="s">
        <v>115</v>
      </c>
      <c r="D85" s="108" t="s">
        <v>56</v>
      </c>
      <c r="E85" s="108" t="s">
        <v>52</v>
      </c>
      <c r="F85" s="108" t="s">
        <v>53</v>
      </c>
      <c r="G85" s="108" t="s">
        <v>116</v>
      </c>
      <c r="H85" s="108" t="s">
        <v>117</v>
      </c>
      <c r="I85" s="108" t="s">
        <v>118</v>
      </c>
      <c r="J85" s="108" t="s">
        <v>105</v>
      </c>
      <c r="K85" s="109" t="s">
        <v>119</v>
      </c>
      <c r="L85" s="106"/>
      <c r="M85" s="55" t="s">
        <v>3</v>
      </c>
      <c r="N85" s="56" t="s">
        <v>41</v>
      </c>
      <c r="O85" s="56" t="s">
        <v>120</v>
      </c>
      <c r="P85" s="56" t="s">
        <v>121</v>
      </c>
      <c r="Q85" s="56" t="s">
        <v>122</v>
      </c>
      <c r="R85" s="56" t="s">
        <v>123</v>
      </c>
      <c r="S85" s="56" t="s">
        <v>124</v>
      </c>
      <c r="T85" s="57" t="s">
        <v>125</v>
      </c>
    </row>
    <row r="86" spans="2:65" s="1" customFormat="1" ht="22.75" customHeight="1">
      <c r="B86" s="31"/>
      <c r="C86" s="60" t="s">
        <v>126</v>
      </c>
      <c r="J86" s="110">
        <f>BK86</f>
        <v>0</v>
      </c>
      <c r="L86" s="31"/>
      <c r="M86" s="58"/>
      <c r="N86" s="49"/>
      <c r="O86" s="49"/>
      <c r="P86" s="111">
        <f>P87</f>
        <v>0</v>
      </c>
      <c r="Q86" s="49"/>
      <c r="R86" s="111">
        <f>R87</f>
        <v>34.285037142857149</v>
      </c>
      <c r="S86" s="49"/>
      <c r="T86" s="112">
        <f>T87</f>
        <v>0</v>
      </c>
      <c r="AT86" s="16" t="s">
        <v>70</v>
      </c>
      <c r="AU86" s="16" t="s">
        <v>106</v>
      </c>
      <c r="BK86" s="113">
        <f>BK87</f>
        <v>0</v>
      </c>
    </row>
    <row r="87" spans="2:65" s="11" customFormat="1" ht="25.9" customHeight="1">
      <c r="B87" s="114"/>
      <c r="D87" s="115" t="s">
        <v>70</v>
      </c>
      <c r="E87" s="116" t="s">
        <v>127</v>
      </c>
      <c r="F87" s="116" t="s">
        <v>128</v>
      </c>
      <c r="I87" s="117"/>
      <c r="J87" s="118">
        <f>BK87</f>
        <v>0</v>
      </c>
      <c r="L87" s="114"/>
      <c r="M87" s="119"/>
      <c r="P87" s="120">
        <f>P88+P97+P105+P120+P140+P163</f>
        <v>0</v>
      </c>
      <c r="R87" s="120">
        <f>R88+R97+R105+R120+R140+R163</f>
        <v>34.285037142857149</v>
      </c>
      <c r="T87" s="121">
        <f>T88+T97+T105+T120+T140+T163</f>
        <v>0</v>
      </c>
      <c r="AR87" s="115" t="s">
        <v>15</v>
      </c>
      <c r="AT87" s="122" t="s">
        <v>70</v>
      </c>
      <c r="AU87" s="122" t="s">
        <v>71</v>
      </c>
      <c r="AY87" s="115" t="s">
        <v>129</v>
      </c>
      <c r="BK87" s="123">
        <f>BK88+BK97+BK105+BK120+BK140+BK163</f>
        <v>0</v>
      </c>
    </row>
    <row r="88" spans="2:65" s="11" customFormat="1" ht="22.75" customHeight="1">
      <c r="B88" s="114"/>
      <c r="D88" s="115" t="s">
        <v>70</v>
      </c>
      <c r="E88" s="124" t="s">
        <v>15</v>
      </c>
      <c r="F88" s="124" t="s">
        <v>324</v>
      </c>
      <c r="I88" s="117"/>
      <c r="J88" s="125">
        <f>BK88</f>
        <v>0</v>
      </c>
      <c r="L88" s="114"/>
      <c r="M88" s="119"/>
      <c r="P88" s="120">
        <f>SUM(P89:P96)</f>
        <v>0</v>
      </c>
      <c r="R88" s="120">
        <f>SUM(R89:R96)</f>
        <v>0</v>
      </c>
      <c r="T88" s="121">
        <f>SUM(T89:T96)</f>
        <v>0</v>
      </c>
      <c r="AR88" s="115" t="s">
        <v>15</v>
      </c>
      <c r="AT88" s="122" t="s">
        <v>70</v>
      </c>
      <c r="AU88" s="122" t="s">
        <v>15</v>
      </c>
      <c r="AY88" s="115" t="s">
        <v>129</v>
      </c>
      <c r="BK88" s="123">
        <f>SUM(BK89:BK96)</f>
        <v>0</v>
      </c>
    </row>
    <row r="89" spans="2:65" s="1" customFormat="1" ht="37.75" customHeight="1">
      <c r="B89" s="126"/>
      <c r="C89" s="127" t="s">
        <v>15</v>
      </c>
      <c r="D89" s="127" t="s">
        <v>131</v>
      </c>
      <c r="E89" s="128" t="s">
        <v>325</v>
      </c>
      <c r="F89" s="129" t="s">
        <v>326</v>
      </c>
      <c r="G89" s="130" t="s">
        <v>191</v>
      </c>
      <c r="H89" s="131">
        <v>1</v>
      </c>
      <c r="I89" s="132"/>
      <c r="J89" s="133">
        <f>ROUND(I89*H89,2)</f>
        <v>0</v>
      </c>
      <c r="K89" s="129" t="s">
        <v>3</v>
      </c>
      <c r="L89" s="31"/>
      <c r="M89" s="134" t="s">
        <v>3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85</v>
      </c>
      <c r="AT89" s="138" t="s">
        <v>131</v>
      </c>
      <c r="AU89" s="138" t="s">
        <v>79</v>
      </c>
      <c r="AY89" s="16" t="s">
        <v>129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6" t="s">
        <v>15</v>
      </c>
      <c r="BK89" s="139">
        <f>ROUND(I89*H89,2)</f>
        <v>0</v>
      </c>
      <c r="BL89" s="16" t="s">
        <v>85</v>
      </c>
      <c r="BM89" s="138" t="s">
        <v>79</v>
      </c>
    </row>
    <row r="90" spans="2:65" s="1" customFormat="1" ht="33" customHeight="1">
      <c r="B90" s="126"/>
      <c r="C90" s="127" t="s">
        <v>79</v>
      </c>
      <c r="D90" s="127" t="s">
        <v>131</v>
      </c>
      <c r="E90" s="128" t="s">
        <v>327</v>
      </c>
      <c r="F90" s="129" t="s">
        <v>328</v>
      </c>
      <c r="G90" s="130" t="s">
        <v>191</v>
      </c>
      <c r="H90" s="131">
        <v>1</v>
      </c>
      <c r="I90" s="132"/>
      <c r="J90" s="133">
        <f>ROUND(I90*H90,2)</f>
        <v>0</v>
      </c>
      <c r="K90" s="129" t="s">
        <v>3</v>
      </c>
      <c r="L90" s="31"/>
      <c r="M90" s="134" t="s">
        <v>3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85</v>
      </c>
      <c r="AT90" s="138" t="s">
        <v>131</v>
      </c>
      <c r="AU90" s="138" t="s">
        <v>79</v>
      </c>
      <c r="AY90" s="16" t="s">
        <v>129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6" t="s">
        <v>15</v>
      </c>
      <c r="BK90" s="139">
        <f>ROUND(I90*H90,2)</f>
        <v>0</v>
      </c>
      <c r="BL90" s="16" t="s">
        <v>85</v>
      </c>
      <c r="BM90" s="138" t="s">
        <v>85</v>
      </c>
    </row>
    <row r="91" spans="2:65" s="1" customFormat="1" ht="44.25" customHeight="1">
      <c r="B91" s="126"/>
      <c r="C91" s="127" t="s">
        <v>82</v>
      </c>
      <c r="D91" s="127" t="s">
        <v>131</v>
      </c>
      <c r="E91" s="128" t="s">
        <v>329</v>
      </c>
      <c r="F91" s="129" t="s">
        <v>330</v>
      </c>
      <c r="G91" s="130" t="s">
        <v>191</v>
      </c>
      <c r="H91" s="131">
        <v>1</v>
      </c>
      <c r="I91" s="132"/>
      <c r="J91" s="133">
        <f>ROUND(I91*H91,2)</f>
        <v>0</v>
      </c>
      <c r="K91" s="129" t="s">
        <v>135</v>
      </c>
      <c r="L91" s="31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85</v>
      </c>
      <c r="AT91" s="138" t="s">
        <v>131</v>
      </c>
      <c r="AU91" s="138" t="s">
        <v>79</v>
      </c>
      <c r="AY91" s="16" t="s">
        <v>129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6" t="s">
        <v>15</v>
      </c>
      <c r="BK91" s="139">
        <f>ROUND(I91*H91,2)</f>
        <v>0</v>
      </c>
      <c r="BL91" s="16" t="s">
        <v>85</v>
      </c>
      <c r="BM91" s="138" t="s">
        <v>91</v>
      </c>
    </row>
    <row r="92" spans="2:65" s="1" customFormat="1" ht="10">
      <c r="B92" s="31"/>
      <c r="D92" s="140" t="s">
        <v>136</v>
      </c>
      <c r="F92" s="141" t="s">
        <v>331</v>
      </c>
      <c r="I92" s="142"/>
      <c r="L92" s="31"/>
      <c r="M92" s="143"/>
      <c r="T92" s="52"/>
      <c r="AT92" s="16" t="s">
        <v>136</v>
      </c>
      <c r="AU92" s="16" t="s">
        <v>79</v>
      </c>
    </row>
    <row r="93" spans="2:65" s="1" customFormat="1" ht="37.75" customHeight="1">
      <c r="B93" s="126"/>
      <c r="C93" s="127" t="s">
        <v>85</v>
      </c>
      <c r="D93" s="127" t="s">
        <v>131</v>
      </c>
      <c r="E93" s="128" t="s">
        <v>332</v>
      </c>
      <c r="F93" s="129" t="s">
        <v>333</v>
      </c>
      <c r="G93" s="130" t="s">
        <v>191</v>
      </c>
      <c r="H93" s="131">
        <v>2</v>
      </c>
      <c r="I93" s="132"/>
      <c r="J93" s="133">
        <f>ROUND(I93*H93,2)</f>
        <v>0</v>
      </c>
      <c r="K93" s="129" t="s">
        <v>135</v>
      </c>
      <c r="L93" s="31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85</v>
      </c>
      <c r="AT93" s="138" t="s">
        <v>131</v>
      </c>
      <c r="AU93" s="138" t="s">
        <v>79</v>
      </c>
      <c r="AY93" s="16" t="s">
        <v>129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15</v>
      </c>
      <c r="BK93" s="139">
        <f>ROUND(I93*H93,2)</f>
        <v>0</v>
      </c>
      <c r="BL93" s="16" t="s">
        <v>85</v>
      </c>
      <c r="BM93" s="138" t="s">
        <v>143</v>
      </c>
    </row>
    <row r="94" spans="2:65" s="1" customFormat="1" ht="10">
      <c r="B94" s="31"/>
      <c r="D94" s="140" t="s">
        <v>136</v>
      </c>
      <c r="F94" s="141" t="s">
        <v>334</v>
      </c>
      <c r="I94" s="142"/>
      <c r="L94" s="31"/>
      <c r="M94" s="143"/>
      <c r="T94" s="52"/>
      <c r="AT94" s="16" t="s">
        <v>136</v>
      </c>
      <c r="AU94" s="16" t="s">
        <v>79</v>
      </c>
    </row>
    <row r="95" spans="2:65" s="1" customFormat="1" ht="16.5" customHeight="1">
      <c r="B95" s="126"/>
      <c r="C95" s="152" t="s">
        <v>88</v>
      </c>
      <c r="D95" s="152" t="s">
        <v>194</v>
      </c>
      <c r="E95" s="153" t="s">
        <v>335</v>
      </c>
      <c r="F95" s="154" t="s">
        <v>336</v>
      </c>
      <c r="G95" s="155" t="s">
        <v>151</v>
      </c>
      <c r="H95" s="156">
        <v>0.2</v>
      </c>
      <c r="I95" s="157"/>
      <c r="J95" s="158">
        <f>ROUND(I95*H95,2)</f>
        <v>0</v>
      </c>
      <c r="K95" s="154" t="s">
        <v>3</v>
      </c>
      <c r="L95" s="159"/>
      <c r="M95" s="160" t="s">
        <v>3</v>
      </c>
      <c r="N95" s="161" t="s">
        <v>42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143</v>
      </c>
      <c r="AT95" s="138" t="s">
        <v>194</v>
      </c>
      <c r="AU95" s="138" t="s">
        <v>79</v>
      </c>
      <c r="AY95" s="16" t="s">
        <v>129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15</v>
      </c>
      <c r="BK95" s="139">
        <f>ROUND(I95*H95,2)</f>
        <v>0</v>
      </c>
      <c r="BL95" s="16" t="s">
        <v>85</v>
      </c>
      <c r="BM95" s="138" t="s">
        <v>147</v>
      </c>
    </row>
    <row r="96" spans="2:65" s="1" customFormat="1" ht="24.15" customHeight="1">
      <c r="B96" s="126"/>
      <c r="C96" s="127" t="s">
        <v>91</v>
      </c>
      <c r="D96" s="127" t="s">
        <v>131</v>
      </c>
      <c r="E96" s="128" t="s">
        <v>337</v>
      </c>
      <c r="F96" s="129" t="s">
        <v>338</v>
      </c>
      <c r="G96" s="130" t="s">
        <v>134</v>
      </c>
      <c r="H96" s="131">
        <v>1</v>
      </c>
      <c r="I96" s="132"/>
      <c r="J96" s="133">
        <f>ROUND(I96*H96,2)</f>
        <v>0</v>
      </c>
      <c r="K96" s="129" t="s">
        <v>3</v>
      </c>
      <c r="L96" s="31"/>
      <c r="M96" s="134" t="s">
        <v>3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85</v>
      </c>
      <c r="AT96" s="138" t="s">
        <v>131</v>
      </c>
      <c r="AU96" s="138" t="s">
        <v>79</v>
      </c>
      <c r="AY96" s="16" t="s">
        <v>129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15</v>
      </c>
      <c r="BK96" s="139">
        <f>ROUND(I96*H96,2)</f>
        <v>0</v>
      </c>
      <c r="BL96" s="16" t="s">
        <v>85</v>
      </c>
      <c r="BM96" s="138" t="s">
        <v>9</v>
      </c>
    </row>
    <row r="97" spans="2:65" s="11" customFormat="1" ht="22.75" customHeight="1">
      <c r="B97" s="114"/>
      <c r="D97" s="115" t="s">
        <v>70</v>
      </c>
      <c r="E97" s="124" t="s">
        <v>143</v>
      </c>
      <c r="F97" s="124" t="s">
        <v>339</v>
      </c>
      <c r="I97" s="117"/>
      <c r="J97" s="125">
        <f>BK97</f>
        <v>0</v>
      </c>
      <c r="L97" s="114"/>
      <c r="M97" s="119"/>
      <c r="P97" s="120">
        <f>SUM(P98:P104)</f>
        <v>0</v>
      </c>
      <c r="R97" s="120">
        <f>SUM(R98:R104)</f>
        <v>30</v>
      </c>
      <c r="T97" s="121">
        <f>SUM(T98:T104)</f>
        <v>0</v>
      </c>
      <c r="AR97" s="115" t="s">
        <v>15</v>
      </c>
      <c r="AT97" s="122" t="s">
        <v>70</v>
      </c>
      <c r="AU97" s="122" t="s">
        <v>15</v>
      </c>
      <c r="AY97" s="115" t="s">
        <v>129</v>
      </c>
      <c r="BK97" s="123">
        <f>SUM(BK98:BK104)</f>
        <v>0</v>
      </c>
    </row>
    <row r="98" spans="2:65" s="1" customFormat="1" ht="44.25" customHeight="1">
      <c r="B98" s="126"/>
      <c r="C98" s="127" t="s">
        <v>94</v>
      </c>
      <c r="D98" s="127" t="s">
        <v>131</v>
      </c>
      <c r="E98" s="128" t="s">
        <v>340</v>
      </c>
      <c r="F98" s="129" t="s">
        <v>341</v>
      </c>
      <c r="G98" s="130" t="s">
        <v>134</v>
      </c>
      <c r="H98" s="131">
        <v>30</v>
      </c>
      <c r="I98" s="132"/>
      <c r="J98" s="133">
        <f>ROUND(I98*H98,2)</f>
        <v>0</v>
      </c>
      <c r="K98" s="129" t="s">
        <v>135</v>
      </c>
      <c r="L98" s="31"/>
      <c r="M98" s="134" t="s">
        <v>3</v>
      </c>
      <c r="N98" s="135" t="s">
        <v>42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85</v>
      </c>
      <c r="AT98" s="138" t="s">
        <v>131</v>
      </c>
      <c r="AU98" s="138" t="s">
        <v>79</v>
      </c>
      <c r="AY98" s="16" t="s">
        <v>129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15</v>
      </c>
      <c r="BK98" s="139">
        <f>ROUND(I98*H98,2)</f>
        <v>0</v>
      </c>
      <c r="BL98" s="16" t="s">
        <v>85</v>
      </c>
      <c r="BM98" s="138" t="s">
        <v>158</v>
      </c>
    </row>
    <row r="99" spans="2:65" s="1" customFormat="1" ht="10">
      <c r="B99" s="31"/>
      <c r="D99" s="140" t="s">
        <v>136</v>
      </c>
      <c r="F99" s="141" t="s">
        <v>342</v>
      </c>
      <c r="I99" s="142"/>
      <c r="L99" s="31"/>
      <c r="M99" s="143"/>
      <c r="T99" s="52"/>
      <c r="AT99" s="16" t="s">
        <v>136</v>
      </c>
      <c r="AU99" s="16" t="s">
        <v>79</v>
      </c>
    </row>
    <row r="100" spans="2:65" s="1" customFormat="1" ht="62.75" customHeight="1">
      <c r="B100" s="126"/>
      <c r="C100" s="127" t="s">
        <v>143</v>
      </c>
      <c r="D100" s="127" t="s">
        <v>131</v>
      </c>
      <c r="E100" s="128" t="s">
        <v>343</v>
      </c>
      <c r="F100" s="129" t="s">
        <v>344</v>
      </c>
      <c r="G100" s="130" t="s">
        <v>134</v>
      </c>
      <c r="H100" s="131">
        <v>30</v>
      </c>
      <c r="I100" s="132"/>
      <c r="J100" s="133">
        <f>ROUND(I100*H100,2)</f>
        <v>0</v>
      </c>
      <c r="K100" s="129" t="s">
        <v>135</v>
      </c>
      <c r="L100" s="31"/>
      <c r="M100" s="134" t="s">
        <v>3</v>
      </c>
      <c r="N100" s="135" t="s">
        <v>42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85</v>
      </c>
      <c r="AT100" s="138" t="s">
        <v>131</v>
      </c>
      <c r="AU100" s="138" t="s">
        <v>79</v>
      </c>
      <c r="AY100" s="16" t="s">
        <v>129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15</v>
      </c>
      <c r="BK100" s="139">
        <f>ROUND(I100*H100,2)</f>
        <v>0</v>
      </c>
      <c r="BL100" s="16" t="s">
        <v>85</v>
      </c>
      <c r="BM100" s="138" t="s">
        <v>162</v>
      </c>
    </row>
    <row r="101" spans="2:65" s="1" customFormat="1" ht="10">
      <c r="B101" s="31"/>
      <c r="D101" s="140" t="s">
        <v>136</v>
      </c>
      <c r="F101" s="141" t="s">
        <v>345</v>
      </c>
      <c r="I101" s="142"/>
      <c r="L101" s="31"/>
      <c r="M101" s="143"/>
      <c r="T101" s="52"/>
      <c r="AT101" s="16" t="s">
        <v>136</v>
      </c>
      <c r="AU101" s="16" t="s">
        <v>79</v>
      </c>
    </row>
    <row r="102" spans="2:65" s="1" customFormat="1" ht="37.75" customHeight="1">
      <c r="B102" s="126"/>
      <c r="C102" s="127" t="s">
        <v>169</v>
      </c>
      <c r="D102" s="127" t="s">
        <v>131</v>
      </c>
      <c r="E102" s="128" t="s">
        <v>346</v>
      </c>
      <c r="F102" s="129" t="s">
        <v>347</v>
      </c>
      <c r="G102" s="130" t="s">
        <v>172</v>
      </c>
      <c r="H102" s="131">
        <v>150</v>
      </c>
      <c r="I102" s="132"/>
      <c r="J102" s="133">
        <f>ROUND(I102*H102,2)</f>
        <v>0</v>
      </c>
      <c r="K102" s="129" t="s">
        <v>135</v>
      </c>
      <c r="L102" s="31"/>
      <c r="M102" s="134" t="s">
        <v>3</v>
      </c>
      <c r="N102" s="135" t="s">
        <v>42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85</v>
      </c>
      <c r="AT102" s="138" t="s">
        <v>131</v>
      </c>
      <c r="AU102" s="138" t="s">
        <v>79</v>
      </c>
      <c r="AY102" s="16" t="s">
        <v>129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15</v>
      </c>
      <c r="BK102" s="139">
        <f>ROUND(I102*H102,2)</f>
        <v>0</v>
      </c>
      <c r="BL102" s="16" t="s">
        <v>85</v>
      </c>
      <c r="BM102" s="138" t="s">
        <v>167</v>
      </c>
    </row>
    <row r="103" spans="2:65" s="1" customFormat="1" ht="10">
      <c r="B103" s="31"/>
      <c r="D103" s="140" t="s">
        <v>136</v>
      </c>
      <c r="F103" s="141" t="s">
        <v>348</v>
      </c>
      <c r="I103" s="142"/>
      <c r="L103" s="31"/>
      <c r="M103" s="143"/>
      <c r="T103" s="52"/>
      <c r="AT103" s="16" t="s">
        <v>136</v>
      </c>
      <c r="AU103" s="16" t="s">
        <v>79</v>
      </c>
    </row>
    <row r="104" spans="2:65" s="1" customFormat="1" ht="16.5" customHeight="1">
      <c r="B104" s="126"/>
      <c r="C104" s="152" t="s">
        <v>147</v>
      </c>
      <c r="D104" s="152" t="s">
        <v>194</v>
      </c>
      <c r="E104" s="153" t="s">
        <v>349</v>
      </c>
      <c r="F104" s="154" t="s">
        <v>350</v>
      </c>
      <c r="G104" s="155" t="s">
        <v>134</v>
      </c>
      <c r="H104" s="156">
        <v>15</v>
      </c>
      <c r="I104" s="157"/>
      <c r="J104" s="158">
        <f>ROUND(I104*H104,2)</f>
        <v>0</v>
      </c>
      <c r="K104" s="154" t="s">
        <v>3</v>
      </c>
      <c r="L104" s="159"/>
      <c r="M104" s="160" t="s">
        <v>3</v>
      </c>
      <c r="N104" s="161" t="s">
        <v>42</v>
      </c>
      <c r="P104" s="136">
        <f>O104*H104</f>
        <v>0</v>
      </c>
      <c r="Q104" s="136">
        <v>2</v>
      </c>
      <c r="R104" s="136">
        <f>Q104*H104</f>
        <v>30</v>
      </c>
      <c r="S104" s="136">
        <v>0</v>
      </c>
      <c r="T104" s="137">
        <f>S104*H104</f>
        <v>0</v>
      </c>
      <c r="AR104" s="138" t="s">
        <v>143</v>
      </c>
      <c r="AT104" s="138" t="s">
        <v>194</v>
      </c>
      <c r="AU104" s="138" t="s">
        <v>79</v>
      </c>
      <c r="AY104" s="16" t="s">
        <v>129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6" t="s">
        <v>15</v>
      </c>
      <c r="BK104" s="139">
        <f>ROUND(I104*H104,2)</f>
        <v>0</v>
      </c>
      <c r="BL104" s="16" t="s">
        <v>85</v>
      </c>
      <c r="BM104" s="138" t="s">
        <v>173</v>
      </c>
    </row>
    <row r="105" spans="2:65" s="11" customFormat="1" ht="22.75" customHeight="1">
      <c r="B105" s="114"/>
      <c r="D105" s="115" t="s">
        <v>70</v>
      </c>
      <c r="E105" s="124" t="s">
        <v>79</v>
      </c>
      <c r="F105" s="124" t="s">
        <v>351</v>
      </c>
      <c r="I105" s="117"/>
      <c r="J105" s="125">
        <f>BK105</f>
        <v>0</v>
      </c>
      <c r="L105" s="114"/>
      <c r="M105" s="119"/>
      <c r="P105" s="120">
        <f>SUM(P106:P119)</f>
        <v>0</v>
      </c>
      <c r="R105" s="120">
        <f>SUM(R106:R119)</f>
        <v>2.6799999999999942E-2</v>
      </c>
      <c r="T105" s="121">
        <f>SUM(T106:T119)</f>
        <v>0</v>
      </c>
      <c r="AR105" s="115" t="s">
        <v>15</v>
      </c>
      <c r="AT105" s="122" t="s">
        <v>70</v>
      </c>
      <c r="AU105" s="122" t="s">
        <v>15</v>
      </c>
      <c r="AY105" s="115" t="s">
        <v>129</v>
      </c>
      <c r="BK105" s="123">
        <f>SUM(BK106:BK119)</f>
        <v>0</v>
      </c>
    </row>
    <row r="106" spans="2:65" s="1" customFormat="1" ht="24.15" customHeight="1">
      <c r="B106" s="126"/>
      <c r="C106" s="127" t="s">
        <v>179</v>
      </c>
      <c r="D106" s="127" t="s">
        <v>131</v>
      </c>
      <c r="E106" s="128" t="s">
        <v>352</v>
      </c>
      <c r="F106" s="129" t="s">
        <v>353</v>
      </c>
      <c r="G106" s="130" t="s">
        <v>172</v>
      </c>
      <c r="H106" s="131">
        <v>1110</v>
      </c>
      <c r="I106" s="132"/>
      <c r="J106" s="133">
        <f>ROUND(I106*H106,2)</f>
        <v>0</v>
      </c>
      <c r="K106" s="129" t="s">
        <v>135</v>
      </c>
      <c r="L106" s="31"/>
      <c r="M106" s="134" t="s">
        <v>3</v>
      </c>
      <c r="N106" s="135" t="s">
        <v>42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85</v>
      </c>
      <c r="AT106" s="138" t="s">
        <v>131</v>
      </c>
      <c r="AU106" s="138" t="s">
        <v>79</v>
      </c>
      <c r="AY106" s="16" t="s">
        <v>129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15</v>
      </c>
      <c r="BK106" s="139">
        <f>ROUND(I106*H106,2)</f>
        <v>0</v>
      </c>
      <c r="BL106" s="16" t="s">
        <v>85</v>
      </c>
      <c r="BM106" s="138" t="s">
        <v>177</v>
      </c>
    </row>
    <row r="107" spans="2:65" s="1" customFormat="1" ht="10">
      <c r="B107" s="31"/>
      <c r="D107" s="140" t="s">
        <v>136</v>
      </c>
      <c r="F107" s="141" t="s">
        <v>354</v>
      </c>
      <c r="I107" s="142"/>
      <c r="L107" s="31"/>
      <c r="M107" s="143"/>
      <c r="T107" s="52"/>
      <c r="AT107" s="16" t="s">
        <v>136</v>
      </c>
      <c r="AU107" s="16" t="s">
        <v>79</v>
      </c>
    </row>
    <row r="108" spans="2:65" s="13" customFormat="1" ht="10">
      <c r="B108" s="166"/>
      <c r="D108" s="145" t="s">
        <v>153</v>
      </c>
      <c r="E108" s="167" t="s">
        <v>3</v>
      </c>
      <c r="F108" s="168" t="s">
        <v>355</v>
      </c>
      <c r="H108" s="167" t="s">
        <v>3</v>
      </c>
      <c r="I108" s="169"/>
      <c r="L108" s="166"/>
      <c r="M108" s="170"/>
      <c r="T108" s="171"/>
      <c r="AT108" s="167" t="s">
        <v>153</v>
      </c>
      <c r="AU108" s="167" t="s">
        <v>79</v>
      </c>
      <c r="AV108" s="13" t="s">
        <v>15</v>
      </c>
      <c r="AW108" s="13" t="s">
        <v>33</v>
      </c>
      <c r="AX108" s="13" t="s">
        <v>71</v>
      </c>
      <c r="AY108" s="167" t="s">
        <v>129</v>
      </c>
    </row>
    <row r="109" spans="2:65" s="12" customFormat="1" ht="10">
      <c r="B109" s="144"/>
      <c r="D109" s="145" t="s">
        <v>153</v>
      </c>
      <c r="E109" s="151" t="s">
        <v>3</v>
      </c>
      <c r="F109" s="146" t="s">
        <v>356</v>
      </c>
      <c r="H109" s="147">
        <v>1110</v>
      </c>
      <c r="I109" s="148"/>
      <c r="L109" s="144"/>
      <c r="M109" s="149"/>
      <c r="T109" s="150"/>
      <c r="AT109" s="151" t="s">
        <v>153</v>
      </c>
      <c r="AU109" s="151" t="s">
        <v>79</v>
      </c>
      <c r="AV109" s="12" t="s">
        <v>79</v>
      </c>
      <c r="AW109" s="12" t="s">
        <v>33</v>
      </c>
      <c r="AX109" s="12" t="s">
        <v>15</v>
      </c>
      <c r="AY109" s="151" t="s">
        <v>129</v>
      </c>
    </row>
    <row r="110" spans="2:65" s="1" customFormat="1" ht="21.75" customHeight="1">
      <c r="B110" s="126"/>
      <c r="C110" s="127" t="s">
        <v>9</v>
      </c>
      <c r="D110" s="127" t="s">
        <v>131</v>
      </c>
      <c r="E110" s="128" t="s">
        <v>357</v>
      </c>
      <c r="F110" s="129" t="s">
        <v>358</v>
      </c>
      <c r="G110" s="130" t="s">
        <v>172</v>
      </c>
      <c r="H110" s="131">
        <v>555</v>
      </c>
      <c r="I110" s="132"/>
      <c r="J110" s="133">
        <f>ROUND(I110*H110,2)</f>
        <v>0</v>
      </c>
      <c r="K110" s="129" t="s">
        <v>135</v>
      </c>
      <c r="L110" s="31"/>
      <c r="M110" s="134" t="s">
        <v>3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85</v>
      </c>
      <c r="AT110" s="138" t="s">
        <v>131</v>
      </c>
      <c r="AU110" s="138" t="s">
        <v>79</v>
      </c>
      <c r="AY110" s="16" t="s">
        <v>129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15</v>
      </c>
      <c r="BK110" s="139">
        <f>ROUND(I110*H110,2)</f>
        <v>0</v>
      </c>
      <c r="BL110" s="16" t="s">
        <v>85</v>
      </c>
      <c r="BM110" s="138" t="s">
        <v>186</v>
      </c>
    </row>
    <row r="111" spans="2:65" s="1" customFormat="1" ht="10">
      <c r="B111" s="31"/>
      <c r="D111" s="140" t="s">
        <v>136</v>
      </c>
      <c r="F111" s="141" t="s">
        <v>359</v>
      </c>
      <c r="I111" s="142"/>
      <c r="L111" s="31"/>
      <c r="M111" s="143"/>
      <c r="T111" s="52"/>
      <c r="AT111" s="16" t="s">
        <v>136</v>
      </c>
      <c r="AU111" s="16" t="s">
        <v>79</v>
      </c>
    </row>
    <row r="112" spans="2:65" s="1" customFormat="1" ht="21.75" customHeight="1">
      <c r="B112" s="126"/>
      <c r="C112" s="127" t="s">
        <v>188</v>
      </c>
      <c r="D112" s="127" t="s">
        <v>131</v>
      </c>
      <c r="E112" s="128" t="s">
        <v>360</v>
      </c>
      <c r="F112" s="129" t="s">
        <v>361</v>
      </c>
      <c r="G112" s="130" t="s">
        <v>172</v>
      </c>
      <c r="H112" s="131">
        <v>555</v>
      </c>
      <c r="I112" s="132"/>
      <c r="J112" s="133">
        <f>ROUND(I112*H112,2)</f>
        <v>0</v>
      </c>
      <c r="K112" s="129" t="s">
        <v>135</v>
      </c>
      <c r="L112" s="31"/>
      <c r="M112" s="134" t="s">
        <v>3</v>
      </c>
      <c r="N112" s="135" t="s">
        <v>42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85</v>
      </c>
      <c r="AT112" s="138" t="s">
        <v>131</v>
      </c>
      <c r="AU112" s="138" t="s">
        <v>79</v>
      </c>
      <c r="AY112" s="16" t="s">
        <v>129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15</v>
      </c>
      <c r="BK112" s="139">
        <f>ROUND(I112*H112,2)</f>
        <v>0</v>
      </c>
      <c r="BL112" s="16" t="s">
        <v>85</v>
      </c>
      <c r="BM112" s="138" t="s">
        <v>192</v>
      </c>
    </row>
    <row r="113" spans="2:65" s="1" customFormat="1" ht="10">
      <c r="B113" s="31"/>
      <c r="D113" s="140" t="s">
        <v>136</v>
      </c>
      <c r="F113" s="141" t="s">
        <v>362</v>
      </c>
      <c r="I113" s="142"/>
      <c r="L113" s="31"/>
      <c r="M113" s="143"/>
      <c r="T113" s="52"/>
      <c r="AT113" s="16" t="s">
        <v>136</v>
      </c>
      <c r="AU113" s="16" t="s">
        <v>79</v>
      </c>
    </row>
    <row r="114" spans="2:65" s="1" customFormat="1" ht="24.15" customHeight="1">
      <c r="B114" s="126"/>
      <c r="C114" s="127" t="s">
        <v>158</v>
      </c>
      <c r="D114" s="127" t="s">
        <v>131</v>
      </c>
      <c r="E114" s="128" t="s">
        <v>363</v>
      </c>
      <c r="F114" s="129" t="s">
        <v>364</v>
      </c>
      <c r="G114" s="130" t="s">
        <v>151</v>
      </c>
      <c r="H114" s="131">
        <v>5.0000000000000001E-3</v>
      </c>
      <c r="I114" s="132"/>
      <c r="J114" s="133">
        <f>ROUND(I114*H114,2)</f>
        <v>0</v>
      </c>
      <c r="K114" s="129" t="s">
        <v>135</v>
      </c>
      <c r="L114" s="31"/>
      <c r="M114" s="134" t="s">
        <v>3</v>
      </c>
      <c r="N114" s="135" t="s">
        <v>42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85</v>
      </c>
      <c r="AT114" s="138" t="s">
        <v>131</v>
      </c>
      <c r="AU114" s="138" t="s">
        <v>79</v>
      </c>
      <c r="AY114" s="16" t="s">
        <v>129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6" t="s">
        <v>15</v>
      </c>
      <c r="BK114" s="139">
        <f>ROUND(I114*H114,2)</f>
        <v>0</v>
      </c>
      <c r="BL114" s="16" t="s">
        <v>85</v>
      </c>
      <c r="BM114" s="138" t="s">
        <v>252</v>
      </c>
    </row>
    <row r="115" spans="2:65" s="1" customFormat="1" ht="10">
      <c r="B115" s="31"/>
      <c r="D115" s="140" t="s">
        <v>136</v>
      </c>
      <c r="F115" s="141" t="s">
        <v>365</v>
      </c>
      <c r="I115" s="142"/>
      <c r="L115" s="31"/>
      <c r="M115" s="143"/>
      <c r="T115" s="52"/>
      <c r="AT115" s="16" t="s">
        <v>136</v>
      </c>
      <c r="AU115" s="16" t="s">
        <v>79</v>
      </c>
    </row>
    <row r="116" spans="2:65" s="1" customFormat="1" ht="37.75" customHeight="1">
      <c r="B116" s="126"/>
      <c r="C116" s="127" t="s">
        <v>198</v>
      </c>
      <c r="D116" s="127" t="s">
        <v>131</v>
      </c>
      <c r="E116" s="128" t="s">
        <v>366</v>
      </c>
      <c r="F116" s="129" t="s">
        <v>367</v>
      </c>
      <c r="G116" s="130" t="s">
        <v>172</v>
      </c>
      <c r="H116" s="131">
        <v>555</v>
      </c>
      <c r="I116" s="132"/>
      <c r="J116" s="133">
        <f>ROUND(I116*H116,2)</f>
        <v>0</v>
      </c>
      <c r="K116" s="129" t="s">
        <v>135</v>
      </c>
      <c r="L116" s="31"/>
      <c r="M116" s="134" t="s">
        <v>3</v>
      </c>
      <c r="N116" s="135" t="s">
        <v>42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85</v>
      </c>
      <c r="AT116" s="138" t="s">
        <v>131</v>
      </c>
      <c r="AU116" s="138" t="s">
        <v>79</v>
      </c>
      <c r="AY116" s="16" t="s">
        <v>129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15</v>
      </c>
      <c r="BK116" s="139">
        <f>ROUND(I116*H116,2)</f>
        <v>0</v>
      </c>
      <c r="BL116" s="16" t="s">
        <v>85</v>
      </c>
      <c r="BM116" s="138" t="s">
        <v>264</v>
      </c>
    </row>
    <row r="117" spans="2:65" s="1" customFormat="1" ht="10">
      <c r="B117" s="31"/>
      <c r="D117" s="140" t="s">
        <v>136</v>
      </c>
      <c r="F117" s="141" t="s">
        <v>368</v>
      </c>
      <c r="I117" s="142"/>
      <c r="L117" s="31"/>
      <c r="M117" s="143"/>
      <c r="T117" s="52"/>
      <c r="AT117" s="16" t="s">
        <v>136</v>
      </c>
      <c r="AU117" s="16" t="s">
        <v>79</v>
      </c>
    </row>
    <row r="118" spans="2:65" s="1" customFormat="1" ht="16.5" customHeight="1">
      <c r="B118" s="126"/>
      <c r="C118" s="152" t="s">
        <v>162</v>
      </c>
      <c r="D118" s="152" t="s">
        <v>194</v>
      </c>
      <c r="E118" s="153" t="s">
        <v>369</v>
      </c>
      <c r="F118" s="154" t="s">
        <v>370</v>
      </c>
      <c r="G118" s="155" t="s">
        <v>371</v>
      </c>
      <c r="H118" s="156">
        <v>5.8</v>
      </c>
      <c r="I118" s="157"/>
      <c r="J118" s="158">
        <f>ROUND(I118*H118,2)</f>
        <v>0</v>
      </c>
      <c r="K118" s="154" t="s">
        <v>3</v>
      </c>
      <c r="L118" s="159"/>
      <c r="M118" s="160" t="s">
        <v>3</v>
      </c>
      <c r="N118" s="161" t="s">
        <v>42</v>
      </c>
      <c r="P118" s="136">
        <f>O118*H118</f>
        <v>0</v>
      </c>
      <c r="Q118" s="136">
        <v>2.5517241379310299E-3</v>
      </c>
      <c r="R118" s="136">
        <f>Q118*H118</f>
        <v>1.4799999999999973E-2</v>
      </c>
      <c r="S118" s="136">
        <v>0</v>
      </c>
      <c r="T118" s="137">
        <f>S118*H118</f>
        <v>0</v>
      </c>
      <c r="AR118" s="138" t="s">
        <v>143</v>
      </c>
      <c r="AT118" s="138" t="s">
        <v>194</v>
      </c>
      <c r="AU118" s="138" t="s">
        <v>79</v>
      </c>
      <c r="AY118" s="16" t="s">
        <v>129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15</v>
      </c>
      <c r="BK118" s="139">
        <f>ROUND(I118*H118,2)</f>
        <v>0</v>
      </c>
      <c r="BL118" s="16" t="s">
        <v>85</v>
      </c>
      <c r="BM118" s="138" t="s">
        <v>274</v>
      </c>
    </row>
    <row r="119" spans="2:65" s="1" customFormat="1" ht="16.5" customHeight="1">
      <c r="B119" s="126"/>
      <c r="C119" s="152" t="s">
        <v>206</v>
      </c>
      <c r="D119" s="152" t="s">
        <v>194</v>
      </c>
      <c r="E119" s="153" t="s">
        <v>372</v>
      </c>
      <c r="F119" s="154" t="s">
        <v>373</v>
      </c>
      <c r="G119" s="155" t="s">
        <v>371</v>
      </c>
      <c r="H119" s="156">
        <v>7</v>
      </c>
      <c r="I119" s="157"/>
      <c r="J119" s="158">
        <f>ROUND(I119*H119,2)</f>
        <v>0</v>
      </c>
      <c r="K119" s="154" t="s">
        <v>3</v>
      </c>
      <c r="L119" s="159"/>
      <c r="M119" s="160" t="s">
        <v>3</v>
      </c>
      <c r="N119" s="161" t="s">
        <v>42</v>
      </c>
      <c r="P119" s="136">
        <f>O119*H119</f>
        <v>0</v>
      </c>
      <c r="Q119" s="136">
        <v>1.7142857142857101E-3</v>
      </c>
      <c r="R119" s="136">
        <f>Q119*H119</f>
        <v>1.1999999999999971E-2</v>
      </c>
      <c r="S119" s="136">
        <v>0</v>
      </c>
      <c r="T119" s="137">
        <f>S119*H119</f>
        <v>0</v>
      </c>
      <c r="AR119" s="138" t="s">
        <v>143</v>
      </c>
      <c r="AT119" s="138" t="s">
        <v>194</v>
      </c>
      <c r="AU119" s="138" t="s">
        <v>79</v>
      </c>
      <c r="AY119" s="16" t="s">
        <v>129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15</v>
      </c>
      <c r="BK119" s="139">
        <f>ROUND(I119*H119,2)</f>
        <v>0</v>
      </c>
      <c r="BL119" s="16" t="s">
        <v>85</v>
      </c>
      <c r="BM119" s="138" t="s">
        <v>287</v>
      </c>
    </row>
    <row r="120" spans="2:65" s="11" customFormat="1" ht="22.75" customHeight="1">
      <c r="B120" s="114"/>
      <c r="D120" s="115" t="s">
        <v>70</v>
      </c>
      <c r="E120" s="124" t="s">
        <v>85</v>
      </c>
      <c r="F120" s="124" t="s">
        <v>374</v>
      </c>
      <c r="I120" s="117"/>
      <c r="J120" s="125">
        <f>BK120</f>
        <v>0</v>
      </c>
      <c r="L120" s="114"/>
      <c r="M120" s="119"/>
      <c r="P120" s="120">
        <f>SUM(P121:P139)</f>
        <v>0</v>
      </c>
      <c r="R120" s="120">
        <f>SUM(R121:R139)</f>
        <v>3.5251571428571431</v>
      </c>
      <c r="T120" s="121">
        <f>SUM(T121:T139)</f>
        <v>0</v>
      </c>
      <c r="AR120" s="115" t="s">
        <v>15</v>
      </c>
      <c r="AT120" s="122" t="s">
        <v>70</v>
      </c>
      <c r="AU120" s="122" t="s">
        <v>15</v>
      </c>
      <c r="AY120" s="115" t="s">
        <v>129</v>
      </c>
      <c r="BK120" s="123">
        <f>SUM(BK121:BK139)</f>
        <v>0</v>
      </c>
    </row>
    <row r="121" spans="2:65" s="1" customFormat="1" ht="33" customHeight="1">
      <c r="B121" s="126"/>
      <c r="C121" s="127" t="s">
        <v>167</v>
      </c>
      <c r="D121" s="127" t="s">
        <v>131</v>
      </c>
      <c r="E121" s="128" t="s">
        <v>375</v>
      </c>
      <c r="F121" s="129" t="s">
        <v>376</v>
      </c>
      <c r="G121" s="130" t="s">
        <v>172</v>
      </c>
      <c r="H121" s="131">
        <v>65</v>
      </c>
      <c r="I121" s="132"/>
      <c r="J121" s="133">
        <f>ROUND(I121*H121,2)</f>
        <v>0</v>
      </c>
      <c r="K121" s="129" t="s">
        <v>135</v>
      </c>
      <c r="L121" s="31"/>
      <c r="M121" s="134" t="s">
        <v>3</v>
      </c>
      <c r="N121" s="135" t="s">
        <v>42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85</v>
      </c>
      <c r="AT121" s="138" t="s">
        <v>131</v>
      </c>
      <c r="AU121" s="138" t="s">
        <v>79</v>
      </c>
      <c r="AY121" s="16" t="s">
        <v>129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15</v>
      </c>
      <c r="BK121" s="139">
        <f>ROUND(I121*H121,2)</f>
        <v>0</v>
      </c>
      <c r="BL121" s="16" t="s">
        <v>85</v>
      </c>
      <c r="BM121" s="138" t="s">
        <v>377</v>
      </c>
    </row>
    <row r="122" spans="2:65" s="1" customFormat="1" ht="10">
      <c r="B122" s="31"/>
      <c r="D122" s="140" t="s">
        <v>136</v>
      </c>
      <c r="F122" s="141" t="s">
        <v>378</v>
      </c>
      <c r="I122" s="142"/>
      <c r="L122" s="31"/>
      <c r="M122" s="143"/>
      <c r="T122" s="52"/>
      <c r="AT122" s="16" t="s">
        <v>136</v>
      </c>
      <c r="AU122" s="16" t="s">
        <v>79</v>
      </c>
    </row>
    <row r="123" spans="2:65" s="1" customFormat="1" ht="44.25" customHeight="1">
      <c r="B123" s="126"/>
      <c r="C123" s="127" t="s">
        <v>215</v>
      </c>
      <c r="D123" s="127" t="s">
        <v>131</v>
      </c>
      <c r="E123" s="128" t="s">
        <v>379</v>
      </c>
      <c r="F123" s="129" t="s">
        <v>380</v>
      </c>
      <c r="G123" s="130" t="s">
        <v>191</v>
      </c>
      <c r="H123" s="131">
        <v>281</v>
      </c>
      <c r="I123" s="132"/>
      <c r="J123" s="133">
        <f>ROUND(I123*H123,2)</f>
        <v>0</v>
      </c>
      <c r="K123" s="129" t="s">
        <v>135</v>
      </c>
      <c r="L123" s="31"/>
      <c r="M123" s="134" t="s">
        <v>3</v>
      </c>
      <c r="N123" s="135" t="s">
        <v>42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85</v>
      </c>
      <c r="AT123" s="138" t="s">
        <v>131</v>
      </c>
      <c r="AU123" s="138" t="s">
        <v>79</v>
      </c>
      <c r="AY123" s="16" t="s">
        <v>129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15</v>
      </c>
      <c r="BK123" s="139">
        <f>ROUND(I123*H123,2)</f>
        <v>0</v>
      </c>
      <c r="BL123" s="16" t="s">
        <v>85</v>
      </c>
      <c r="BM123" s="138" t="s">
        <v>381</v>
      </c>
    </row>
    <row r="124" spans="2:65" s="1" customFormat="1" ht="10">
      <c r="B124" s="31"/>
      <c r="D124" s="140" t="s">
        <v>136</v>
      </c>
      <c r="F124" s="141" t="s">
        <v>382</v>
      </c>
      <c r="I124" s="142"/>
      <c r="L124" s="31"/>
      <c r="M124" s="143"/>
      <c r="T124" s="52"/>
      <c r="AT124" s="16" t="s">
        <v>136</v>
      </c>
      <c r="AU124" s="16" t="s">
        <v>79</v>
      </c>
    </row>
    <row r="125" spans="2:65" s="1" customFormat="1" ht="37.75" customHeight="1">
      <c r="B125" s="126"/>
      <c r="C125" s="127" t="s">
        <v>173</v>
      </c>
      <c r="D125" s="127" t="s">
        <v>131</v>
      </c>
      <c r="E125" s="128" t="s">
        <v>383</v>
      </c>
      <c r="F125" s="129" t="s">
        <v>384</v>
      </c>
      <c r="G125" s="130" t="s">
        <v>191</v>
      </c>
      <c r="H125" s="131">
        <v>281</v>
      </c>
      <c r="I125" s="132"/>
      <c r="J125" s="133">
        <f>ROUND(I125*H125,2)</f>
        <v>0</v>
      </c>
      <c r="K125" s="129" t="s">
        <v>135</v>
      </c>
      <c r="L125" s="31"/>
      <c r="M125" s="134" t="s">
        <v>3</v>
      </c>
      <c r="N125" s="135" t="s">
        <v>42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85</v>
      </c>
      <c r="AT125" s="138" t="s">
        <v>131</v>
      </c>
      <c r="AU125" s="138" t="s">
        <v>79</v>
      </c>
      <c r="AY125" s="16" t="s">
        <v>129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15</v>
      </c>
      <c r="BK125" s="139">
        <f>ROUND(I125*H125,2)</f>
        <v>0</v>
      </c>
      <c r="BL125" s="16" t="s">
        <v>85</v>
      </c>
      <c r="BM125" s="138" t="s">
        <v>385</v>
      </c>
    </row>
    <row r="126" spans="2:65" s="1" customFormat="1" ht="10">
      <c r="B126" s="31"/>
      <c r="D126" s="140" t="s">
        <v>136</v>
      </c>
      <c r="F126" s="141" t="s">
        <v>386</v>
      </c>
      <c r="I126" s="142"/>
      <c r="L126" s="31"/>
      <c r="M126" s="143"/>
      <c r="T126" s="52"/>
      <c r="AT126" s="16" t="s">
        <v>136</v>
      </c>
      <c r="AU126" s="16" t="s">
        <v>79</v>
      </c>
    </row>
    <row r="127" spans="2:65" s="1" customFormat="1" ht="49" customHeight="1">
      <c r="B127" s="126"/>
      <c r="C127" s="127" t="s">
        <v>8</v>
      </c>
      <c r="D127" s="127" t="s">
        <v>131</v>
      </c>
      <c r="E127" s="128" t="s">
        <v>387</v>
      </c>
      <c r="F127" s="129" t="s">
        <v>388</v>
      </c>
      <c r="G127" s="130" t="s">
        <v>172</v>
      </c>
      <c r="H127" s="131">
        <v>65</v>
      </c>
      <c r="I127" s="132"/>
      <c r="J127" s="133">
        <f>ROUND(I127*H127,2)</f>
        <v>0</v>
      </c>
      <c r="K127" s="129" t="s">
        <v>135</v>
      </c>
      <c r="L127" s="31"/>
      <c r="M127" s="134" t="s">
        <v>3</v>
      </c>
      <c r="N127" s="135" t="s">
        <v>42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85</v>
      </c>
      <c r="AT127" s="138" t="s">
        <v>131</v>
      </c>
      <c r="AU127" s="138" t="s">
        <v>79</v>
      </c>
      <c r="AY127" s="16" t="s">
        <v>129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15</v>
      </c>
      <c r="BK127" s="139">
        <f>ROUND(I127*H127,2)</f>
        <v>0</v>
      </c>
      <c r="BL127" s="16" t="s">
        <v>85</v>
      </c>
      <c r="BM127" s="138" t="s">
        <v>389</v>
      </c>
    </row>
    <row r="128" spans="2:65" s="1" customFormat="1" ht="10">
      <c r="B128" s="31"/>
      <c r="D128" s="140" t="s">
        <v>136</v>
      </c>
      <c r="F128" s="141" t="s">
        <v>390</v>
      </c>
      <c r="I128" s="142"/>
      <c r="L128" s="31"/>
      <c r="M128" s="143"/>
      <c r="T128" s="52"/>
      <c r="AT128" s="16" t="s">
        <v>136</v>
      </c>
      <c r="AU128" s="16" t="s">
        <v>79</v>
      </c>
    </row>
    <row r="129" spans="2:65" s="1" customFormat="1" ht="24.15" customHeight="1">
      <c r="B129" s="126"/>
      <c r="C129" s="127" t="s">
        <v>177</v>
      </c>
      <c r="D129" s="127" t="s">
        <v>131</v>
      </c>
      <c r="E129" s="128" t="s">
        <v>391</v>
      </c>
      <c r="F129" s="129" t="s">
        <v>392</v>
      </c>
      <c r="G129" s="130" t="s">
        <v>172</v>
      </c>
      <c r="H129" s="131">
        <v>65</v>
      </c>
      <c r="I129" s="132"/>
      <c r="J129" s="133">
        <f>ROUND(I129*H129,2)</f>
        <v>0</v>
      </c>
      <c r="K129" s="129" t="s">
        <v>135</v>
      </c>
      <c r="L129" s="31"/>
      <c r="M129" s="134" t="s">
        <v>3</v>
      </c>
      <c r="N129" s="135" t="s">
        <v>42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85</v>
      </c>
      <c r="AT129" s="138" t="s">
        <v>131</v>
      </c>
      <c r="AU129" s="138" t="s">
        <v>79</v>
      </c>
      <c r="AY129" s="16" t="s">
        <v>129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15</v>
      </c>
      <c r="BK129" s="139">
        <f>ROUND(I129*H129,2)</f>
        <v>0</v>
      </c>
      <c r="BL129" s="16" t="s">
        <v>85</v>
      </c>
      <c r="BM129" s="138" t="s">
        <v>393</v>
      </c>
    </row>
    <row r="130" spans="2:65" s="1" customFormat="1" ht="10">
      <c r="B130" s="31"/>
      <c r="D130" s="140" t="s">
        <v>136</v>
      </c>
      <c r="F130" s="141" t="s">
        <v>394</v>
      </c>
      <c r="I130" s="142"/>
      <c r="L130" s="31"/>
      <c r="M130" s="143"/>
      <c r="T130" s="52"/>
      <c r="AT130" s="16" t="s">
        <v>136</v>
      </c>
      <c r="AU130" s="16" t="s">
        <v>79</v>
      </c>
    </row>
    <row r="131" spans="2:65" s="1" customFormat="1" ht="37.75" customHeight="1">
      <c r="B131" s="126"/>
      <c r="C131" s="127" t="s">
        <v>229</v>
      </c>
      <c r="D131" s="127" t="s">
        <v>131</v>
      </c>
      <c r="E131" s="128" t="s">
        <v>395</v>
      </c>
      <c r="F131" s="129" t="s">
        <v>396</v>
      </c>
      <c r="G131" s="130" t="s">
        <v>151</v>
      </c>
      <c r="H131" s="131">
        <v>2E-3</v>
      </c>
      <c r="I131" s="132"/>
      <c r="J131" s="133">
        <f>ROUND(I131*H131,2)</f>
        <v>0</v>
      </c>
      <c r="K131" s="129" t="s">
        <v>135</v>
      </c>
      <c r="L131" s="31"/>
      <c r="M131" s="134" t="s">
        <v>3</v>
      </c>
      <c r="N131" s="135" t="s">
        <v>42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85</v>
      </c>
      <c r="AT131" s="138" t="s">
        <v>131</v>
      </c>
      <c r="AU131" s="138" t="s">
        <v>79</v>
      </c>
      <c r="AY131" s="16" t="s">
        <v>129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15</v>
      </c>
      <c r="BK131" s="139">
        <f>ROUND(I131*H131,2)</f>
        <v>0</v>
      </c>
      <c r="BL131" s="16" t="s">
        <v>85</v>
      </c>
      <c r="BM131" s="138" t="s">
        <v>397</v>
      </c>
    </row>
    <row r="132" spans="2:65" s="1" customFormat="1" ht="10">
      <c r="B132" s="31"/>
      <c r="D132" s="140" t="s">
        <v>136</v>
      </c>
      <c r="F132" s="141" t="s">
        <v>398</v>
      </c>
      <c r="I132" s="142"/>
      <c r="L132" s="31"/>
      <c r="M132" s="143"/>
      <c r="T132" s="52"/>
      <c r="AT132" s="16" t="s">
        <v>136</v>
      </c>
      <c r="AU132" s="16" t="s">
        <v>79</v>
      </c>
    </row>
    <row r="133" spans="2:65" s="1" customFormat="1" ht="16.5" customHeight="1">
      <c r="B133" s="126"/>
      <c r="C133" s="152" t="s">
        <v>186</v>
      </c>
      <c r="D133" s="152" t="s">
        <v>194</v>
      </c>
      <c r="E133" s="153" t="s">
        <v>372</v>
      </c>
      <c r="F133" s="154" t="s">
        <v>373</v>
      </c>
      <c r="G133" s="155" t="s">
        <v>371</v>
      </c>
      <c r="H133" s="156">
        <v>4</v>
      </c>
      <c r="I133" s="157"/>
      <c r="J133" s="158">
        <f t="shared" ref="J133:J139" si="0">ROUND(I133*H133,2)</f>
        <v>0</v>
      </c>
      <c r="K133" s="154" t="s">
        <v>3</v>
      </c>
      <c r="L133" s="159"/>
      <c r="M133" s="160" t="s">
        <v>3</v>
      </c>
      <c r="N133" s="161" t="s">
        <v>42</v>
      </c>
      <c r="P133" s="136">
        <f t="shared" ref="P133:P139" si="1">O133*H133</f>
        <v>0</v>
      </c>
      <c r="Q133" s="136">
        <v>1.7142857142857101E-3</v>
      </c>
      <c r="R133" s="136">
        <f t="shared" ref="R133:R139" si="2">Q133*H133</f>
        <v>6.8571428571428403E-3</v>
      </c>
      <c r="S133" s="136">
        <v>0</v>
      </c>
      <c r="T133" s="137">
        <f t="shared" ref="T133:T139" si="3">S133*H133</f>
        <v>0</v>
      </c>
      <c r="AR133" s="138" t="s">
        <v>143</v>
      </c>
      <c r="AT133" s="138" t="s">
        <v>194</v>
      </c>
      <c r="AU133" s="138" t="s">
        <v>79</v>
      </c>
      <c r="AY133" s="16" t="s">
        <v>129</v>
      </c>
      <c r="BE133" s="139">
        <f t="shared" ref="BE133:BE139" si="4">IF(N133="základní",J133,0)</f>
        <v>0</v>
      </c>
      <c r="BF133" s="139">
        <f t="shared" ref="BF133:BF139" si="5">IF(N133="snížená",J133,0)</f>
        <v>0</v>
      </c>
      <c r="BG133" s="139">
        <f t="shared" ref="BG133:BG139" si="6">IF(N133="zákl. přenesená",J133,0)</f>
        <v>0</v>
      </c>
      <c r="BH133" s="139">
        <f t="shared" ref="BH133:BH139" si="7">IF(N133="sníž. přenesená",J133,0)</f>
        <v>0</v>
      </c>
      <c r="BI133" s="139">
        <f t="shared" ref="BI133:BI139" si="8">IF(N133="nulová",J133,0)</f>
        <v>0</v>
      </c>
      <c r="BJ133" s="16" t="s">
        <v>15</v>
      </c>
      <c r="BK133" s="139">
        <f t="shared" ref="BK133:BK139" si="9">ROUND(I133*H133,2)</f>
        <v>0</v>
      </c>
      <c r="BL133" s="16" t="s">
        <v>85</v>
      </c>
      <c r="BM133" s="138" t="s">
        <v>399</v>
      </c>
    </row>
    <row r="134" spans="2:65" s="1" customFormat="1" ht="16.5" customHeight="1">
      <c r="B134" s="126"/>
      <c r="C134" s="152" t="s">
        <v>237</v>
      </c>
      <c r="D134" s="152" t="s">
        <v>194</v>
      </c>
      <c r="E134" s="153" t="s">
        <v>400</v>
      </c>
      <c r="F134" s="154" t="s">
        <v>401</v>
      </c>
      <c r="G134" s="155" t="s">
        <v>134</v>
      </c>
      <c r="H134" s="156">
        <v>6.5</v>
      </c>
      <c r="I134" s="157"/>
      <c r="J134" s="158">
        <f t="shared" si="0"/>
        <v>0</v>
      </c>
      <c r="K134" s="154" t="s">
        <v>135</v>
      </c>
      <c r="L134" s="159"/>
      <c r="M134" s="160" t="s">
        <v>3</v>
      </c>
      <c r="N134" s="161" t="s">
        <v>42</v>
      </c>
      <c r="P134" s="136">
        <f t="shared" si="1"/>
        <v>0</v>
      </c>
      <c r="Q134" s="136">
        <v>0.22</v>
      </c>
      <c r="R134" s="136">
        <f t="shared" si="2"/>
        <v>1.43</v>
      </c>
      <c r="S134" s="136">
        <v>0</v>
      </c>
      <c r="T134" s="137">
        <f t="shared" si="3"/>
        <v>0</v>
      </c>
      <c r="AR134" s="138" t="s">
        <v>143</v>
      </c>
      <c r="AT134" s="138" t="s">
        <v>194</v>
      </c>
      <c r="AU134" s="138" t="s">
        <v>79</v>
      </c>
      <c r="AY134" s="16" t="s">
        <v>129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15</v>
      </c>
      <c r="BK134" s="139">
        <f t="shared" si="9"/>
        <v>0</v>
      </c>
      <c r="BL134" s="16" t="s">
        <v>85</v>
      </c>
      <c r="BM134" s="138" t="s">
        <v>402</v>
      </c>
    </row>
    <row r="135" spans="2:65" s="1" customFormat="1" ht="16.5" customHeight="1">
      <c r="B135" s="126"/>
      <c r="C135" s="152" t="s">
        <v>192</v>
      </c>
      <c r="D135" s="152" t="s">
        <v>194</v>
      </c>
      <c r="E135" s="153" t="s">
        <v>403</v>
      </c>
      <c r="F135" s="154" t="s">
        <v>404</v>
      </c>
      <c r="G135" s="155" t="s">
        <v>134</v>
      </c>
      <c r="H135" s="156">
        <v>6.5</v>
      </c>
      <c r="I135" s="157"/>
      <c r="J135" s="158">
        <f t="shared" si="0"/>
        <v>0</v>
      </c>
      <c r="K135" s="154" t="s">
        <v>135</v>
      </c>
      <c r="L135" s="159"/>
      <c r="M135" s="160" t="s">
        <v>3</v>
      </c>
      <c r="N135" s="161" t="s">
        <v>42</v>
      </c>
      <c r="P135" s="136">
        <f t="shared" si="1"/>
        <v>0</v>
      </c>
      <c r="Q135" s="136">
        <v>0.2</v>
      </c>
      <c r="R135" s="136">
        <f t="shared" si="2"/>
        <v>1.3</v>
      </c>
      <c r="S135" s="136">
        <v>0</v>
      </c>
      <c r="T135" s="137">
        <f t="shared" si="3"/>
        <v>0</v>
      </c>
      <c r="AR135" s="138" t="s">
        <v>143</v>
      </c>
      <c r="AT135" s="138" t="s">
        <v>194</v>
      </c>
      <c r="AU135" s="138" t="s">
        <v>79</v>
      </c>
      <c r="AY135" s="16" t="s">
        <v>129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15</v>
      </c>
      <c r="BK135" s="139">
        <f t="shared" si="9"/>
        <v>0</v>
      </c>
      <c r="BL135" s="16" t="s">
        <v>85</v>
      </c>
      <c r="BM135" s="138" t="s">
        <v>405</v>
      </c>
    </row>
    <row r="136" spans="2:65" s="1" customFormat="1" ht="16.5" customHeight="1">
      <c r="B136" s="126"/>
      <c r="C136" s="152" t="s">
        <v>247</v>
      </c>
      <c r="D136" s="152" t="s">
        <v>194</v>
      </c>
      <c r="E136" s="153" t="s">
        <v>406</v>
      </c>
      <c r="F136" s="154" t="s">
        <v>407</v>
      </c>
      <c r="G136" s="155" t="s">
        <v>408</v>
      </c>
      <c r="H136" s="156">
        <v>0.03</v>
      </c>
      <c r="I136" s="157"/>
      <c r="J136" s="158">
        <f t="shared" si="0"/>
        <v>0</v>
      </c>
      <c r="K136" s="154" t="s">
        <v>3</v>
      </c>
      <c r="L136" s="159"/>
      <c r="M136" s="160" t="s">
        <v>3</v>
      </c>
      <c r="N136" s="161" t="s">
        <v>42</v>
      </c>
      <c r="P136" s="136">
        <f t="shared" si="1"/>
        <v>0</v>
      </c>
      <c r="Q136" s="136">
        <v>2.66666666666667E-2</v>
      </c>
      <c r="R136" s="136">
        <f t="shared" si="2"/>
        <v>8.0000000000000091E-4</v>
      </c>
      <c r="S136" s="136">
        <v>0</v>
      </c>
      <c r="T136" s="137">
        <f t="shared" si="3"/>
        <v>0</v>
      </c>
      <c r="AR136" s="138" t="s">
        <v>143</v>
      </c>
      <c r="AT136" s="138" t="s">
        <v>194</v>
      </c>
      <c r="AU136" s="138" t="s">
        <v>79</v>
      </c>
      <c r="AY136" s="16" t="s">
        <v>129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6" t="s">
        <v>15</v>
      </c>
      <c r="BK136" s="139">
        <f t="shared" si="9"/>
        <v>0</v>
      </c>
      <c r="BL136" s="16" t="s">
        <v>85</v>
      </c>
      <c r="BM136" s="138" t="s">
        <v>409</v>
      </c>
    </row>
    <row r="137" spans="2:65" s="1" customFormat="1" ht="16.5" customHeight="1">
      <c r="B137" s="126"/>
      <c r="C137" s="152" t="s">
        <v>252</v>
      </c>
      <c r="D137" s="152" t="s">
        <v>194</v>
      </c>
      <c r="E137" s="153" t="s">
        <v>410</v>
      </c>
      <c r="F137" s="154" t="s">
        <v>411</v>
      </c>
      <c r="G137" s="155" t="s">
        <v>191</v>
      </c>
      <c r="H137" s="156">
        <v>69</v>
      </c>
      <c r="I137" s="157"/>
      <c r="J137" s="158">
        <f t="shared" si="0"/>
        <v>0</v>
      </c>
      <c r="K137" s="154" t="s">
        <v>3</v>
      </c>
      <c r="L137" s="159"/>
      <c r="M137" s="160" t="s">
        <v>3</v>
      </c>
      <c r="N137" s="161" t="s">
        <v>42</v>
      </c>
      <c r="P137" s="136">
        <f t="shared" si="1"/>
        <v>0</v>
      </c>
      <c r="Q137" s="136">
        <v>1.08695652173913E-3</v>
      </c>
      <c r="R137" s="136">
        <f t="shared" si="2"/>
        <v>7.4999999999999969E-2</v>
      </c>
      <c r="S137" s="136">
        <v>0</v>
      </c>
      <c r="T137" s="137">
        <f t="shared" si="3"/>
        <v>0</v>
      </c>
      <c r="AR137" s="138" t="s">
        <v>143</v>
      </c>
      <c r="AT137" s="138" t="s">
        <v>194</v>
      </c>
      <c r="AU137" s="138" t="s">
        <v>79</v>
      </c>
      <c r="AY137" s="16" t="s">
        <v>129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6" t="s">
        <v>15</v>
      </c>
      <c r="BK137" s="139">
        <f t="shared" si="9"/>
        <v>0</v>
      </c>
      <c r="BL137" s="16" t="s">
        <v>85</v>
      </c>
      <c r="BM137" s="138" t="s">
        <v>412</v>
      </c>
    </row>
    <row r="138" spans="2:65" s="1" customFormat="1" ht="16.5" customHeight="1">
      <c r="B138" s="126"/>
      <c r="C138" s="152" t="s">
        <v>257</v>
      </c>
      <c r="D138" s="152" t="s">
        <v>194</v>
      </c>
      <c r="E138" s="153" t="s">
        <v>413</v>
      </c>
      <c r="F138" s="154" t="s">
        <v>414</v>
      </c>
      <c r="G138" s="155" t="s">
        <v>191</v>
      </c>
      <c r="H138" s="156">
        <v>167</v>
      </c>
      <c r="I138" s="157"/>
      <c r="J138" s="158">
        <f t="shared" si="0"/>
        <v>0</v>
      </c>
      <c r="K138" s="154" t="s">
        <v>3</v>
      </c>
      <c r="L138" s="159"/>
      <c r="M138" s="160" t="s">
        <v>3</v>
      </c>
      <c r="N138" s="161" t="s">
        <v>42</v>
      </c>
      <c r="P138" s="136">
        <f t="shared" si="1"/>
        <v>0</v>
      </c>
      <c r="Q138" s="136">
        <v>4.1317365269461096E-3</v>
      </c>
      <c r="R138" s="136">
        <f t="shared" si="2"/>
        <v>0.69000000000000028</v>
      </c>
      <c r="S138" s="136">
        <v>0</v>
      </c>
      <c r="T138" s="137">
        <f t="shared" si="3"/>
        <v>0</v>
      </c>
      <c r="AR138" s="138" t="s">
        <v>143</v>
      </c>
      <c r="AT138" s="138" t="s">
        <v>194</v>
      </c>
      <c r="AU138" s="138" t="s">
        <v>79</v>
      </c>
      <c r="AY138" s="16" t="s">
        <v>129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6" t="s">
        <v>15</v>
      </c>
      <c r="BK138" s="139">
        <f t="shared" si="9"/>
        <v>0</v>
      </c>
      <c r="BL138" s="16" t="s">
        <v>85</v>
      </c>
      <c r="BM138" s="138" t="s">
        <v>415</v>
      </c>
    </row>
    <row r="139" spans="2:65" s="1" customFormat="1" ht="16.5" customHeight="1">
      <c r="B139" s="126"/>
      <c r="C139" s="152" t="s">
        <v>264</v>
      </c>
      <c r="D139" s="152" t="s">
        <v>194</v>
      </c>
      <c r="E139" s="153" t="s">
        <v>416</v>
      </c>
      <c r="F139" s="154" t="s">
        <v>417</v>
      </c>
      <c r="G139" s="155" t="s">
        <v>191</v>
      </c>
      <c r="H139" s="156">
        <v>45</v>
      </c>
      <c r="I139" s="157"/>
      <c r="J139" s="158">
        <f t="shared" si="0"/>
        <v>0</v>
      </c>
      <c r="K139" s="154" t="s">
        <v>3</v>
      </c>
      <c r="L139" s="159"/>
      <c r="M139" s="160" t="s">
        <v>3</v>
      </c>
      <c r="N139" s="161" t="s">
        <v>42</v>
      </c>
      <c r="P139" s="136">
        <f t="shared" si="1"/>
        <v>0</v>
      </c>
      <c r="Q139" s="136">
        <v>5.0000000000000001E-4</v>
      </c>
      <c r="R139" s="136">
        <f t="shared" si="2"/>
        <v>2.2499999999999999E-2</v>
      </c>
      <c r="S139" s="136">
        <v>0</v>
      </c>
      <c r="T139" s="137">
        <f t="shared" si="3"/>
        <v>0</v>
      </c>
      <c r="AR139" s="138" t="s">
        <v>143</v>
      </c>
      <c r="AT139" s="138" t="s">
        <v>194</v>
      </c>
      <c r="AU139" s="138" t="s">
        <v>79</v>
      </c>
      <c r="AY139" s="16" t="s">
        <v>129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6" t="s">
        <v>15</v>
      </c>
      <c r="BK139" s="139">
        <f t="shared" si="9"/>
        <v>0</v>
      </c>
      <c r="BL139" s="16" t="s">
        <v>85</v>
      </c>
      <c r="BM139" s="138" t="s">
        <v>418</v>
      </c>
    </row>
    <row r="140" spans="2:65" s="11" customFormat="1" ht="22.75" customHeight="1">
      <c r="B140" s="114"/>
      <c r="D140" s="115" t="s">
        <v>70</v>
      </c>
      <c r="E140" s="124" t="s">
        <v>94</v>
      </c>
      <c r="F140" s="124" t="s">
        <v>419</v>
      </c>
      <c r="I140" s="117"/>
      <c r="J140" s="125">
        <f>BK140</f>
        <v>0</v>
      </c>
      <c r="L140" s="114"/>
      <c r="M140" s="119"/>
      <c r="P140" s="120">
        <f>SUM(P141:P162)</f>
        <v>0</v>
      </c>
      <c r="R140" s="120">
        <f>SUM(R141:R162)</f>
        <v>0.73307999999999984</v>
      </c>
      <c r="T140" s="121">
        <f>SUM(T141:T162)</f>
        <v>0</v>
      </c>
      <c r="AR140" s="115" t="s">
        <v>15</v>
      </c>
      <c r="AT140" s="122" t="s">
        <v>70</v>
      </c>
      <c r="AU140" s="122" t="s">
        <v>15</v>
      </c>
      <c r="AY140" s="115" t="s">
        <v>129</v>
      </c>
      <c r="BK140" s="123">
        <f>SUM(BK141:BK162)</f>
        <v>0</v>
      </c>
    </row>
    <row r="141" spans="2:65" s="1" customFormat="1" ht="44.25" customHeight="1">
      <c r="B141" s="126"/>
      <c r="C141" s="127" t="s">
        <v>269</v>
      </c>
      <c r="D141" s="127" t="s">
        <v>131</v>
      </c>
      <c r="E141" s="128" t="s">
        <v>420</v>
      </c>
      <c r="F141" s="129" t="s">
        <v>421</v>
      </c>
      <c r="G141" s="130" t="s">
        <v>191</v>
      </c>
      <c r="H141" s="131">
        <v>3</v>
      </c>
      <c r="I141" s="132"/>
      <c r="J141" s="133">
        <f>ROUND(I141*H141,2)</f>
        <v>0</v>
      </c>
      <c r="K141" s="129" t="s">
        <v>135</v>
      </c>
      <c r="L141" s="31"/>
      <c r="M141" s="134" t="s">
        <v>3</v>
      </c>
      <c r="N141" s="135" t="s">
        <v>42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85</v>
      </c>
      <c r="AT141" s="138" t="s">
        <v>131</v>
      </c>
      <c r="AU141" s="138" t="s">
        <v>79</v>
      </c>
      <c r="AY141" s="16" t="s">
        <v>129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15</v>
      </c>
      <c r="BK141" s="139">
        <f>ROUND(I141*H141,2)</f>
        <v>0</v>
      </c>
      <c r="BL141" s="16" t="s">
        <v>85</v>
      </c>
      <c r="BM141" s="138" t="s">
        <v>422</v>
      </c>
    </row>
    <row r="142" spans="2:65" s="1" customFormat="1" ht="10">
      <c r="B142" s="31"/>
      <c r="D142" s="140" t="s">
        <v>136</v>
      </c>
      <c r="F142" s="141" t="s">
        <v>423</v>
      </c>
      <c r="I142" s="142"/>
      <c r="L142" s="31"/>
      <c r="M142" s="143"/>
      <c r="T142" s="52"/>
      <c r="AT142" s="16" t="s">
        <v>136</v>
      </c>
      <c r="AU142" s="16" t="s">
        <v>79</v>
      </c>
    </row>
    <row r="143" spans="2:65" s="1" customFormat="1" ht="24.15" customHeight="1">
      <c r="B143" s="126"/>
      <c r="C143" s="127" t="s">
        <v>274</v>
      </c>
      <c r="D143" s="127" t="s">
        <v>131</v>
      </c>
      <c r="E143" s="128" t="s">
        <v>424</v>
      </c>
      <c r="F143" s="129" t="s">
        <v>425</v>
      </c>
      <c r="G143" s="130" t="s">
        <v>191</v>
      </c>
      <c r="H143" s="131">
        <v>3</v>
      </c>
      <c r="I143" s="132"/>
      <c r="J143" s="133">
        <f>ROUND(I143*H143,2)</f>
        <v>0</v>
      </c>
      <c r="K143" s="129" t="s">
        <v>135</v>
      </c>
      <c r="L143" s="31"/>
      <c r="M143" s="134" t="s">
        <v>3</v>
      </c>
      <c r="N143" s="135" t="s">
        <v>42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85</v>
      </c>
      <c r="AT143" s="138" t="s">
        <v>131</v>
      </c>
      <c r="AU143" s="138" t="s">
        <v>79</v>
      </c>
      <c r="AY143" s="16" t="s">
        <v>129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15</v>
      </c>
      <c r="BK143" s="139">
        <f>ROUND(I143*H143,2)</f>
        <v>0</v>
      </c>
      <c r="BL143" s="16" t="s">
        <v>85</v>
      </c>
      <c r="BM143" s="138" t="s">
        <v>426</v>
      </c>
    </row>
    <row r="144" spans="2:65" s="1" customFormat="1" ht="10">
      <c r="B144" s="31"/>
      <c r="D144" s="140" t="s">
        <v>136</v>
      </c>
      <c r="F144" s="141" t="s">
        <v>427</v>
      </c>
      <c r="I144" s="142"/>
      <c r="L144" s="31"/>
      <c r="M144" s="143"/>
      <c r="T144" s="52"/>
      <c r="AT144" s="16" t="s">
        <v>136</v>
      </c>
      <c r="AU144" s="16" t="s">
        <v>79</v>
      </c>
    </row>
    <row r="145" spans="2:65" s="1" customFormat="1" ht="33" customHeight="1">
      <c r="B145" s="126"/>
      <c r="C145" s="127" t="s">
        <v>280</v>
      </c>
      <c r="D145" s="127" t="s">
        <v>131</v>
      </c>
      <c r="E145" s="128" t="s">
        <v>428</v>
      </c>
      <c r="F145" s="129" t="s">
        <v>429</v>
      </c>
      <c r="G145" s="130" t="s">
        <v>172</v>
      </c>
      <c r="H145" s="131">
        <v>19.25</v>
      </c>
      <c r="I145" s="132"/>
      <c r="J145" s="133">
        <f>ROUND(I145*H145,2)</f>
        <v>0</v>
      </c>
      <c r="K145" s="129" t="s">
        <v>135</v>
      </c>
      <c r="L145" s="31"/>
      <c r="M145" s="134" t="s">
        <v>3</v>
      </c>
      <c r="N145" s="135" t="s">
        <v>42</v>
      </c>
      <c r="P145" s="136">
        <f>O145*H145</f>
        <v>0</v>
      </c>
      <c r="Q145" s="136">
        <v>3.6000000000000002E-4</v>
      </c>
      <c r="R145" s="136">
        <f>Q145*H145</f>
        <v>6.9300000000000004E-3</v>
      </c>
      <c r="S145" s="136">
        <v>0</v>
      </c>
      <c r="T145" s="137">
        <f>S145*H145</f>
        <v>0</v>
      </c>
      <c r="AR145" s="138" t="s">
        <v>85</v>
      </c>
      <c r="AT145" s="138" t="s">
        <v>131</v>
      </c>
      <c r="AU145" s="138" t="s">
        <v>79</v>
      </c>
      <c r="AY145" s="16" t="s">
        <v>129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15</v>
      </c>
      <c r="BK145" s="139">
        <f>ROUND(I145*H145,2)</f>
        <v>0</v>
      </c>
      <c r="BL145" s="16" t="s">
        <v>85</v>
      </c>
      <c r="BM145" s="138" t="s">
        <v>430</v>
      </c>
    </row>
    <row r="146" spans="2:65" s="1" customFormat="1" ht="10">
      <c r="B146" s="31"/>
      <c r="D146" s="140" t="s">
        <v>136</v>
      </c>
      <c r="F146" s="141" t="s">
        <v>431</v>
      </c>
      <c r="I146" s="142"/>
      <c r="L146" s="31"/>
      <c r="M146" s="143"/>
      <c r="T146" s="52"/>
      <c r="AT146" s="16" t="s">
        <v>136</v>
      </c>
      <c r="AU146" s="16" t="s">
        <v>79</v>
      </c>
    </row>
    <row r="147" spans="2:65" s="1" customFormat="1" ht="24.15" customHeight="1">
      <c r="B147" s="126"/>
      <c r="C147" s="127" t="s">
        <v>287</v>
      </c>
      <c r="D147" s="127" t="s">
        <v>131</v>
      </c>
      <c r="E147" s="128" t="s">
        <v>432</v>
      </c>
      <c r="F147" s="129" t="s">
        <v>433</v>
      </c>
      <c r="G147" s="130" t="s">
        <v>191</v>
      </c>
      <c r="H147" s="131">
        <v>3</v>
      </c>
      <c r="I147" s="132"/>
      <c r="J147" s="133">
        <f>ROUND(I147*H147,2)</f>
        <v>0</v>
      </c>
      <c r="K147" s="129" t="s">
        <v>135</v>
      </c>
      <c r="L147" s="31"/>
      <c r="M147" s="134" t="s">
        <v>3</v>
      </c>
      <c r="N147" s="135" t="s">
        <v>42</v>
      </c>
      <c r="P147" s="136">
        <f>O147*H147</f>
        <v>0</v>
      </c>
      <c r="Q147" s="136">
        <v>5.0000000000000002E-5</v>
      </c>
      <c r="R147" s="136">
        <f>Q147*H147</f>
        <v>1.5000000000000001E-4</v>
      </c>
      <c r="S147" s="136">
        <v>0</v>
      </c>
      <c r="T147" s="137">
        <f>S147*H147</f>
        <v>0</v>
      </c>
      <c r="AR147" s="138" t="s">
        <v>85</v>
      </c>
      <c r="AT147" s="138" t="s">
        <v>131</v>
      </c>
      <c r="AU147" s="138" t="s">
        <v>79</v>
      </c>
      <c r="AY147" s="16" t="s">
        <v>129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15</v>
      </c>
      <c r="BK147" s="139">
        <f>ROUND(I147*H147,2)</f>
        <v>0</v>
      </c>
      <c r="BL147" s="16" t="s">
        <v>85</v>
      </c>
      <c r="BM147" s="138" t="s">
        <v>434</v>
      </c>
    </row>
    <row r="148" spans="2:65" s="1" customFormat="1" ht="10">
      <c r="B148" s="31"/>
      <c r="D148" s="140" t="s">
        <v>136</v>
      </c>
      <c r="F148" s="141" t="s">
        <v>435</v>
      </c>
      <c r="I148" s="142"/>
      <c r="L148" s="31"/>
      <c r="M148" s="143"/>
      <c r="T148" s="52"/>
      <c r="AT148" s="16" t="s">
        <v>136</v>
      </c>
      <c r="AU148" s="16" t="s">
        <v>79</v>
      </c>
    </row>
    <row r="149" spans="2:65" s="1" customFormat="1" ht="24.15" customHeight="1">
      <c r="B149" s="126"/>
      <c r="C149" s="127" t="s">
        <v>436</v>
      </c>
      <c r="D149" s="127" t="s">
        <v>131</v>
      </c>
      <c r="E149" s="128" t="s">
        <v>391</v>
      </c>
      <c r="F149" s="129" t="s">
        <v>392</v>
      </c>
      <c r="G149" s="130" t="s">
        <v>172</v>
      </c>
      <c r="H149" s="131">
        <v>4</v>
      </c>
      <c r="I149" s="132"/>
      <c r="J149" s="133">
        <f>ROUND(I149*H149,2)</f>
        <v>0</v>
      </c>
      <c r="K149" s="129" t="s">
        <v>135</v>
      </c>
      <c r="L149" s="31"/>
      <c r="M149" s="134" t="s">
        <v>3</v>
      </c>
      <c r="N149" s="135" t="s">
        <v>42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85</v>
      </c>
      <c r="AT149" s="138" t="s">
        <v>131</v>
      </c>
      <c r="AU149" s="138" t="s">
        <v>79</v>
      </c>
      <c r="AY149" s="16" t="s">
        <v>129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15</v>
      </c>
      <c r="BK149" s="139">
        <f>ROUND(I149*H149,2)</f>
        <v>0</v>
      </c>
      <c r="BL149" s="16" t="s">
        <v>85</v>
      </c>
      <c r="BM149" s="138" t="s">
        <v>437</v>
      </c>
    </row>
    <row r="150" spans="2:65" s="1" customFormat="1" ht="10">
      <c r="B150" s="31"/>
      <c r="D150" s="140" t="s">
        <v>136</v>
      </c>
      <c r="F150" s="141" t="s">
        <v>394</v>
      </c>
      <c r="I150" s="142"/>
      <c r="L150" s="31"/>
      <c r="M150" s="143"/>
      <c r="T150" s="52"/>
      <c r="AT150" s="16" t="s">
        <v>136</v>
      </c>
      <c r="AU150" s="16" t="s">
        <v>79</v>
      </c>
    </row>
    <row r="151" spans="2:65" s="1" customFormat="1" ht="37.75" customHeight="1">
      <c r="B151" s="126"/>
      <c r="C151" s="127" t="s">
        <v>377</v>
      </c>
      <c r="D151" s="127" t="s">
        <v>131</v>
      </c>
      <c r="E151" s="128" t="s">
        <v>395</v>
      </c>
      <c r="F151" s="129" t="s">
        <v>396</v>
      </c>
      <c r="G151" s="130" t="s">
        <v>151</v>
      </c>
      <c r="H151" s="131">
        <v>5.0000000000000001E-3</v>
      </c>
      <c r="I151" s="132"/>
      <c r="J151" s="133">
        <f>ROUND(I151*H151,2)</f>
        <v>0</v>
      </c>
      <c r="K151" s="129" t="s">
        <v>135</v>
      </c>
      <c r="L151" s="31"/>
      <c r="M151" s="134" t="s">
        <v>3</v>
      </c>
      <c r="N151" s="135" t="s">
        <v>42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85</v>
      </c>
      <c r="AT151" s="138" t="s">
        <v>131</v>
      </c>
      <c r="AU151" s="138" t="s">
        <v>79</v>
      </c>
      <c r="AY151" s="16" t="s">
        <v>129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15</v>
      </c>
      <c r="BK151" s="139">
        <f>ROUND(I151*H151,2)</f>
        <v>0</v>
      </c>
      <c r="BL151" s="16" t="s">
        <v>85</v>
      </c>
      <c r="BM151" s="138" t="s">
        <v>438</v>
      </c>
    </row>
    <row r="152" spans="2:65" s="1" customFormat="1" ht="10">
      <c r="B152" s="31"/>
      <c r="D152" s="140" t="s">
        <v>136</v>
      </c>
      <c r="F152" s="141" t="s">
        <v>398</v>
      </c>
      <c r="I152" s="142"/>
      <c r="L152" s="31"/>
      <c r="M152" s="143"/>
      <c r="T152" s="52"/>
      <c r="AT152" s="16" t="s">
        <v>136</v>
      </c>
      <c r="AU152" s="16" t="s">
        <v>79</v>
      </c>
    </row>
    <row r="153" spans="2:65" s="1" customFormat="1" ht="16.5" customHeight="1">
      <c r="B153" s="126"/>
      <c r="C153" s="152" t="s">
        <v>439</v>
      </c>
      <c r="D153" s="152" t="s">
        <v>194</v>
      </c>
      <c r="E153" s="153" t="s">
        <v>440</v>
      </c>
      <c r="F153" s="154" t="s">
        <v>441</v>
      </c>
      <c r="G153" s="155" t="s">
        <v>172</v>
      </c>
      <c r="H153" s="156">
        <v>2</v>
      </c>
      <c r="I153" s="157"/>
      <c r="J153" s="158">
        <f t="shared" ref="J153:J162" si="10">ROUND(I153*H153,2)</f>
        <v>0</v>
      </c>
      <c r="K153" s="154" t="s">
        <v>3</v>
      </c>
      <c r="L153" s="159"/>
      <c r="M153" s="160" t="s">
        <v>3</v>
      </c>
      <c r="N153" s="161" t="s">
        <v>42</v>
      </c>
      <c r="P153" s="136">
        <f t="shared" ref="P153:P162" si="11">O153*H153</f>
        <v>0</v>
      </c>
      <c r="Q153" s="136">
        <v>1E-3</v>
      </c>
      <c r="R153" s="136">
        <f t="shared" ref="R153:R162" si="12">Q153*H153</f>
        <v>2E-3</v>
      </c>
      <c r="S153" s="136">
        <v>0</v>
      </c>
      <c r="T153" s="137">
        <f t="shared" ref="T153:T162" si="13">S153*H153</f>
        <v>0</v>
      </c>
      <c r="AR153" s="138" t="s">
        <v>143</v>
      </c>
      <c r="AT153" s="138" t="s">
        <v>194</v>
      </c>
      <c r="AU153" s="138" t="s">
        <v>79</v>
      </c>
      <c r="AY153" s="16" t="s">
        <v>129</v>
      </c>
      <c r="BE153" s="139">
        <f t="shared" ref="BE153:BE162" si="14">IF(N153="základní",J153,0)</f>
        <v>0</v>
      </c>
      <c r="BF153" s="139">
        <f t="shared" ref="BF153:BF162" si="15">IF(N153="snížená",J153,0)</f>
        <v>0</v>
      </c>
      <c r="BG153" s="139">
        <f t="shared" ref="BG153:BG162" si="16">IF(N153="zákl. přenesená",J153,0)</f>
        <v>0</v>
      </c>
      <c r="BH153" s="139">
        <f t="shared" ref="BH153:BH162" si="17">IF(N153="sníž. přenesená",J153,0)</f>
        <v>0</v>
      </c>
      <c r="BI153" s="139">
        <f t="shared" ref="BI153:BI162" si="18">IF(N153="nulová",J153,0)</f>
        <v>0</v>
      </c>
      <c r="BJ153" s="16" t="s">
        <v>15</v>
      </c>
      <c r="BK153" s="139">
        <f t="shared" ref="BK153:BK162" si="19">ROUND(I153*H153,2)</f>
        <v>0</v>
      </c>
      <c r="BL153" s="16" t="s">
        <v>85</v>
      </c>
      <c r="BM153" s="138" t="s">
        <v>442</v>
      </c>
    </row>
    <row r="154" spans="2:65" s="1" customFormat="1" ht="16.5" customHeight="1">
      <c r="B154" s="126"/>
      <c r="C154" s="152" t="s">
        <v>381</v>
      </c>
      <c r="D154" s="152" t="s">
        <v>194</v>
      </c>
      <c r="E154" s="153" t="s">
        <v>400</v>
      </c>
      <c r="F154" s="154" t="s">
        <v>401</v>
      </c>
      <c r="G154" s="155" t="s">
        <v>134</v>
      </c>
      <c r="H154" s="156">
        <v>0.8</v>
      </c>
      <c r="I154" s="157"/>
      <c r="J154" s="158">
        <f t="shared" si="10"/>
        <v>0</v>
      </c>
      <c r="K154" s="154" t="s">
        <v>135</v>
      </c>
      <c r="L154" s="159"/>
      <c r="M154" s="160" t="s">
        <v>3</v>
      </c>
      <c r="N154" s="161" t="s">
        <v>42</v>
      </c>
      <c r="P154" s="136">
        <f t="shared" si="11"/>
        <v>0</v>
      </c>
      <c r="Q154" s="136">
        <v>0.22</v>
      </c>
      <c r="R154" s="136">
        <f t="shared" si="12"/>
        <v>0.17600000000000002</v>
      </c>
      <c r="S154" s="136">
        <v>0</v>
      </c>
      <c r="T154" s="137">
        <f t="shared" si="13"/>
        <v>0</v>
      </c>
      <c r="AR154" s="138" t="s">
        <v>143</v>
      </c>
      <c r="AT154" s="138" t="s">
        <v>194</v>
      </c>
      <c r="AU154" s="138" t="s">
        <v>79</v>
      </c>
      <c r="AY154" s="16" t="s">
        <v>129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6" t="s">
        <v>15</v>
      </c>
      <c r="BK154" s="139">
        <f t="shared" si="19"/>
        <v>0</v>
      </c>
      <c r="BL154" s="16" t="s">
        <v>85</v>
      </c>
      <c r="BM154" s="138" t="s">
        <v>443</v>
      </c>
    </row>
    <row r="155" spans="2:65" s="1" customFormat="1" ht="16.5" customHeight="1">
      <c r="B155" s="126"/>
      <c r="C155" s="152" t="s">
        <v>444</v>
      </c>
      <c r="D155" s="152" t="s">
        <v>194</v>
      </c>
      <c r="E155" s="153" t="s">
        <v>403</v>
      </c>
      <c r="F155" s="154" t="s">
        <v>404</v>
      </c>
      <c r="G155" s="155" t="s">
        <v>134</v>
      </c>
      <c r="H155" s="156">
        <v>0.5</v>
      </c>
      <c r="I155" s="157"/>
      <c r="J155" s="158">
        <f t="shared" si="10"/>
        <v>0</v>
      </c>
      <c r="K155" s="154" t="s">
        <v>135</v>
      </c>
      <c r="L155" s="159"/>
      <c r="M155" s="160" t="s">
        <v>3</v>
      </c>
      <c r="N155" s="161" t="s">
        <v>42</v>
      </c>
      <c r="P155" s="136">
        <f t="shared" si="11"/>
        <v>0</v>
      </c>
      <c r="Q155" s="136">
        <v>0.2</v>
      </c>
      <c r="R155" s="136">
        <f t="shared" si="12"/>
        <v>0.1</v>
      </c>
      <c r="S155" s="136">
        <v>0</v>
      </c>
      <c r="T155" s="137">
        <f t="shared" si="13"/>
        <v>0</v>
      </c>
      <c r="AR155" s="138" t="s">
        <v>143</v>
      </c>
      <c r="AT155" s="138" t="s">
        <v>194</v>
      </c>
      <c r="AU155" s="138" t="s">
        <v>79</v>
      </c>
      <c r="AY155" s="16" t="s">
        <v>129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6" t="s">
        <v>15</v>
      </c>
      <c r="BK155" s="139">
        <f t="shared" si="19"/>
        <v>0</v>
      </c>
      <c r="BL155" s="16" t="s">
        <v>85</v>
      </c>
      <c r="BM155" s="138" t="s">
        <v>445</v>
      </c>
    </row>
    <row r="156" spans="2:65" s="1" customFormat="1" ht="16.5" customHeight="1">
      <c r="B156" s="126"/>
      <c r="C156" s="152" t="s">
        <v>385</v>
      </c>
      <c r="D156" s="152" t="s">
        <v>194</v>
      </c>
      <c r="E156" s="153" t="s">
        <v>446</v>
      </c>
      <c r="F156" s="154" t="s">
        <v>447</v>
      </c>
      <c r="G156" s="155" t="s">
        <v>191</v>
      </c>
      <c r="H156" s="156">
        <v>9</v>
      </c>
      <c r="I156" s="157"/>
      <c r="J156" s="158">
        <f t="shared" si="10"/>
        <v>0</v>
      </c>
      <c r="K156" s="154" t="s">
        <v>3</v>
      </c>
      <c r="L156" s="159"/>
      <c r="M156" s="160" t="s">
        <v>3</v>
      </c>
      <c r="N156" s="161" t="s">
        <v>42</v>
      </c>
      <c r="P156" s="136">
        <f t="shared" si="11"/>
        <v>0</v>
      </c>
      <c r="Q156" s="136">
        <v>2.33333333333333E-2</v>
      </c>
      <c r="R156" s="136">
        <f t="shared" si="12"/>
        <v>0.20999999999999969</v>
      </c>
      <c r="S156" s="136">
        <v>0</v>
      </c>
      <c r="T156" s="137">
        <f t="shared" si="13"/>
        <v>0</v>
      </c>
      <c r="AR156" s="138" t="s">
        <v>143</v>
      </c>
      <c r="AT156" s="138" t="s">
        <v>194</v>
      </c>
      <c r="AU156" s="138" t="s">
        <v>79</v>
      </c>
      <c r="AY156" s="16" t="s">
        <v>129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6" t="s">
        <v>15</v>
      </c>
      <c r="BK156" s="139">
        <f t="shared" si="19"/>
        <v>0</v>
      </c>
      <c r="BL156" s="16" t="s">
        <v>85</v>
      </c>
      <c r="BM156" s="138" t="s">
        <v>448</v>
      </c>
    </row>
    <row r="157" spans="2:65" s="1" customFormat="1" ht="16.5" customHeight="1">
      <c r="B157" s="126"/>
      <c r="C157" s="152" t="s">
        <v>449</v>
      </c>
      <c r="D157" s="152" t="s">
        <v>194</v>
      </c>
      <c r="E157" s="153" t="s">
        <v>450</v>
      </c>
      <c r="F157" s="154" t="s">
        <v>451</v>
      </c>
      <c r="G157" s="155" t="s">
        <v>191</v>
      </c>
      <c r="H157" s="156">
        <v>9</v>
      </c>
      <c r="I157" s="157"/>
      <c r="J157" s="158">
        <f t="shared" si="10"/>
        <v>0</v>
      </c>
      <c r="K157" s="154" t="s">
        <v>3</v>
      </c>
      <c r="L157" s="159"/>
      <c r="M157" s="160" t="s">
        <v>3</v>
      </c>
      <c r="N157" s="161" t="s">
        <v>42</v>
      </c>
      <c r="P157" s="136">
        <f t="shared" si="11"/>
        <v>0</v>
      </c>
      <c r="Q157" s="136">
        <v>5.8333333333333301E-3</v>
      </c>
      <c r="R157" s="136">
        <f t="shared" si="12"/>
        <v>5.249999999999997E-2</v>
      </c>
      <c r="S157" s="136">
        <v>0</v>
      </c>
      <c r="T157" s="137">
        <f t="shared" si="13"/>
        <v>0</v>
      </c>
      <c r="AR157" s="138" t="s">
        <v>143</v>
      </c>
      <c r="AT157" s="138" t="s">
        <v>194</v>
      </c>
      <c r="AU157" s="138" t="s">
        <v>79</v>
      </c>
      <c r="AY157" s="16" t="s">
        <v>129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6" t="s">
        <v>15</v>
      </c>
      <c r="BK157" s="139">
        <f t="shared" si="19"/>
        <v>0</v>
      </c>
      <c r="BL157" s="16" t="s">
        <v>85</v>
      </c>
      <c r="BM157" s="138" t="s">
        <v>452</v>
      </c>
    </row>
    <row r="158" spans="2:65" s="1" customFormat="1" ht="16.5" customHeight="1">
      <c r="B158" s="126"/>
      <c r="C158" s="152" t="s">
        <v>389</v>
      </c>
      <c r="D158" s="152" t="s">
        <v>194</v>
      </c>
      <c r="E158" s="153" t="s">
        <v>453</v>
      </c>
      <c r="F158" s="154" t="s">
        <v>454</v>
      </c>
      <c r="G158" s="155" t="s">
        <v>212</v>
      </c>
      <c r="H158" s="156">
        <v>7</v>
      </c>
      <c r="I158" s="157"/>
      <c r="J158" s="158">
        <f t="shared" si="10"/>
        <v>0</v>
      </c>
      <c r="K158" s="154" t="s">
        <v>3</v>
      </c>
      <c r="L158" s="159"/>
      <c r="M158" s="160" t="s">
        <v>3</v>
      </c>
      <c r="N158" s="161" t="s">
        <v>42</v>
      </c>
      <c r="P158" s="136">
        <f t="shared" si="11"/>
        <v>0</v>
      </c>
      <c r="Q158" s="136">
        <v>1.3571428571428599E-3</v>
      </c>
      <c r="R158" s="136">
        <f t="shared" si="12"/>
        <v>9.5000000000000188E-3</v>
      </c>
      <c r="S158" s="136">
        <v>0</v>
      </c>
      <c r="T158" s="137">
        <f t="shared" si="13"/>
        <v>0</v>
      </c>
      <c r="AR158" s="138" t="s">
        <v>143</v>
      </c>
      <c r="AT158" s="138" t="s">
        <v>194</v>
      </c>
      <c r="AU158" s="138" t="s">
        <v>79</v>
      </c>
      <c r="AY158" s="16" t="s">
        <v>129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6" t="s">
        <v>15</v>
      </c>
      <c r="BK158" s="139">
        <f t="shared" si="19"/>
        <v>0</v>
      </c>
      <c r="BL158" s="16" t="s">
        <v>85</v>
      </c>
      <c r="BM158" s="138" t="s">
        <v>455</v>
      </c>
    </row>
    <row r="159" spans="2:65" s="1" customFormat="1" ht="16.5" customHeight="1">
      <c r="B159" s="126"/>
      <c r="C159" s="152" t="s">
        <v>456</v>
      </c>
      <c r="D159" s="152" t="s">
        <v>194</v>
      </c>
      <c r="E159" s="153" t="s">
        <v>457</v>
      </c>
      <c r="F159" s="154" t="s">
        <v>458</v>
      </c>
      <c r="G159" s="155" t="s">
        <v>212</v>
      </c>
      <c r="H159" s="156">
        <v>15</v>
      </c>
      <c r="I159" s="157"/>
      <c r="J159" s="158">
        <f t="shared" si="10"/>
        <v>0</v>
      </c>
      <c r="K159" s="154" t="s">
        <v>3</v>
      </c>
      <c r="L159" s="159"/>
      <c r="M159" s="160" t="s">
        <v>3</v>
      </c>
      <c r="N159" s="161" t="s">
        <v>42</v>
      </c>
      <c r="P159" s="136">
        <f t="shared" si="11"/>
        <v>0</v>
      </c>
      <c r="Q159" s="136">
        <v>1.16666666666667E-3</v>
      </c>
      <c r="R159" s="136">
        <f t="shared" si="12"/>
        <v>1.750000000000005E-2</v>
      </c>
      <c r="S159" s="136">
        <v>0</v>
      </c>
      <c r="T159" s="137">
        <f t="shared" si="13"/>
        <v>0</v>
      </c>
      <c r="AR159" s="138" t="s">
        <v>143</v>
      </c>
      <c r="AT159" s="138" t="s">
        <v>194</v>
      </c>
      <c r="AU159" s="138" t="s">
        <v>79</v>
      </c>
      <c r="AY159" s="16" t="s">
        <v>129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6" t="s">
        <v>15</v>
      </c>
      <c r="BK159" s="139">
        <f t="shared" si="19"/>
        <v>0</v>
      </c>
      <c r="BL159" s="16" t="s">
        <v>85</v>
      </c>
      <c r="BM159" s="138" t="s">
        <v>459</v>
      </c>
    </row>
    <row r="160" spans="2:65" s="1" customFormat="1" ht="16.5" customHeight="1">
      <c r="B160" s="126"/>
      <c r="C160" s="152" t="s">
        <v>393</v>
      </c>
      <c r="D160" s="152" t="s">
        <v>194</v>
      </c>
      <c r="E160" s="153" t="s">
        <v>460</v>
      </c>
      <c r="F160" s="154" t="s">
        <v>461</v>
      </c>
      <c r="G160" s="155" t="s">
        <v>371</v>
      </c>
      <c r="H160" s="156">
        <v>0.35</v>
      </c>
      <c r="I160" s="157"/>
      <c r="J160" s="158">
        <f t="shared" si="10"/>
        <v>0</v>
      </c>
      <c r="K160" s="154" t="s">
        <v>3</v>
      </c>
      <c r="L160" s="159"/>
      <c r="M160" s="160" t="s">
        <v>3</v>
      </c>
      <c r="N160" s="161" t="s">
        <v>42</v>
      </c>
      <c r="P160" s="136">
        <f t="shared" si="11"/>
        <v>0</v>
      </c>
      <c r="Q160" s="136">
        <v>0.01</v>
      </c>
      <c r="R160" s="136">
        <f t="shared" si="12"/>
        <v>3.4999999999999996E-3</v>
      </c>
      <c r="S160" s="136">
        <v>0</v>
      </c>
      <c r="T160" s="137">
        <f t="shared" si="13"/>
        <v>0</v>
      </c>
      <c r="AR160" s="138" t="s">
        <v>143</v>
      </c>
      <c r="AT160" s="138" t="s">
        <v>194</v>
      </c>
      <c r="AU160" s="138" t="s">
        <v>79</v>
      </c>
      <c r="AY160" s="16" t="s">
        <v>129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6" t="s">
        <v>15</v>
      </c>
      <c r="BK160" s="139">
        <f t="shared" si="19"/>
        <v>0</v>
      </c>
      <c r="BL160" s="16" t="s">
        <v>85</v>
      </c>
      <c r="BM160" s="138" t="s">
        <v>462</v>
      </c>
    </row>
    <row r="161" spans="2:65" s="1" customFormat="1" ht="16.5" customHeight="1">
      <c r="B161" s="126"/>
      <c r="C161" s="152" t="s">
        <v>463</v>
      </c>
      <c r="D161" s="152" t="s">
        <v>194</v>
      </c>
      <c r="E161" s="153" t="s">
        <v>464</v>
      </c>
      <c r="F161" s="154" t="s">
        <v>465</v>
      </c>
      <c r="G161" s="155" t="s">
        <v>371</v>
      </c>
      <c r="H161" s="156">
        <v>3</v>
      </c>
      <c r="I161" s="157"/>
      <c r="J161" s="158">
        <f t="shared" si="10"/>
        <v>0</v>
      </c>
      <c r="K161" s="154" t="s">
        <v>3</v>
      </c>
      <c r="L161" s="159"/>
      <c r="M161" s="160" t="s">
        <v>3</v>
      </c>
      <c r="N161" s="161" t="s">
        <v>42</v>
      </c>
      <c r="P161" s="136">
        <f t="shared" si="11"/>
        <v>0</v>
      </c>
      <c r="Q161" s="136">
        <v>1.16666666666667E-2</v>
      </c>
      <c r="R161" s="136">
        <f t="shared" si="12"/>
        <v>3.50000000000001E-2</v>
      </c>
      <c r="S161" s="136">
        <v>0</v>
      </c>
      <c r="T161" s="137">
        <f t="shared" si="13"/>
        <v>0</v>
      </c>
      <c r="AR161" s="138" t="s">
        <v>143</v>
      </c>
      <c r="AT161" s="138" t="s">
        <v>194</v>
      </c>
      <c r="AU161" s="138" t="s">
        <v>79</v>
      </c>
      <c r="AY161" s="16" t="s">
        <v>129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6" t="s">
        <v>15</v>
      </c>
      <c r="BK161" s="139">
        <f t="shared" si="19"/>
        <v>0</v>
      </c>
      <c r="BL161" s="16" t="s">
        <v>85</v>
      </c>
      <c r="BM161" s="138" t="s">
        <v>466</v>
      </c>
    </row>
    <row r="162" spans="2:65" s="1" customFormat="1" ht="16.5" customHeight="1">
      <c r="B162" s="126"/>
      <c r="C162" s="152" t="s">
        <v>397</v>
      </c>
      <c r="D162" s="152" t="s">
        <v>194</v>
      </c>
      <c r="E162" s="153" t="s">
        <v>467</v>
      </c>
      <c r="F162" s="154" t="s">
        <v>468</v>
      </c>
      <c r="G162" s="155" t="s">
        <v>191</v>
      </c>
      <c r="H162" s="156">
        <v>3</v>
      </c>
      <c r="I162" s="157"/>
      <c r="J162" s="158">
        <f t="shared" si="10"/>
        <v>0</v>
      </c>
      <c r="K162" s="154" t="s">
        <v>3</v>
      </c>
      <c r="L162" s="159"/>
      <c r="M162" s="160" t="s">
        <v>3</v>
      </c>
      <c r="N162" s="161" t="s">
        <v>42</v>
      </c>
      <c r="P162" s="136">
        <f t="shared" si="11"/>
        <v>0</v>
      </c>
      <c r="Q162" s="136">
        <v>0.04</v>
      </c>
      <c r="R162" s="136">
        <f t="shared" si="12"/>
        <v>0.12</v>
      </c>
      <c r="S162" s="136">
        <v>0</v>
      </c>
      <c r="T162" s="137">
        <f t="shared" si="13"/>
        <v>0</v>
      </c>
      <c r="AR162" s="138" t="s">
        <v>143</v>
      </c>
      <c r="AT162" s="138" t="s">
        <v>194</v>
      </c>
      <c r="AU162" s="138" t="s">
        <v>79</v>
      </c>
      <c r="AY162" s="16" t="s">
        <v>129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6" t="s">
        <v>15</v>
      </c>
      <c r="BK162" s="139">
        <f t="shared" si="19"/>
        <v>0</v>
      </c>
      <c r="BL162" s="16" t="s">
        <v>85</v>
      </c>
      <c r="BM162" s="138" t="s">
        <v>469</v>
      </c>
    </row>
    <row r="163" spans="2:65" s="11" customFormat="1" ht="22.75" customHeight="1">
      <c r="B163" s="114"/>
      <c r="D163" s="115" t="s">
        <v>70</v>
      </c>
      <c r="E163" s="124" t="s">
        <v>147</v>
      </c>
      <c r="F163" s="124" t="s">
        <v>470</v>
      </c>
      <c r="I163" s="117"/>
      <c r="J163" s="125">
        <f>BK163</f>
        <v>0</v>
      </c>
      <c r="L163" s="114"/>
      <c r="M163" s="119"/>
      <c r="P163" s="120">
        <f>SUM(P164:P165)</f>
        <v>0</v>
      </c>
      <c r="R163" s="120">
        <f>SUM(R164:R165)</f>
        <v>0</v>
      </c>
      <c r="T163" s="121">
        <f>SUM(T164:T165)</f>
        <v>0</v>
      </c>
      <c r="AR163" s="115" t="s">
        <v>15</v>
      </c>
      <c r="AT163" s="122" t="s">
        <v>70</v>
      </c>
      <c r="AU163" s="122" t="s">
        <v>15</v>
      </c>
      <c r="AY163" s="115" t="s">
        <v>129</v>
      </c>
      <c r="BK163" s="123">
        <f>SUM(BK164:BK165)</f>
        <v>0</v>
      </c>
    </row>
    <row r="164" spans="2:65" s="1" customFormat="1" ht="24.15" customHeight="1">
      <c r="B164" s="126"/>
      <c r="C164" s="127" t="s">
        <v>471</v>
      </c>
      <c r="D164" s="127" t="s">
        <v>131</v>
      </c>
      <c r="E164" s="128" t="s">
        <v>472</v>
      </c>
      <c r="F164" s="129" t="s">
        <v>473</v>
      </c>
      <c r="G164" s="130" t="s">
        <v>151</v>
      </c>
      <c r="H164" s="131">
        <v>70</v>
      </c>
      <c r="I164" s="132"/>
      <c r="J164" s="133">
        <f>ROUND(I164*H164,2)</f>
        <v>0</v>
      </c>
      <c r="K164" s="129" t="s">
        <v>135</v>
      </c>
      <c r="L164" s="31"/>
      <c r="M164" s="134" t="s">
        <v>3</v>
      </c>
      <c r="N164" s="135" t="s">
        <v>42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85</v>
      </c>
      <c r="AT164" s="138" t="s">
        <v>131</v>
      </c>
      <c r="AU164" s="138" t="s">
        <v>79</v>
      </c>
      <c r="AY164" s="16" t="s">
        <v>129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15</v>
      </c>
      <c r="BK164" s="139">
        <f>ROUND(I164*H164,2)</f>
        <v>0</v>
      </c>
      <c r="BL164" s="16" t="s">
        <v>85</v>
      </c>
      <c r="BM164" s="138" t="s">
        <v>474</v>
      </c>
    </row>
    <row r="165" spans="2:65" s="1" customFormat="1" ht="10">
      <c r="B165" s="31"/>
      <c r="D165" s="140" t="s">
        <v>136</v>
      </c>
      <c r="F165" s="141" t="s">
        <v>475</v>
      </c>
      <c r="I165" s="142"/>
      <c r="L165" s="31"/>
      <c r="M165" s="162"/>
      <c r="N165" s="163"/>
      <c r="O165" s="163"/>
      <c r="P165" s="163"/>
      <c r="Q165" s="163"/>
      <c r="R165" s="163"/>
      <c r="S165" s="163"/>
      <c r="T165" s="164"/>
      <c r="AT165" s="16" t="s">
        <v>136</v>
      </c>
      <c r="AU165" s="16" t="s">
        <v>79</v>
      </c>
    </row>
    <row r="166" spans="2:65" s="1" customFormat="1" ht="7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31"/>
    </row>
  </sheetData>
  <autoFilter ref="C85:K165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300-000000000000}"/>
    <hyperlink ref="F94" r:id="rId2" xr:uid="{00000000-0004-0000-0300-000001000000}"/>
    <hyperlink ref="F99" r:id="rId3" xr:uid="{00000000-0004-0000-0300-000002000000}"/>
    <hyperlink ref="F101" r:id="rId4" xr:uid="{00000000-0004-0000-0300-000003000000}"/>
    <hyperlink ref="F103" r:id="rId5" xr:uid="{00000000-0004-0000-0300-000004000000}"/>
    <hyperlink ref="F107" r:id="rId6" xr:uid="{00000000-0004-0000-0300-000005000000}"/>
    <hyperlink ref="F111" r:id="rId7" xr:uid="{00000000-0004-0000-0300-000006000000}"/>
    <hyperlink ref="F113" r:id="rId8" xr:uid="{00000000-0004-0000-0300-000007000000}"/>
    <hyperlink ref="F115" r:id="rId9" xr:uid="{00000000-0004-0000-0300-000008000000}"/>
    <hyperlink ref="F117" r:id="rId10" xr:uid="{00000000-0004-0000-0300-000009000000}"/>
    <hyperlink ref="F122" r:id="rId11" xr:uid="{00000000-0004-0000-0300-00000A000000}"/>
    <hyperlink ref="F124" r:id="rId12" xr:uid="{00000000-0004-0000-0300-00000B000000}"/>
    <hyperlink ref="F126" r:id="rId13" xr:uid="{00000000-0004-0000-0300-00000C000000}"/>
    <hyperlink ref="F128" r:id="rId14" xr:uid="{00000000-0004-0000-0300-00000D000000}"/>
    <hyperlink ref="F130" r:id="rId15" xr:uid="{00000000-0004-0000-0300-00000E000000}"/>
    <hyperlink ref="F132" r:id="rId16" xr:uid="{00000000-0004-0000-0300-00000F000000}"/>
    <hyperlink ref="F142" r:id="rId17" xr:uid="{00000000-0004-0000-0300-000010000000}"/>
    <hyperlink ref="F144" r:id="rId18" xr:uid="{00000000-0004-0000-0300-000011000000}"/>
    <hyperlink ref="F146" r:id="rId19" xr:uid="{00000000-0004-0000-0300-000012000000}"/>
    <hyperlink ref="F148" r:id="rId20" xr:uid="{00000000-0004-0000-0300-000013000000}"/>
    <hyperlink ref="F150" r:id="rId21" xr:uid="{00000000-0004-0000-0300-000014000000}"/>
    <hyperlink ref="F152" r:id="rId22" xr:uid="{00000000-0004-0000-0300-000015000000}"/>
    <hyperlink ref="F165" r:id="rId23" xr:uid="{00000000-0004-0000-03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2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476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ROUND(J86,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ROUND((SUM(BE86:BE141)),  2)</f>
        <v>0</v>
      </c>
      <c r="I33" s="88">
        <v>0.21</v>
      </c>
      <c r="J33" s="87">
        <f>ROUND(((SUM(BE86:BE141))*I33),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ROUND((SUM(BF86:BF141)),  2)</f>
        <v>0</v>
      </c>
      <c r="I34" s="88">
        <v>0.12</v>
      </c>
      <c r="J34" s="87">
        <f>ROUND(((SUM(BF86:BF141))*I34),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ROUND((SUM(BG86:BG141)),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ROUND((SUM(BH86:BH141)),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ROUND((SUM(BI86:BI141)),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4 - Větev A - místní komunikace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J86</f>
        <v>0</v>
      </c>
      <c r="L59" s="31"/>
      <c r="AU59" s="16" t="s">
        <v>106</v>
      </c>
    </row>
    <row r="60" spans="2:47" s="8" customFormat="1" ht="25" customHeight="1">
      <c r="B60" s="98"/>
      <c r="D60" s="99" t="s">
        <v>477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8" customFormat="1" ht="25" customHeight="1">
      <c r="B61" s="98"/>
      <c r="D61" s="99" t="s">
        <v>478</v>
      </c>
      <c r="E61" s="100"/>
      <c r="F61" s="100"/>
      <c r="G61" s="100"/>
      <c r="H61" s="100"/>
      <c r="I61" s="100"/>
      <c r="J61" s="101">
        <f>J99</f>
        <v>0</v>
      </c>
      <c r="L61" s="98"/>
    </row>
    <row r="62" spans="2:47" s="8" customFormat="1" ht="25" customHeight="1">
      <c r="B62" s="98"/>
      <c r="D62" s="99" t="s">
        <v>479</v>
      </c>
      <c r="E62" s="100"/>
      <c r="F62" s="100"/>
      <c r="G62" s="100"/>
      <c r="H62" s="100"/>
      <c r="I62" s="100"/>
      <c r="J62" s="101">
        <f>J111</f>
        <v>0</v>
      </c>
      <c r="L62" s="98"/>
    </row>
    <row r="63" spans="2:47" s="8" customFormat="1" ht="25" customHeight="1">
      <c r="B63" s="98"/>
      <c r="D63" s="99" t="s">
        <v>480</v>
      </c>
      <c r="E63" s="100"/>
      <c r="F63" s="100"/>
      <c r="G63" s="100"/>
      <c r="H63" s="100"/>
      <c r="I63" s="100"/>
      <c r="J63" s="101">
        <f>J114</f>
        <v>0</v>
      </c>
      <c r="L63" s="98"/>
    </row>
    <row r="64" spans="2:47" s="8" customFormat="1" ht="25" customHeight="1">
      <c r="B64" s="98"/>
      <c r="D64" s="99" t="s">
        <v>481</v>
      </c>
      <c r="E64" s="100"/>
      <c r="F64" s="100"/>
      <c r="G64" s="100"/>
      <c r="H64" s="100"/>
      <c r="I64" s="100"/>
      <c r="J64" s="101">
        <f>J129</f>
        <v>0</v>
      </c>
      <c r="L64" s="98"/>
    </row>
    <row r="65" spans="2:12" s="8" customFormat="1" ht="25" customHeight="1">
      <c r="B65" s="98"/>
      <c r="D65" s="99" t="s">
        <v>482</v>
      </c>
      <c r="E65" s="100"/>
      <c r="F65" s="100"/>
      <c r="G65" s="100"/>
      <c r="H65" s="100"/>
      <c r="I65" s="100"/>
      <c r="J65" s="101">
        <f>J135</f>
        <v>0</v>
      </c>
      <c r="L65" s="98"/>
    </row>
    <row r="66" spans="2:12" s="8" customFormat="1" ht="25" customHeight="1">
      <c r="B66" s="98"/>
      <c r="D66" s="99" t="s">
        <v>483</v>
      </c>
      <c r="E66" s="100"/>
      <c r="F66" s="100"/>
      <c r="G66" s="100"/>
      <c r="H66" s="100"/>
      <c r="I66" s="100"/>
      <c r="J66" s="101">
        <f>J137</f>
        <v>0</v>
      </c>
      <c r="L66" s="98"/>
    </row>
    <row r="67" spans="2:12" s="1" customFormat="1" ht="21.75" customHeight="1">
      <c r="B67" s="31"/>
      <c r="L67" s="31"/>
    </row>
    <row r="68" spans="2:12" s="1" customFormat="1" ht="7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7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5" customHeight="1">
      <c r="B73" s="31"/>
      <c r="C73" s="20" t="s">
        <v>114</v>
      </c>
      <c r="L73" s="31"/>
    </row>
    <row r="74" spans="2:12" s="1" customFormat="1" ht="7" customHeight="1">
      <c r="B74" s="31"/>
      <c r="L74" s="31"/>
    </row>
    <row r="75" spans="2:12" s="1" customFormat="1" ht="12" customHeight="1">
      <c r="B75" s="31"/>
      <c r="C75" s="26" t="s">
        <v>17</v>
      </c>
      <c r="L75" s="31"/>
    </row>
    <row r="76" spans="2:12" s="1" customFormat="1" ht="26.25" customHeight="1">
      <c r="B76" s="31"/>
      <c r="E76" s="299" t="str">
        <f>E7</f>
        <v>Stavební úpravy parteru ULICE GEN. FANTY ETAPA II - REDUKOVANÁ</v>
      </c>
      <c r="F76" s="300"/>
      <c r="G76" s="300"/>
      <c r="H76" s="300"/>
      <c r="L76" s="31"/>
    </row>
    <row r="77" spans="2:12" s="1" customFormat="1" ht="12" customHeight="1">
      <c r="B77" s="31"/>
      <c r="C77" s="26" t="s">
        <v>101</v>
      </c>
      <c r="L77" s="31"/>
    </row>
    <row r="78" spans="2:12" s="1" customFormat="1" ht="16.5" customHeight="1">
      <c r="B78" s="31"/>
      <c r="E78" s="261" t="str">
        <f>E9</f>
        <v>4 - Větev A - místní komunikace</v>
      </c>
      <c r="F78" s="301"/>
      <c r="G78" s="301"/>
      <c r="H78" s="301"/>
      <c r="L78" s="31"/>
    </row>
    <row r="79" spans="2:12" s="1" customFormat="1" ht="7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 xml:space="preserve"> </v>
      </c>
      <c r="I80" s="26" t="s">
        <v>23</v>
      </c>
      <c r="J80" s="48" t="str">
        <f>IF(J12="","",J12)</f>
        <v>30. 1. 2024</v>
      </c>
      <c r="L80" s="31"/>
    </row>
    <row r="81" spans="2:65" s="1" customFormat="1" ht="7" customHeight="1">
      <c r="B81" s="31"/>
      <c r="L81" s="31"/>
    </row>
    <row r="82" spans="2:65" s="1" customFormat="1" ht="15.15" customHeight="1">
      <c r="B82" s="31"/>
      <c r="C82" s="26" t="s">
        <v>25</v>
      </c>
      <c r="F82" s="24" t="str">
        <f>E15</f>
        <v>Město Kaplice</v>
      </c>
      <c r="I82" s="26" t="s">
        <v>31</v>
      </c>
      <c r="J82" s="29" t="str">
        <f>E21</f>
        <v>ARD architects s.r.o.</v>
      </c>
      <c r="L82" s="31"/>
    </row>
    <row r="83" spans="2:65" s="1" customFormat="1" ht="15.15" customHeight="1">
      <c r="B83" s="31"/>
      <c r="C83" s="26" t="s">
        <v>29</v>
      </c>
      <c r="F83" s="24" t="str">
        <f>IF(E18="","",E18)</f>
        <v>Vyplň údaj</v>
      </c>
      <c r="I83" s="26" t="s">
        <v>34</v>
      </c>
      <c r="J83" s="29" t="str">
        <f>E24</f>
        <v xml:space="preserve"> </v>
      </c>
      <c r="L83" s="31"/>
    </row>
    <row r="84" spans="2:65" s="1" customFormat="1" ht="10.25" customHeight="1">
      <c r="B84" s="31"/>
      <c r="L84" s="31"/>
    </row>
    <row r="85" spans="2:65" s="10" customFormat="1" ht="29.25" customHeight="1">
      <c r="B85" s="106"/>
      <c r="C85" s="107" t="s">
        <v>115</v>
      </c>
      <c r="D85" s="108" t="s">
        <v>56</v>
      </c>
      <c r="E85" s="108" t="s">
        <v>52</v>
      </c>
      <c r="F85" s="108" t="s">
        <v>53</v>
      </c>
      <c r="G85" s="108" t="s">
        <v>116</v>
      </c>
      <c r="H85" s="108" t="s">
        <v>117</v>
      </c>
      <c r="I85" s="108" t="s">
        <v>118</v>
      </c>
      <c r="J85" s="108" t="s">
        <v>105</v>
      </c>
      <c r="K85" s="109" t="s">
        <v>119</v>
      </c>
      <c r="L85" s="106"/>
      <c r="M85" s="55" t="s">
        <v>3</v>
      </c>
      <c r="N85" s="56" t="s">
        <v>41</v>
      </c>
      <c r="O85" s="56" t="s">
        <v>120</v>
      </c>
      <c r="P85" s="56" t="s">
        <v>121</v>
      </c>
      <c r="Q85" s="56" t="s">
        <v>122</v>
      </c>
      <c r="R85" s="56" t="s">
        <v>123</v>
      </c>
      <c r="S85" s="56" t="s">
        <v>124</v>
      </c>
      <c r="T85" s="57" t="s">
        <v>125</v>
      </c>
    </row>
    <row r="86" spans="2:65" s="1" customFormat="1" ht="22.75" customHeight="1">
      <c r="B86" s="31"/>
      <c r="C86" s="60" t="s">
        <v>126</v>
      </c>
      <c r="J86" s="110">
        <f>BK86</f>
        <v>0</v>
      </c>
      <c r="L86" s="31"/>
      <c r="M86" s="58"/>
      <c r="N86" s="49"/>
      <c r="O86" s="49"/>
      <c r="P86" s="111">
        <f>P87+P99+P111+P114+P129+P135+P137</f>
        <v>0</v>
      </c>
      <c r="Q86" s="49"/>
      <c r="R86" s="111">
        <f>R87+R99+R111+R114+R129+R135+R137</f>
        <v>0</v>
      </c>
      <c r="S86" s="49"/>
      <c r="T86" s="112">
        <f>T87+T99+T111+T114+T129+T135+T137</f>
        <v>0</v>
      </c>
      <c r="AT86" s="16" t="s">
        <v>70</v>
      </c>
      <c r="AU86" s="16" t="s">
        <v>106</v>
      </c>
      <c r="BK86" s="113">
        <f>BK87+BK99+BK111+BK114+BK129+BK135+BK137</f>
        <v>0</v>
      </c>
    </row>
    <row r="87" spans="2:65" s="11" customFormat="1" ht="25.9" customHeight="1">
      <c r="B87" s="114"/>
      <c r="D87" s="115" t="s">
        <v>70</v>
      </c>
      <c r="E87" s="116" t="s">
        <v>15</v>
      </c>
      <c r="F87" s="116" t="s">
        <v>130</v>
      </c>
      <c r="I87" s="117"/>
      <c r="J87" s="118">
        <f>BK87</f>
        <v>0</v>
      </c>
      <c r="L87" s="114"/>
      <c r="M87" s="119"/>
      <c r="P87" s="120">
        <f>SUM(P88:P98)</f>
        <v>0</v>
      </c>
      <c r="R87" s="120">
        <f>SUM(R88:R98)</f>
        <v>0</v>
      </c>
      <c r="T87" s="121">
        <f>SUM(T88:T98)</f>
        <v>0</v>
      </c>
      <c r="AR87" s="115" t="s">
        <v>15</v>
      </c>
      <c r="AT87" s="122" t="s">
        <v>70</v>
      </c>
      <c r="AU87" s="122" t="s">
        <v>71</v>
      </c>
      <c r="AY87" s="115" t="s">
        <v>129</v>
      </c>
      <c r="BK87" s="123">
        <f>SUM(BK88:BK98)</f>
        <v>0</v>
      </c>
    </row>
    <row r="88" spans="2:65" s="1" customFormat="1" ht="16.5" customHeight="1">
      <c r="B88" s="126"/>
      <c r="C88" s="127" t="s">
        <v>15</v>
      </c>
      <c r="D88" s="127" t="s">
        <v>131</v>
      </c>
      <c r="E88" s="128" t="s">
        <v>484</v>
      </c>
      <c r="F88" s="129" t="s">
        <v>485</v>
      </c>
      <c r="G88" s="130" t="s">
        <v>172</v>
      </c>
      <c r="H88" s="131">
        <v>83</v>
      </c>
      <c r="I88" s="132"/>
      <c r="J88" s="133">
        <f t="shared" ref="J88:J98" si="0">ROUND(I88*H88,2)</f>
        <v>0</v>
      </c>
      <c r="K88" s="129" t="s">
        <v>3</v>
      </c>
      <c r="L88" s="31"/>
      <c r="M88" s="134" t="s">
        <v>3</v>
      </c>
      <c r="N88" s="135" t="s">
        <v>42</v>
      </c>
      <c r="P88" s="136">
        <f t="shared" ref="P88:P98" si="1">O88*H88</f>
        <v>0</v>
      </c>
      <c r="Q88" s="136">
        <v>0</v>
      </c>
      <c r="R88" s="136">
        <f t="shared" ref="R88:R98" si="2">Q88*H88</f>
        <v>0</v>
      </c>
      <c r="S88" s="136">
        <v>0</v>
      </c>
      <c r="T88" s="137">
        <f t="shared" ref="T88:T98" si="3">S88*H88</f>
        <v>0</v>
      </c>
      <c r="AR88" s="138" t="s">
        <v>85</v>
      </c>
      <c r="AT88" s="138" t="s">
        <v>131</v>
      </c>
      <c r="AU88" s="138" t="s">
        <v>15</v>
      </c>
      <c r="AY88" s="16" t="s">
        <v>129</v>
      </c>
      <c r="BE88" s="139">
        <f t="shared" ref="BE88:BE98" si="4">IF(N88="základní",J88,0)</f>
        <v>0</v>
      </c>
      <c r="BF88" s="139">
        <f t="shared" ref="BF88:BF98" si="5">IF(N88="snížená",J88,0)</f>
        <v>0</v>
      </c>
      <c r="BG88" s="139">
        <f t="shared" ref="BG88:BG98" si="6">IF(N88="zákl. přenesená",J88,0)</f>
        <v>0</v>
      </c>
      <c r="BH88" s="139">
        <f t="shared" ref="BH88:BH98" si="7">IF(N88="sníž. přenesená",J88,0)</f>
        <v>0</v>
      </c>
      <c r="BI88" s="139">
        <f t="shared" ref="BI88:BI98" si="8">IF(N88="nulová",J88,0)</f>
        <v>0</v>
      </c>
      <c r="BJ88" s="16" t="s">
        <v>15</v>
      </c>
      <c r="BK88" s="139">
        <f t="shared" ref="BK88:BK98" si="9">ROUND(I88*H88,2)</f>
        <v>0</v>
      </c>
      <c r="BL88" s="16" t="s">
        <v>85</v>
      </c>
      <c r="BM88" s="138" t="s">
        <v>79</v>
      </c>
    </row>
    <row r="89" spans="2:65" s="1" customFormat="1" ht="24.15" customHeight="1">
      <c r="B89" s="126"/>
      <c r="C89" s="127" t="s">
        <v>79</v>
      </c>
      <c r="D89" s="127" t="s">
        <v>131</v>
      </c>
      <c r="E89" s="128" t="s">
        <v>486</v>
      </c>
      <c r="F89" s="129" t="s">
        <v>487</v>
      </c>
      <c r="G89" s="130" t="s">
        <v>172</v>
      </c>
      <c r="H89" s="131">
        <v>1649</v>
      </c>
      <c r="I89" s="132"/>
      <c r="J89" s="133">
        <f t="shared" si="0"/>
        <v>0</v>
      </c>
      <c r="K89" s="129" t="s">
        <v>3</v>
      </c>
      <c r="L89" s="31"/>
      <c r="M89" s="134" t="s">
        <v>3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85</v>
      </c>
      <c r="AT89" s="138" t="s">
        <v>131</v>
      </c>
      <c r="AU89" s="138" t="s">
        <v>15</v>
      </c>
      <c r="AY89" s="16" t="s">
        <v>129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6" t="s">
        <v>15</v>
      </c>
      <c r="BK89" s="139">
        <f t="shared" si="9"/>
        <v>0</v>
      </c>
      <c r="BL89" s="16" t="s">
        <v>85</v>
      </c>
      <c r="BM89" s="138" t="s">
        <v>85</v>
      </c>
    </row>
    <row r="90" spans="2:65" s="1" customFormat="1" ht="21.75" customHeight="1">
      <c r="B90" s="126"/>
      <c r="C90" s="127" t="s">
        <v>82</v>
      </c>
      <c r="D90" s="127" t="s">
        <v>131</v>
      </c>
      <c r="E90" s="128" t="s">
        <v>488</v>
      </c>
      <c r="F90" s="129" t="s">
        <v>489</v>
      </c>
      <c r="G90" s="130" t="s">
        <v>172</v>
      </c>
      <c r="H90" s="131">
        <v>826</v>
      </c>
      <c r="I90" s="132"/>
      <c r="J90" s="133">
        <f t="shared" si="0"/>
        <v>0</v>
      </c>
      <c r="K90" s="129" t="s">
        <v>3</v>
      </c>
      <c r="L90" s="31"/>
      <c r="M90" s="134" t="s">
        <v>3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85</v>
      </c>
      <c r="AT90" s="138" t="s">
        <v>131</v>
      </c>
      <c r="AU90" s="138" t="s">
        <v>15</v>
      </c>
      <c r="AY90" s="16" t="s">
        <v>129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6" t="s">
        <v>15</v>
      </c>
      <c r="BK90" s="139">
        <f t="shared" si="9"/>
        <v>0</v>
      </c>
      <c r="BL90" s="16" t="s">
        <v>85</v>
      </c>
      <c r="BM90" s="138" t="s">
        <v>91</v>
      </c>
    </row>
    <row r="91" spans="2:65" s="1" customFormat="1" ht="21.75" customHeight="1">
      <c r="B91" s="126"/>
      <c r="C91" s="127" t="s">
        <v>85</v>
      </c>
      <c r="D91" s="127" t="s">
        <v>131</v>
      </c>
      <c r="E91" s="128" t="s">
        <v>490</v>
      </c>
      <c r="F91" s="129" t="s">
        <v>491</v>
      </c>
      <c r="G91" s="130" t="s">
        <v>172</v>
      </c>
      <c r="H91" s="131">
        <v>1649</v>
      </c>
      <c r="I91" s="132"/>
      <c r="J91" s="133">
        <f t="shared" si="0"/>
        <v>0</v>
      </c>
      <c r="K91" s="129" t="s">
        <v>3</v>
      </c>
      <c r="L91" s="31"/>
      <c r="M91" s="134" t="s">
        <v>3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85</v>
      </c>
      <c r="AT91" s="138" t="s">
        <v>131</v>
      </c>
      <c r="AU91" s="138" t="s">
        <v>15</v>
      </c>
      <c r="AY91" s="16" t="s">
        <v>129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6" t="s">
        <v>15</v>
      </c>
      <c r="BK91" s="139">
        <f t="shared" si="9"/>
        <v>0</v>
      </c>
      <c r="BL91" s="16" t="s">
        <v>85</v>
      </c>
      <c r="BM91" s="138" t="s">
        <v>143</v>
      </c>
    </row>
    <row r="92" spans="2:65" s="1" customFormat="1" ht="16.5" customHeight="1">
      <c r="B92" s="126"/>
      <c r="C92" s="127" t="s">
        <v>88</v>
      </c>
      <c r="D92" s="127" t="s">
        <v>131</v>
      </c>
      <c r="E92" s="128" t="s">
        <v>492</v>
      </c>
      <c r="F92" s="129" t="s">
        <v>493</v>
      </c>
      <c r="G92" s="130" t="s">
        <v>212</v>
      </c>
      <c r="H92" s="131">
        <v>62</v>
      </c>
      <c r="I92" s="132"/>
      <c r="J92" s="133">
        <f t="shared" si="0"/>
        <v>0</v>
      </c>
      <c r="K92" s="129" t="s">
        <v>3</v>
      </c>
      <c r="L92" s="31"/>
      <c r="M92" s="134" t="s">
        <v>3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85</v>
      </c>
      <c r="AT92" s="138" t="s">
        <v>131</v>
      </c>
      <c r="AU92" s="138" t="s">
        <v>15</v>
      </c>
      <c r="AY92" s="16" t="s">
        <v>129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6" t="s">
        <v>15</v>
      </c>
      <c r="BK92" s="139">
        <f t="shared" si="9"/>
        <v>0</v>
      </c>
      <c r="BL92" s="16" t="s">
        <v>85</v>
      </c>
      <c r="BM92" s="138" t="s">
        <v>147</v>
      </c>
    </row>
    <row r="93" spans="2:65" s="1" customFormat="1" ht="16.5" customHeight="1">
      <c r="B93" s="126"/>
      <c r="C93" s="127" t="s">
        <v>91</v>
      </c>
      <c r="D93" s="127" t="s">
        <v>131</v>
      </c>
      <c r="E93" s="128" t="s">
        <v>494</v>
      </c>
      <c r="F93" s="129" t="s">
        <v>495</v>
      </c>
      <c r="G93" s="130" t="s">
        <v>212</v>
      </c>
      <c r="H93" s="131">
        <v>403</v>
      </c>
      <c r="I93" s="132"/>
      <c r="J93" s="133">
        <f t="shared" si="0"/>
        <v>0</v>
      </c>
      <c r="K93" s="129" t="s">
        <v>3</v>
      </c>
      <c r="L93" s="31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85</v>
      </c>
      <c r="AT93" s="138" t="s">
        <v>131</v>
      </c>
      <c r="AU93" s="138" t="s">
        <v>15</v>
      </c>
      <c r="AY93" s="16" t="s">
        <v>129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6" t="s">
        <v>15</v>
      </c>
      <c r="BK93" s="139">
        <f t="shared" si="9"/>
        <v>0</v>
      </c>
      <c r="BL93" s="16" t="s">
        <v>85</v>
      </c>
      <c r="BM93" s="138" t="s">
        <v>9</v>
      </c>
    </row>
    <row r="94" spans="2:65" s="1" customFormat="1" ht="16.5" customHeight="1">
      <c r="B94" s="126"/>
      <c r="C94" s="127" t="s">
        <v>94</v>
      </c>
      <c r="D94" s="127" t="s">
        <v>131</v>
      </c>
      <c r="E94" s="128" t="s">
        <v>496</v>
      </c>
      <c r="F94" s="129" t="s">
        <v>497</v>
      </c>
      <c r="G94" s="130" t="s">
        <v>134</v>
      </c>
      <c r="H94" s="131">
        <v>84.1</v>
      </c>
      <c r="I94" s="132"/>
      <c r="J94" s="133">
        <f t="shared" si="0"/>
        <v>0</v>
      </c>
      <c r="K94" s="129" t="s">
        <v>3</v>
      </c>
      <c r="L94" s="31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85</v>
      </c>
      <c r="AT94" s="138" t="s">
        <v>131</v>
      </c>
      <c r="AU94" s="138" t="s">
        <v>15</v>
      </c>
      <c r="AY94" s="16" t="s">
        <v>129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6" t="s">
        <v>15</v>
      </c>
      <c r="BK94" s="139">
        <f t="shared" si="9"/>
        <v>0</v>
      </c>
      <c r="BL94" s="16" t="s">
        <v>85</v>
      </c>
      <c r="BM94" s="138" t="s">
        <v>158</v>
      </c>
    </row>
    <row r="95" spans="2:65" s="1" customFormat="1" ht="21.75" customHeight="1">
      <c r="B95" s="126"/>
      <c r="C95" s="127" t="s">
        <v>143</v>
      </c>
      <c r="D95" s="127" t="s">
        <v>131</v>
      </c>
      <c r="E95" s="128" t="s">
        <v>498</v>
      </c>
      <c r="F95" s="129" t="s">
        <v>499</v>
      </c>
      <c r="G95" s="130" t="s">
        <v>134</v>
      </c>
      <c r="H95" s="131">
        <v>42.05</v>
      </c>
      <c r="I95" s="132"/>
      <c r="J95" s="133">
        <f t="shared" si="0"/>
        <v>0</v>
      </c>
      <c r="K95" s="129" t="s">
        <v>3</v>
      </c>
      <c r="L95" s="31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85</v>
      </c>
      <c r="AT95" s="138" t="s">
        <v>131</v>
      </c>
      <c r="AU95" s="138" t="s">
        <v>15</v>
      </c>
      <c r="AY95" s="16" t="s">
        <v>129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6" t="s">
        <v>15</v>
      </c>
      <c r="BK95" s="139">
        <f t="shared" si="9"/>
        <v>0</v>
      </c>
      <c r="BL95" s="16" t="s">
        <v>85</v>
      </c>
      <c r="BM95" s="138" t="s">
        <v>162</v>
      </c>
    </row>
    <row r="96" spans="2:65" s="1" customFormat="1" ht="21.75" customHeight="1">
      <c r="B96" s="126"/>
      <c r="C96" s="127" t="s">
        <v>169</v>
      </c>
      <c r="D96" s="127" t="s">
        <v>131</v>
      </c>
      <c r="E96" s="128" t="s">
        <v>500</v>
      </c>
      <c r="F96" s="129" t="s">
        <v>501</v>
      </c>
      <c r="G96" s="130" t="s">
        <v>134</v>
      </c>
      <c r="H96" s="131">
        <v>84.1</v>
      </c>
      <c r="I96" s="132"/>
      <c r="J96" s="133">
        <f t="shared" si="0"/>
        <v>0</v>
      </c>
      <c r="K96" s="129" t="s">
        <v>3</v>
      </c>
      <c r="L96" s="31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85</v>
      </c>
      <c r="AT96" s="138" t="s">
        <v>131</v>
      </c>
      <c r="AU96" s="138" t="s">
        <v>15</v>
      </c>
      <c r="AY96" s="16" t="s">
        <v>129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6" t="s">
        <v>15</v>
      </c>
      <c r="BK96" s="139">
        <f t="shared" si="9"/>
        <v>0</v>
      </c>
      <c r="BL96" s="16" t="s">
        <v>85</v>
      </c>
      <c r="BM96" s="138" t="s">
        <v>167</v>
      </c>
    </row>
    <row r="97" spans="2:65" s="1" customFormat="1" ht="21.75" customHeight="1">
      <c r="B97" s="126"/>
      <c r="C97" s="127" t="s">
        <v>147</v>
      </c>
      <c r="D97" s="127" t="s">
        <v>131</v>
      </c>
      <c r="E97" s="128" t="s">
        <v>502</v>
      </c>
      <c r="F97" s="129" t="s">
        <v>503</v>
      </c>
      <c r="G97" s="130" t="s">
        <v>134</v>
      </c>
      <c r="H97" s="131">
        <v>84.1</v>
      </c>
      <c r="I97" s="132"/>
      <c r="J97" s="133">
        <f t="shared" si="0"/>
        <v>0</v>
      </c>
      <c r="K97" s="129" t="s">
        <v>3</v>
      </c>
      <c r="L97" s="31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85</v>
      </c>
      <c r="AT97" s="138" t="s">
        <v>131</v>
      </c>
      <c r="AU97" s="138" t="s">
        <v>15</v>
      </c>
      <c r="AY97" s="16" t="s">
        <v>129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6" t="s">
        <v>15</v>
      </c>
      <c r="BK97" s="139">
        <f t="shared" si="9"/>
        <v>0</v>
      </c>
      <c r="BL97" s="16" t="s">
        <v>85</v>
      </c>
      <c r="BM97" s="138" t="s">
        <v>173</v>
      </c>
    </row>
    <row r="98" spans="2:65" s="1" customFormat="1" ht="16.5" customHeight="1">
      <c r="B98" s="126"/>
      <c r="C98" s="127" t="s">
        <v>179</v>
      </c>
      <c r="D98" s="127" t="s">
        <v>131</v>
      </c>
      <c r="E98" s="128" t="s">
        <v>504</v>
      </c>
      <c r="F98" s="129" t="s">
        <v>505</v>
      </c>
      <c r="G98" s="130" t="s">
        <v>151</v>
      </c>
      <c r="H98" s="131">
        <v>151.38</v>
      </c>
      <c r="I98" s="132"/>
      <c r="J98" s="133">
        <f t="shared" si="0"/>
        <v>0</v>
      </c>
      <c r="K98" s="129" t="s">
        <v>3</v>
      </c>
      <c r="L98" s="31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85</v>
      </c>
      <c r="AT98" s="138" t="s">
        <v>131</v>
      </c>
      <c r="AU98" s="138" t="s">
        <v>15</v>
      </c>
      <c r="AY98" s="16" t="s">
        <v>129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6" t="s">
        <v>15</v>
      </c>
      <c r="BK98" s="139">
        <f t="shared" si="9"/>
        <v>0</v>
      </c>
      <c r="BL98" s="16" t="s">
        <v>85</v>
      </c>
      <c r="BM98" s="138" t="s">
        <v>177</v>
      </c>
    </row>
    <row r="99" spans="2:65" s="11" customFormat="1" ht="25.9" customHeight="1">
      <c r="B99" s="114"/>
      <c r="D99" s="115" t="s">
        <v>70</v>
      </c>
      <c r="E99" s="116" t="s">
        <v>88</v>
      </c>
      <c r="F99" s="116" t="s">
        <v>506</v>
      </c>
      <c r="I99" s="117"/>
      <c r="J99" s="118">
        <f>BK99</f>
        <v>0</v>
      </c>
      <c r="L99" s="114"/>
      <c r="M99" s="119"/>
      <c r="P99" s="120">
        <f>SUM(P100:P110)</f>
        <v>0</v>
      </c>
      <c r="R99" s="120">
        <f>SUM(R100:R110)</f>
        <v>0</v>
      </c>
      <c r="T99" s="121">
        <f>SUM(T100:T110)</f>
        <v>0</v>
      </c>
      <c r="AR99" s="115" t="s">
        <v>15</v>
      </c>
      <c r="AT99" s="122" t="s">
        <v>70</v>
      </c>
      <c r="AU99" s="122" t="s">
        <v>71</v>
      </c>
      <c r="AY99" s="115" t="s">
        <v>129</v>
      </c>
      <c r="BK99" s="123">
        <f>SUM(BK100:BK110)</f>
        <v>0</v>
      </c>
    </row>
    <row r="100" spans="2:65" s="1" customFormat="1" ht="21.75" customHeight="1">
      <c r="B100" s="126"/>
      <c r="C100" s="127" t="s">
        <v>9</v>
      </c>
      <c r="D100" s="127" t="s">
        <v>131</v>
      </c>
      <c r="E100" s="128" t="s">
        <v>507</v>
      </c>
      <c r="F100" s="129" t="s">
        <v>508</v>
      </c>
      <c r="G100" s="130" t="s">
        <v>172</v>
      </c>
      <c r="H100" s="131">
        <v>680</v>
      </c>
      <c r="I100" s="132"/>
      <c r="J100" s="133">
        <f t="shared" ref="J100:J110" si="10">ROUND(I100*H100,2)</f>
        <v>0</v>
      </c>
      <c r="K100" s="129" t="s">
        <v>3</v>
      </c>
      <c r="L100" s="31"/>
      <c r="M100" s="134" t="s">
        <v>3</v>
      </c>
      <c r="N100" s="135" t="s">
        <v>42</v>
      </c>
      <c r="P100" s="136">
        <f t="shared" ref="P100:P110" si="11">O100*H100</f>
        <v>0</v>
      </c>
      <c r="Q100" s="136">
        <v>0</v>
      </c>
      <c r="R100" s="136">
        <f t="shared" ref="R100:R110" si="12">Q100*H100</f>
        <v>0</v>
      </c>
      <c r="S100" s="136">
        <v>0</v>
      </c>
      <c r="T100" s="137">
        <f t="shared" ref="T100:T110" si="13">S100*H100</f>
        <v>0</v>
      </c>
      <c r="AR100" s="138" t="s">
        <v>85</v>
      </c>
      <c r="AT100" s="138" t="s">
        <v>131</v>
      </c>
      <c r="AU100" s="138" t="s">
        <v>15</v>
      </c>
      <c r="AY100" s="16" t="s">
        <v>129</v>
      </c>
      <c r="BE100" s="139">
        <f t="shared" ref="BE100:BE110" si="14">IF(N100="základní",J100,0)</f>
        <v>0</v>
      </c>
      <c r="BF100" s="139">
        <f t="shared" ref="BF100:BF110" si="15">IF(N100="snížená",J100,0)</f>
        <v>0</v>
      </c>
      <c r="BG100" s="139">
        <f t="shared" ref="BG100:BG110" si="16">IF(N100="zákl. přenesená",J100,0)</f>
        <v>0</v>
      </c>
      <c r="BH100" s="139">
        <f t="shared" ref="BH100:BH110" si="17">IF(N100="sníž. přenesená",J100,0)</f>
        <v>0</v>
      </c>
      <c r="BI100" s="139">
        <f t="shared" ref="BI100:BI110" si="18">IF(N100="nulová",J100,0)</f>
        <v>0</v>
      </c>
      <c r="BJ100" s="16" t="s">
        <v>15</v>
      </c>
      <c r="BK100" s="139">
        <f t="shared" ref="BK100:BK110" si="19">ROUND(I100*H100,2)</f>
        <v>0</v>
      </c>
      <c r="BL100" s="16" t="s">
        <v>85</v>
      </c>
      <c r="BM100" s="138" t="s">
        <v>186</v>
      </c>
    </row>
    <row r="101" spans="2:65" s="1" customFormat="1" ht="21.75" customHeight="1">
      <c r="B101" s="126"/>
      <c r="C101" s="127" t="s">
        <v>188</v>
      </c>
      <c r="D101" s="127" t="s">
        <v>131</v>
      </c>
      <c r="E101" s="128" t="s">
        <v>509</v>
      </c>
      <c r="F101" s="129" t="s">
        <v>510</v>
      </c>
      <c r="G101" s="130" t="s">
        <v>172</v>
      </c>
      <c r="H101" s="131">
        <v>1711</v>
      </c>
      <c r="I101" s="132"/>
      <c r="J101" s="133">
        <f t="shared" si="10"/>
        <v>0</v>
      </c>
      <c r="K101" s="129" t="s">
        <v>3</v>
      </c>
      <c r="L101" s="31"/>
      <c r="M101" s="134" t="s">
        <v>3</v>
      </c>
      <c r="N101" s="135" t="s">
        <v>42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85</v>
      </c>
      <c r="AT101" s="138" t="s">
        <v>131</v>
      </c>
      <c r="AU101" s="138" t="s">
        <v>15</v>
      </c>
      <c r="AY101" s="16" t="s">
        <v>129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6" t="s">
        <v>15</v>
      </c>
      <c r="BK101" s="139">
        <f t="shared" si="19"/>
        <v>0</v>
      </c>
      <c r="BL101" s="16" t="s">
        <v>85</v>
      </c>
      <c r="BM101" s="138" t="s">
        <v>192</v>
      </c>
    </row>
    <row r="102" spans="2:65" s="1" customFormat="1" ht="21.75" customHeight="1">
      <c r="B102" s="126"/>
      <c r="C102" s="127" t="s">
        <v>158</v>
      </c>
      <c r="D102" s="127" t="s">
        <v>131</v>
      </c>
      <c r="E102" s="128" t="s">
        <v>511</v>
      </c>
      <c r="F102" s="129" t="s">
        <v>512</v>
      </c>
      <c r="G102" s="130" t="s">
        <v>172</v>
      </c>
      <c r="H102" s="131">
        <v>1539</v>
      </c>
      <c r="I102" s="132"/>
      <c r="J102" s="133">
        <f t="shared" si="10"/>
        <v>0</v>
      </c>
      <c r="K102" s="129" t="s">
        <v>3</v>
      </c>
      <c r="L102" s="31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85</v>
      </c>
      <c r="AT102" s="138" t="s">
        <v>131</v>
      </c>
      <c r="AU102" s="138" t="s">
        <v>15</v>
      </c>
      <c r="AY102" s="16" t="s">
        <v>129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6" t="s">
        <v>15</v>
      </c>
      <c r="BK102" s="139">
        <f t="shared" si="19"/>
        <v>0</v>
      </c>
      <c r="BL102" s="16" t="s">
        <v>85</v>
      </c>
      <c r="BM102" s="138" t="s">
        <v>252</v>
      </c>
    </row>
    <row r="103" spans="2:65" s="1" customFormat="1" ht="21.75" customHeight="1">
      <c r="B103" s="126"/>
      <c r="C103" s="127" t="s">
        <v>198</v>
      </c>
      <c r="D103" s="127" t="s">
        <v>131</v>
      </c>
      <c r="E103" s="128" t="s">
        <v>513</v>
      </c>
      <c r="F103" s="129" t="s">
        <v>514</v>
      </c>
      <c r="G103" s="130" t="s">
        <v>172</v>
      </c>
      <c r="H103" s="131">
        <v>1711</v>
      </c>
      <c r="I103" s="132"/>
      <c r="J103" s="133">
        <f t="shared" si="10"/>
        <v>0</v>
      </c>
      <c r="K103" s="129" t="s">
        <v>3</v>
      </c>
      <c r="L103" s="31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85</v>
      </c>
      <c r="AT103" s="138" t="s">
        <v>131</v>
      </c>
      <c r="AU103" s="138" t="s">
        <v>15</v>
      </c>
      <c r="AY103" s="16" t="s">
        <v>129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6" t="s">
        <v>15</v>
      </c>
      <c r="BK103" s="139">
        <f t="shared" si="19"/>
        <v>0</v>
      </c>
      <c r="BL103" s="16" t="s">
        <v>85</v>
      </c>
      <c r="BM103" s="138" t="s">
        <v>264</v>
      </c>
    </row>
    <row r="104" spans="2:65" s="1" customFormat="1" ht="21.75" customHeight="1">
      <c r="B104" s="126"/>
      <c r="C104" s="127" t="s">
        <v>162</v>
      </c>
      <c r="D104" s="127" t="s">
        <v>131</v>
      </c>
      <c r="E104" s="128" t="s">
        <v>515</v>
      </c>
      <c r="F104" s="129" t="s">
        <v>516</v>
      </c>
      <c r="G104" s="130" t="s">
        <v>172</v>
      </c>
      <c r="H104" s="131">
        <v>1539</v>
      </c>
      <c r="I104" s="132"/>
      <c r="J104" s="133">
        <f t="shared" si="10"/>
        <v>0</v>
      </c>
      <c r="K104" s="129" t="s">
        <v>3</v>
      </c>
      <c r="L104" s="31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85</v>
      </c>
      <c r="AT104" s="138" t="s">
        <v>131</v>
      </c>
      <c r="AU104" s="138" t="s">
        <v>15</v>
      </c>
      <c r="AY104" s="16" t="s">
        <v>129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6" t="s">
        <v>15</v>
      </c>
      <c r="BK104" s="139">
        <f t="shared" si="19"/>
        <v>0</v>
      </c>
      <c r="BL104" s="16" t="s">
        <v>85</v>
      </c>
      <c r="BM104" s="138" t="s">
        <v>274</v>
      </c>
    </row>
    <row r="105" spans="2:65" s="1" customFormat="1" ht="21.75" customHeight="1">
      <c r="B105" s="126"/>
      <c r="C105" s="127" t="s">
        <v>206</v>
      </c>
      <c r="D105" s="127" t="s">
        <v>131</v>
      </c>
      <c r="E105" s="128" t="s">
        <v>517</v>
      </c>
      <c r="F105" s="129" t="s">
        <v>518</v>
      </c>
      <c r="G105" s="130" t="s">
        <v>172</v>
      </c>
      <c r="H105" s="131">
        <v>680</v>
      </c>
      <c r="I105" s="132"/>
      <c r="J105" s="133">
        <f t="shared" si="10"/>
        <v>0</v>
      </c>
      <c r="K105" s="129" t="s">
        <v>3</v>
      </c>
      <c r="L105" s="31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85</v>
      </c>
      <c r="AT105" s="138" t="s">
        <v>131</v>
      </c>
      <c r="AU105" s="138" t="s">
        <v>15</v>
      </c>
      <c r="AY105" s="16" t="s">
        <v>129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6" t="s">
        <v>15</v>
      </c>
      <c r="BK105" s="139">
        <f t="shared" si="19"/>
        <v>0</v>
      </c>
      <c r="BL105" s="16" t="s">
        <v>85</v>
      </c>
      <c r="BM105" s="138" t="s">
        <v>287</v>
      </c>
    </row>
    <row r="106" spans="2:65" s="1" customFormat="1" ht="21.75" customHeight="1">
      <c r="B106" s="126"/>
      <c r="C106" s="127" t="s">
        <v>167</v>
      </c>
      <c r="D106" s="127" t="s">
        <v>131</v>
      </c>
      <c r="E106" s="128" t="s">
        <v>519</v>
      </c>
      <c r="F106" s="129" t="s">
        <v>520</v>
      </c>
      <c r="G106" s="130" t="s">
        <v>172</v>
      </c>
      <c r="H106" s="131">
        <v>172</v>
      </c>
      <c r="I106" s="132"/>
      <c r="J106" s="133">
        <f t="shared" si="10"/>
        <v>0</v>
      </c>
      <c r="K106" s="129" t="s">
        <v>3</v>
      </c>
      <c r="L106" s="31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85</v>
      </c>
      <c r="AT106" s="138" t="s">
        <v>131</v>
      </c>
      <c r="AU106" s="138" t="s">
        <v>15</v>
      </c>
      <c r="AY106" s="16" t="s">
        <v>129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6" t="s">
        <v>15</v>
      </c>
      <c r="BK106" s="139">
        <f t="shared" si="19"/>
        <v>0</v>
      </c>
      <c r="BL106" s="16" t="s">
        <v>85</v>
      </c>
      <c r="BM106" s="138" t="s">
        <v>377</v>
      </c>
    </row>
    <row r="107" spans="2:65" s="1" customFormat="1" ht="16.5" customHeight="1">
      <c r="B107" s="126"/>
      <c r="C107" s="127" t="s">
        <v>215</v>
      </c>
      <c r="D107" s="127" t="s">
        <v>131</v>
      </c>
      <c r="E107" s="128" t="s">
        <v>521</v>
      </c>
      <c r="F107" s="129" t="s">
        <v>522</v>
      </c>
      <c r="G107" s="130" t="s">
        <v>172</v>
      </c>
      <c r="H107" s="131">
        <v>13.13</v>
      </c>
      <c r="I107" s="132"/>
      <c r="J107" s="133">
        <f t="shared" si="10"/>
        <v>0</v>
      </c>
      <c r="K107" s="129" t="s">
        <v>3</v>
      </c>
      <c r="L107" s="31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85</v>
      </c>
      <c r="AT107" s="138" t="s">
        <v>131</v>
      </c>
      <c r="AU107" s="138" t="s">
        <v>15</v>
      </c>
      <c r="AY107" s="16" t="s">
        <v>129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6" t="s">
        <v>15</v>
      </c>
      <c r="BK107" s="139">
        <f t="shared" si="19"/>
        <v>0</v>
      </c>
      <c r="BL107" s="16" t="s">
        <v>85</v>
      </c>
      <c r="BM107" s="138" t="s">
        <v>381</v>
      </c>
    </row>
    <row r="108" spans="2:65" s="1" customFormat="1" ht="16.5" customHeight="1">
      <c r="B108" s="126"/>
      <c r="C108" s="127" t="s">
        <v>173</v>
      </c>
      <c r="D108" s="127" t="s">
        <v>131</v>
      </c>
      <c r="E108" s="128" t="s">
        <v>523</v>
      </c>
      <c r="F108" s="129" t="s">
        <v>524</v>
      </c>
      <c r="G108" s="130" t="s">
        <v>172</v>
      </c>
      <c r="H108" s="131">
        <v>160.59</v>
      </c>
      <c r="I108" s="132"/>
      <c r="J108" s="133">
        <f t="shared" si="10"/>
        <v>0</v>
      </c>
      <c r="K108" s="129" t="s">
        <v>3</v>
      </c>
      <c r="L108" s="31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85</v>
      </c>
      <c r="AT108" s="138" t="s">
        <v>131</v>
      </c>
      <c r="AU108" s="138" t="s">
        <v>15</v>
      </c>
      <c r="AY108" s="16" t="s">
        <v>129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6" t="s">
        <v>15</v>
      </c>
      <c r="BK108" s="139">
        <f t="shared" si="19"/>
        <v>0</v>
      </c>
      <c r="BL108" s="16" t="s">
        <v>85</v>
      </c>
      <c r="BM108" s="138" t="s">
        <v>385</v>
      </c>
    </row>
    <row r="109" spans="2:65" s="1" customFormat="1" ht="16.5" customHeight="1">
      <c r="B109" s="126"/>
      <c r="C109" s="127" t="s">
        <v>8</v>
      </c>
      <c r="D109" s="127" t="s">
        <v>131</v>
      </c>
      <c r="E109" s="128" t="s">
        <v>525</v>
      </c>
      <c r="F109" s="129" t="s">
        <v>526</v>
      </c>
      <c r="G109" s="130" t="s">
        <v>172</v>
      </c>
      <c r="H109" s="131">
        <v>645.39</v>
      </c>
      <c r="I109" s="132"/>
      <c r="J109" s="133">
        <f t="shared" si="10"/>
        <v>0</v>
      </c>
      <c r="K109" s="129" t="s">
        <v>3</v>
      </c>
      <c r="L109" s="31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85</v>
      </c>
      <c r="AT109" s="138" t="s">
        <v>131</v>
      </c>
      <c r="AU109" s="138" t="s">
        <v>15</v>
      </c>
      <c r="AY109" s="16" t="s">
        <v>129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6" t="s">
        <v>15</v>
      </c>
      <c r="BK109" s="139">
        <f t="shared" si="19"/>
        <v>0</v>
      </c>
      <c r="BL109" s="16" t="s">
        <v>85</v>
      </c>
      <c r="BM109" s="138" t="s">
        <v>389</v>
      </c>
    </row>
    <row r="110" spans="2:65" s="1" customFormat="1" ht="16.5" customHeight="1">
      <c r="B110" s="126"/>
      <c r="C110" s="127" t="s">
        <v>177</v>
      </c>
      <c r="D110" s="127" t="s">
        <v>131</v>
      </c>
      <c r="E110" s="128" t="s">
        <v>527</v>
      </c>
      <c r="F110" s="129" t="s">
        <v>528</v>
      </c>
      <c r="G110" s="130" t="s">
        <v>172</v>
      </c>
      <c r="H110" s="131">
        <v>41.41</v>
      </c>
      <c r="I110" s="132"/>
      <c r="J110" s="133">
        <f t="shared" si="10"/>
        <v>0</v>
      </c>
      <c r="K110" s="129" t="s">
        <v>3</v>
      </c>
      <c r="L110" s="31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85</v>
      </c>
      <c r="AT110" s="138" t="s">
        <v>131</v>
      </c>
      <c r="AU110" s="138" t="s">
        <v>15</v>
      </c>
      <c r="AY110" s="16" t="s">
        <v>129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6" t="s">
        <v>15</v>
      </c>
      <c r="BK110" s="139">
        <f t="shared" si="19"/>
        <v>0</v>
      </c>
      <c r="BL110" s="16" t="s">
        <v>85</v>
      </c>
      <c r="BM110" s="138" t="s">
        <v>393</v>
      </c>
    </row>
    <row r="111" spans="2:65" s="11" customFormat="1" ht="25.9" customHeight="1">
      <c r="B111" s="114"/>
      <c r="D111" s="115" t="s">
        <v>70</v>
      </c>
      <c r="E111" s="116" t="s">
        <v>143</v>
      </c>
      <c r="F111" s="116" t="s">
        <v>529</v>
      </c>
      <c r="I111" s="117"/>
      <c r="J111" s="118">
        <f>BK111</f>
        <v>0</v>
      </c>
      <c r="L111" s="114"/>
      <c r="M111" s="119"/>
      <c r="P111" s="120">
        <f>SUM(P112:P113)</f>
        <v>0</v>
      </c>
      <c r="R111" s="120">
        <f>SUM(R112:R113)</f>
        <v>0</v>
      </c>
      <c r="T111" s="121">
        <f>SUM(T112:T113)</f>
        <v>0</v>
      </c>
      <c r="AR111" s="115" t="s">
        <v>15</v>
      </c>
      <c r="AT111" s="122" t="s">
        <v>70</v>
      </c>
      <c r="AU111" s="122" t="s">
        <v>71</v>
      </c>
      <c r="AY111" s="115" t="s">
        <v>129</v>
      </c>
      <c r="BK111" s="123">
        <f>SUM(BK112:BK113)</f>
        <v>0</v>
      </c>
    </row>
    <row r="112" spans="2:65" s="1" customFormat="1" ht="24.15" customHeight="1">
      <c r="B112" s="126"/>
      <c r="C112" s="127" t="s">
        <v>229</v>
      </c>
      <c r="D112" s="127" t="s">
        <v>131</v>
      </c>
      <c r="E112" s="128" t="s">
        <v>530</v>
      </c>
      <c r="F112" s="129" t="s">
        <v>531</v>
      </c>
      <c r="G112" s="130" t="s">
        <v>191</v>
      </c>
      <c r="H112" s="131">
        <v>15</v>
      </c>
      <c r="I112" s="132"/>
      <c r="J112" s="133">
        <f>ROUND(I112*H112,2)</f>
        <v>0</v>
      </c>
      <c r="K112" s="129" t="s">
        <v>3</v>
      </c>
      <c r="L112" s="31"/>
      <c r="M112" s="134" t="s">
        <v>3</v>
      </c>
      <c r="N112" s="135" t="s">
        <v>42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85</v>
      </c>
      <c r="AT112" s="138" t="s">
        <v>131</v>
      </c>
      <c r="AU112" s="138" t="s">
        <v>15</v>
      </c>
      <c r="AY112" s="16" t="s">
        <v>129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15</v>
      </c>
      <c r="BK112" s="139">
        <f>ROUND(I112*H112,2)</f>
        <v>0</v>
      </c>
      <c r="BL112" s="16" t="s">
        <v>85</v>
      </c>
      <c r="BM112" s="138" t="s">
        <v>397</v>
      </c>
    </row>
    <row r="113" spans="2:65" s="1" customFormat="1" ht="16.5" customHeight="1">
      <c r="B113" s="126"/>
      <c r="C113" s="127" t="s">
        <v>186</v>
      </c>
      <c r="D113" s="127" t="s">
        <v>131</v>
      </c>
      <c r="E113" s="128" t="s">
        <v>532</v>
      </c>
      <c r="F113" s="129" t="s">
        <v>533</v>
      </c>
      <c r="G113" s="130" t="s">
        <v>191</v>
      </c>
      <c r="H113" s="131">
        <v>5</v>
      </c>
      <c r="I113" s="132"/>
      <c r="J113" s="133">
        <f>ROUND(I113*H113,2)</f>
        <v>0</v>
      </c>
      <c r="K113" s="129" t="s">
        <v>3</v>
      </c>
      <c r="L113" s="31"/>
      <c r="M113" s="134" t="s">
        <v>3</v>
      </c>
      <c r="N113" s="135" t="s">
        <v>42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85</v>
      </c>
      <c r="AT113" s="138" t="s">
        <v>131</v>
      </c>
      <c r="AU113" s="138" t="s">
        <v>15</v>
      </c>
      <c r="AY113" s="16" t="s">
        <v>129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15</v>
      </c>
      <c r="BK113" s="139">
        <f>ROUND(I113*H113,2)</f>
        <v>0</v>
      </c>
      <c r="BL113" s="16" t="s">
        <v>85</v>
      </c>
      <c r="BM113" s="138" t="s">
        <v>399</v>
      </c>
    </row>
    <row r="114" spans="2:65" s="11" customFormat="1" ht="25.9" customHeight="1">
      <c r="B114" s="114"/>
      <c r="D114" s="115" t="s">
        <v>70</v>
      </c>
      <c r="E114" s="116" t="s">
        <v>534</v>
      </c>
      <c r="F114" s="116" t="s">
        <v>535</v>
      </c>
      <c r="I114" s="117"/>
      <c r="J114" s="118">
        <f>BK114</f>
        <v>0</v>
      </c>
      <c r="L114" s="114"/>
      <c r="M114" s="119"/>
      <c r="P114" s="120">
        <f>SUM(P115:P128)</f>
        <v>0</v>
      </c>
      <c r="R114" s="120">
        <f>SUM(R115:R128)</f>
        <v>0</v>
      </c>
      <c r="T114" s="121">
        <f>SUM(T115:T128)</f>
        <v>0</v>
      </c>
      <c r="AR114" s="115" t="s">
        <v>15</v>
      </c>
      <c r="AT114" s="122" t="s">
        <v>70</v>
      </c>
      <c r="AU114" s="122" t="s">
        <v>71</v>
      </c>
      <c r="AY114" s="115" t="s">
        <v>129</v>
      </c>
      <c r="BK114" s="123">
        <f>SUM(BK115:BK128)</f>
        <v>0</v>
      </c>
    </row>
    <row r="115" spans="2:65" s="1" customFormat="1" ht="16.5" customHeight="1">
      <c r="B115" s="126"/>
      <c r="C115" s="127" t="s">
        <v>237</v>
      </c>
      <c r="D115" s="127" t="s">
        <v>131</v>
      </c>
      <c r="E115" s="128" t="s">
        <v>536</v>
      </c>
      <c r="F115" s="129" t="s">
        <v>537</v>
      </c>
      <c r="G115" s="130" t="s">
        <v>191</v>
      </c>
      <c r="H115" s="131">
        <v>8</v>
      </c>
      <c r="I115" s="132"/>
      <c r="J115" s="133">
        <f t="shared" ref="J115:J128" si="20">ROUND(I115*H115,2)</f>
        <v>0</v>
      </c>
      <c r="K115" s="129" t="s">
        <v>3</v>
      </c>
      <c r="L115" s="31"/>
      <c r="M115" s="134" t="s">
        <v>3</v>
      </c>
      <c r="N115" s="135" t="s">
        <v>42</v>
      </c>
      <c r="P115" s="136">
        <f t="shared" ref="P115:P128" si="21">O115*H115</f>
        <v>0</v>
      </c>
      <c r="Q115" s="136">
        <v>0</v>
      </c>
      <c r="R115" s="136">
        <f t="shared" ref="R115:R128" si="22">Q115*H115</f>
        <v>0</v>
      </c>
      <c r="S115" s="136">
        <v>0</v>
      </c>
      <c r="T115" s="137">
        <f t="shared" ref="T115:T128" si="23">S115*H115</f>
        <v>0</v>
      </c>
      <c r="AR115" s="138" t="s">
        <v>85</v>
      </c>
      <c r="AT115" s="138" t="s">
        <v>131</v>
      </c>
      <c r="AU115" s="138" t="s">
        <v>15</v>
      </c>
      <c r="AY115" s="16" t="s">
        <v>129</v>
      </c>
      <c r="BE115" s="139">
        <f t="shared" ref="BE115:BE128" si="24">IF(N115="základní",J115,0)</f>
        <v>0</v>
      </c>
      <c r="BF115" s="139">
        <f t="shared" ref="BF115:BF128" si="25">IF(N115="snížená",J115,0)</f>
        <v>0</v>
      </c>
      <c r="BG115" s="139">
        <f t="shared" ref="BG115:BG128" si="26">IF(N115="zákl. přenesená",J115,0)</f>
        <v>0</v>
      </c>
      <c r="BH115" s="139">
        <f t="shared" ref="BH115:BH128" si="27">IF(N115="sníž. přenesená",J115,0)</f>
        <v>0</v>
      </c>
      <c r="BI115" s="139">
        <f t="shared" ref="BI115:BI128" si="28">IF(N115="nulová",J115,0)</f>
        <v>0</v>
      </c>
      <c r="BJ115" s="16" t="s">
        <v>15</v>
      </c>
      <c r="BK115" s="139">
        <f t="shared" ref="BK115:BK128" si="29">ROUND(I115*H115,2)</f>
        <v>0</v>
      </c>
      <c r="BL115" s="16" t="s">
        <v>85</v>
      </c>
      <c r="BM115" s="138" t="s">
        <v>402</v>
      </c>
    </row>
    <row r="116" spans="2:65" s="1" customFormat="1" ht="21.75" customHeight="1">
      <c r="B116" s="126"/>
      <c r="C116" s="127" t="s">
        <v>192</v>
      </c>
      <c r="D116" s="127" t="s">
        <v>131</v>
      </c>
      <c r="E116" s="128" t="s">
        <v>538</v>
      </c>
      <c r="F116" s="129" t="s">
        <v>539</v>
      </c>
      <c r="G116" s="130" t="s">
        <v>191</v>
      </c>
      <c r="H116" s="131">
        <v>8</v>
      </c>
      <c r="I116" s="132"/>
      <c r="J116" s="133">
        <f t="shared" si="20"/>
        <v>0</v>
      </c>
      <c r="K116" s="129" t="s">
        <v>3</v>
      </c>
      <c r="L116" s="31"/>
      <c r="M116" s="134" t="s">
        <v>3</v>
      </c>
      <c r="N116" s="135" t="s">
        <v>42</v>
      </c>
      <c r="P116" s="136">
        <f t="shared" si="21"/>
        <v>0</v>
      </c>
      <c r="Q116" s="136">
        <v>0</v>
      </c>
      <c r="R116" s="136">
        <f t="shared" si="22"/>
        <v>0</v>
      </c>
      <c r="S116" s="136">
        <v>0</v>
      </c>
      <c r="T116" s="137">
        <f t="shared" si="23"/>
        <v>0</v>
      </c>
      <c r="AR116" s="138" t="s">
        <v>85</v>
      </c>
      <c r="AT116" s="138" t="s">
        <v>131</v>
      </c>
      <c r="AU116" s="138" t="s">
        <v>15</v>
      </c>
      <c r="AY116" s="16" t="s">
        <v>129</v>
      </c>
      <c r="BE116" s="139">
        <f t="shared" si="24"/>
        <v>0</v>
      </c>
      <c r="BF116" s="139">
        <f t="shared" si="25"/>
        <v>0</v>
      </c>
      <c r="BG116" s="139">
        <f t="shared" si="26"/>
        <v>0</v>
      </c>
      <c r="BH116" s="139">
        <f t="shared" si="27"/>
        <v>0</v>
      </c>
      <c r="BI116" s="139">
        <f t="shared" si="28"/>
        <v>0</v>
      </c>
      <c r="BJ116" s="16" t="s">
        <v>15</v>
      </c>
      <c r="BK116" s="139">
        <f t="shared" si="29"/>
        <v>0</v>
      </c>
      <c r="BL116" s="16" t="s">
        <v>85</v>
      </c>
      <c r="BM116" s="138" t="s">
        <v>405</v>
      </c>
    </row>
    <row r="117" spans="2:65" s="1" customFormat="1" ht="21.75" customHeight="1">
      <c r="B117" s="126"/>
      <c r="C117" s="127" t="s">
        <v>247</v>
      </c>
      <c r="D117" s="127" t="s">
        <v>131</v>
      </c>
      <c r="E117" s="128" t="s">
        <v>540</v>
      </c>
      <c r="F117" s="129" t="s">
        <v>541</v>
      </c>
      <c r="G117" s="130" t="s">
        <v>212</v>
      </c>
      <c r="H117" s="131">
        <v>395</v>
      </c>
      <c r="I117" s="132"/>
      <c r="J117" s="133">
        <f t="shared" si="20"/>
        <v>0</v>
      </c>
      <c r="K117" s="129" t="s">
        <v>3</v>
      </c>
      <c r="L117" s="31"/>
      <c r="M117" s="134" t="s">
        <v>3</v>
      </c>
      <c r="N117" s="135" t="s">
        <v>42</v>
      </c>
      <c r="P117" s="136">
        <f t="shared" si="21"/>
        <v>0</v>
      </c>
      <c r="Q117" s="136">
        <v>0</v>
      </c>
      <c r="R117" s="136">
        <f t="shared" si="22"/>
        <v>0</v>
      </c>
      <c r="S117" s="136">
        <v>0</v>
      </c>
      <c r="T117" s="137">
        <f t="shared" si="23"/>
        <v>0</v>
      </c>
      <c r="AR117" s="138" t="s">
        <v>85</v>
      </c>
      <c r="AT117" s="138" t="s">
        <v>131</v>
      </c>
      <c r="AU117" s="138" t="s">
        <v>15</v>
      </c>
      <c r="AY117" s="16" t="s">
        <v>129</v>
      </c>
      <c r="BE117" s="139">
        <f t="shared" si="24"/>
        <v>0</v>
      </c>
      <c r="BF117" s="139">
        <f t="shared" si="25"/>
        <v>0</v>
      </c>
      <c r="BG117" s="139">
        <f t="shared" si="26"/>
        <v>0</v>
      </c>
      <c r="BH117" s="139">
        <f t="shared" si="27"/>
        <v>0</v>
      </c>
      <c r="BI117" s="139">
        <f t="shared" si="28"/>
        <v>0</v>
      </c>
      <c r="BJ117" s="16" t="s">
        <v>15</v>
      </c>
      <c r="BK117" s="139">
        <f t="shared" si="29"/>
        <v>0</v>
      </c>
      <c r="BL117" s="16" t="s">
        <v>85</v>
      </c>
      <c r="BM117" s="138" t="s">
        <v>409</v>
      </c>
    </row>
    <row r="118" spans="2:65" s="1" customFormat="1" ht="16.5" customHeight="1">
      <c r="B118" s="126"/>
      <c r="C118" s="127" t="s">
        <v>252</v>
      </c>
      <c r="D118" s="127" t="s">
        <v>131</v>
      </c>
      <c r="E118" s="128" t="s">
        <v>542</v>
      </c>
      <c r="F118" s="129" t="s">
        <v>543</v>
      </c>
      <c r="G118" s="130" t="s">
        <v>212</v>
      </c>
      <c r="H118" s="131">
        <v>395</v>
      </c>
      <c r="I118" s="132"/>
      <c r="J118" s="133">
        <f t="shared" si="20"/>
        <v>0</v>
      </c>
      <c r="K118" s="129" t="s">
        <v>3</v>
      </c>
      <c r="L118" s="31"/>
      <c r="M118" s="134" t="s">
        <v>3</v>
      </c>
      <c r="N118" s="135" t="s">
        <v>42</v>
      </c>
      <c r="P118" s="136">
        <f t="shared" si="21"/>
        <v>0</v>
      </c>
      <c r="Q118" s="136">
        <v>0</v>
      </c>
      <c r="R118" s="136">
        <f t="shared" si="22"/>
        <v>0</v>
      </c>
      <c r="S118" s="136">
        <v>0</v>
      </c>
      <c r="T118" s="137">
        <f t="shared" si="23"/>
        <v>0</v>
      </c>
      <c r="AR118" s="138" t="s">
        <v>85</v>
      </c>
      <c r="AT118" s="138" t="s">
        <v>131</v>
      </c>
      <c r="AU118" s="138" t="s">
        <v>15</v>
      </c>
      <c r="AY118" s="16" t="s">
        <v>129</v>
      </c>
      <c r="BE118" s="139">
        <f t="shared" si="24"/>
        <v>0</v>
      </c>
      <c r="BF118" s="139">
        <f t="shared" si="25"/>
        <v>0</v>
      </c>
      <c r="BG118" s="139">
        <f t="shared" si="26"/>
        <v>0</v>
      </c>
      <c r="BH118" s="139">
        <f t="shared" si="27"/>
        <v>0</v>
      </c>
      <c r="BI118" s="139">
        <f t="shared" si="28"/>
        <v>0</v>
      </c>
      <c r="BJ118" s="16" t="s">
        <v>15</v>
      </c>
      <c r="BK118" s="139">
        <f t="shared" si="29"/>
        <v>0</v>
      </c>
      <c r="BL118" s="16" t="s">
        <v>85</v>
      </c>
      <c r="BM118" s="138" t="s">
        <v>412</v>
      </c>
    </row>
    <row r="119" spans="2:65" s="1" customFormat="1" ht="21.75" customHeight="1">
      <c r="B119" s="126"/>
      <c r="C119" s="127" t="s">
        <v>257</v>
      </c>
      <c r="D119" s="127" t="s">
        <v>131</v>
      </c>
      <c r="E119" s="128" t="s">
        <v>544</v>
      </c>
      <c r="F119" s="129" t="s">
        <v>545</v>
      </c>
      <c r="G119" s="130" t="s">
        <v>212</v>
      </c>
      <c r="H119" s="131">
        <v>435</v>
      </c>
      <c r="I119" s="132"/>
      <c r="J119" s="133">
        <f t="shared" si="20"/>
        <v>0</v>
      </c>
      <c r="K119" s="129" t="s">
        <v>3</v>
      </c>
      <c r="L119" s="31"/>
      <c r="M119" s="134" t="s">
        <v>3</v>
      </c>
      <c r="N119" s="135" t="s">
        <v>42</v>
      </c>
      <c r="P119" s="136">
        <f t="shared" si="21"/>
        <v>0</v>
      </c>
      <c r="Q119" s="136">
        <v>0</v>
      </c>
      <c r="R119" s="136">
        <f t="shared" si="22"/>
        <v>0</v>
      </c>
      <c r="S119" s="136">
        <v>0</v>
      </c>
      <c r="T119" s="137">
        <f t="shared" si="23"/>
        <v>0</v>
      </c>
      <c r="AR119" s="138" t="s">
        <v>85</v>
      </c>
      <c r="AT119" s="138" t="s">
        <v>131</v>
      </c>
      <c r="AU119" s="138" t="s">
        <v>15</v>
      </c>
      <c r="AY119" s="16" t="s">
        <v>129</v>
      </c>
      <c r="BE119" s="139">
        <f t="shared" si="24"/>
        <v>0</v>
      </c>
      <c r="BF119" s="139">
        <f t="shared" si="25"/>
        <v>0</v>
      </c>
      <c r="BG119" s="139">
        <f t="shared" si="26"/>
        <v>0</v>
      </c>
      <c r="BH119" s="139">
        <f t="shared" si="27"/>
        <v>0</v>
      </c>
      <c r="BI119" s="139">
        <f t="shared" si="28"/>
        <v>0</v>
      </c>
      <c r="BJ119" s="16" t="s">
        <v>15</v>
      </c>
      <c r="BK119" s="139">
        <f t="shared" si="29"/>
        <v>0</v>
      </c>
      <c r="BL119" s="16" t="s">
        <v>85</v>
      </c>
      <c r="BM119" s="138" t="s">
        <v>415</v>
      </c>
    </row>
    <row r="120" spans="2:65" s="1" customFormat="1" ht="21.75" customHeight="1">
      <c r="B120" s="126"/>
      <c r="C120" s="127" t="s">
        <v>264</v>
      </c>
      <c r="D120" s="127" t="s">
        <v>131</v>
      </c>
      <c r="E120" s="128" t="s">
        <v>546</v>
      </c>
      <c r="F120" s="129" t="s">
        <v>547</v>
      </c>
      <c r="G120" s="130" t="s">
        <v>212</v>
      </c>
      <c r="H120" s="131">
        <v>96</v>
      </c>
      <c r="I120" s="132"/>
      <c r="J120" s="133">
        <f t="shared" si="20"/>
        <v>0</v>
      </c>
      <c r="K120" s="129" t="s">
        <v>3</v>
      </c>
      <c r="L120" s="31"/>
      <c r="M120" s="134" t="s">
        <v>3</v>
      </c>
      <c r="N120" s="135" t="s">
        <v>42</v>
      </c>
      <c r="P120" s="136">
        <f t="shared" si="21"/>
        <v>0</v>
      </c>
      <c r="Q120" s="136">
        <v>0</v>
      </c>
      <c r="R120" s="136">
        <f t="shared" si="22"/>
        <v>0</v>
      </c>
      <c r="S120" s="136">
        <v>0</v>
      </c>
      <c r="T120" s="137">
        <f t="shared" si="23"/>
        <v>0</v>
      </c>
      <c r="AR120" s="138" t="s">
        <v>85</v>
      </c>
      <c r="AT120" s="138" t="s">
        <v>131</v>
      </c>
      <c r="AU120" s="138" t="s">
        <v>15</v>
      </c>
      <c r="AY120" s="16" t="s">
        <v>129</v>
      </c>
      <c r="BE120" s="139">
        <f t="shared" si="24"/>
        <v>0</v>
      </c>
      <c r="BF120" s="139">
        <f t="shared" si="25"/>
        <v>0</v>
      </c>
      <c r="BG120" s="139">
        <f t="shared" si="26"/>
        <v>0</v>
      </c>
      <c r="BH120" s="139">
        <f t="shared" si="27"/>
        <v>0</v>
      </c>
      <c r="BI120" s="139">
        <f t="shared" si="28"/>
        <v>0</v>
      </c>
      <c r="BJ120" s="16" t="s">
        <v>15</v>
      </c>
      <c r="BK120" s="139">
        <f t="shared" si="29"/>
        <v>0</v>
      </c>
      <c r="BL120" s="16" t="s">
        <v>85</v>
      </c>
      <c r="BM120" s="138" t="s">
        <v>418</v>
      </c>
    </row>
    <row r="121" spans="2:65" s="1" customFormat="1" ht="24.15" customHeight="1">
      <c r="B121" s="126"/>
      <c r="C121" s="127" t="s">
        <v>269</v>
      </c>
      <c r="D121" s="127" t="s">
        <v>131</v>
      </c>
      <c r="E121" s="128" t="s">
        <v>548</v>
      </c>
      <c r="F121" s="129" t="s">
        <v>549</v>
      </c>
      <c r="G121" s="130" t="s">
        <v>212</v>
      </c>
      <c r="H121" s="131">
        <v>87</v>
      </c>
      <c r="I121" s="132"/>
      <c r="J121" s="133">
        <f t="shared" si="20"/>
        <v>0</v>
      </c>
      <c r="K121" s="129" t="s">
        <v>3</v>
      </c>
      <c r="L121" s="31"/>
      <c r="M121" s="134" t="s">
        <v>3</v>
      </c>
      <c r="N121" s="135" t="s">
        <v>42</v>
      </c>
      <c r="P121" s="136">
        <f t="shared" si="21"/>
        <v>0</v>
      </c>
      <c r="Q121" s="136">
        <v>0</v>
      </c>
      <c r="R121" s="136">
        <f t="shared" si="22"/>
        <v>0</v>
      </c>
      <c r="S121" s="136">
        <v>0</v>
      </c>
      <c r="T121" s="137">
        <f t="shared" si="23"/>
        <v>0</v>
      </c>
      <c r="AR121" s="138" t="s">
        <v>85</v>
      </c>
      <c r="AT121" s="138" t="s">
        <v>131</v>
      </c>
      <c r="AU121" s="138" t="s">
        <v>15</v>
      </c>
      <c r="AY121" s="16" t="s">
        <v>129</v>
      </c>
      <c r="BE121" s="139">
        <f t="shared" si="24"/>
        <v>0</v>
      </c>
      <c r="BF121" s="139">
        <f t="shared" si="25"/>
        <v>0</v>
      </c>
      <c r="BG121" s="139">
        <f t="shared" si="26"/>
        <v>0</v>
      </c>
      <c r="BH121" s="139">
        <f t="shared" si="27"/>
        <v>0</v>
      </c>
      <c r="BI121" s="139">
        <f t="shared" si="28"/>
        <v>0</v>
      </c>
      <c r="BJ121" s="16" t="s">
        <v>15</v>
      </c>
      <c r="BK121" s="139">
        <f t="shared" si="29"/>
        <v>0</v>
      </c>
      <c r="BL121" s="16" t="s">
        <v>85</v>
      </c>
      <c r="BM121" s="138" t="s">
        <v>422</v>
      </c>
    </row>
    <row r="122" spans="2:65" s="1" customFormat="1" ht="16.5" customHeight="1">
      <c r="B122" s="126"/>
      <c r="C122" s="127" t="s">
        <v>274</v>
      </c>
      <c r="D122" s="127" t="s">
        <v>131</v>
      </c>
      <c r="E122" s="128" t="s">
        <v>550</v>
      </c>
      <c r="F122" s="129" t="s">
        <v>551</v>
      </c>
      <c r="G122" s="130" t="s">
        <v>212</v>
      </c>
      <c r="H122" s="131">
        <v>24</v>
      </c>
      <c r="I122" s="132"/>
      <c r="J122" s="133">
        <f t="shared" si="20"/>
        <v>0</v>
      </c>
      <c r="K122" s="129" t="s">
        <v>3</v>
      </c>
      <c r="L122" s="31"/>
      <c r="M122" s="134" t="s">
        <v>3</v>
      </c>
      <c r="N122" s="135" t="s">
        <v>42</v>
      </c>
      <c r="P122" s="136">
        <f t="shared" si="21"/>
        <v>0</v>
      </c>
      <c r="Q122" s="136">
        <v>0</v>
      </c>
      <c r="R122" s="136">
        <f t="shared" si="22"/>
        <v>0</v>
      </c>
      <c r="S122" s="136">
        <v>0</v>
      </c>
      <c r="T122" s="137">
        <f t="shared" si="23"/>
        <v>0</v>
      </c>
      <c r="AR122" s="138" t="s">
        <v>85</v>
      </c>
      <c r="AT122" s="138" t="s">
        <v>131</v>
      </c>
      <c r="AU122" s="138" t="s">
        <v>15</v>
      </c>
      <c r="AY122" s="16" t="s">
        <v>129</v>
      </c>
      <c r="BE122" s="139">
        <f t="shared" si="24"/>
        <v>0</v>
      </c>
      <c r="BF122" s="139">
        <f t="shared" si="25"/>
        <v>0</v>
      </c>
      <c r="BG122" s="139">
        <f t="shared" si="26"/>
        <v>0</v>
      </c>
      <c r="BH122" s="139">
        <f t="shared" si="27"/>
        <v>0</v>
      </c>
      <c r="BI122" s="139">
        <f t="shared" si="28"/>
        <v>0</v>
      </c>
      <c r="BJ122" s="16" t="s">
        <v>15</v>
      </c>
      <c r="BK122" s="139">
        <f t="shared" si="29"/>
        <v>0</v>
      </c>
      <c r="BL122" s="16" t="s">
        <v>85</v>
      </c>
      <c r="BM122" s="138" t="s">
        <v>426</v>
      </c>
    </row>
    <row r="123" spans="2:65" s="1" customFormat="1" ht="21.75" customHeight="1">
      <c r="B123" s="126"/>
      <c r="C123" s="127" t="s">
        <v>280</v>
      </c>
      <c r="D123" s="127" t="s">
        <v>131</v>
      </c>
      <c r="E123" s="128" t="s">
        <v>552</v>
      </c>
      <c r="F123" s="129" t="s">
        <v>553</v>
      </c>
      <c r="G123" s="130" t="s">
        <v>191</v>
      </c>
      <c r="H123" s="131">
        <v>8</v>
      </c>
      <c r="I123" s="132"/>
      <c r="J123" s="133">
        <f t="shared" si="20"/>
        <v>0</v>
      </c>
      <c r="K123" s="129" t="s">
        <v>3</v>
      </c>
      <c r="L123" s="31"/>
      <c r="M123" s="134" t="s">
        <v>3</v>
      </c>
      <c r="N123" s="135" t="s">
        <v>42</v>
      </c>
      <c r="P123" s="136">
        <f t="shared" si="21"/>
        <v>0</v>
      </c>
      <c r="Q123" s="136">
        <v>0</v>
      </c>
      <c r="R123" s="136">
        <f t="shared" si="22"/>
        <v>0</v>
      </c>
      <c r="S123" s="136">
        <v>0</v>
      </c>
      <c r="T123" s="137">
        <f t="shared" si="23"/>
        <v>0</v>
      </c>
      <c r="AR123" s="138" t="s">
        <v>85</v>
      </c>
      <c r="AT123" s="138" t="s">
        <v>131</v>
      </c>
      <c r="AU123" s="138" t="s">
        <v>15</v>
      </c>
      <c r="AY123" s="16" t="s">
        <v>129</v>
      </c>
      <c r="BE123" s="139">
        <f t="shared" si="24"/>
        <v>0</v>
      </c>
      <c r="BF123" s="139">
        <f t="shared" si="25"/>
        <v>0</v>
      </c>
      <c r="BG123" s="139">
        <f t="shared" si="26"/>
        <v>0</v>
      </c>
      <c r="BH123" s="139">
        <f t="shared" si="27"/>
        <v>0</v>
      </c>
      <c r="BI123" s="139">
        <f t="shared" si="28"/>
        <v>0</v>
      </c>
      <c r="BJ123" s="16" t="s">
        <v>15</v>
      </c>
      <c r="BK123" s="139">
        <f t="shared" si="29"/>
        <v>0</v>
      </c>
      <c r="BL123" s="16" t="s">
        <v>85</v>
      </c>
      <c r="BM123" s="138" t="s">
        <v>430</v>
      </c>
    </row>
    <row r="124" spans="2:65" s="1" customFormat="1" ht="16.5" customHeight="1">
      <c r="B124" s="126"/>
      <c r="C124" s="127" t="s">
        <v>287</v>
      </c>
      <c r="D124" s="127" t="s">
        <v>131</v>
      </c>
      <c r="E124" s="128" t="s">
        <v>554</v>
      </c>
      <c r="F124" s="129" t="s">
        <v>555</v>
      </c>
      <c r="G124" s="130" t="s">
        <v>212</v>
      </c>
      <c r="H124" s="131">
        <v>24</v>
      </c>
      <c r="I124" s="132"/>
      <c r="J124" s="133">
        <f t="shared" si="20"/>
        <v>0</v>
      </c>
      <c r="K124" s="129" t="s">
        <v>3</v>
      </c>
      <c r="L124" s="31"/>
      <c r="M124" s="134" t="s">
        <v>3</v>
      </c>
      <c r="N124" s="135" t="s">
        <v>42</v>
      </c>
      <c r="P124" s="136">
        <f t="shared" si="21"/>
        <v>0</v>
      </c>
      <c r="Q124" s="136">
        <v>0</v>
      </c>
      <c r="R124" s="136">
        <f t="shared" si="22"/>
        <v>0</v>
      </c>
      <c r="S124" s="136">
        <v>0</v>
      </c>
      <c r="T124" s="137">
        <f t="shared" si="23"/>
        <v>0</v>
      </c>
      <c r="AR124" s="138" t="s">
        <v>85</v>
      </c>
      <c r="AT124" s="138" t="s">
        <v>131</v>
      </c>
      <c r="AU124" s="138" t="s">
        <v>15</v>
      </c>
      <c r="AY124" s="16" t="s">
        <v>129</v>
      </c>
      <c r="BE124" s="139">
        <f t="shared" si="24"/>
        <v>0</v>
      </c>
      <c r="BF124" s="139">
        <f t="shared" si="25"/>
        <v>0</v>
      </c>
      <c r="BG124" s="139">
        <f t="shared" si="26"/>
        <v>0</v>
      </c>
      <c r="BH124" s="139">
        <f t="shared" si="27"/>
        <v>0</v>
      </c>
      <c r="BI124" s="139">
        <f t="shared" si="28"/>
        <v>0</v>
      </c>
      <c r="BJ124" s="16" t="s">
        <v>15</v>
      </c>
      <c r="BK124" s="139">
        <f t="shared" si="29"/>
        <v>0</v>
      </c>
      <c r="BL124" s="16" t="s">
        <v>85</v>
      </c>
      <c r="BM124" s="138" t="s">
        <v>434</v>
      </c>
    </row>
    <row r="125" spans="2:65" s="1" customFormat="1" ht="16.5" customHeight="1">
      <c r="B125" s="126"/>
      <c r="C125" s="127" t="s">
        <v>436</v>
      </c>
      <c r="D125" s="127" t="s">
        <v>131</v>
      </c>
      <c r="E125" s="128" t="s">
        <v>556</v>
      </c>
      <c r="F125" s="129" t="s">
        <v>557</v>
      </c>
      <c r="G125" s="130" t="s">
        <v>191</v>
      </c>
      <c r="H125" s="131">
        <v>8</v>
      </c>
      <c r="I125" s="132"/>
      <c r="J125" s="133">
        <f t="shared" si="20"/>
        <v>0</v>
      </c>
      <c r="K125" s="129" t="s">
        <v>3</v>
      </c>
      <c r="L125" s="31"/>
      <c r="M125" s="134" t="s">
        <v>3</v>
      </c>
      <c r="N125" s="135" t="s">
        <v>42</v>
      </c>
      <c r="P125" s="136">
        <f t="shared" si="21"/>
        <v>0</v>
      </c>
      <c r="Q125" s="136">
        <v>0</v>
      </c>
      <c r="R125" s="136">
        <f t="shared" si="22"/>
        <v>0</v>
      </c>
      <c r="S125" s="136">
        <v>0</v>
      </c>
      <c r="T125" s="137">
        <f t="shared" si="23"/>
        <v>0</v>
      </c>
      <c r="AR125" s="138" t="s">
        <v>85</v>
      </c>
      <c r="AT125" s="138" t="s">
        <v>131</v>
      </c>
      <c r="AU125" s="138" t="s">
        <v>15</v>
      </c>
      <c r="AY125" s="16" t="s">
        <v>129</v>
      </c>
      <c r="BE125" s="139">
        <f t="shared" si="24"/>
        <v>0</v>
      </c>
      <c r="BF125" s="139">
        <f t="shared" si="25"/>
        <v>0</v>
      </c>
      <c r="BG125" s="139">
        <f t="shared" si="26"/>
        <v>0</v>
      </c>
      <c r="BH125" s="139">
        <f t="shared" si="27"/>
        <v>0</v>
      </c>
      <c r="BI125" s="139">
        <f t="shared" si="28"/>
        <v>0</v>
      </c>
      <c r="BJ125" s="16" t="s">
        <v>15</v>
      </c>
      <c r="BK125" s="139">
        <f t="shared" si="29"/>
        <v>0</v>
      </c>
      <c r="BL125" s="16" t="s">
        <v>85</v>
      </c>
      <c r="BM125" s="138" t="s">
        <v>437</v>
      </c>
    </row>
    <row r="126" spans="2:65" s="1" customFormat="1" ht="16.5" customHeight="1">
      <c r="B126" s="126"/>
      <c r="C126" s="127" t="s">
        <v>377</v>
      </c>
      <c r="D126" s="127" t="s">
        <v>131</v>
      </c>
      <c r="E126" s="128" t="s">
        <v>558</v>
      </c>
      <c r="F126" s="129" t="s">
        <v>559</v>
      </c>
      <c r="G126" s="130" t="s">
        <v>212</v>
      </c>
      <c r="H126" s="131">
        <v>59.59</v>
      </c>
      <c r="I126" s="132"/>
      <c r="J126" s="133">
        <f t="shared" si="20"/>
        <v>0</v>
      </c>
      <c r="K126" s="129" t="s">
        <v>3</v>
      </c>
      <c r="L126" s="31"/>
      <c r="M126" s="134" t="s">
        <v>3</v>
      </c>
      <c r="N126" s="135" t="s">
        <v>42</v>
      </c>
      <c r="P126" s="136">
        <f t="shared" si="21"/>
        <v>0</v>
      </c>
      <c r="Q126" s="136">
        <v>0</v>
      </c>
      <c r="R126" s="136">
        <f t="shared" si="22"/>
        <v>0</v>
      </c>
      <c r="S126" s="136">
        <v>0</v>
      </c>
      <c r="T126" s="137">
        <f t="shared" si="23"/>
        <v>0</v>
      </c>
      <c r="AR126" s="138" t="s">
        <v>85</v>
      </c>
      <c r="AT126" s="138" t="s">
        <v>131</v>
      </c>
      <c r="AU126" s="138" t="s">
        <v>15</v>
      </c>
      <c r="AY126" s="16" t="s">
        <v>129</v>
      </c>
      <c r="BE126" s="139">
        <f t="shared" si="24"/>
        <v>0</v>
      </c>
      <c r="BF126" s="139">
        <f t="shared" si="25"/>
        <v>0</v>
      </c>
      <c r="BG126" s="139">
        <f t="shared" si="26"/>
        <v>0</v>
      </c>
      <c r="BH126" s="139">
        <f t="shared" si="27"/>
        <v>0</v>
      </c>
      <c r="BI126" s="139">
        <f t="shared" si="28"/>
        <v>0</v>
      </c>
      <c r="BJ126" s="16" t="s">
        <v>15</v>
      </c>
      <c r="BK126" s="139">
        <f t="shared" si="29"/>
        <v>0</v>
      </c>
      <c r="BL126" s="16" t="s">
        <v>85</v>
      </c>
      <c r="BM126" s="138" t="s">
        <v>438</v>
      </c>
    </row>
    <row r="127" spans="2:65" s="1" customFormat="1" ht="16.5" customHeight="1">
      <c r="B127" s="126"/>
      <c r="C127" s="127" t="s">
        <v>439</v>
      </c>
      <c r="D127" s="127" t="s">
        <v>131</v>
      </c>
      <c r="E127" s="128" t="s">
        <v>560</v>
      </c>
      <c r="F127" s="129" t="s">
        <v>561</v>
      </c>
      <c r="G127" s="130" t="s">
        <v>212</v>
      </c>
      <c r="H127" s="131">
        <v>42.42</v>
      </c>
      <c r="I127" s="132"/>
      <c r="J127" s="133">
        <f t="shared" si="20"/>
        <v>0</v>
      </c>
      <c r="K127" s="129" t="s">
        <v>3</v>
      </c>
      <c r="L127" s="31"/>
      <c r="M127" s="134" t="s">
        <v>3</v>
      </c>
      <c r="N127" s="135" t="s">
        <v>42</v>
      </c>
      <c r="P127" s="136">
        <f t="shared" si="21"/>
        <v>0</v>
      </c>
      <c r="Q127" s="136">
        <v>0</v>
      </c>
      <c r="R127" s="136">
        <f t="shared" si="22"/>
        <v>0</v>
      </c>
      <c r="S127" s="136">
        <v>0</v>
      </c>
      <c r="T127" s="137">
        <f t="shared" si="23"/>
        <v>0</v>
      </c>
      <c r="AR127" s="138" t="s">
        <v>85</v>
      </c>
      <c r="AT127" s="138" t="s">
        <v>131</v>
      </c>
      <c r="AU127" s="138" t="s">
        <v>15</v>
      </c>
      <c r="AY127" s="16" t="s">
        <v>129</v>
      </c>
      <c r="BE127" s="139">
        <f t="shared" si="24"/>
        <v>0</v>
      </c>
      <c r="BF127" s="139">
        <f t="shared" si="25"/>
        <v>0</v>
      </c>
      <c r="BG127" s="139">
        <f t="shared" si="26"/>
        <v>0</v>
      </c>
      <c r="BH127" s="139">
        <f t="shared" si="27"/>
        <v>0</v>
      </c>
      <c r="BI127" s="139">
        <f t="shared" si="28"/>
        <v>0</v>
      </c>
      <c r="BJ127" s="16" t="s">
        <v>15</v>
      </c>
      <c r="BK127" s="139">
        <f t="shared" si="29"/>
        <v>0</v>
      </c>
      <c r="BL127" s="16" t="s">
        <v>85</v>
      </c>
      <c r="BM127" s="138" t="s">
        <v>442</v>
      </c>
    </row>
    <row r="128" spans="2:65" s="1" customFormat="1" ht="16.5" customHeight="1">
      <c r="B128" s="126"/>
      <c r="C128" s="127" t="s">
        <v>381</v>
      </c>
      <c r="D128" s="127" t="s">
        <v>131</v>
      </c>
      <c r="E128" s="128" t="s">
        <v>562</v>
      </c>
      <c r="F128" s="129" t="s">
        <v>563</v>
      </c>
      <c r="G128" s="130" t="s">
        <v>191</v>
      </c>
      <c r="H128" s="131">
        <v>96.96</v>
      </c>
      <c r="I128" s="132"/>
      <c r="J128" s="133">
        <f t="shared" si="20"/>
        <v>0</v>
      </c>
      <c r="K128" s="129" t="s">
        <v>3</v>
      </c>
      <c r="L128" s="31"/>
      <c r="M128" s="134" t="s">
        <v>3</v>
      </c>
      <c r="N128" s="135" t="s">
        <v>42</v>
      </c>
      <c r="P128" s="136">
        <f t="shared" si="21"/>
        <v>0</v>
      </c>
      <c r="Q128" s="136">
        <v>0</v>
      </c>
      <c r="R128" s="136">
        <f t="shared" si="22"/>
        <v>0</v>
      </c>
      <c r="S128" s="136">
        <v>0</v>
      </c>
      <c r="T128" s="137">
        <f t="shared" si="23"/>
        <v>0</v>
      </c>
      <c r="AR128" s="138" t="s">
        <v>85</v>
      </c>
      <c r="AT128" s="138" t="s">
        <v>131</v>
      </c>
      <c r="AU128" s="138" t="s">
        <v>15</v>
      </c>
      <c r="AY128" s="16" t="s">
        <v>129</v>
      </c>
      <c r="BE128" s="139">
        <f t="shared" si="24"/>
        <v>0</v>
      </c>
      <c r="BF128" s="139">
        <f t="shared" si="25"/>
        <v>0</v>
      </c>
      <c r="BG128" s="139">
        <f t="shared" si="26"/>
        <v>0</v>
      </c>
      <c r="BH128" s="139">
        <f t="shared" si="27"/>
        <v>0</v>
      </c>
      <c r="BI128" s="139">
        <f t="shared" si="28"/>
        <v>0</v>
      </c>
      <c r="BJ128" s="16" t="s">
        <v>15</v>
      </c>
      <c r="BK128" s="139">
        <f t="shared" si="29"/>
        <v>0</v>
      </c>
      <c r="BL128" s="16" t="s">
        <v>85</v>
      </c>
      <c r="BM128" s="138" t="s">
        <v>443</v>
      </c>
    </row>
    <row r="129" spans="2:65" s="11" customFormat="1" ht="25.9" customHeight="1">
      <c r="B129" s="114"/>
      <c r="D129" s="115" t="s">
        <v>70</v>
      </c>
      <c r="E129" s="116" t="s">
        <v>564</v>
      </c>
      <c r="F129" s="116" t="s">
        <v>565</v>
      </c>
      <c r="I129" s="117"/>
      <c r="J129" s="118">
        <f>BK129</f>
        <v>0</v>
      </c>
      <c r="L129" s="114"/>
      <c r="M129" s="119"/>
      <c r="P129" s="120">
        <f>SUM(P130:P134)</f>
        <v>0</v>
      </c>
      <c r="R129" s="120">
        <f>SUM(R130:R134)</f>
        <v>0</v>
      </c>
      <c r="T129" s="121">
        <f>SUM(T130:T134)</f>
        <v>0</v>
      </c>
      <c r="AR129" s="115" t="s">
        <v>15</v>
      </c>
      <c r="AT129" s="122" t="s">
        <v>70</v>
      </c>
      <c r="AU129" s="122" t="s">
        <v>71</v>
      </c>
      <c r="AY129" s="115" t="s">
        <v>129</v>
      </c>
      <c r="BK129" s="123">
        <f>SUM(BK130:BK134)</f>
        <v>0</v>
      </c>
    </row>
    <row r="130" spans="2:65" s="1" customFormat="1" ht="16.5" customHeight="1">
      <c r="B130" s="126"/>
      <c r="C130" s="127" t="s">
        <v>444</v>
      </c>
      <c r="D130" s="127" t="s">
        <v>131</v>
      </c>
      <c r="E130" s="128" t="s">
        <v>566</v>
      </c>
      <c r="F130" s="129" t="s">
        <v>567</v>
      </c>
      <c r="G130" s="130" t="s">
        <v>568</v>
      </c>
      <c r="H130" s="131">
        <v>7</v>
      </c>
      <c r="I130" s="132"/>
      <c r="J130" s="133">
        <f>ROUND(I130*H130,2)</f>
        <v>0</v>
      </c>
      <c r="K130" s="129" t="s">
        <v>3</v>
      </c>
      <c r="L130" s="31"/>
      <c r="M130" s="134" t="s">
        <v>3</v>
      </c>
      <c r="N130" s="135" t="s">
        <v>42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85</v>
      </c>
      <c r="AT130" s="138" t="s">
        <v>131</v>
      </c>
      <c r="AU130" s="138" t="s">
        <v>15</v>
      </c>
      <c r="AY130" s="16" t="s">
        <v>129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15</v>
      </c>
      <c r="BK130" s="139">
        <f>ROUND(I130*H130,2)</f>
        <v>0</v>
      </c>
      <c r="BL130" s="16" t="s">
        <v>85</v>
      </c>
      <c r="BM130" s="138" t="s">
        <v>445</v>
      </c>
    </row>
    <row r="131" spans="2:65" s="1" customFormat="1" ht="16.5" customHeight="1">
      <c r="B131" s="126"/>
      <c r="C131" s="127" t="s">
        <v>385</v>
      </c>
      <c r="D131" s="127" t="s">
        <v>131</v>
      </c>
      <c r="E131" s="128" t="s">
        <v>569</v>
      </c>
      <c r="F131" s="129" t="s">
        <v>570</v>
      </c>
      <c r="G131" s="130" t="s">
        <v>571</v>
      </c>
      <c r="H131" s="131">
        <v>280</v>
      </c>
      <c r="I131" s="132"/>
      <c r="J131" s="133">
        <f>ROUND(I131*H131,2)</f>
        <v>0</v>
      </c>
      <c r="K131" s="129" t="s">
        <v>3</v>
      </c>
      <c r="L131" s="31"/>
      <c r="M131" s="134" t="s">
        <v>3</v>
      </c>
      <c r="N131" s="135" t="s">
        <v>42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85</v>
      </c>
      <c r="AT131" s="138" t="s">
        <v>131</v>
      </c>
      <c r="AU131" s="138" t="s">
        <v>15</v>
      </c>
      <c r="AY131" s="16" t="s">
        <v>129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15</v>
      </c>
      <c r="BK131" s="139">
        <f>ROUND(I131*H131,2)</f>
        <v>0</v>
      </c>
      <c r="BL131" s="16" t="s">
        <v>85</v>
      </c>
      <c r="BM131" s="138" t="s">
        <v>448</v>
      </c>
    </row>
    <row r="132" spans="2:65" s="1" customFormat="1" ht="21.75" customHeight="1">
      <c r="B132" s="126"/>
      <c r="C132" s="127" t="s">
        <v>449</v>
      </c>
      <c r="D132" s="127" t="s">
        <v>131</v>
      </c>
      <c r="E132" s="128" t="s">
        <v>572</v>
      </c>
      <c r="F132" s="129" t="s">
        <v>573</v>
      </c>
      <c r="G132" s="130" t="s">
        <v>204</v>
      </c>
      <c r="H132" s="131">
        <v>80</v>
      </c>
      <c r="I132" s="132"/>
      <c r="J132" s="133">
        <f>ROUND(I132*H132,2)</f>
        <v>0</v>
      </c>
      <c r="K132" s="129" t="s">
        <v>3</v>
      </c>
      <c r="L132" s="31"/>
      <c r="M132" s="134" t="s">
        <v>3</v>
      </c>
      <c r="N132" s="135" t="s">
        <v>42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85</v>
      </c>
      <c r="AT132" s="138" t="s">
        <v>131</v>
      </c>
      <c r="AU132" s="138" t="s">
        <v>15</v>
      </c>
      <c r="AY132" s="16" t="s">
        <v>129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15</v>
      </c>
      <c r="BK132" s="139">
        <f>ROUND(I132*H132,2)</f>
        <v>0</v>
      </c>
      <c r="BL132" s="16" t="s">
        <v>85</v>
      </c>
      <c r="BM132" s="138" t="s">
        <v>452</v>
      </c>
    </row>
    <row r="133" spans="2:65" s="1" customFormat="1" ht="16.5" customHeight="1">
      <c r="B133" s="126"/>
      <c r="C133" s="127" t="s">
        <v>389</v>
      </c>
      <c r="D133" s="127" t="s">
        <v>131</v>
      </c>
      <c r="E133" s="128" t="s">
        <v>574</v>
      </c>
      <c r="F133" s="129" t="s">
        <v>575</v>
      </c>
      <c r="G133" s="130" t="s">
        <v>568</v>
      </c>
      <c r="H133" s="131">
        <v>7</v>
      </c>
      <c r="I133" s="132"/>
      <c r="J133" s="133">
        <f>ROUND(I133*H133,2)</f>
        <v>0</v>
      </c>
      <c r="K133" s="129" t="s">
        <v>3</v>
      </c>
      <c r="L133" s="31"/>
      <c r="M133" s="134" t="s">
        <v>3</v>
      </c>
      <c r="N133" s="135" t="s">
        <v>42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85</v>
      </c>
      <c r="AT133" s="138" t="s">
        <v>131</v>
      </c>
      <c r="AU133" s="138" t="s">
        <v>15</v>
      </c>
      <c r="AY133" s="16" t="s">
        <v>129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15</v>
      </c>
      <c r="BK133" s="139">
        <f>ROUND(I133*H133,2)</f>
        <v>0</v>
      </c>
      <c r="BL133" s="16" t="s">
        <v>85</v>
      </c>
      <c r="BM133" s="138" t="s">
        <v>455</v>
      </c>
    </row>
    <row r="134" spans="2:65" s="1" customFormat="1" ht="21.75" customHeight="1">
      <c r="B134" s="126"/>
      <c r="C134" s="127" t="s">
        <v>456</v>
      </c>
      <c r="D134" s="127" t="s">
        <v>131</v>
      </c>
      <c r="E134" s="128" t="s">
        <v>576</v>
      </c>
      <c r="F134" s="129" t="s">
        <v>577</v>
      </c>
      <c r="G134" s="130" t="s">
        <v>204</v>
      </c>
      <c r="H134" s="131">
        <v>2</v>
      </c>
      <c r="I134" s="132"/>
      <c r="J134" s="133">
        <f>ROUND(I134*H134,2)</f>
        <v>0</v>
      </c>
      <c r="K134" s="129" t="s">
        <v>3</v>
      </c>
      <c r="L134" s="31"/>
      <c r="M134" s="134" t="s">
        <v>3</v>
      </c>
      <c r="N134" s="135" t="s">
        <v>42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85</v>
      </c>
      <c r="AT134" s="138" t="s">
        <v>131</v>
      </c>
      <c r="AU134" s="138" t="s">
        <v>15</v>
      </c>
      <c r="AY134" s="16" t="s">
        <v>129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15</v>
      </c>
      <c r="BK134" s="139">
        <f>ROUND(I134*H134,2)</f>
        <v>0</v>
      </c>
      <c r="BL134" s="16" t="s">
        <v>85</v>
      </c>
      <c r="BM134" s="138" t="s">
        <v>459</v>
      </c>
    </row>
    <row r="135" spans="2:65" s="11" customFormat="1" ht="25.9" customHeight="1">
      <c r="B135" s="114"/>
      <c r="D135" s="115" t="s">
        <v>70</v>
      </c>
      <c r="E135" s="116" t="s">
        <v>285</v>
      </c>
      <c r="F135" s="116" t="s">
        <v>286</v>
      </c>
      <c r="I135" s="117"/>
      <c r="J135" s="118">
        <f>BK135</f>
        <v>0</v>
      </c>
      <c r="L135" s="114"/>
      <c r="M135" s="119"/>
      <c r="P135" s="120">
        <f>P136</f>
        <v>0</v>
      </c>
      <c r="R135" s="120">
        <f>R136</f>
        <v>0</v>
      </c>
      <c r="T135" s="121">
        <f>T136</f>
        <v>0</v>
      </c>
      <c r="AR135" s="115" t="s">
        <v>15</v>
      </c>
      <c r="AT135" s="122" t="s">
        <v>70</v>
      </c>
      <c r="AU135" s="122" t="s">
        <v>71</v>
      </c>
      <c r="AY135" s="115" t="s">
        <v>129</v>
      </c>
      <c r="BK135" s="123">
        <f>BK136</f>
        <v>0</v>
      </c>
    </row>
    <row r="136" spans="2:65" s="1" customFormat="1" ht="16.5" customHeight="1">
      <c r="B136" s="126"/>
      <c r="C136" s="127" t="s">
        <v>393</v>
      </c>
      <c r="D136" s="127" t="s">
        <v>131</v>
      </c>
      <c r="E136" s="128" t="s">
        <v>578</v>
      </c>
      <c r="F136" s="129" t="s">
        <v>579</v>
      </c>
      <c r="G136" s="130" t="s">
        <v>151</v>
      </c>
      <c r="H136" s="131">
        <v>2121.915</v>
      </c>
      <c r="I136" s="132"/>
      <c r="J136" s="133">
        <f>ROUND(I136*H136,2)</f>
        <v>0</v>
      </c>
      <c r="K136" s="129" t="s">
        <v>3</v>
      </c>
      <c r="L136" s="31"/>
      <c r="M136" s="134" t="s">
        <v>3</v>
      </c>
      <c r="N136" s="135" t="s">
        <v>42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85</v>
      </c>
      <c r="AT136" s="138" t="s">
        <v>131</v>
      </c>
      <c r="AU136" s="138" t="s">
        <v>15</v>
      </c>
      <c r="AY136" s="16" t="s">
        <v>129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15</v>
      </c>
      <c r="BK136" s="139">
        <f>ROUND(I136*H136,2)</f>
        <v>0</v>
      </c>
      <c r="BL136" s="16" t="s">
        <v>85</v>
      </c>
      <c r="BM136" s="138" t="s">
        <v>462</v>
      </c>
    </row>
    <row r="137" spans="2:65" s="11" customFormat="1" ht="25.9" customHeight="1">
      <c r="B137" s="114"/>
      <c r="D137" s="115" t="s">
        <v>70</v>
      </c>
      <c r="E137" s="116" t="s">
        <v>580</v>
      </c>
      <c r="F137" s="116" t="s">
        <v>581</v>
      </c>
      <c r="I137" s="117"/>
      <c r="J137" s="118">
        <f>BK137</f>
        <v>0</v>
      </c>
      <c r="L137" s="114"/>
      <c r="M137" s="119"/>
      <c r="P137" s="120">
        <f>SUM(P138:P141)</f>
        <v>0</v>
      </c>
      <c r="R137" s="120">
        <f>SUM(R138:R141)</f>
        <v>0</v>
      </c>
      <c r="T137" s="121">
        <f>SUM(T138:T141)</f>
        <v>0</v>
      </c>
      <c r="AR137" s="115" t="s">
        <v>15</v>
      </c>
      <c r="AT137" s="122" t="s">
        <v>70</v>
      </c>
      <c r="AU137" s="122" t="s">
        <v>71</v>
      </c>
      <c r="AY137" s="115" t="s">
        <v>129</v>
      </c>
      <c r="BK137" s="123">
        <f>SUM(BK138:BK141)</f>
        <v>0</v>
      </c>
    </row>
    <row r="138" spans="2:65" s="1" customFormat="1" ht="16.5" customHeight="1">
      <c r="B138" s="126"/>
      <c r="C138" s="127" t="s">
        <v>463</v>
      </c>
      <c r="D138" s="127" t="s">
        <v>131</v>
      </c>
      <c r="E138" s="128" t="s">
        <v>582</v>
      </c>
      <c r="F138" s="129" t="s">
        <v>583</v>
      </c>
      <c r="G138" s="130" t="s">
        <v>151</v>
      </c>
      <c r="H138" s="131">
        <v>1701.634</v>
      </c>
      <c r="I138" s="132"/>
      <c r="J138" s="133">
        <f>ROUND(I138*H138,2)</f>
        <v>0</v>
      </c>
      <c r="K138" s="129" t="s">
        <v>3</v>
      </c>
      <c r="L138" s="31"/>
      <c r="M138" s="134" t="s">
        <v>3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85</v>
      </c>
      <c r="AT138" s="138" t="s">
        <v>131</v>
      </c>
      <c r="AU138" s="138" t="s">
        <v>15</v>
      </c>
      <c r="AY138" s="16" t="s">
        <v>129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15</v>
      </c>
      <c r="BK138" s="139">
        <f>ROUND(I138*H138,2)</f>
        <v>0</v>
      </c>
      <c r="BL138" s="16" t="s">
        <v>85</v>
      </c>
      <c r="BM138" s="138" t="s">
        <v>466</v>
      </c>
    </row>
    <row r="139" spans="2:65" s="1" customFormat="1" ht="24.15" customHeight="1">
      <c r="B139" s="126"/>
      <c r="C139" s="127" t="s">
        <v>397</v>
      </c>
      <c r="D139" s="127" t="s">
        <v>131</v>
      </c>
      <c r="E139" s="128" t="s">
        <v>584</v>
      </c>
      <c r="F139" s="129" t="s">
        <v>585</v>
      </c>
      <c r="G139" s="130" t="s">
        <v>151</v>
      </c>
      <c r="H139" s="131">
        <v>6806.5360000000001</v>
      </c>
      <c r="I139" s="132"/>
      <c r="J139" s="133">
        <f>ROUND(I139*H139,2)</f>
        <v>0</v>
      </c>
      <c r="K139" s="129" t="s">
        <v>3</v>
      </c>
      <c r="L139" s="31"/>
      <c r="M139" s="134" t="s">
        <v>3</v>
      </c>
      <c r="N139" s="135" t="s">
        <v>42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85</v>
      </c>
      <c r="AT139" s="138" t="s">
        <v>131</v>
      </c>
      <c r="AU139" s="138" t="s">
        <v>15</v>
      </c>
      <c r="AY139" s="16" t="s">
        <v>129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15</v>
      </c>
      <c r="BK139" s="139">
        <f>ROUND(I139*H139,2)</f>
        <v>0</v>
      </c>
      <c r="BL139" s="16" t="s">
        <v>85</v>
      </c>
      <c r="BM139" s="138" t="s">
        <v>469</v>
      </c>
    </row>
    <row r="140" spans="2:65" s="1" customFormat="1" ht="16.5" customHeight="1">
      <c r="B140" s="126"/>
      <c r="C140" s="127" t="s">
        <v>471</v>
      </c>
      <c r="D140" s="127" t="s">
        <v>131</v>
      </c>
      <c r="E140" s="128" t="s">
        <v>586</v>
      </c>
      <c r="F140" s="129" t="s">
        <v>587</v>
      </c>
      <c r="G140" s="130" t="s">
        <v>151</v>
      </c>
      <c r="H140" s="131">
        <v>374.35899999999998</v>
      </c>
      <c r="I140" s="132"/>
      <c r="J140" s="133">
        <f>ROUND(I140*H140,2)</f>
        <v>0</v>
      </c>
      <c r="K140" s="129" t="s">
        <v>3</v>
      </c>
      <c r="L140" s="31"/>
      <c r="M140" s="134" t="s">
        <v>3</v>
      </c>
      <c r="N140" s="135" t="s">
        <v>42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85</v>
      </c>
      <c r="AT140" s="138" t="s">
        <v>131</v>
      </c>
      <c r="AU140" s="138" t="s">
        <v>15</v>
      </c>
      <c r="AY140" s="16" t="s">
        <v>129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15</v>
      </c>
      <c r="BK140" s="139">
        <f>ROUND(I140*H140,2)</f>
        <v>0</v>
      </c>
      <c r="BL140" s="16" t="s">
        <v>85</v>
      </c>
      <c r="BM140" s="138" t="s">
        <v>474</v>
      </c>
    </row>
    <row r="141" spans="2:65" s="1" customFormat="1" ht="16.5" customHeight="1">
      <c r="B141" s="126"/>
      <c r="C141" s="127" t="s">
        <v>399</v>
      </c>
      <c r="D141" s="127" t="s">
        <v>131</v>
      </c>
      <c r="E141" s="128" t="s">
        <v>588</v>
      </c>
      <c r="F141" s="129" t="s">
        <v>589</v>
      </c>
      <c r="G141" s="130" t="s">
        <v>151</v>
      </c>
      <c r="H141" s="131">
        <v>1327.2750000000001</v>
      </c>
      <c r="I141" s="132"/>
      <c r="J141" s="133">
        <f>ROUND(I141*H141,2)</f>
        <v>0</v>
      </c>
      <c r="K141" s="129" t="s">
        <v>3</v>
      </c>
      <c r="L141" s="31"/>
      <c r="M141" s="172" t="s">
        <v>3</v>
      </c>
      <c r="N141" s="173" t="s">
        <v>42</v>
      </c>
      <c r="O141" s="163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AR141" s="138" t="s">
        <v>85</v>
      </c>
      <c r="AT141" s="138" t="s">
        <v>131</v>
      </c>
      <c r="AU141" s="138" t="s">
        <v>15</v>
      </c>
      <c r="AY141" s="16" t="s">
        <v>129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15</v>
      </c>
      <c r="BK141" s="139">
        <f>ROUND(I141*H141,2)</f>
        <v>0</v>
      </c>
      <c r="BL141" s="16" t="s">
        <v>85</v>
      </c>
      <c r="BM141" s="138" t="s">
        <v>241</v>
      </c>
    </row>
    <row r="142" spans="2:65" s="1" customFormat="1" ht="7" customHeight="1"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31"/>
    </row>
  </sheetData>
  <autoFilter ref="C85:K141" xr:uid="{00000000-0009-0000-0000-000004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9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590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ROUND(J85,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ROUND((SUM(BE85:BE128)),  2)</f>
        <v>0</v>
      </c>
      <c r="I33" s="88">
        <v>0.21</v>
      </c>
      <c r="J33" s="87">
        <f>ROUND(((SUM(BE85:BE128))*I33),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ROUND((SUM(BF85:BF128)),  2)</f>
        <v>0</v>
      </c>
      <c r="I34" s="88">
        <v>0.12</v>
      </c>
      <c r="J34" s="87">
        <f>ROUND(((SUM(BF85:BF128))*I34),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ROUND((SUM(BG85:BG128)),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ROUND((SUM(BH85:BH128)),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ROUND((SUM(BI85:BI128)),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5 - Vnitroblok Fantova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J85</f>
        <v>0</v>
      </c>
      <c r="L59" s="31"/>
      <c r="AU59" s="16" t="s">
        <v>106</v>
      </c>
    </row>
    <row r="60" spans="2:47" s="8" customFormat="1" ht="25" customHeight="1">
      <c r="B60" s="98"/>
      <c r="D60" s="99" t="s">
        <v>477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8" customFormat="1" ht="25" customHeight="1">
      <c r="B61" s="98"/>
      <c r="D61" s="99" t="s">
        <v>478</v>
      </c>
      <c r="E61" s="100"/>
      <c r="F61" s="100"/>
      <c r="G61" s="100"/>
      <c r="H61" s="100"/>
      <c r="I61" s="100"/>
      <c r="J61" s="101">
        <f>J97</f>
        <v>0</v>
      </c>
      <c r="L61" s="98"/>
    </row>
    <row r="62" spans="2:47" s="8" customFormat="1" ht="25" customHeight="1">
      <c r="B62" s="98"/>
      <c r="D62" s="99" t="s">
        <v>479</v>
      </c>
      <c r="E62" s="100"/>
      <c r="F62" s="100"/>
      <c r="G62" s="100"/>
      <c r="H62" s="100"/>
      <c r="I62" s="100"/>
      <c r="J62" s="101">
        <f>J109</f>
        <v>0</v>
      </c>
      <c r="L62" s="98"/>
    </row>
    <row r="63" spans="2:47" s="8" customFormat="1" ht="25" customHeight="1">
      <c r="B63" s="98"/>
      <c r="D63" s="99" t="s">
        <v>480</v>
      </c>
      <c r="E63" s="100"/>
      <c r="F63" s="100"/>
      <c r="G63" s="100"/>
      <c r="H63" s="100"/>
      <c r="I63" s="100"/>
      <c r="J63" s="101">
        <f>J111</f>
        <v>0</v>
      </c>
      <c r="L63" s="98"/>
    </row>
    <row r="64" spans="2:47" s="8" customFormat="1" ht="25" customHeight="1">
      <c r="B64" s="98"/>
      <c r="D64" s="99" t="s">
        <v>482</v>
      </c>
      <c r="E64" s="100"/>
      <c r="F64" s="100"/>
      <c r="G64" s="100"/>
      <c r="H64" s="100"/>
      <c r="I64" s="100"/>
      <c r="J64" s="101">
        <f>J123</f>
        <v>0</v>
      </c>
      <c r="L64" s="98"/>
    </row>
    <row r="65" spans="2:12" s="8" customFormat="1" ht="25" customHeight="1">
      <c r="B65" s="98"/>
      <c r="D65" s="99" t="s">
        <v>483</v>
      </c>
      <c r="E65" s="100"/>
      <c r="F65" s="100"/>
      <c r="G65" s="100"/>
      <c r="H65" s="100"/>
      <c r="I65" s="100"/>
      <c r="J65" s="101">
        <f>J125</f>
        <v>0</v>
      </c>
      <c r="L65" s="98"/>
    </row>
    <row r="66" spans="2:12" s="1" customFormat="1" ht="21.75" customHeight="1">
      <c r="B66" s="31"/>
      <c r="L66" s="31"/>
    </row>
    <row r="67" spans="2:12" s="1" customFormat="1" ht="7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7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5" customHeight="1">
      <c r="B72" s="31"/>
      <c r="C72" s="20" t="s">
        <v>114</v>
      </c>
      <c r="L72" s="31"/>
    </row>
    <row r="73" spans="2:12" s="1" customFormat="1" ht="7" customHeight="1">
      <c r="B73" s="31"/>
      <c r="L73" s="31"/>
    </row>
    <row r="74" spans="2:12" s="1" customFormat="1" ht="12" customHeight="1">
      <c r="B74" s="31"/>
      <c r="C74" s="26" t="s">
        <v>17</v>
      </c>
      <c r="L74" s="31"/>
    </row>
    <row r="75" spans="2:12" s="1" customFormat="1" ht="26.25" customHeight="1">
      <c r="B75" s="31"/>
      <c r="E75" s="299" t="str">
        <f>E7</f>
        <v>Stavební úpravy parteru ULICE GEN. FANTY ETAPA II - REDUKOVANÁ</v>
      </c>
      <c r="F75" s="300"/>
      <c r="G75" s="300"/>
      <c r="H75" s="300"/>
      <c r="L75" s="31"/>
    </row>
    <row r="76" spans="2:12" s="1" customFormat="1" ht="12" customHeight="1">
      <c r="B76" s="31"/>
      <c r="C76" s="26" t="s">
        <v>101</v>
      </c>
      <c r="L76" s="31"/>
    </row>
    <row r="77" spans="2:12" s="1" customFormat="1" ht="16.5" customHeight="1">
      <c r="B77" s="31"/>
      <c r="E77" s="261" t="str">
        <f>E9</f>
        <v>5 - Vnitroblok Fantova</v>
      </c>
      <c r="F77" s="301"/>
      <c r="G77" s="301"/>
      <c r="H77" s="301"/>
      <c r="L77" s="31"/>
    </row>
    <row r="78" spans="2:12" s="1" customFormat="1" ht="7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 xml:space="preserve"> </v>
      </c>
      <c r="I79" s="26" t="s">
        <v>23</v>
      </c>
      <c r="J79" s="48" t="str">
        <f>IF(J12="","",J12)</f>
        <v>30. 1. 2024</v>
      </c>
      <c r="L79" s="31"/>
    </row>
    <row r="80" spans="2:12" s="1" customFormat="1" ht="7" customHeight="1">
      <c r="B80" s="31"/>
      <c r="L80" s="31"/>
    </row>
    <row r="81" spans="2:65" s="1" customFormat="1" ht="15.15" customHeight="1">
      <c r="B81" s="31"/>
      <c r="C81" s="26" t="s">
        <v>25</v>
      </c>
      <c r="F81" s="24" t="str">
        <f>E15</f>
        <v>Město Kaplice</v>
      </c>
      <c r="I81" s="26" t="s">
        <v>31</v>
      </c>
      <c r="J81" s="29" t="str">
        <f>E21</f>
        <v>ARD architects s.r.o.</v>
      </c>
      <c r="L81" s="31"/>
    </row>
    <row r="82" spans="2:65" s="1" customFormat="1" ht="15.15" customHeight="1">
      <c r="B82" s="31"/>
      <c r="C82" s="26" t="s">
        <v>29</v>
      </c>
      <c r="F82" s="24" t="str">
        <f>IF(E18="","",E18)</f>
        <v>Vyplň údaj</v>
      </c>
      <c r="I82" s="26" t="s">
        <v>34</v>
      </c>
      <c r="J82" s="29" t="str">
        <f>E24</f>
        <v xml:space="preserve"> </v>
      </c>
      <c r="L82" s="31"/>
    </row>
    <row r="83" spans="2:65" s="1" customFormat="1" ht="10.25" customHeight="1">
      <c r="B83" s="31"/>
      <c r="L83" s="31"/>
    </row>
    <row r="84" spans="2:65" s="10" customFormat="1" ht="29.25" customHeight="1">
      <c r="B84" s="106"/>
      <c r="C84" s="107" t="s">
        <v>115</v>
      </c>
      <c r="D84" s="108" t="s">
        <v>56</v>
      </c>
      <c r="E84" s="108" t="s">
        <v>52</v>
      </c>
      <c r="F84" s="108" t="s">
        <v>53</v>
      </c>
      <c r="G84" s="108" t="s">
        <v>116</v>
      </c>
      <c r="H84" s="108" t="s">
        <v>117</v>
      </c>
      <c r="I84" s="108" t="s">
        <v>118</v>
      </c>
      <c r="J84" s="108" t="s">
        <v>105</v>
      </c>
      <c r="K84" s="109" t="s">
        <v>119</v>
      </c>
      <c r="L84" s="106"/>
      <c r="M84" s="55" t="s">
        <v>3</v>
      </c>
      <c r="N84" s="56" t="s">
        <v>41</v>
      </c>
      <c r="O84" s="56" t="s">
        <v>120</v>
      </c>
      <c r="P84" s="56" t="s">
        <v>121</v>
      </c>
      <c r="Q84" s="56" t="s">
        <v>122</v>
      </c>
      <c r="R84" s="56" t="s">
        <v>123</v>
      </c>
      <c r="S84" s="56" t="s">
        <v>124</v>
      </c>
      <c r="T84" s="57" t="s">
        <v>125</v>
      </c>
    </row>
    <row r="85" spans="2:65" s="1" customFormat="1" ht="22.75" customHeight="1">
      <c r="B85" s="31"/>
      <c r="C85" s="60" t="s">
        <v>126</v>
      </c>
      <c r="J85" s="110">
        <f>BK85</f>
        <v>0</v>
      </c>
      <c r="L85" s="31"/>
      <c r="M85" s="58"/>
      <c r="N85" s="49"/>
      <c r="O85" s="49"/>
      <c r="P85" s="111">
        <f>P86+P97+P109+P111+P123+P125</f>
        <v>0</v>
      </c>
      <c r="Q85" s="49"/>
      <c r="R85" s="111">
        <f>R86+R97+R109+R111+R123+R125</f>
        <v>0</v>
      </c>
      <c r="S85" s="49"/>
      <c r="T85" s="112">
        <f>T86+T97+T109+T111+T123+T125</f>
        <v>0</v>
      </c>
      <c r="AT85" s="16" t="s">
        <v>70</v>
      </c>
      <c r="AU85" s="16" t="s">
        <v>106</v>
      </c>
      <c r="BK85" s="113">
        <f>BK86+BK97+BK109+BK111+BK123+BK125</f>
        <v>0</v>
      </c>
    </row>
    <row r="86" spans="2:65" s="11" customFormat="1" ht="25.9" customHeight="1">
      <c r="B86" s="114"/>
      <c r="D86" s="115" t="s">
        <v>70</v>
      </c>
      <c r="E86" s="116" t="s">
        <v>15</v>
      </c>
      <c r="F86" s="116" t="s">
        <v>130</v>
      </c>
      <c r="I86" s="117"/>
      <c r="J86" s="118">
        <f>BK86</f>
        <v>0</v>
      </c>
      <c r="L86" s="114"/>
      <c r="M86" s="119"/>
      <c r="P86" s="120">
        <f>SUM(P87:P96)</f>
        <v>0</v>
      </c>
      <c r="R86" s="120">
        <f>SUM(R87:R96)</f>
        <v>0</v>
      </c>
      <c r="T86" s="121">
        <f>SUM(T87:T96)</f>
        <v>0</v>
      </c>
      <c r="AR86" s="115" t="s">
        <v>15</v>
      </c>
      <c r="AT86" s="122" t="s">
        <v>70</v>
      </c>
      <c r="AU86" s="122" t="s">
        <v>71</v>
      </c>
      <c r="AY86" s="115" t="s">
        <v>129</v>
      </c>
      <c r="BK86" s="123">
        <f>SUM(BK87:BK96)</f>
        <v>0</v>
      </c>
    </row>
    <row r="87" spans="2:65" s="1" customFormat="1" ht="16.5" customHeight="1">
      <c r="B87" s="126"/>
      <c r="C87" s="127" t="s">
        <v>15</v>
      </c>
      <c r="D87" s="127" t="s">
        <v>131</v>
      </c>
      <c r="E87" s="128" t="s">
        <v>484</v>
      </c>
      <c r="F87" s="129" t="s">
        <v>485</v>
      </c>
      <c r="G87" s="130" t="s">
        <v>172</v>
      </c>
      <c r="H87" s="131">
        <v>108</v>
      </c>
      <c r="I87" s="132"/>
      <c r="J87" s="133">
        <f t="shared" ref="J87:J96" si="0">ROUND(I87*H87,2)</f>
        <v>0</v>
      </c>
      <c r="K87" s="129" t="s">
        <v>3</v>
      </c>
      <c r="L87" s="31"/>
      <c r="M87" s="134" t="s">
        <v>3</v>
      </c>
      <c r="N87" s="135" t="s">
        <v>42</v>
      </c>
      <c r="P87" s="136">
        <f t="shared" ref="P87:P96" si="1">O87*H87</f>
        <v>0</v>
      </c>
      <c r="Q87" s="136">
        <v>0</v>
      </c>
      <c r="R87" s="136">
        <f t="shared" ref="R87:R96" si="2">Q87*H87</f>
        <v>0</v>
      </c>
      <c r="S87" s="136">
        <v>0</v>
      </c>
      <c r="T87" s="137">
        <f t="shared" ref="T87:T96" si="3">S87*H87</f>
        <v>0</v>
      </c>
      <c r="AR87" s="138" t="s">
        <v>85</v>
      </c>
      <c r="AT87" s="138" t="s">
        <v>131</v>
      </c>
      <c r="AU87" s="138" t="s">
        <v>15</v>
      </c>
      <c r="AY87" s="16" t="s">
        <v>129</v>
      </c>
      <c r="BE87" s="139">
        <f t="shared" ref="BE87:BE96" si="4">IF(N87="základní",J87,0)</f>
        <v>0</v>
      </c>
      <c r="BF87" s="139">
        <f t="shared" ref="BF87:BF96" si="5">IF(N87="snížená",J87,0)</f>
        <v>0</v>
      </c>
      <c r="BG87" s="139">
        <f t="shared" ref="BG87:BG96" si="6">IF(N87="zákl. přenesená",J87,0)</f>
        <v>0</v>
      </c>
      <c r="BH87" s="139">
        <f t="shared" ref="BH87:BH96" si="7">IF(N87="sníž. přenesená",J87,0)</f>
        <v>0</v>
      </c>
      <c r="BI87" s="139">
        <f t="shared" ref="BI87:BI96" si="8">IF(N87="nulová",J87,0)</f>
        <v>0</v>
      </c>
      <c r="BJ87" s="16" t="s">
        <v>15</v>
      </c>
      <c r="BK87" s="139">
        <f t="shared" ref="BK87:BK96" si="9">ROUND(I87*H87,2)</f>
        <v>0</v>
      </c>
      <c r="BL87" s="16" t="s">
        <v>85</v>
      </c>
      <c r="BM87" s="138" t="s">
        <v>79</v>
      </c>
    </row>
    <row r="88" spans="2:65" s="1" customFormat="1" ht="21.75" customHeight="1">
      <c r="B88" s="126"/>
      <c r="C88" s="127" t="s">
        <v>79</v>
      </c>
      <c r="D88" s="127" t="s">
        <v>131</v>
      </c>
      <c r="E88" s="128" t="s">
        <v>488</v>
      </c>
      <c r="F88" s="129" t="s">
        <v>489</v>
      </c>
      <c r="G88" s="130" t="s">
        <v>172</v>
      </c>
      <c r="H88" s="131">
        <v>108</v>
      </c>
      <c r="I88" s="132"/>
      <c r="J88" s="133">
        <f t="shared" si="0"/>
        <v>0</v>
      </c>
      <c r="K88" s="129" t="s">
        <v>3</v>
      </c>
      <c r="L88" s="31"/>
      <c r="M88" s="134" t="s">
        <v>3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85</v>
      </c>
      <c r="AT88" s="138" t="s">
        <v>131</v>
      </c>
      <c r="AU88" s="138" t="s">
        <v>15</v>
      </c>
      <c r="AY88" s="16" t="s">
        <v>129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6" t="s">
        <v>15</v>
      </c>
      <c r="BK88" s="139">
        <f t="shared" si="9"/>
        <v>0</v>
      </c>
      <c r="BL88" s="16" t="s">
        <v>85</v>
      </c>
      <c r="BM88" s="138" t="s">
        <v>85</v>
      </c>
    </row>
    <row r="89" spans="2:65" s="1" customFormat="1" ht="21.75" customHeight="1">
      <c r="B89" s="126"/>
      <c r="C89" s="127" t="s">
        <v>82</v>
      </c>
      <c r="D89" s="127" t="s">
        <v>131</v>
      </c>
      <c r="E89" s="128" t="s">
        <v>591</v>
      </c>
      <c r="F89" s="129" t="s">
        <v>592</v>
      </c>
      <c r="G89" s="130" t="s">
        <v>172</v>
      </c>
      <c r="H89" s="131">
        <v>96</v>
      </c>
      <c r="I89" s="132"/>
      <c r="J89" s="133">
        <f t="shared" si="0"/>
        <v>0</v>
      </c>
      <c r="K89" s="129" t="s">
        <v>3</v>
      </c>
      <c r="L89" s="31"/>
      <c r="M89" s="134" t="s">
        <v>3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85</v>
      </c>
      <c r="AT89" s="138" t="s">
        <v>131</v>
      </c>
      <c r="AU89" s="138" t="s">
        <v>15</v>
      </c>
      <c r="AY89" s="16" t="s">
        <v>129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6" t="s">
        <v>15</v>
      </c>
      <c r="BK89" s="139">
        <f t="shared" si="9"/>
        <v>0</v>
      </c>
      <c r="BL89" s="16" t="s">
        <v>85</v>
      </c>
      <c r="BM89" s="138" t="s">
        <v>91</v>
      </c>
    </row>
    <row r="90" spans="2:65" s="1" customFormat="1" ht="16.5" customHeight="1">
      <c r="B90" s="126"/>
      <c r="C90" s="127" t="s">
        <v>85</v>
      </c>
      <c r="D90" s="127" t="s">
        <v>131</v>
      </c>
      <c r="E90" s="128" t="s">
        <v>492</v>
      </c>
      <c r="F90" s="129" t="s">
        <v>493</v>
      </c>
      <c r="G90" s="130" t="s">
        <v>212</v>
      </c>
      <c r="H90" s="131">
        <v>60</v>
      </c>
      <c r="I90" s="132"/>
      <c r="J90" s="133">
        <f t="shared" si="0"/>
        <v>0</v>
      </c>
      <c r="K90" s="129" t="s">
        <v>3</v>
      </c>
      <c r="L90" s="31"/>
      <c r="M90" s="134" t="s">
        <v>3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85</v>
      </c>
      <c r="AT90" s="138" t="s">
        <v>131</v>
      </c>
      <c r="AU90" s="138" t="s">
        <v>15</v>
      </c>
      <c r="AY90" s="16" t="s">
        <v>129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6" t="s">
        <v>15</v>
      </c>
      <c r="BK90" s="139">
        <f t="shared" si="9"/>
        <v>0</v>
      </c>
      <c r="BL90" s="16" t="s">
        <v>85</v>
      </c>
      <c r="BM90" s="138" t="s">
        <v>143</v>
      </c>
    </row>
    <row r="91" spans="2:65" s="1" customFormat="1" ht="16.5" customHeight="1">
      <c r="B91" s="126"/>
      <c r="C91" s="127" t="s">
        <v>88</v>
      </c>
      <c r="D91" s="127" t="s">
        <v>131</v>
      </c>
      <c r="E91" s="128" t="s">
        <v>496</v>
      </c>
      <c r="F91" s="129" t="s">
        <v>497</v>
      </c>
      <c r="G91" s="130" t="s">
        <v>134</v>
      </c>
      <c r="H91" s="131">
        <v>224.5</v>
      </c>
      <c r="I91" s="132"/>
      <c r="J91" s="133">
        <f t="shared" si="0"/>
        <v>0</v>
      </c>
      <c r="K91" s="129" t="s">
        <v>3</v>
      </c>
      <c r="L91" s="31"/>
      <c r="M91" s="134" t="s">
        <v>3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85</v>
      </c>
      <c r="AT91" s="138" t="s">
        <v>131</v>
      </c>
      <c r="AU91" s="138" t="s">
        <v>15</v>
      </c>
      <c r="AY91" s="16" t="s">
        <v>129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6" t="s">
        <v>15</v>
      </c>
      <c r="BK91" s="139">
        <f t="shared" si="9"/>
        <v>0</v>
      </c>
      <c r="BL91" s="16" t="s">
        <v>85</v>
      </c>
      <c r="BM91" s="138" t="s">
        <v>147</v>
      </c>
    </row>
    <row r="92" spans="2:65" s="1" customFormat="1" ht="21.75" customHeight="1">
      <c r="B92" s="126"/>
      <c r="C92" s="127" t="s">
        <v>91</v>
      </c>
      <c r="D92" s="127" t="s">
        <v>131</v>
      </c>
      <c r="E92" s="128" t="s">
        <v>498</v>
      </c>
      <c r="F92" s="129" t="s">
        <v>499</v>
      </c>
      <c r="G92" s="130" t="s">
        <v>134</v>
      </c>
      <c r="H92" s="131">
        <v>112.25</v>
      </c>
      <c r="I92" s="132"/>
      <c r="J92" s="133">
        <f t="shared" si="0"/>
        <v>0</v>
      </c>
      <c r="K92" s="129" t="s">
        <v>3</v>
      </c>
      <c r="L92" s="31"/>
      <c r="M92" s="134" t="s">
        <v>3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85</v>
      </c>
      <c r="AT92" s="138" t="s">
        <v>131</v>
      </c>
      <c r="AU92" s="138" t="s">
        <v>15</v>
      </c>
      <c r="AY92" s="16" t="s">
        <v>129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6" t="s">
        <v>15</v>
      </c>
      <c r="BK92" s="139">
        <f t="shared" si="9"/>
        <v>0</v>
      </c>
      <c r="BL92" s="16" t="s">
        <v>85</v>
      </c>
      <c r="BM92" s="138" t="s">
        <v>9</v>
      </c>
    </row>
    <row r="93" spans="2:65" s="1" customFormat="1" ht="21.75" customHeight="1">
      <c r="B93" s="126"/>
      <c r="C93" s="127" t="s">
        <v>94</v>
      </c>
      <c r="D93" s="127" t="s">
        <v>131</v>
      </c>
      <c r="E93" s="128" t="s">
        <v>500</v>
      </c>
      <c r="F93" s="129" t="s">
        <v>501</v>
      </c>
      <c r="G93" s="130" t="s">
        <v>134</v>
      </c>
      <c r="H93" s="131">
        <v>224.5</v>
      </c>
      <c r="I93" s="132"/>
      <c r="J93" s="133">
        <f t="shared" si="0"/>
        <v>0</v>
      </c>
      <c r="K93" s="129" t="s">
        <v>3</v>
      </c>
      <c r="L93" s="31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85</v>
      </c>
      <c r="AT93" s="138" t="s">
        <v>131</v>
      </c>
      <c r="AU93" s="138" t="s">
        <v>15</v>
      </c>
      <c r="AY93" s="16" t="s">
        <v>129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6" t="s">
        <v>15</v>
      </c>
      <c r="BK93" s="139">
        <f t="shared" si="9"/>
        <v>0</v>
      </c>
      <c r="BL93" s="16" t="s">
        <v>85</v>
      </c>
      <c r="BM93" s="138" t="s">
        <v>158</v>
      </c>
    </row>
    <row r="94" spans="2:65" s="1" customFormat="1" ht="21.75" customHeight="1">
      <c r="B94" s="126"/>
      <c r="C94" s="127" t="s">
        <v>143</v>
      </c>
      <c r="D94" s="127" t="s">
        <v>131</v>
      </c>
      <c r="E94" s="128" t="s">
        <v>502</v>
      </c>
      <c r="F94" s="129" t="s">
        <v>503</v>
      </c>
      <c r="G94" s="130" t="s">
        <v>134</v>
      </c>
      <c r="H94" s="131">
        <v>224.5</v>
      </c>
      <c r="I94" s="132"/>
      <c r="J94" s="133">
        <f t="shared" si="0"/>
        <v>0</v>
      </c>
      <c r="K94" s="129" t="s">
        <v>3</v>
      </c>
      <c r="L94" s="31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85</v>
      </c>
      <c r="AT94" s="138" t="s">
        <v>131</v>
      </c>
      <c r="AU94" s="138" t="s">
        <v>15</v>
      </c>
      <c r="AY94" s="16" t="s">
        <v>129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6" t="s">
        <v>15</v>
      </c>
      <c r="BK94" s="139">
        <f t="shared" si="9"/>
        <v>0</v>
      </c>
      <c r="BL94" s="16" t="s">
        <v>85</v>
      </c>
      <c r="BM94" s="138" t="s">
        <v>162</v>
      </c>
    </row>
    <row r="95" spans="2:65" s="1" customFormat="1" ht="16.5" customHeight="1">
      <c r="B95" s="126"/>
      <c r="C95" s="127" t="s">
        <v>169</v>
      </c>
      <c r="D95" s="127" t="s">
        <v>131</v>
      </c>
      <c r="E95" s="128" t="s">
        <v>504</v>
      </c>
      <c r="F95" s="129" t="s">
        <v>505</v>
      </c>
      <c r="G95" s="130" t="s">
        <v>151</v>
      </c>
      <c r="H95" s="131">
        <v>404.1</v>
      </c>
      <c r="I95" s="132"/>
      <c r="J95" s="133">
        <f t="shared" si="0"/>
        <v>0</v>
      </c>
      <c r="K95" s="129" t="s">
        <v>3</v>
      </c>
      <c r="L95" s="31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85</v>
      </c>
      <c r="AT95" s="138" t="s">
        <v>131</v>
      </c>
      <c r="AU95" s="138" t="s">
        <v>15</v>
      </c>
      <c r="AY95" s="16" t="s">
        <v>129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6" t="s">
        <v>15</v>
      </c>
      <c r="BK95" s="139">
        <f t="shared" si="9"/>
        <v>0</v>
      </c>
      <c r="BL95" s="16" t="s">
        <v>85</v>
      </c>
      <c r="BM95" s="138" t="s">
        <v>167</v>
      </c>
    </row>
    <row r="96" spans="2:65" s="1" customFormat="1" ht="16.5" customHeight="1">
      <c r="B96" s="126"/>
      <c r="C96" s="127" t="s">
        <v>147</v>
      </c>
      <c r="D96" s="127" t="s">
        <v>131</v>
      </c>
      <c r="E96" s="128" t="s">
        <v>593</v>
      </c>
      <c r="F96" s="129" t="s">
        <v>594</v>
      </c>
      <c r="G96" s="130" t="s">
        <v>134</v>
      </c>
      <c r="H96" s="131">
        <v>5.0999999999999996</v>
      </c>
      <c r="I96" s="132"/>
      <c r="J96" s="133">
        <f t="shared" si="0"/>
        <v>0</v>
      </c>
      <c r="K96" s="129" t="s">
        <v>3</v>
      </c>
      <c r="L96" s="31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85</v>
      </c>
      <c r="AT96" s="138" t="s">
        <v>131</v>
      </c>
      <c r="AU96" s="138" t="s">
        <v>15</v>
      </c>
      <c r="AY96" s="16" t="s">
        <v>129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6" t="s">
        <v>15</v>
      </c>
      <c r="BK96" s="139">
        <f t="shared" si="9"/>
        <v>0</v>
      </c>
      <c r="BL96" s="16" t="s">
        <v>85</v>
      </c>
      <c r="BM96" s="138" t="s">
        <v>173</v>
      </c>
    </row>
    <row r="97" spans="2:65" s="11" customFormat="1" ht="25.9" customHeight="1">
      <c r="B97" s="114"/>
      <c r="D97" s="115" t="s">
        <v>70</v>
      </c>
      <c r="E97" s="116" t="s">
        <v>88</v>
      </c>
      <c r="F97" s="116" t="s">
        <v>506</v>
      </c>
      <c r="I97" s="117"/>
      <c r="J97" s="118">
        <f>BK97</f>
        <v>0</v>
      </c>
      <c r="L97" s="114"/>
      <c r="M97" s="119"/>
      <c r="P97" s="120">
        <f>SUM(P98:P108)</f>
        <v>0</v>
      </c>
      <c r="R97" s="120">
        <f>SUM(R98:R108)</f>
        <v>0</v>
      </c>
      <c r="T97" s="121">
        <f>SUM(T98:T108)</f>
        <v>0</v>
      </c>
      <c r="AR97" s="115" t="s">
        <v>15</v>
      </c>
      <c r="AT97" s="122" t="s">
        <v>70</v>
      </c>
      <c r="AU97" s="122" t="s">
        <v>71</v>
      </c>
      <c r="AY97" s="115" t="s">
        <v>129</v>
      </c>
      <c r="BK97" s="123">
        <f>SUM(BK98:BK108)</f>
        <v>0</v>
      </c>
    </row>
    <row r="98" spans="2:65" s="1" customFormat="1" ht="21.75" customHeight="1">
      <c r="B98" s="126"/>
      <c r="C98" s="127" t="s">
        <v>179</v>
      </c>
      <c r="D98" s="127" t="s">
        <v>131</v>
      </c>
      <c r="E98" s="128" t="s">
        <v>507</v>
      </c>
      <c r="F98" s="129" t="s">
        <v>508</v>
      </c>
      <c r="G98" s="130" t="s">
        <v>172</v>
      </c>
      <c r="H98" s="131">
        <v>119</v>
      </c>
      <c r="I98" s="132"/>
      <c r="J98" s="133">
        <f t="shared" ref="J98:J108" si="10">ROUND(I98*H98,2)</f>
        <v>0</v>
      </c>
      <c r="K98" s="129" t="s">
        <v>3</v>
      </c>
      <c r="L98" s="31"/>
      <c r="M98" s="134" t="s">
        <v>3</v>
      </c>
      <c r="N98" s="135" t="s">
        <v>42</v>
      </c>
      <c r="P98" s="136">
        <f t="shared" ref="P98:P108" si="11">O98*H98</f>
        <v>0</v>
      </c>
      <c r="Q98" s="136">
        <v>0</v>
      </c>
      <c r="R98" s="136">
        <f t="shared" ref="R98:R108" si="12">Q98*H98</f>
        <v>0</v>
      </c>
      <c r="S98" s="136">
        <v>0</v>
      </c>
      <c r="T98" s="137">
        <f t="shared" ref="T98:T108" si="13">S98*H98</f>
        <v>0</v>
      </c>
      <c r="AR98" s="138" t="s">
        <v>85</v>
      </c>
      <c r="AT98" s="138" t="s">
        <v>131</v>
      </c>
      <c r="AU98" s="138" t="s">
        <v>15</v>
      </c>
      <c r="AY98" s="16" t="s">
        <v>129</v>
      </c>
      <c r="BE98" s="139">
        <f t="shared" ref="BE98:BE108" si="14">IF(N98="základní",J98,0)</f>
        <v>0</v>
      </c>
      <c r="BF98" s="139">
        <f t="shared" ref="BF98:BF108" si="15">IF(N98="snížená",J98,0)</f>
        <v>0</v>
      </c>
      <c r="BG98" s="139">
        <f t="shared" ref="BG98:BG108" si="16">IF(N98="zákl. přenesená",J98,0)</f>
        <v>0</v>
      </c>
      <c r="BH98" s="139">
        <f t="shared" ref="BH98:BH108" si="17">IF(N98="sníž. přenesená",J98,0)</f>
        <v>0</v>
      </c>
      <c r="BI98" s="139">
        <f t="shared" ref="BI98:BI108" si="18">IF(N98="nulová",J98,0)</f>
        <v>0</v>
      </c>
      <c r="BJ98" s="16" t="s">
        <v>15</v>
      </c>
      <c r="BK98" s="139">
        <f t="shared" ref="BK98:BK108" si="19">ROUND(I98*H98,2)</f>
        <v>0</v>
      </c>
      <c r="BL98" s="16" t="s">
        <v>85</v>
      </c>
      <c r="BM98" s="138" t="s">
        <v>177</v>
      </c>
    </row>
    <row r="99" spans="2:65" s="1" customFormat="1" ht="21.75" customHeight="1">
      <c r="B99" s="126"/>
      <c r="C99" s="127" t="s">
        <v>9</v>
      </c>
      <c r="D99" s="127" t="s">
        <v>131</v>
      </c>
      <c r="E99" s="128" t="s">
        <v>509</v>
      </c>
      <c r="F99" s="129" t="s">
        <v>510</v>
      </c>
      <c r="G99" s="130" t="s">
        <v>172</v>
      </c>
      <c r="H99" s="131">
        <v>526</v>
      </c>
      <c r="I99" s="132"/>
      <c r="J99" s="133">
        <f t="shared" si="10"/>
        <v>0</v>
      </c>
      <c r="K99" s="129" t="s">
        <v>3</v>
      </c>
      <c r="L99" s="31"/>
      <c r="M99" s="134" t="s">
        <v>3</v>
      </c>
      <c r="N99" s="135" t="s">
        <v>42</v>
      </c>
      <c r="P99" s="136">
        <f t="shared" si="11"/>
        <v>0</v>
      </c>
      <c r="Q99" s="136">
        <v>0</v>
      </c>
      <c r="R99" s="136">
        <f t="shared" si="12"/>
        <v>0</v>
      </c>
      <c r="S99" s="136">
        <v>0</v>
      </c>
      <c r="T99" s="137">
        <f t="shared" si="13"/>
        <v>0</v>
      </c>
      <c r="AR99" s="138" t="s">
        <v>85</v>
      </c>
      <c r="AT99" s="138" t="s">
        <v>131</v>
      </c>
      <c r="AU99" s="138" t="s">
        <v>15</v>
      </c>
      <c r="AY99" s="16" t="s">
        <v>129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6" t="s">
        <v>15</v>
      </c>
      <c r="BK99" s="139">
        <f t="shared" si="19"/>
        <v>0</v>
      </c>
      <c r="BL99" s="16" t="s">
        <v>85</v>
      </c>
      <c r="BM99" s="138" t="s">
        <v>186</v>
      </c>
    </row>
    <row r="100" spans="2:65" s="1" customFormat="1" ht="21.75" customHeight="1">
      <c r="B100" s="126"/>
      <c r="C100" s="127" t="s">
        <v>188</v>
      </c>
      <c r="D100" s="127" t="s">
        <v>131</v>
      </c>
      <c r="E100" s="128" t="s">
        <v>513</v>
      </c>
      <c r="F100" s="129" t="s">
        <v>514</v>
      </c>
      <c r="G100" s="130" t="s">
        <v>172</v>
      </c>
      <c r="H100" s="131">
        <v>526</v>
      </c>
      <c r="I100" s="132"/>
      <c r="J100" s="133">
        <f t="shared" si="10"/>
        <v>0</v>
      </c>
      <c r="K100" s="129" t="s">
        <v>3</v>
      </c>
      <c r="L100" s="31"/>
      <c r="M100" s="134" t="s">
        <v>3</v>
      </c>
      <c r="N100" s="135" t="s">
        <v>42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85</v>
      </c>
      <c r="AT100" s="138" t="s">
        <v>131</v>
      </c>
      <c r="AU100" s="138" t="s">
        <v>15</v>
      </c>
      <c r="AY100" s="16" t="s">
        <v>129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6" t="s">
        <v>15</v>
      </c>
      <c r="BK100" s="139">
        <f t="shared" si="19"/>
        <v>0</v>
      </c>
      <c r="BL100" s="16" t="s">
        <v>85</v>
      </c>
      <c r="BM100" s="138" t="s">
        <v>192</v>
      </c>
    </row>
    <row r="101" spans="2:65" s="1" customFormat="1" ht="16.5" customHeight="1">
      <c r="B101" s="126"/>
      <c r="C101" s="127" t="s">
        <v>158</v>
      </c>
      <c r="D101" s="127" t="s">
        <v>131</v>
      </c>
      <c r="E101" s="128" t="s">
        <v>595</v>
      </c>
      <c r="F101" s="129" t="s">
        <v>596</v>
      </c>
      <c r="G101" s="130" t="s">
        <v>172</v>
      </c>
      <c r="H101" s="131">
        <v>138</v>
      </c>
      <c r="I101" s="132"/>
      <c r="J101" s="133">
        <f t="shared" si="10"/>
        <v>0</v>
      </c>
      <c r="K101" s="129" t="s">
        <v>3</v>
      </c>
      <c r="L101" s="31"/>
      <c r="M101" s="134" t="s">
        <v>3</v>
      </c>
      <c r="N101" s="135" t="s">
        <v>42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85</v>
      </c>
      <c r="AT101" s="138" t="s">
        <v>131</v>
      </c>
      <c r="AU101" s="138" t="s">
        <v>15</v>
      </c>
      <c r="AY101" s="16" t="s">
        <v>129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6" t="s">
        <v>15</v>
      </c>
      <c r="BK101" s="139">
        <f t="shared" si="19"/>
        <v>0</v>
      </c>
      <c r="BL101" s="16" t="s">
        <v>85</v>
      </c>
      <c r="BM101" s="138" t="s">
        <v>252</v>
      </c>
    </row>
    <row r="102" spans="2:65" s="1" customFormat="1" ht="21.75" customHeight="1">
      <c r="B102" s="126"/>
      <c r="C102" s="127" t="s">
        <v>198</v>
      </c>
      <c r="D102" s="127" t="s">
        <v>131</v>
      </c>
      <c r="E102" s="128" t="s">
        <v>517</v>
      </c>
      <c r="F102" s="129" t="s">
        <v>518</v>
      </c>
      <c r="G102" s="130" t="s">
        <v>172</v>
      </c>
      <c r="H102" s="131">
        <v>119</v>
      </c>
      <c r="I102" s="132"/>
      <c r="J102" s="133">
        <f t="shared" si="10"/>
        <v>0</v>
      </c>
      <c r="K102" s="129" t="s">
        <v>3</v>
      </c>
      <c r="L102" s="31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85</v>
      </c>
      <c r="AT102" s="138" t="s">
        <v>131</v>
      </c>
      <c r="AU102" s="138" t="s">
        <v>15</v>
      </c>
      <c r="AY102" s="16" t="s">
        <v>129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6" t="s">
        <v>15</v>
      </c>
      <c r="BK102" s="139">
        <f t="shared" si="19"/>
        <v>0</v>
      </c>
      <c r="BL102" s="16" t="s">
        <v>85</v>
      </c>
      <c r="BM102" s="138" t="s">
        <v>264</v>
      </c>
    </row>
    <row r="103" spans="2:65" s="1" customFormat="1" ht="21.75" customHeight="1">
      <c r="B103" s="126"/>
      <c r="C103" s="127" t="s">
        <v>162</v>
      </c>
      <c r="D103" s="127" t="s">
        <v>131</v>
      </c>
      <c r="E103" s="128" t="s">
        <v>519</v>
      </c>
      <c r="F103" s="129" t="s">
        <v>520</v>
      </c>
      <c r="G103" s="130" t="s">
        <v>172</v>
      </c>
      <c r="H103" s="131">
        <v>388</v>
      </c>
      <c r="I103" s="132"/>
      <c r="J103" s="133">
        <f t="shared" si="10"/>
        <v>0</v>
      </c>
      <c r="K103" s="129" t="s">
        <v>3</v>
      </c>
      <c r="L103" s="31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85</v>
      </c>
      <c r="AT103" s="138" t="s">
        <v>131</v>
      </c>
      <c r="AU103" s="138" t="s">
        <v>15</v>
      </c>
      <c r="AY103" s="16" t="s">
        <v>129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6" t="s">
        <v>15</v>
      </c>
      <c r="BK103" s="139">
        <f t="shared" si="19"/>
        <v>0</v>
      </c>
      <c r="BL103" s="16" t="s">
        <v>85</v>
      </c>
      <c r="BM103" s="138" t="s">
        <v>274</v>
      </c>
    </row>
    <row r="104" spans="2:65" s="1" customFormat="1" ht="16.5" customHeight="1">
      <c r="B104" s="126"/>
      <c r="C104" s="127" t="s">
        <v>206</v>
      </c>
      <c r="D104" s="127" t="s">
        <v>131</v>
      </c>
      <c r="E104" s="128" t="s">
        <v>597</v>
      </c>
      <c r="F104" s="129" t="s">
        <v>598</v>
      </c>
      <c r="G104" s="130" t="s">
        <v>172</v>
      </c>
      <c r="H104" s="131">
        <v>25.25</v>
      </c>
      <c r="I104" s="132"/>
      <c r="J104" s="133">
        <f t="shared" si="10"/>
        <v>0</v>
      </c>
      <c r="K104" s="129" t="s">
        <v>3</v>
      </c>
      <c r="L104" s="31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85</v>
      </c>
      <c r="AT104" s="138" t="s">
        <v>131</v>
      </c>
      <c r="AU104" s="138" t="s">
        <v>15</v>
      </c>
      <c r="AY104" s="16" t="s">
        <v>129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6" t="s">
        <v>15</v>
      </c>
      <c r="BK104" s="139">
        <f t="shared" si="19"/>
        <v>0</v>
      </c>
      <c r="BL104" s="16" t="s">
        <v>85</v>
      </c>
      <c r="BM104" s="138" t="s">
        <v>287</v>
      </c>
    </row>
    <row r="105" spans="2:65" s="1" customFormat="1" ht="16.5" customHeight="1">
      <c r="B105" s="126"/>
      <c r="C105" s="127" t="s">
        <v>167</v>
      </c>
      <c r="D105" s="127" t="s">
        <v>131</v>
      </c>
      <c r="E105" s="128" t="s">
        <v>523</v>
      </c>
      <c r="F105" s="129" t="s">
        <v>524</v>
      </c>
      <c r="G105" s="130" t="s">
        <v>172</v>
      </c>
      <c r="H105" s="131">
        <v>366.63</v>
      </c>
      <c r="I105" s="132"/>
      <c r="J105" s="133">
        <f t="shared" si="10"/>
        <v>0</v>
      </c>
      <c r="K105" s="129" t="s">
        <v>3</v>
      </c>
      <c r="L105" s="31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85</v>
      </c>
      <c r="AT105" s="138" t="s">
        <v>131</v>
      </c>
      <c r="AU105" s="138" t="s">
        <v>15</v>
      </c>
      <c r="AY105" s="16" t="s">
        <v>129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6" t="s">
        <v>15</v>
      </c>
      <c r="BK105" s="139">
        <f t="shared" si="19"/>
        <v>0</v>
      </c>
      <c r="BL105" s="16" t="s">
        <v>85</v>
      </c>
      <c r="BM105" s="138" t="s">
        <v>377</v>
      </c>
    </row>
    <row r="106" spans="2:65" s="1" customFormat="1" ht="16.5" customHeight="1">
      <c r="B106" s="126"/>
      <c r="C106" s="127" t="s">
        <v>215</v>
      </c>
      <c r="D106" s="127" t="s">
        <v>131</v>
      </c>
      <c r="E106" s="128" t="s">
        <v>525</v>
      </c>
      <c r="F106" s="129" t="s">
        <v>526</v>
      </c>
      <c r="G106" s="130" t="s">
        <v>172</v>
      </c>
      <c r="H106" s="131">
        <v>94.94</v>
      </c>
      <c r="I106" s="132"/>
      <c r="J106" s="133">
        <f t="shared" si="10"/>
        <v>0</v>
      </c>
      <c r="K106" s="129" t="s">
        <v>3</v>
      </c>
      <c r="L106" s="31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85</v>
      </c>
      <c r="AT106" s="138" t="s">
        <v>131</v>
      </c>
      <c r="AU106" s="138" t="s">
        <v>15</v>
      </c>
      <c r="AY106" s="16" t="s">
        <v>129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6" t="s">
        <v>15</v>
      </c>
      <c r="BK106" s="139">
        <f t="shared" si="19"/>
        <v>0</v>
      </c>
      <c r="BL106" s="16" t="s">
        <v>85</v>
      </c>
      <c r="BM106" s="138" t="s">
        <v>381</v>
      </c>
    </row>
    <row r="107" spans="2:65" s="1" customFormat="1" ht="16.5" customHeight="1">
      <c r="B107" s="126"/>
      <c r="C107" s="127" t="s">
        <v>173</v>
      </c>
      <c r="D107" s="127" t="s">
        <v>131</v>
      </c>
      <c r="E107" s="128" t="s">
        <v>527</v>
      </c>
      <c r="F107" s="129" t="s">
        <v>528</v>
      </c>
      <c r="G107" s="130" t="s">
        <v>172</v>
      </c>
      <c r="H107" s="131">
        <v>25.25</v>
      </c>
      <c r="I107" s="132"/>
      <c r="J107" s="133">
        <f t="shared" si="10"/>
        <v>0</v>
      </c>
      <c r="K107" s="129" t="s">
        <v>3</v>
      </c>
      <c r="L107" s="31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85</v>
      </c>
      <c r="AT107" s="138" t="s">
        <v>131</v>
      </c>
      <c r="AU107" s="138" t="s">
        <v>15</v>
      </c>
      <c r="AY107" s="16" t="s">
        <v>129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6" t="s">
        <v>15</v>
      </c>
      <c r="BK107" s="139">
        <f t="shared" si="19"/>
        <v>0</v>
      </c>
      <c r="BL107" s="16" t="s">
        <v>85</v>
      </c>
      <c r="BM107" s="138" t="s">
        <v>385</v>
      </c>
    </row>
    <row r="108" spans="2:65" s="1" customFormat="1" ht="24.15" customHeight="1">
      <c r="B108" s="126"/>
      <c r="C108" s="127" t="s">
        <v>8</v>
      </c>
      <c r="D108" s="127" t="s">
        <v>131</v>
      </c>
      <c r="E108" s="128" t="s">
        <v>599</v>
      </c>
      <c r="F108" s="129" t="s">
        <v>600</v>
      </c>
      <c r="G108" s="130" t="s">
        <v>191</v>
      </c>
      <c r="H108" s="131">
        <v>575.46</v>
      </c>
      <c r="I108" s="132"/>
      <c r="J108" s="133">
        <f t="shared" si="10"/>
        <v>0</v>
      </c>
      <c r="K108" s="129" t="s">
        <v>3</v>
      </c>
      <c r="L108" s="31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85</v>
      </c>
      <c r="AT108" s="138" t="s">
        <v>131</v>
      </c>
      <c r="AU108" s="138" t="s">
        <v>15</v>
      </c>
      <c r="AY108" s="16" t="s">
        <v>129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6" t="s">
        <v>15</v>
      </c>
      <c r="BK108" s="139">
        <f t="shared" si="19"/>
        <v>0</v>
      </c>
      <c r="BL108" s="16" t="s">
        <v>85</v>
      </c>
      <c r="BM108" s="138" t="s">
        <v>389</v>
      </c>
    </row>
    <row r="109" spans="2:65" s="11" customFormat="1" ht="25.9" customHeight="1">
      <c r="B109" s="114"/>
      <c r="D109" s="115" t="s">
        <v>70</v>
      </c>
      <c r="E109" s="116" t="s">
        <v>143</v>
      </c>
      <c r="F109" s="116" t="s">
        <v>529</v>
      </c>
      <c r="I109" s="117"/>
      <c r="J109" s="118">
        <f>BK109</f>
        <v>0</v>
      </c>
      <c r="L109" s="114"/>
      <c r="M109" s="119"/>
      <c r="P109" s="120">
        <f>P110</f>
        <v>0</v>
      </c>
      <c r="R109" s="120">
        <f>R110</f>
        <v>0</v>
      </c>
      <c r="T109" s="121">
        <f>T110</f>
        <v>0</v>
      </c>
      <c r="AR109" s="115" t="s">
        <v>15</v>
      </c>
      <c r="AT109" s="122" t="s">
        <v>70</v>
      </c>
      <c r="AU109" s="122" t="s">
        <v>71</v>
      </c>
      <c r="AY109" s="115" t="s">
        <v>129</v>
      </c>
      <c r="BK109" s="123">
        <f>BK110</f>
        <v>0</v>
      </c>
    </row>
    <row r="110" spans="2:65" s="1" customFormat="1" ht="24.15" customHeight="1">
      <c r="B110" s="126"/>
      <c r="C110" s="127" t="s">
        <v>177</v>
      </c>
      <c r="D110" s="127" t="s">
        <v>131</v>
      </c>
      <c r="E110" s="128" t="s">
        <v>530</v>
      </c>
      <c r="F110" s="129" t="s">
        <v>601</v>
      </c>
      <c r="G110" s="130" t="s">
        <v>191</v>
      </c>
      <c r="H110" s="131">
        <v>5</v>
      </c>
      <c r="I110" s="132"/>
      <c r="J110" s="133">
        <f>ROUND(I110*H110,2)</f>
        <v>0</v>
      </c>
      <c r="K110" s="129" t="s">
        <v>3</v>
      </c>
      <c r="L110" s="31"/>
      <c r="M110" s="134" t="s">
        <v>3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85</v>
      </c>
      <c r="AT110" s="138" t="s">
        <v>131</v>
      </c>
      <c r="AU110" s="138" t="s">
        <v>15</v>
      </c>
      <c r="AY110" s="16" t="s">
        <v>129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15</v>
      </c>
      <c r="BK110" s="139">
        <f>ROUND(I110*H110,2)</f>
        <v>0</v>
      </c>
      <c r="BL110" s="16" t="s">
        <v>85</v>
      </c>
      <c r="BM110" s="138" t="s">
        <v>393</v>
      </c>
    </row>
    <row r="111" spans="2:65" s="11" customFormat="1" ht="25.9" customHeight="1">
      <c r="B111" s="114"/>
      <c r="D111" s="115" t="s">
        <v>70</v>
      </c>
      <c r="E111" s="116" t="s">
        <v>534</v>
      </c>
      <c r="F111" s="116" t="s">
        <v>535</v>
      </c>
      <c r="I111" s="117"/>
      <c r="J111" s="118">
        <f>BK111</f>
        <v>0</v>
      </c>
      <c r="L111" s="114"/>
      <c r="M111" s="119"/>
      <c r="P111" s="120">
        <f>SUM(P112:P122)</f>
        <v>0</v>
      </c>
      <c r="R111" s="120">
        <f>SUM(R112:R122)</f>
        <v>0</v>
      </c>
      <c r="T111" s="121">
        <f>SUM(T112:T122)</f>
        <v>0</v>
      </c>
      <c r="AR111" s="115" t="s">
        <v>15</v>
      </c>
      <c r="AT111" s="122" t="s">
        <v>70</v>
      </c>
      <c r="AU111" s="122" t="s">
        <v>71</v>
      </c>
      <c r="AY111" s="115" t="s">
        <v>129</v>
      </c>
      <c r="BK111" s="123">
        <f>SUM(BK112:BK122)</f>
        <v>0</v>
      </c>
    </row>
    <row r="112" spans="2:65" s="1" customFormat="1" ht="16.5" customHeight="1">
      <c r="B112" s="126"/>
      <c r="C112" s="127" t="s">
        <v>229</v>
      </c>
      <c r="D112" s="127" t="s">
        <v>131</v>
      </c>
      <c r="E112" s="128" t="s">
        <v>536</v>
      </c>
      <c r="F112" s="129" t="s">
        <v>537</v>
      </c>
      <c r="G112" s="130" t="s">
        <v>191</v>
      </c>
      <c r="H112" s="131">
        <v>5</v>
      </c>
      <c r="I112" s="132"/>
      <c r="J112" s="133">
        <f t="shared" ref="J112:J122" si="20">ROUND(I112*H112,2)</f>
        <v>0</v>
      </c>
      <c r="K112" s="129" t="s">
        <v>3</v>
      </c>
      <c r="L112" s="31"/>
      <c r="M112" s="134" t="s">
        <v>3</v>
      </c>
      <c r="N112" s="135" t="s">
        <v>42</v>
      </c>
      <c r="P112" s="136">
        <f t="shared" ref="P112:P122" si="21">O112*H112</f>
        <v>0</v>
      </c>
      <c r="Q112" s="136">
        <v>0</v>
      </c>
      <c r="R112" s="136">
        <f t="shared" ref="R112:R122" si="22">Q112*H112</f>
        <v>0</v>
      </c>
      <c r="S112" s="136">
        <v>0</v>
      </c>
      <c r="T112" s="137">
        <f t="shared" ref="T112:T122" si="23">S112*H112</f>
        <v>0</v>
      </c>
      <c r="AR112" s="138" t="s">
        <v>85</v>
      </c>
      <c r="AT112" s="138" t="s">
        <v>131</v>
      </c>
      <c r="AU112" s="138" t="s">
        <v>15</v>
      </c>
      <c r="AY112" s="16" t="s">
        <v>129</v>
      </c>
      <c r="BE112" s="139">
        <f t="shared" ref="BE112:BE122" si="24">IF(N112="základní",J112,0)</f>
        <v>0</v>
      </c>
      <c r="BF112" s="139">
        <f t="shared" ref="BF112:BF122" si="25">IF(N112="snížená",J112,0)</f>
        <v>0</v>
      </c>
      <c r="BG112" s="139">
        <f t="shared" ref="BG112:BG122" si="26">IF(N112="zákl. přenesená",J112,0)</f>
        <v>0</v>
      </c>
      <c r="BH112" s="139">
        <f t="shared" ref="BH112:BH122" si="27">IF(N112="sníž. přenesená",J112,0)</f>
        <v>0</v>
      </c>
      <c r="BI112" s="139">
        <f t="shared" ref="BI112:BI122" si="28">IF(N112="nulová",J112,0)</f>
        <v>0</v>
      </c>
      <c r="BJ112" s="16" t="s">
        <v>15</v>
      </c>
      <c r="BK112" s="139">
        <f t="shared" ref="BK112:BK122" si="29">ROUND(I112*H112,2)</f>
        <v>0</v>
      </c>
      <c r="BL112" s="16" t="s">
        <v>85</v>
      </c>
      <c r="BM112" s="138" t="s">
        <v>397</v>
      </c>
    </row>
    <row r="113" spans="2:65" s="1" customFormat="1" ht="21.75" customHeight="1">
      <c r="B113" s="126"/>
      <c r="C113" s="127" t="s">
        <v>186</v>
      </c>
      <c r="D113" s="127" t="s">
        <v>131</v>
      </c>
      <c r="E113" s="128" t="s">
        <v>538</v>
      </c>
      <c r="F113" s="129" t="s">
        <v>539</v>
      </c>
      <c r="G113" s="130" t="s">
        <v>191</v>
      </c>
      <c r="H113" s="131">
        <v>5</v>
      </c>
      <c r="I113" s="132"/>
      <c r="J113" s="133">
        <f t="shared" si="20"/>
        <v>0</v>
      </c>
      <c r="K113" s="129" t="s">
        <v>3</v>
      </c>
      <c r="L113" s="31"/>
      <c r="M113" s="134" t="s">
        <v>3</v>
      </c>
      <c r="N113" s="135" t="s">
        <v>42</v>
      </c>
      <c r="P113" s="136">
        <f t="shared" si="21"/>
        <v>0</v>
      </c>
      <c r="Q113" s="136">
        <v>0</v>
      </c>
      <c r="R113" s="136">
        <f t="shared" si="22"/>
        <v>0</v>
      </c>
      <c r="S113" s="136">
        <v>0</v>
      </c>
      <c r="T113" s="137">
        <f t="shared" si="23"/>
        <v>0</v>
      </c>
      <c r="AR113" s="138" t="s">
        <v>85</v>
      </c>
      <c r="AT113" s="138" t="s">
        <v>131</v>
      </c>
      <c r="AU113" s="138" t="s">
        <v>15</v>
      </c>
      <c r="AY113" s="16" t="s">
        <v>129</v>
      </c>
      <c r="BE113" s="139">
        <f t="shared" si="24"/>
        <v>0</v>
      </c>
      <c r="BF113" s="139">
        <f t="shared" si="25"/>
        <v>0</v>
      </c>
      <c r="BG113" s="139">
        <f t="shared" si="26"/>
        <v>0</v>
      </c>
      <c r="BH113" s="139">
        <f t="shared" si="27"/>
        <v>0</v>
      </c>
      <c r="BI113" s="139">
        <f t="shared" si="28"/>
        <v>0</v>
      </c>
      <c r="BJ113" s="16" t="s">
        <v>15</v>
      </c>
      <c r="BK113" s="139">
        <f t="shared" si="29"/>
        <v>0</v>
      </c>
      <c r="BL113" s="16" t="s">
        <v>85</v>
      </c>
      <c r="BM113" s="138" t="s">
        <v>399</v>
      </c>
    </row>
    <row r="114" spans="2:65" s="1" customFormat="1" ht="24.15" customHeight="1">
      <c r="B114" s="126"/>
      <c r="C114" s="127" t="s">
        <v>237</v>
      </c>
      <c r="D114" s="127" t="s">
        <v>131</v>
      </c>
      <c r="E114" s="128" t="s">
        <v>602</v>
      </c>
      <c r="F114" s="129" t="s">
        <v>603</v>
      </c>
      <c r="G114" s="130" t="s">
        <v>172</v>
      </c>
      <c r="H114" s="131">
        <v>8</v>
      </c>
      <c r="I114" s="132"/>
      <c r="J114" s="133">
        <f t="shared" si="20"/>
        <v>0</v>
      </c>
      <c r="K114" s="129" t="s">
        <v>3</v>
      </c>
      <c r="L114" s="31"/>
      <c r="M114" s="134" t="s">
        <v>3</v>
      </c>
      <c r="N114" s="135" t="s">
        <v>42</v>
      </c>
      <c r="P114" s="136">
        <f t="shared" si="21"/>
        <v>0</v>
      </c>
      <c r="Q114" s="136">
        <v>0</v>
      </c>
      <c r="R114" s="136">
        <f t="shared" si="22"/>
        <v>0</v>
      </c>
      <c r="S114" s="136">
        <v>0</v>
      </c>
      <c r="T114" s="137">
        <f t="shared" si="23"/>
        <v>0</v>
      </c>
      <c r="AR114" s="138" t="s">
        <v>85</v>
      </c>
      <c r="AT114" s="138" t="s">
        <v>131</v>
      </c>
      <c r="AU114" s="138" t="s">
        <v>15</v>
      </c>
      <c r="AY114" s="16" t="s">
        <v>129</v>
      </c>
      <c r="BE114" s="139">
        <f t="shared" si="24"/>
        <v>0</v>
      </c>
      <c r="BF114" s="139">
        <f t="shared" si="25"/>
        <v>0</v>
      </c>
      <c r="BG114" s="139">
        <f t="shared" si="26"/>
        <v>0</v>
      </c>
      <c r="BH114" s="139">
        <f t="shared" si="27"/>
        <v>0</v>
      </c>
      <c r="BI114" s="139">
        <f t="shared" si="28"/>
        <v>0</v>
      </c>
      <c r="BJ114" s="16" t="s">
        <v>15</v>
      </c>
      <c r="BK114" s="139">
        <f t="shared" si="29"/>
        <v>0</v>
      </c>
      <c r="BL114" s="16" t="s">
        <v>85</v>
      </c>
      <c r="BM114" s="138" t="s">
        <v>402</v>
      </c>
    </row>
    <row r="115" spans="2:65" s="1" customFormat="1" ht="16.5" customHeight="1">
      <c r="B115" s="126"/>
      <c r="C115" s="127" t="s">
        <v>192</v>
      </c>
      <c r="D115" s="127" t="s">
        <v>131</v>
      </c>
      <c r="E115" s="128" t="s">
        <v>604</v>
      </c>
      <c r="F115" s="129" t="s">
        <v>605</v>
      </c>
      <c r="G115" s="130" t="s">
        <v>172</v>
      </c>
      <c r="H115" s="131">
        <v>8</v>
      </c>
      <c r="I115" s="132"/>
      <c r="J115" s="133">
        <f t="shared" si="20"/>
        <v>0</v>
      </c>
      <c r="K115" s="129" t="s">
        <v>3</v>
      </c>
      <c r="L115" s="31"/>
      <c r="M115" s="134" t="s">
        <v>3</v>
      </c>
      <c r="N115" s="135" t="s">
        <v>42</v>
      </c>
      <c r="P115" s="136">
        <f t="shared" si="21"/>
        <v>0</v>
      </c>
      <c r="Q115" s="136">
        <v>0</v>
      </c>
      <c r="R115" s="136">
        <f t="shared" si="22"/>
        <v>0</v>
      </c>
      <c r="S115" s="136">
        <v>0</v>
      </c>
      <c r="T115" s="137">
        <f t="shared" si="23"/>
        <v>0</v>
      </c>
      <c r="AR115" s="138" t="s">
        <v>85</v>
      </c>
      <c r="AT115" s="138" t="s">
        <v>131</v>
      </c>
      <c r="AU115" s="138" t="s">
        <v>15</v>
      </c>
      <c r="AY115" s="16" t="s">
        <v>129</v>
      </c>
      <c r="BE115" s="139">
        <f t="shared" si="24"/>
        <v>0</v>
      </c>
      <c r="BF115" s="139">
        <f t="shared" si="25"/>
        <v>0</v>
      </c>
      <c r="BG115" s="139">
        <f t="shared" si="26"/>
        <v>0</v>
      </c>
      <c r="BH115" s="139">
        <f t="shared" si="27"/>
        <v>0</v>
      </c>
      <c r="BI115" s="139">
        <f t="shared" si="28"/>
        <v>0</v>
      </c>
      <c r="BJ115" s="16" t="s">
        <v>15</v>
      </c>
      <c r="BK115" s="139">
        <f t="shared" si="29"/>
        <v>0</v>
      </c>
      <c r="BL115" s="16" t="s">
        <v>85</v>
      </c>
      <c r="BM115" s="138" t="s">
        <v>405</v>
      </c>
    </row>
    <row r="116" spans="2:65" s="1" customFormat="1" ht="21.75" customHeight="1">
      <c r="B116" s="126"/>
      <c r="C116" s="127" t="s">
        <v>247</v>
      </c>
      <c r="D116" s="127" t="s">
        <v>131</v>
      </c>
      <c r="E116" s="128" t="s">
        <v>606</v>
      </c>
      <c r="F116" s="129" t="s">
        <v>607</v>
      </c>
      <c r="G116" s="130" t="s">
        <v>212</v>
      </c>
      <c r="H116" s="131">
        <v>149</v>
      </c>
      <c r="I116" s="132"/>
      <c r="J116" s="133">
        <f t="shared" si="20"/>
        <v>0</v>
      </c>
      <c r="K116" s="129" t="s">
        <v>3</v>
      </c>
      <c r="L116" s="31"/>
      <c r="M116" s="134" t="s">
        <v>3</v>
      </c>
      <c r="N116" s="135" t="s">
        <v>42</v>
      </c>
      <c r="P116" s="136">
        <f t="shared" si="21"/>
        <v>0</v>
      </c>
      <c r="Q116" s="136">
        <v>0</v>
      </c>
      <c r="R116" s="136">
        <f t="shared" si="22"/>
        <v>0</v>
      </c>
      <c r="S116" s="136">
        <v>0</v>
      </c>
      <c r="T116" s="137">
        <f t="shared" si="23"/>
        <v>0</v>
      </c>
      <c r="AR116" s="138" t="s">
        <v>85</v>
      </c>
      <c r="AT116" s="138" t="s">
        <v>131</v>
      </c>
      <c r="AU116" s="138" t="s">
        <v>15</v>
      </c>
      <c r="AY116" s="16" t="s">
        <v>129</v>
      </c>
      <c r="BE116" s="139">
        <f t="shared" si="24"/>
        <v>0</v>
      </c>
      <c r="BF116" s="139">
        <f t="shared" si="25"/>
        <v>0</v>
      </c>
      <c r="BG116" s="139">
        <f t="shared" si="26"/>
        <v>0</v>
      </c>
      <c r="BH116" s="139">
        <f t="shared" si="27"/>
        <v>0</v>
      </c>
      <c r="BI116" s="139">
        <f t="shared" si="28"/>
        <v>0</v>
      </c>
      <c r="BJ116" s="16" t="s">
        <v>15</v>
      </c>
      <c r="BK116" s="139">
        <f t="shared" si="29"/>
        <v>0</v>
      </c>
      <c r="BL116" s="16" t="s">
        <v>85</v>
      </c>
      <c r="BM116" s="138" t="s">
        <v>409</v>
      </c>
    </row>
    <row r="117" spans="2:65" s="1" customFormat="1" ht="21.75" customHeight="1">
      <c r="B117" s="126"/>
      <c r="C117" s="127" t="s">
        <v>252</v>
      </c>
      <c r="D117" s="127" t="s">
        <v>131</v>
      </c>
      <c r="E117" s="128" t="s">
        <v>546</v>
      </c>
      <c r="F117" s="129" t="s">
        <v>547</v>
      </c>
      <c r="G117" s="130" t="s">
        <v>212</v>
      </c>
      <c r="H117" s="131">
        <v>292</v>
      </c>
      <c r="I117" s="132"/>
      <c r="J117" s="133">
        <f t="shared" si="20"/>
        <v>0</v>
      </c>
      <c r="K117" s="129" t="s">
        <v>3</v>
      </c>
      <c r="L117" s="31"/>
      <c r="M117" s="134" t="s">
        <v>3</v>
      </c>
      <c r="N117" s="135" t="s">
        <v>42</v>
      </c>
      <c r="P117" s="136">
        <f t="shared" si="21"/>
        <v>0</v>
      </c>
      <c r="Q117" s="136">
        <v>0</v>
      </c>
      <c r="R117" s="136">
        <f t="shared" si="22"/>
        <v>0</v>
      </c>
      <c r="S117" s="136">
        <v>0</v>
      </c>
      <c r="T117" s="137">
        <f t="shared" si="23"/>
        <v>0</v>
      </c>
      <c r="AR117" s="138" t="s">
        <v>85</v>
      </c>
      <c r="AT117" s="138" t="s">
        <v>131</v>
      </c>
      <c r="AU117" s="138" t="s">
        <v>15</v>
      </c>
      <c r="AY117" s="16" t="s">
        <v>129</v>
      </c>
      <c r="BE117" s="139">
        <f t="shared" si="24"/>
        <v>0</v>
      </c>
      <c r="BF117" s="139">
        <f t="shared" si="25"/>
        <v>0</v>
      </c>
      <c r="BG117" s="139">
        <f t="shared" si="26"/>
        <v>0</v>
      </c>
      <c r="BH117" s="139">
        <f t="shared" si="27"/>
        <v>0</v>
      </c>
      <c r="BI117" s="139">
        <f t="shared" si="28"/>
        <v>0</v>
      </c>
      <c r="BJ117" s="16" t="s">
        <v>15</v>
      </c>
      <c r="BK117" s="139">
        <f t="shared" si="29"/>
        <v>0</v>
      </c>
      <c r="BL117" s="16" t="s">
        <v>85</v>
      </c>
      <c r="BM117" s="138" t="s">
        <v>412</v>
      </c>
    </row>
    <row r="118" spans="2:65" s="1" customFormat="1" ht="21.75" customHeight="1">
      <c r="B118" s="126"/>
      <c r="C118" s="127" t="s">
        <v>257</v>
      </c>
      <c r="D118" s="127" t="s">
        <v>131</v>
      </c>
      <c r="E118" s="128" t="s">
        <v>552</v>
      </c>
      <c r="F118" s="129" t="s">
        <v>553</v>
      </c>
      <c r="G118" s="130" t="s">
        <v>191</v>
      </c>
      <c r="H118" s="131">
        <v>5</v>
      </c>
      <c r="I118" s="132"/>
      <c r="J118" s="133">
        <f t="shared" si="20"/>
        <v>0</v>
      </c>
      <c r="K118" s="129" t="s">
        <v>3</v>
      </c>
      <c r="L118" s="31"/>
      <c r="M118" s="134" t="s">
        <v>3</v>
      </c>
      <c r="N118" s="135" t="s">
        <v>42</v>
      </c>
      <c r="P118" s="136">
        <f t="shared" si="21"/>
        <v>0</v>
      </c>
      <c r="Q118" s="136">
        <v>0</v>
      </c>
      <c r="R118" s="136">
        <f t="shared" si="22"/>
        <v>0</v>
      </c>
      <c r="S118" s="136">
        <v>0</v>
      </c>
      <c r="T118" s="137">
        <f t="shared" si="23"/>
        <v>0</v>
      </c>
      <c r="AR118" s="138" t="s">
        <v>85</v>
      </c>
      <c r="AT118" s="138" t="s">
        <v>131</v>
      </c>
      <c r="AU118" s="138" t="s">
        <v>15</v>
      </c>
      <c r="AY118" s="16" t="s">
        <v>129</v>
      </c>
      <c r="BE118" s="139">
        <f t="shared" si="24"/>
        <v>0</v>
      </c>
      <c r="BF118" s="139">
        <f t="shared" si="25"/>
        <v>0</v>
      </c>
      <c r="BG118" s="139">
        <f t="shared" si="26"/>
        <v>0</v>
      </c>
      <c r="BH118" s="139">
        <f t="shared" si="27"/>
        <v>0</v>
      </c>
      <c r="BI118" s="139">
        <f t="shared" si="28"/>
        <v>0</v>
      </c>
      <c r="BJ118" s="16" t="s">
        <v>15</v>
      </c>
      <c r="BK118" s="139">
        <f t="shared" si="29"/>
        <v>0</v>
      </c>
      <c r="BL118" s="16" t="s">
        <v>85</v>
      </c>
      <c r="BM118" s="138" t="s">
        <v>415</v>
      </c>
    </row>
    <row r="119" spans="2:65" s="1" customFormat="1" ht="16.5" customHeight="1">
      <c r="B119" s="126"/>
      <c r="C119" s="127" t="s">
        <v>264</v>
      </c>
      <c r="D119" s="127" t="s">
        <v>131</v>
      </c>
      <c r="E119" s="128" t="s">
        <v>554</v>
      </c>
      <c r="F119" s="129" t="s">
        <v>555</v>
      </c>
      <c r="G119" s="130" t="s">
        <v>212</v>
      </c>
      <c r="H119" s="131">
        <v>15</v>
      </c>
      <c r="I119" s="132"/>
      <c r="J119" s="133">
        <f t="shared" si="20"/>
        <v>0</v>
      </c>
      <c r="K119" s="129" t="s">
        <v>3</v>
      </c>
      <c r="L119" s="31"/>
      <c r="M119" s="134" t="s">
        <v>3</v>
      </c>
      <c r="N119" s="135" t="s">
        <v>42</v>
      </c>
      <c r="P119" s="136">
        <f t="shared" si="21"/>
        <v>0</v>
      </c>
      <c r="Q119" s="136">
        <v>0</v>
      </c>
      <c r="R119" s="136">
        <f t="shared" si="22"/>
        <v>0</v>
      </c>
      <c r="S119" s="136">
        <v>0</v>
      </c>
      <c r="T119" s="137">
        <f t="shared" si="23"/>
        <v>0</v>
      </c>
      <c r="AR119" s="138" t="s">
        <v>85</v>
      </c>
      <c r="AT119" s="138" t="s">
        <v>131</v>
      </c>
      <c r="AU119" s="138" t="s">
        <v>15</v>
      </c>
      <c r="AY119" s="16" t="s">
        <v>129</v>
      </c>
      <c r="BE119" s="139">
        <f t="shared" si="24"/>
        <v>0</v>
      </c>
      <c r="BF119" s="139">
        <f t="shared" si="25"/>
        <v>0</v>
      </c>
      <c r="BG119" s="139">
        <f t="shared" si="26"/>
        <v>0</v>
      </c>
      <c r="BH119" s="139">
        <f t="shared" si="27"/>
        <v>0</v>
      </c>
      <c r="BI119" s="139">
        <f t="shared" si="28"/>
        <v>0</v>
      </c>
      <c r="BJ119" s="16" t="s">
        <v>15</v>
      </c>
      <c r="BK119" s="139">
        <f t="shared" si="29"/>
        <v>0</v>
      </c>
      <c r="BL119" s="16" t="s">
        <v>85</v>
      </c>
      <c r="BM119" s="138" t="s">
        <v>418</v>
      </c>
    </row>
    <row r="120" spans="2:65" s="1" customFormat="1" ht="16.5" customHeight="1">
      <c r="B120" s="126"/>
      <c r="C120" s="127" t="s">
        <v>269</v>
      </c>
      <c r="D120" s="127" t="s">
        <v>131</v>
      </c>
      <c r="E120" s="128" t="s">
        <v>556</v>
      </c>
      <c r="F120" s="129" t="s">
        <v>557</v>
      </c>
      <c r="G120" s="130" t="s">
        <v>191</v>
      </c>
      <c r="H120" s="131">
        <v>5</v>
      </c>
      <c r="I120" s="132"/>
      <c r="J120" s="133">
        <f t="shared" si="20"/>
        <v>0</v>
      </c>
      <c r="K120" s="129" t="s">
        <v>3</v>
      </c>
      <c r="L120" s="31"/>
      <c r="M120" s="134" t="s">
        <v>3</v>
      </c>
      <c r="N120" s="135" t="s">
        <v>42</v>
      </c>
      <c r="P120" s="136">
        <f t="shared" si="21"/>
        <v>0</v>
      </c>
      <c r="Q120" s="136">
        <v>0</v>
      </c>
      <c r="R120" s="136">
        <f t="shared" si="22"/>
        <v>0</v>
      </c>
      <c r="S120" s="136">
        <v>0</v>
      </c>
      <c r="T120" s="137">
        <f t="shared" si="23"/>
        <v>0</v>
      </c>
      <c r="AR120" s="138" t="s">
        <v>85</v>
      </c>
      <c r="AT120" s="138" t="s">
        <v>131</v>
      </c>
      <c r="AU120" s="138" t="s">
        <v>15</v>
      </c>
      <c r="AY120" s="16" t="s">
        <v>129</v>
      </c>
      <c r="BE120" s="139">
        <f t="shared" si="24"/>
        <v>0</v>
      </c>
      <c r="BF120" s="139">
        <f t="shared" si="25"/>
        <v>0</v>
      </c>
      <c r="BG120" s="139">
        <f t="shared" si="26"/>
        <v>0</v>
      </c>
      <c r="BH120" s="139">
        <f t="shared" si="27"/>
        <v>0</v>
      </c>
      <c r="BI120" s="139">
        <f t="shared" si="28"/>
        <v>0</v>
      </c>
      <c r="BJ120" s="16" t="s">
        <v>15</v>
      </c>
      <c r="BK120" s="139">
        <f t="shared" si="29"/>
        <v>0</v>
      </c>
      <c r="BL120" s="16" t="s">
        <v>85</v>
      </c>
      <c r="BM120" s="138" t="s">
        <v>422</v>
      </c>
    </row>
    <row r="121" spans="2:65" s="1" customFormat="1" ht="16.5" customHeight="1">
      <c r="B121" s="126"/>
      <c r="C121" s="127" t="s">
        <v>274</v>
      </c>
      <c r="D121" s="127" t="s">
        <v>131</v>
      </c>
      <c r="E121" s="128" t="s">
        <v>608</v>
      </c>
      <c r="F121" s="129" t="s">
        <v>609</v>
      </c>
      <c r="G121" s="130" t="s">
        <v>191</v>
      </c>
      <c r="H121" s="131">
        <v>150.49</v>
      </c>
      <c r="I121" s="132"/>
      <c r="J121" s="133">
        <f t="shared" si="20"/>
        <v>0</v>
      </c>
      <c r="K121" s="129" t="s">
        <v>3</v>
      </c>
      <c r="L121" s="31"/>
      <c r="M121" s="134" t="s">
        <v>3</v>
      </c>
      <c r="N121" s="135" t="s">
        <v>42</v>
      </c>
      <c r="P121" s="136">
        <f t="shared" si="21"/>
        <v>0</v>
      </c>
      <c r="Q121" s="136">
        <v>0</v>
      </c>
      <c r="R121" s="136">
        <f t="shared" si="22"/>
        <v>0</v>
      </c>
      <c r="S121" s="136">
        <v>0</v>
      </c>
      <c r="T121" s="137">
        <f t="shared" si="23"/>
        <v>0</v>
      </c>
      <c r="AR121" s="138" t="s">
        <v>85</v>
      </c>
      <c r="AT121" s="138" t="s">
        <v>131</v>
      </c>
      <c r="AU121" s="138" t="s">
        <v>15</v>
      </c>
      <c r="AY121" s="16" t="s">
        <v>129</v>
      </c>
      <c r="BE121" s="139">
        <f t="shared" si="24"/>
        <v>0</v>
      </c>
      <c r="BF121" s="139">
        <f t="shared" si="25"/>
        <v>0</v>
      </c>
      <c r="BG121" s="139">
        <f t="shared" si="26"/>
        <v>0</v>
      </c>
      <c r="BH121" s="139">
        <f t="shared" si="27"/>
        <v>0</v>
      </c>
      <c r="BI121" s="139">
        <f t="shared" si="28"/>
        <v>0</v>
      </c>
      <c r="BJ121" s="16" t="s">
        <v>15</v>
      </c>
      <c r="BK121" s="139">
        <f t="shared" si="29"/>
        <v>0</v>
      </c>
      <c r="BL121" s="16" t="s">
        <v>85</v>
      </c>
      <c r="BM121" s="138" t="s">
        <v>426</v>
      </c>
    </row>
    <row r="122" spans="2:65" s="1" customFormat="1" ht="16.5" customHeight="1">
      <c r="B122" s="126"/>
      <c r="C122" s="127" t="s">
        <v>280</v>
      </c>
      <c r="D122" s="127" t="s">
        <v>131</v>
      </c>
      <c r="E122" s="128" t="s">
        <v>562</v>
      </c>
      <c r="F122" s="129" t="s">
        <v>563</v>
      </c>
      <c r="G122" s="130" t="s">
        <v>191</v>
      </c>
      <c r="H122" s="131">
        <v>294.92</v>
      </c>
      <c r="I122" s="132"/>
      <c r="J122" s="133">
        <f t="shared" si="20"/>
        <v>0</v>
      </c>
      <c r="K122" s="129" t="s">
        <v>3</v>
      </c>
      <c r="L122" s="31"/>
      <c r="M122" s="134" t="s">
        <v>3</v>
      </c>
      <c r="N122" s="135" t="s">
        <v>42</v>
      </c>
      <c r="P122" s="136">
        <f t="shared" si="21"/>
        <v>0</v>
      </c>
      <c r="Q122" s="136">
        <v>0</v>
      </c>
      <c r="R122" s="136">
        <f t="shared" si="22"/>
        <v>0</v>
      </c>
      <c r="S122" s="136">
        <v>0</v>
      </c>
      <c r="T122" s="137">
        <f t="shared" si="23"/>
        <v>0</v>
      </c>
      <c r="AR122" s="138" t="s">
        <v>85</v>
      </c>
      <c r="AT122" s="138" t="s">
        <v>131</v>
      </c>
      <c r="AU122" s="138" t="s">
        <v>15</v>
      </c>
      <c r="AY122" s="16" t="s">
        <v>129</v>
      </c>
      <c r="BE122" s="139">
        <f t="shared" si="24"/>
        <v>0</v>
      </c>
      <c r="BF122" s="139">
        <f t="shared" si="25"/>
        <v>0</v>
      </c>
      <c r="BG122" s="139">
        <f t="shared" si="26"/>
        <v>0</v>
      </c>
      <c r="BH122" s="139">
        <f t="shared" si="27"/>
        <v>0</v>
      </c>
      <c r="BI122" s="139">
        <f t="shared" si="28"/>
        <v>0</v>
      </c>
      <c r="BJ122" s="16" t="s">
        <v>15</v>
      </c>
      <c r="BK122" s="139">
        <f t="shared" si="29"/>
        <v>0</v>
      </c>
      <c r="BL122" s="16" t="s">
        <v>85</v>
      </c>
      <c r="BM122" s="138" t="s">
        <v>430</v>
      </c>
    </row>
    <row r="123" spans="2:65" s="11" customFormat="1" ht="25.9" customHeight="1">
      <c r="B123" s="114"/>
      <c r="D123" s="115" t="s">
        <v>70</v>
      </c>
      <c r="E123" s="116" t="s">
        <v>285</v>
      </c>
      <c r="F123" s="116" t="s">
        <v>286</v>
      </c>
      <c r="I123" s="117"/>
      <c r="J123" s="118">
        <f>BK123</f>
        <v>0</v>
      </c>
      <c r="L123" s="114"/>
      <c r="M123" s="119"/>
      <c r="P123" s="120">
        <f>P124</f>
        <v>0</v>
      </c>
      <c r="R123" s="120">
        <f>R124</f>
        <v>0</v>
      </c>
      <c r="T123" s="121">
        <f>T124</f>
        <v>0</v>
      </c>
      <c r="AR123" s="115" t="s">
        <v>15</v>
      </c>
      <c r="AT123" s="122" t="s">
        <v>70</v>
      </c>
      <c r="AU123" s="122" t="s">
        <v>71</v>
      </c>
      <c r="AY123" s="115" t="s">
        <v>129</v>
      </c>
      <c r="BK123" s="123">
        <f>BK124</f>
        <v>0</v>
      </c>
    </row>
    <row r="124" spans="2:65" s="1" customFormat="1" ht="16.5" customHeight="1">
      <c r="B124" s="126"/>
      <c r="C124" s="127" t="s">
        <v>287</v>
      </c>
      <c r="D124" s="127" t="s">
        <v>131</v>
      </c>
      <c r="E124" s="128" t="s">
        <v>610</v>
      </c>
      <c r="F124" s="129" t="s">
        <v>611</v>
      </c>
      <c r="G124" s="130" t="s">
        <v>151</v>
      </c>
      <c r="H124" s="131">
        <v>650.40300000000002</v>
      </c>
      <c r="I124" s="132"/>
      <c r="J124" s="133">
        <f>ROUND(I124*H124,2)</f>
        <v>0</v>
      </c>
      <c r="K124" s="129" t="s">
        <v>3</v>
      </c>
      <c r="L124" s="31"/>
      <c r="M124" s="134" t="s">
        <v>3</v>
      </c>
      <c r="N124" s="135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85</v>
      </c>
      <c r="AT124" s="138" t="s">
        <v>131</v>
      </c>
      <c r="AU124" s="138" t="s">
        <v>15</v>
      </c>
      <c r="AY124" s="16" t="s">
        <v>129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15</v>
      </c>
      <c r="BK124" s="139">
        <f>ROUND(I124*H124,2)</f>
        <v>0</v>
      </c>
      <c r="BL124" s="16" t="s">
        <v>85</v>
      </c>
      <c r="BM124" s="138" t="s">
        <v>434</v>
      </c>
    </row>
    <row r="125" spans="2:65" s="11" customFormat="1" ht="25.9" customHeight="1">
      <c r="B125" s="114"/>
      <c r="D125" s="115" t="s">
        <v>70</v>
      </c>
      <c r="E125" s="116" t="s">
        <v>580</v>
      </c>
      <c r="F125" s="116" t="s">
        <v>581</v>
      </c>
      <c r="I125" s="117"/>
      <c r="J125" s="118">
        <f>BK125</f>
        <v>0</v>
      </c>
      <c r="L125" s="114"/>
      <c r="M125" s="119"/>
      <c r="P125" s="120">
        <f>SUM(P126:P128)</f>
        <v>0</v>
      </c>
      <c r="R125" s="120">
        <f>SUM(R126:R128)</f>
        <v>0</v>
      </c>
      <c r="T125" s="121">
        <f>SUM(T126:T128)</f>
        <v>0</v>
      </c>
      <c r="AR125" s="115" t="s">
        <v>15</v>
      </c>
      <c r="AT125" s="122" t="s">
        <v>70</v>
      </c>
      <c r="AU125" s="122" t="s">
        <v>71</v>
      </c>
      <c r="AY125" s="115" t="s">
        <v>129</v>
      </c>
      <c r="BK125" s="123">
        <f>SUM(BK126:BK128)</f>
        <v>0</v>
      </c>
    </row>
    <row r="126" spans="2:65" s="1" customFormat="1" ht="16.5" customHeight="1">
      <c r="B126" s="126"/>
      <c r="C126" s="127" t="s">
        <v>436</v>
      </c>
      <c r="D126" s="127" t="s">
        <v>131</v>
      </c>
      <c r="E126" s="128" t="s">
        <v>582</v>
      </c>
      <c r="F126" s="129" t="s">
        <v>583</v>
      </c>
      <c r="G126" s="130" t="s">
        <v>151</v>
      </c>
      <c r="H126" s="131">
        <v>139.94399999999999</v>
      </c>
      <c r="I126" s="132"/>
      <c r="J126" s="133">
        <f>ROUND(I126*H126,2)</f>
        <v>0</v>
      </c>
      <c r="K126" s="129" t="s">
        <v>3</v>
      </c>
      <c r="L126" s="31"/>
      <c r="M126" s="134" t="s">
        <v>3</v>
      </c>
      <c r="N126" s="135" t="s">
        <v>42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85</v>
      </c>
      <c r="AT126" s="138" t="s">
        <v>131</v>
      </c>
      <c r="AU126" s="138" t="s">
        <v>15</v>
      </c>
      <c r="AY126" s="16" t="s">
        <v>129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15</v>
      </c>
      <c r="BK126" s="139">
        <f>ROUND(I126*H126,2)</f>
        <v>0</v>
      </c>
      <c r="BL126" s="16" t="s">
        <v>85</v>
      </c>
      <c r="BM126" s="138" t="s">
        <v>437</v>
      </c>
    </row>
    <row r="127" spans="2:65" s="1" customFormat="1" ht="24.15" customHeight="1">
      <c r="B127" s="126"/>
      <c r="C127" s="127" t="s">
        <v>377</v>
      </c>
      <c r="D127" s="127" t="s">
        <v>131</v>
      </c>
      <c r="E127" s="128" t="s">
        <v>584</v>
      </c>
      <c r="F127" s="129" t="s">
        <v>585</v>
      </c>
      <c r="G127" s="130" t="s">
        <v>151</v>
      </c>
      <c r="H127" s="131">
        <v>559.77599999999995</v>
      </c>
      <c r="I127" s="132"/>
      <c r="J127" s="133">
        <f>ROUND(I127*H127,2)</f>
        <v>0</v>
      </c>
      <c r="K127" s="129" t="s">
        <v>3</v>
      </c>
      <c r="L127" s="31"/>
      <c r="M127" s="134" t="s">
        <v>3</v>
      </c>
      <c r="N127" s="135" t="s">
        <v>42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85</v>
      </c>
      <c r="AT127" s="138" t="s">
        <v>131</v>
      </c>
      <c r="AU127" s="138" t="s">
        <v>15</v>
      </c>
      <c r="AY127" s="16" t="s">
        <v>129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15</v>
      </c>
      <c r="BK127" s="139">
        <f>ROUND(I127*H127,2)</f>
        <v>0</v>
      </c>
      <c r="BL127" s="16" t="s">
        <v>85</v>
      </c>
      <c r="BM127" s="138" t="s">
        <v>438</v>
      </c>
    </row>
    <row r="128" spans="2:65" s="1" customFormat="1" ht="16.5" customHeight="1">
      <c r="B128" s="126"/>
      <c r="C128" s="127" t="s">
        <v>439</v>
      </c>
      <c r="D128" s="127" t="s">
        <v>131</v>
      </c>
      <c r="E128" s="128" t="s">
        <v>588</v>
      </c>
      <c r="F128" s="129" t="s">
        <v>589</v>
      </c>
      <c r="G128" s="130" t="s">
        <v>151</v>
      </c>
      <c r="H128" s="131">
        <v>139.94399999999999</v>
      </c>
      <c r="I128" s="132"/>
      <c r="J128" s="133">
        <f>ROUND(I128*H128,2)</f>
        <v>0</v>
      </c>
      <c r="K128" s="129" t="s">
        <v>3</v>
      </c>
      <c r="L128" s="31"/>
      <c r="M128" s="172" t="s">
        <v>3</v>
      </c>
      <c r="N128" s="173" t="s">
        <v>42</v>
      </c>
      <c r="O128" s="163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138" t="s">
        <v>85</v>
      </c>
      <c r="AT128" s="138" t="s">
        <v>131</v>
      </c>
      <c r="AU128" s="138" t="s">
        <v>15</v>
      </c>
      <c r="AY128" s="16" t="s">
        <v>129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15</v>
      </c>
      <c r="BK128" s="139">
        <f>ROUND(I128*H128,2)</f>
        <v>0</v>
      </c>
      <c r="BL128" s="16" t="s">
        <v>85</v>
      </c>
      <c r="BM128" s="138" t="s">
        <v>442</v>
      </c>
    </row>
    <row r="129" spans="2:12" s="1" customFormat="1" ht="7" customHeight="1"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31"/>
    </row>
  </sheetData>
  <autoFilter ref="C84:K128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1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612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ROUND(J83,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ROUND((SUM(BE83:BE100)),  2)</f>
        <v>0</v>
      </c>
      <c r="I33" s="88">
        <v>0.21</v>
      </c>
      <c r="J33" s="87">
        <f>ROUND(((SUM(BE83:BE100))*I33),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ROUND((SUM(BF83:BF100)),  2)</f>
        <v>0</v>
      </c>
      <c r="I34" s="88">
        <v>0.12</v>
      </c>
      <c r="J34" s="87">
        <f>ROUND(((SUM(BF83:BF100))*I34),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ROUND((SUM(BG83:BG100)),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ROUND((SUM(BH83:BH100)),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ROUND((SUM(BI83:BI100)),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6 - Ochrana stávajících inženýrských sítí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J83</f>
        <v>0</v>
      </c>
      <c r="L59" s="31"/>
      <c r="AU59" s="16" t="s">
        <v>106</v>
      </c>
    </row>
    <row r="60" spans="2:47" s="8" customFormat="1" ht="25" customHeight="1">
      <c r="B60" s="98"/>
      <c r="D60" s="99" t="s">
        <v>613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customHeight="1">
      <c r="B61" s="102"/>
      <c r="D61" s="103" t="s">
        <v>614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9" customFormat="1" ht="19.899999999999999" customHeight="1">
      <c r="B62" s="102"/>
      <c r="D62" s="103" t="s">
        <v>615</v>
      </c>
      <c r="E62" s="104"/>
      <c r="F62" s="104"/>
      <c r="G62" s="104"/>
      <c r="H62" s="104"/>
      <c r="I62" s="104"/>
      <c r="J62" s="105">
        <f>J89</f>
        <v>0</v>
      </c>
      <c r="L62" s="102"/>
    </row>
    <row r="63" spans="2:47" s="9" customFormat="1" ht="19.899999999999999" customHeight="1">
      <c r="B63" s="102"/>
      <c r="D63" s="103" t="s">
        <v>616</v>
      </c>
      <c r="E63" s="104"/>
      <c r="F63" s="104"/>
      <c r="G63" s="104"/>
      <c r="H63" s="104"/>
      <c r="I63" s="104"/>
      <c r="J63" s="105">
        <f>J98</f>
        <v>0</v>
      </c>
      <c r="L63" s="102"/>
    </row>
    <row r="64" spans="2:47" s="1" customFormat="1" ht="21.75" customHeight="1">
      <c r="B64" s="31"/>
      <c r="L64" s="31"/>
    </row>
    <row r="65" spans="2:12" s="1" customFormat="1" ht="7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7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5" customHeight="1">
      <c r="B70" s="31"/>
      <c r="C70" s="20" t="s">
        <v>114</v>
      </c>
      <c r="L70" s="31"/>
    </row>
    <row r="71" spans="2:12" s="1" customFormat="1" ht="7" customHeight="1">
      <c r="B71" s="31"/>
      <c r="L71" s="31"/>
    </row>
    <row r="72" spans="2:12" s="1" customFormat="1" ht="12" customHeight="1">
      <c r="B72" s="31"/>
      <c r="C72" s="26" t="s">
        <v>17</v>
      </c>
      <c r="L72" s="31"/>
    </row>
    <row r="73" spans="2:12" s="1" customFormat="1" ht="26.25" customHeight="1">
      <c r="B73" s="31"/>
      <c r="E73" s="299" t="str">
        <f>E7</f>
        <v>Stavební úpravy parteru ULICE GEN. FANTY ETAPA II - REDUKOVANÁ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101</v>
      </c>
      <c r="L74" s="31"/>
    </row>
    <row r="75" spans="2:12" s="1" customFormat="1" ht="16.5" customHeight="1">
      <c r="B75" s="31"/>
      <c r="E75" s="261" t="str">
        <f>E9</f>
        <v>6 - Ochrana stávajících inženýrských sítí</v>
      </c>
      <c r="F75" s="301"/>
      <c r="G75" s="301"/>
      <c r="H75" s="301"/>
      <c r="L75" s="31"/>
    </row>
    <row r="76" spans="2:12" s="1" customFormat="1" ht="7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30. 1. 2024</v>
      </c>
      <c r="L77" s="31"/>
    </row>
    <row r="78" spans="2:12" s="1" customFormat="1" ht="7" customHeight="1">
      <c r="B78" s="31"/>
      <c r="L78" s="31"/>
    </row>
    <row r="79" spans="2:12" s="1" customFormat="1" ht="15.15" customHeight="1">
      <c r="B79" s="31"/>
      <c r="C79" s="26" t="s">
        <v>25</v>
      </c>
      <c r="F79" s="24" t="str">
        <f>E15</f>
        <v>Město Kaplice</v>
      </c>
      <c r="I79" s="26" t="s">
        <v>31</v>
      </c>
      <c r="J79" s="29" t="str">
        <f>E21</f>
        <v>ARD architects s.r.o.</v>
      </c>
      <c r="L79" s="31"/>
    </row>
    <row r="80" spans="2:12" s="1" customFormat="1" ht="15.15" customHeight="1">
      <c r="B80" s="31"/>
      <c r="C80" s="26" t="s">
        <v>29</v>
      </c>
      <c r="F80" s="24" t="str">
        <f>IF(E18="","",E18)</f>
        <v>Vyplň údaj</v>
      </c>
      <c r="I80" s="26" t="s">
        <v>34</v>
      </c>
      <c r="J80" s="29" t="str">
        <f>E24</f>
        <v xml:space="preserve"> </v>
      </c>
      <c r="L80" s="31"/>
    </row>
    <row r="81" spans="2:65" s="1" customFormat="1" ht="10.25" customHeight="1">
      <c r="B81" s="31"/>
      <c r="L81" s="31"/>
    </row>
    <row r="82" spans="2:65" s="10" customFormat="1" ht="29.25" customHeight="1">
      <c r="B82" s="106"/>
      <c r="C82" s="107" t="s">
        <v>115</v>
      </c>
      <c r="D82" s="108" t="s">
        <v>56</v>
      </c>
      <c r="E82" s="108" t="s">
        <v>52</v>
      </c>
      <c r="F82" s="108" t="s">
        <v>53</v>
      </c>
      <c r="G82" s="108" t="s">
        <v>116</v>
      </c>
      <c r="H82" s="108" t="s">
        <v>117</v>
      </c>
      <c r="I82" s="108" t="s">
        <v>118</v>
      </c>
      <c r="J82" s="108" t="s">
        <v>105</v>
      </c>
      <c r="K82" s="109" t="s">
        <v>119</v>
      </c>
      <c r="L82" s="106"/>
      <c r="M82" s="55" t="s">
        <v>3</v>
      </c>
      <c r="N82" s="56" t="s">
        <v>41</v>
      </c>
      <c r="O82" s="56" t="s">
        <v>120</v>
      </c>
      <c r="P82" s="56" t="s">
        <v>121</v>
      </c>
      <c r="Q82" s="56" t="s">
        <v>122</v>
      </c>
      <c r="R82" s="56" t="s">
        <v>123</v>
      </c>
      <c r="S82" s="56" t="s">
        <v>124</v>
      </c>
      <c r="T82" s="57" t="s">
        <v>125</v>
      </c>
    </row>
    <row r="83" spans="2:65" s="1" customFormat="1" ht="22.75" customHeight="1">
      <c r="B83" s="31"/>
      <c r="C83" s="60" t="s">
        <v>126</v>
      </c>
      <c r="J83" s="110">
        <f>BK83</f>
        <v>0</v>
      </c>
      <c r="L83" s="31"/>
      <c r="M83" s="58"/>
      <c r="N83" s="49"/>
      <c r="O83" s="49"/>
      <c r="P83" s="111">
        <f>P84</f>
        <v>0</v>
      </c>
      <c r="Q83" s="49"/>
      <c r="R83" s="111">
        <f>R84</f>
        <v>0</v>
      </c>
      <c r="S83" s="49"/>
      <c r="T83" s="112">
        <f>T84</f>
        <v>0</v>
      </c>
      <c r="AT83" s="16" t="s">
        <v>70</v>
      </c>
      <c r="AU83" s="16" t="s">
        <v>106</v>
      </c>
      <c r="BK83" s="113">
        <f>BK84</f>
        <v>0</v>
      </c>
    </row>
    <row r="84" spans="2:65" s="11" customFormat="1" ht="25.9" customHeight="1">
      <c r="B84" s="114"/>
      <c r="D84" s="115" t="s">
        <v>70</v>
      </c>
      <c r="E84" s="116" t="s">
        <v>617</v>
      </c>
      <c r="F84" s="116" t="s">
        <v>618</v>
      </c>
      <c r="I84" s="117"/>
      <c r="J84" s="118">
        <f>BK84</f>
        <v>0</v>
      </c>
      <c r="L84" s="114"/>
      <c r="M84" s="119"/>
      <c r="P84" s="120">
        <f>P85+P89+P98</f>
        <v>0</v>
      </c>
      <c r="R84" s="120">
        <f>R85+R89+R98</f>
        <v>0</v>
      </c>
      <c r="T84" s="121">
        <f>T85+T89+T98</f>
        <v>0</v>
      </c>
      <c r="AR84" s="115" t="s">
        <v>79</v>
      </c>
      <c r="AT84" s="122" t="s">
        <v>70</v>
      </c>
      <c r="AU84" s="122" t="s">
        <v>71</v>
      </c>
      <c r="AY84" s="115" t="s">
        <v>129</v>
      </c>
      <c r="BK84" s="123">
        <f>BK85+BK89+BK98</f>
        <v>0</v>
      </c>
    </row>
    <row r="85" spans="2:65" s="11" customFormat="1" ht="22.75" customHeight="1">
      <c r="B85" s="114"/>
      <c r="D85" s="115" t="s">
        <v>70</v>
      </c>
      <c r="E85" s="124" t="s">
        <v>619</v>
      </c>
      <c r="F85" s="124" t="s">
        <v>620</v>
      </c>
      <c r="I85" s="117"/>
      <c r="J85" s="125">
        <f>BK85</f>
        <v>0</v>
      </c>
      <c r="L85" s="114"/>
      <c r="M85" s="119"/>
      <c r="P85" s="120">
        <f>SUM(P86:P88)</f>
        <v>0</v>
      </c>
      <c r="R85" s="120">
        <f>SUM(R86:R88)</f>
        <v>0</v>
      </c>
      <c r="T85" s="121">
        <f>SUM(T86:T88)</f>
        <v>0</v>
      </c>
      <c r="AR85" s="115" t="s">
        <v>79</v>
      </c>
      <c r="AT85" s="122" t="s">
        <v>70</v>
      </c>
      <c r="AU85" s="122" t="s">
        <v>15</v>
      </c>
      <c r="AY85" s="115" t="s">
        <v>129</v>
      </c>
      <c r="BK85" s="123">
        <f>SUM(BK86:BK88)</f>
        <v>0</v>
      </c>
    </row>
    <row r="86" spans="2:65" s="1" customFormat="1" ht="62.75" customHeight="1">
      <c r="B86" s="126"/>
      <c r="C86" s="127" t="s">
        <v>15</v>
      </c>
      <c r="D86" s="127" t="s">
        <v>131</v>
      </c>
      <c r="E86" s="128" t="s">
        <v>621</v>
      </c>
      <c r="F86" s="129" t="s">
        <v>622</v>
      </c>
      <c r="G86" s="130" t="s">
        <v>212</v>
      </c>
      <c r="H86" s="131">
        <v>190</v>
      </c>
      <c r="I86" s="132"/>
      <c r="J86" s="133">
        <f>ROUND(I86*H86,2)</f>
        <v>0</v>
      </c>
      <c r="K86" s="129" t="s">
        <v>3</v>
      </c>
      <c r="L86" s="31"/>
      <c r="M86" s="134" t="s">
        <v>3</v>
      </c>
      <c r="N86" s="135" t="s">
        <v>42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162</v>
      </c>
      <c r="AT86" s="138" t="s">
        <v>131</v>
      </c>
      <c r="AU86" s="138" t="s">
        <v>79</v>
      </c>
      <c r="AY86" s="16" t="s">
        <v>129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6" t="s">
        <v>15</v>
      </c>
      <c r="BK86" s="139">
        <f>ROUND(I86*H86,2)</f>
        <v>0</v>
      </c>
      <c r="BL86" s="16" t="s">
        <v>162</v>
      </c>
      <c r="BM86" s="138" t="s">
        <v>623</v>
      </c>
    </row>
    <row r="87" spans="2:65" s="1" customFormat="1" ht="62.75" customHeight="1">
      <c r="B87" s="126"/>
      <c r="C87" s="127" t="s">
        <v>79</v>
      </c>
      <c r="D87" s="127" t="s">
        <v>131</v>
      </c>
      <c r="E87" s="128" t="s">
        <v>624</v>
      </c>
      <c r="F87" s="129" t="s">
        <v>625</v>
      </c>
      <c r="G87" s="130" t="s">
        <v>212</v>
      </c>
      <c r="H87" s="131">
        <v>110</v>
      </c>
      <c r="I87" s="132"/>
      <c r="J87" s="133">
        <f>ROUND(I87*H87,2)</f>
        <v>0</v>
      </c>
      <c r="K87" s="129" t="s">
        <v>3</v>
      </c>
      <c r="L87" s="31"/>
      <c r="M87" s="134" t="s">
        <v>3</v>
      </c>
      <c r="N87" s="135" t="s">
        <v>42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162</v>
      </c>
      <c r="AT87" s="138" t="s">
        <v>131</v>
      </c>
      <c r="AU87" s="138" t="s">
        <v>79</v>
      </c>
      <c r="AY87" s="16" t="s">
        <v>129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6" t="s">
        <v>15</v>
      </c>
      <c r="BK87" s="139">
        <f>ROUND(I87*H87,2)</f>
        <v>0</v>
      </c>
      <c r="BL87" s="16" t="s">
        <v>162</v>
      </c>
      <c r="BM87" s="138" t="s">
        <v>626</v>
      </c>
    </row>
    <row r="88" spans="2:65" s="1" customFormat="1" ht="37.75" customHeight="1">
      <c r="B88" s="126"/>
      <c r="C88" s="127" t="s">
        <v>82</v>
      </c>
      <c r="D88" s="127" t="s">
        <v>131</v>
      </c>
      <c r="E88" s="128" t="s">
        <v>627</v>
      </c>
      <c r="F88" s="129" t="s">
        <v>628</v>
      </c>
      <c r="G88" s="130" t="s">
        <v>568</v>
      </c>
      <c r="H88" s="131">
        <v>1</v>
      </c>
      <c r="I88" s="132"/>
      <c r="J88" s="133">
        <f>ROUND(I88*H88,2)</f>
        <v>0</v>
      </c>
      <c r="K88" s="129" t="s">
        <v>3</v>
      </c>
      <c r="L88" s="31"/>
      <c r="M88" s="134" t="s">
        <v>3</v>
      </c>
      <c r="N88" s="135" t="s">
        <v>42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162</v>
      </c>
      <c r="AT88" s="138" t="s">
        <v>131</v>
      </c>
      <c r="AU88" s="138" t="s">
        <v>79</v>
      </c>
      <c r="AY88" s="16" t="s">
        <v>129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6" t="s">
        <v>15</v>
      </c>
      <c r="BK88" s="139">
        <f>ROUND(I88*H88,2)</f>
        <v>0</v>
      </c>
      <c r="BL88" s="16" t="s">
        <v>162</v>
      </c>
      <c r="BM88" s="138" t="s">
        <v>629</v>
      </c>
    </row>
    <row r="89" spans="2:65" s="11" customFormat="1" ht="22.75" customHeight="1">
      <c r="B89" s="114"/>
      <c r="D89" s="115" t="s">
        <v>70</v>
      </c>
      <c r="E89" s="124" t="s">
        <v>630</v>
      </c>
      <c r="F89" s="124" t="s">
        <v>631</v>
      </c>
      <c r="I89" s="117"/>
      <c r="J89" s="125">
        <f>BK89</f>
        <v>0</v>
      </c>
      <c r="L89" s="114"/>
      <c r="M89" s="119"/>
      <c r="P89" s="120">
        <f>SUM(P90:P97)</f>
        <v>0</v>
      </c>
      <c r="R89" s="120">
        <f>SUM(R90:R97)</f>
        <v>0</v>
      </c>
      <c r="T89" s="121">
        <f>SUM(T90:T97)</f>
        <v>0</v>
      </c>
      <c r="AR89" s="115" t="s">
        <v>79</v>
      </c>
      <c r="AT89" s="122" t="s">
        <v>70</v>
      </c>
      <c r="AU89" s="122" t="s">
        <v>15</v>
      </c>
      <c r="AY89" s="115" t="s">
        <v>129</v>
      </c>
      <c r="BK89" s="123">
        <f>SUM(BK90:BK97)</f>
        <v>0</v>
      </c>
    </row>
    <row r="90" spans="2:65" s="1" customFormat="1" ht="16.5" customHeight="1">
      <c r="B90" s="126"/>
      <c r="C90" s="127" t="s">
        <v>85</v>
      </c>
      <c r="D90" s="127" t="s">
        <v>131</v>
      </c>
      <c r="E90" s="128" t="s">
        <v>632</v>
      </c>
      <c r="F90" s="129" t="s">
        <v>633</v>
      </c>
      <c r="G90" s="130" t="s">
        <v>212</v>
      </c>
      <c r="H90" s="131">
        <v>380</v>
      </c>
      <c r="I90" s="132"/>
      <c r="J90" s="133">
        <f t="shared" ref="J90:J97" si="0">ROUND(I90*H90,2)</f>
        <v>0</v>
      </c>
      <c r="K90" s="129" t="s">
        <v>3</v>
      </c>
      <c r="L90" s="31"/>
      <c r="M90" s="134" t="s">
        <v>3</v>
      </c>
      <c r="N90" s="135" t="s">
        <v>42</v>
      </c>
      <c r="P90" s="136">
        <f t="shared" ref="P90:P97" si="1">O90*H90</f>
        <v>0</v>
      </c>
      <c r="Q90" s="136">
        <v>0</v>
      </c>
      <c r="R90" s="136">
        <f t="shared" ref="R90:R97" si="2">Q90*H90</f>
        <v>0</v>
      </c>
      <c r="S90" s="136">
        <v>0</v>
      </c>
      <c r="T90" s="137">
        <f t="shared" ref="T90:T97" si="3">S90*H90</f>
        <v>0</v>
      </c>
      <c r="AR90" s="138" t="s">
        <v>162</v>
      </c>
      <c r="AT90" s="138" t="s">
        <v>131</v>
      </c>
      <c r="AU90" s="138" t="s">
        <v>79</v>
      </c>
      <c r="AY90" s="16" t="s">
        <v>129</v>
      </c>
      <c r="BE90" s="139">
        <f t="shared" ref="BE90:BE97" si="4">IF(N90="základní",J90,0)</f>
        <v>0</v>
      </c>
      <c r="BF90" s="139">
        <f t="shared" ref="BF90:BF97" si="5">IF(N90="snížená",J90,0)</f>
        <v>0</v>
      </c>
      <c r="BG90" s="139">
        <f t="shared" ref="BG90:BG97" si="6">IF(N90="zákl. přenesená",J90,0)</f>
        <v>0</v>
      </c>
      <c r="BH90" s="139">
        <f t="shared" ref="BH90:BH97" si="7">IF(N90="sníž. přenesená",J90,0)</f>
        <v>0</v>
      </c>
      <c r="BI90" s="139">
        <f t="shared" ref="BI90:BI97" si="8">IF(N90="nulová",J90,0)</f>
        <v>0</v>
      </c>
      <c r="BJ90" s="16" t="s">
        <v>15</v>
      </c>
      <c r="BK90" s="139">
        <f t="shared" ref="BK90:BK97" si="9">ROUND(I90*H90,2)</f>
        <v>0</v>
      </c>
      <c r="BL90" s="16" t="s">
        <v>162</v>
      </c>
      <c r="BM90" s="138" t="s">
        <v>634</v>
      </c>
    </row>
    <row r="91" spans="2:65" s="1" customFormat="1" ht="16.5" customHeight="1">
      <c r="B91" s="126"/>
      <c r="C91" s="127" t="s">
        <v>88</v>
      </c>
      <c r="D91" s="127" t="s">
        <v>131</v>
      </c>
      <c r="E91" s="128" t="s">
        <v>635</v>
      </c>
      <c r="F91" s="129" t="s">
        <v>636</v>
      </c>
      <c r="G91" s="130" t="s">
        <v>568</v>
      </c>
      <c r="H91" s="131">
        <v>3</v>
      </c>
      <c r="I91" s="132"/>
      <c r="J91" s="133">
        <f t="shared" si="0"/>
        <v>0</v>
      </c>
      <c r="K91" s="129" t="s">
        <v>3</v>
      </c>
      <c r="L91" s="31"/>
      <c r="M91" s="134" t="s">
        <v>3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162</v>
      </c>
      <c r="AT91" s="138" t="s">
        <v>131</v>
      </c>
      <c r="AU91" s="138" t="s">
        <v>79</v>
      </c>
      <c r="AY91" s="16" t="s">
        <v>129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6" t="s">
        <v>15</v>
      </c>
      <c r="BK91" s="139">
        <f t="shared" si="9"/>
        <v>0</v>
      </c>
      <c r="BL91" s="16" t="s">
        <v>162</v>
      </c>
      <c r="BM91" s="138" t="s">
        <v>637</v>
      </c>
    </row>
    <row r="92" spans="2:65" s="1" customFormat="1" ht="21.75" customHeight="1">
      <c r="B92" s="126"/>
      <c r="C92" s="127" t="s">
        <v>91</v>
      </c>
      <c r="D92" s="127" t="s">
        <v>131</v>
      </c>
      <c r="E92" s="128" t="s">
        <v>638</v>
      </c>
      <c r="F92" s="129" t="s">
        <v>639</v>
      </c>
      <c r="G92" s="130" t="s">
        <v>568</v>
      </c>
      <c r="H92" s="131">
        <v>8</v>
      </c>
      <c r="I92" s="132"/>
      <c r="J92" s="133">
        <f t="shared" si="0"/>
        <v>0</v>
      </c>
      <c r="K92" s="129" t="s">
        <v>3</v>
      </c>
      <c r="L92" s="31"/>
      <c r="M92" s="134" t="s">
        <v>3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162</v>
      </c>
      <c r="AT92" s="138" t="s">
        <v>131</v>
      </c>
      <c r="AU92" s="138" t="s">
        <v>79</v>
      </c>
      <c r="AY92" s="16" t="s">
        <v>129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6" t="s">
        <v>15</v>
      </c>
      <c r="BK92" s="139">
        <f t="shared" si="9"/>
        <v>0</v>
      </c>
      <c r="BL92" s="16" t="s">
        <v>162</v>
      </c>
      <c r="BM92" s="138" t="s">
        <v>640</v>
      </c>
    </row>
    <row r="93" spans="2:65" s="1" customFormat="1" ht="16.5" customHeight="1">
      <c r="B93" s="126"/>
      <c r="C93" s="127" t="s">
        <v>94</v>
      </c>
      <c r="D93" s="127" t="s">
        <v>131</v>
      </c>
      <c r="E93" s="128" t="s">
        <v>641</v>
      </c>
      <c r="F93" s="129" t="s">
        <v>642</v>
      </c>
      <c r="G93" s="130" t="s">
        <v>212</v>
      </c>
      <c r="H93" s="131">
        <v>180</v>
      </c>
      <c r="I93" s="132"/>
      <c r="J93" s="133">
        <f t="shared" si="0"/>
        <v>0</v>
      </c>
      <c r="K93" s="129" t="s">
        <v>3</v>
      </c>
      <c r="L93" s="31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162</v>
      </c>
      <c r="AT93" s="138" t="s">
        <v>131</v>
      </c>
      <c r="AU93" s="138" t="s">
        <v>79</v>
      </c>
      <c r="AY93" s="16" t="s">
        <v>129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6" t="s">
        <v>15</v>
      </c>
      <c r="BK93" s="139">
        <f t="shared" si="9"/>
        <v>0</v>
      </c>
      <c r="BL93" s="16" t="s">
        <v>162</v>
      </c>
      <c r="BM93" s="138" t="s">
        <v>643</v>
      </c>
    </row>
    <row r="94" spans="2:65" s="1" customFormat="1" ht="16.5" customHeight="1">
      <c r="B94" s="126"/>
      <c r="C94" s="127" t="s">
        <v>143</v>
      </c>
      <c r="D94" s="127" t="s">
        <v>131</v>
      </c>
      <c r="E94" s="128" t="s">
        <v>644</v>
      </c>
      <c r="F94" s="129" t="s">
        <v>645</v>
      </c>
      <c r="G94" s="130" t="s">
        <v>212</v>
      </c>
      <c r="H94" s="131">
        <v>20</v>
      </c>
      <c r="I94" s="132"/>
      <c r="J94" s="133">
        <f t="shared" si="0"/>
        <v>0</v>
      </c>
      <c r="K94" s="129" t="s">
        <v>3</v>
      </c>
      <c r="L94" s="31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162</v>
      </c>
      <c r="AT94" s="138" t="s">
        <v>131</v>
      </c>
      <c r="AU94" s="138" t="s">
        <v>79</v>
      </c>
      <c r="AY94" s="16" t="s">
        <v>129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6" t="s">
        <v>15</v>
      </c>
      <c r="BK94" s="139">
        <f t="shared" si="9"/>
        <v>0</v>
      </c>
      <c r="BL94" s="16" t="s">
        <v>162</v>
      </c>
      <c r="BM94" s="138" t="s">
        <v>646</v>
      </c>
    </row>
    <row r="95" spans="2:65" s="1" customFormat="1" ht="16.5" customHeight="1">
      <c r="B95" s="126"/>
      <c r="C95" s="127" t="s">
        <v>169</v>
      </c>
      <c r="D95" s="127" t="s">
        <v>131</v>
      </c>
      <c r="E95" s="128" t="s">
        <v>647</v>
      </c>
      <c r="F95" s="129" t="s">
        <v>648</v>
      </c>
      <c r="G95" s="130" t="s">
        <v>212</v>
      </c>
      <c r="H95" s="131">
        <v>200</v>
      </c>
      <c r="I95" s="132"/>
      <c r="J95" s="133">
        <f t="shared" si="0"/>
        <v>0</v>
      </c>
      <c r="K95" s="129" t="s">
        <v>3</v>
      </c>
      <c r="L95" s="31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162</v>
      </c>
      <c r="AT95" s="138" t="s">
        <v>131</v>
      </c>
      <c r="AU95" s="138" t="s">
        <v>79</v>
      </c>
      <c r="AY95" s="16" t="s">
        <v>129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6" t="s">
        <v>15</v>
      </c>
      <c r="BK95" s="139">
        <f t="shared" si="9"/>
        <v>0</v>
      </c>
      <c r="BL95" s="16" t="s">
        <v>162</v>
      </c>
      <c r="BM95" s="138" t="s">
        <v>649</v>
      </c>
    </row>
    <row r="96" spans="2:65" s="1" customFormat="1" ht="16.5" customHeight="1">
      <c r="B96" s="126"/>
      <c r="C96" s="127" t="s">
        <v>147</v>
      </c>
      <c r="D96" s="127" t="s">
        <v>131</v>
      </c>
      <c r="E96" s="128" t="s">
        <v>650</v>
      </c>
      <c r="F96" s="129" t="s">
        <v>651</v>
      </c>
      <c r="G96" s="130" t="s">
        <v>212</v>
      </c>
      <c r="H96" s="131">
        <v>20</v>
      </c>
      <c r="I96" s="132"/>
      <c r="J96" s="133">
        <f t="shared" si="0"/>
        <v>0</v>
      </c>
      <c r="K96" s="129" t="s">
        <v>3</v>
      </c>
      <c r="L96" s="31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162</v>
      </c>
      <c r="AT96" s="138" t="s">
        <v>131</v>
      </c>
      <c r="AU96" s="138" t="s">
        <v>79</v>
      </c>
      <c r="AY96" s="16" t="s">
        <v>129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6" t="s">
        <v>15</v>
      </c>
      <c r="BK96" s="139">
        <f t="shared" si="9"/>
        <v>0</v>
      </c>
      <c r="BL96" s="16" t="s">
        <v>162</v>
      </c>
      <c r="BM96" s="138" t="s">
        <v>652</v>
      </c>
    </row>
    <row r="97" spans="2:65" s="1" customFormat="1" ht="16.5" customHeight="1">
      <c r="B97" s="126"/>
      <c r="C97" s="127" t="s">
        <v>179</v>
      </c>
      <c r="D97" s="127" t="s">
        <v>131</v>
      </c>
      <c r="E97" s="128" t="s">
        <v>653</v>
      </c>
      <c r="F97" s="129" t="s">
        <v>654</v>
      </c>
      <c r="G97" s="130" t="s">
        <v>212</v>
      </c>
      <c r="H97" s="131">
        <v>20</v>
      </c>
      <c r="I97" s="132"/>
      <c r="J97" s="133">
        <f t="shared" si="0"/>
        <v>0</v>
      </c>
      <c r="K97" s="129" t="s">
        <v>3</v>
      </c>
      <c r="L97" s="31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162</v>
      </c>
      <c r="AT97" s="138" t="s">
        <v>131</v>
      </c>
      <c r="AU97" s="138" t="s">
        <v>79</v>
      </c>
      <c r="AY97" s="16" t="s">
        <v>129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6" t="s">
        <v>15</v>
      </c>
      <c r="BK97" s="139">
        <f t="shared" si="9"/>
        <v>0</v>
      </c>
      <c r="BL97" s="16" t="s">
        <v>162</v>
      </c>
      <c r="BM97" s="138" t="s">
        <v>655</v>
      </c>
    </row>
    <row r="98" spans="2:65" s="11" customFormat="1" ht="22.75" customHeight="1">
      <c r="B98" s="114"/>
      <c r="D98" s="115" t="s">
        <v>70</v>
      </c>
      <c r="E98" s="124" t="s">
        <v>656</v>
      </c>
      <c r="F98" s="124" t="s">
        <v>657</v>
      </c>
      <c r="I98" s="117"/>
      <c r="J98" s="125">
        <f>BK98</f>
        <v>0</v>
      </c>
      <c r="L98" s="114"/>
      <c r="M98" s="119"/>
      <c r="P98" s="120">
        <f>SUM(P99:P100)</f>
        <v>0</v>
      </c>
      <c r="R98" s="120">
        <f>SUM(R99:R100)</f>
        <v>0</v>
      </c>
      <c r="T98" s="121">
        <f>SUM(T99:T100)</f>
        <v>0</v>
      </c>
      <c r="AR98" s="115" t="s">
        <v>79</v>
      </c>
      <c r="AT98" s="122" t="s">
        <v>70</v>
      </c>
      <c r="AU98" s="122" t="s">
        <v>15</v>
      </c>
      <c r="AY98" s="115" t="s">
        <v>129</v>
      </c>
      <c r="BK98" s="123">
        <f>SUM(BK99:BK100)</f>
        <v>0</v>
      </c>
    </row>
    <row r="99" spans="2:65" s="1" customFormat="1" ht="16.5" customHeight="1">
      <c r="B99" s="126"/>
      <c r="C99" s="127" t="s">
        <v>9</v>
      </c>
      <c r="D99" s="127" t="s">
        <v>131</v>
      </c>
      <c r="E99" s="128" t="s">
        <v>658</v>
      </c>
      <c r="F99" s="129" t="s">
        <v>659</v>
      </c>
      <c r="G99" s="130" t="s">
        <v>660</v>
      </c>
      <c r="H99" s="131">
        <v>10</v>
      </c>
      <c r="I99" s="132"/>
      <c r="J99" s="133">
        <f>ROUND(I99*H99,2)</f>
        <v>0</v>
      </c>
      <c r="K99" s="129" t="s">
        <v>3</v>
      </c>
      <c r="L99" s="31"/>
      <c r="M99" s="134" t="s">
        <v>3</v>
      </c>
      <c r="N99" s="135" t="s">
        <v>42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162</v>
      </c>
      <c r="AT99" s="138" t="s">
        <v>131</v>
      </c>
      <c r="AU99" s="138" t="s">
        <v>79</v>
      </c>
      <c r="AY99" s="16" t="s">
        <v>129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15</v>
      </c>
      <c r="BK99" s="139">
        <f>ROUND(I99*H99,2)</f>
        <v>0</v>
      </c>
      <c r="BL99" s="16" t="s">
        <v>162</v>
      </c>
      <c r="BM99" s="138" t="s">
        <v>661</v>
      </c>
    </row>
    <row r="100" spans="2:65" s="1" customFormat="1" ht="24.15" customHeight="1">
      <c r="B100" s="126"/>
      <c r="C100" s="127" t="s">
        <v>188</v>
      </c>
      <c r="D100" s="127" t="s">
        <v>131</v>
      </c>
      <c r="E100" s="128" t="s">
        <v>662</v>
      </c>
      <c r="F100" s="129" t="s">
        <v>663</v>
      </c>
      <c r="G100" s="130" t="s">
        <v>660</v>
      </c>
      <c r="H100" s="131">
        <v>15</v>
      </c>
      <c r="I100" s="132"/>
      <c r="J100" s="133">
        <f>ROUND(I100*H100,2)</f>
        <v>0</v>
      </c>
      <c r="K100" s="129" t="s">
        <v>3</v>
      </c>
      <c r="L100" s="31"/>
      <c r="M100" s="172" t="s">
        <v>3</v>
      </c>
      <c r="N100" s="173" t="s">
        <v>42</v>
      </c>
      <c r="O100" s="163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AR100" s="138" t="s">
        <v>162</v>
      </c>
      <c r="AT100" s="138" t="s">
        <v>131</v>
      </c>
      <c r="AU100" s="138" t="s">
        <v>79</v>
      </c>
      <c r="AY100" s="16" t="s">
        <v>129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15</v>
      </c>
      <c r="BK100" s="139">
        <f>ROUND(I100*H100,2)</f>
        <v>0</v>
      </c>
      <c r="BL100" s="16" t="s">
        <v>162</v>
      </c>
      <c r="BM100" s="138" t="s">
        <v>664</v>
      </c>
    </row>
    <row r="101" spans="2:65" s="1" customFormat="1" ht="7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31"/>
    </row>
  </sheetData>
  <autoFilter ref="C82:K100" xr:uid="{00000000-0009-0000-0000-000006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5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96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665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ROUND(J83,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ROUND((SUM(BE83:BE114)),  2)</f>
        <v>0</v>
      </c>
      <c r="I33" s="88">
        <v>0.21</v>
      </c>
      <c r="J33" s="87">
        <f>ROUND(((SUM(BE83:BE114))*I33),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ROUND((SUM(BF83:BF114)),  2)</f>
        <v>0</v>
      </c>
      <c r="I34" s="88">
        <v>0.12</v>
      </c>
      <c r="J34" s="87">
        <f>ROUND(((SUM(BF83:BF114))*I34),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ROUND((SUM(BG83:BG114)),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ROUND((SUM(BH83:BH114)),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ROUND((SUM(BI83:BI114)),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7 - Veřejné osvětlení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J83</f>
        <v>0</v>
      </c>
      <c r="L59" s="31"/>
      <c r="AU59" s="16" t="s">
        <v>106</v>
      </c>
    </row>
    <row r="60" spans="2:47" s="8" customFormat="1" ht="25" customHeight="1">
      <c r="B60" s="98"/>
      <c r="D60" s="99" t="s">
        <v>613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customHeight="1">
      <c r="B61" s="102"/>
      <c r="D61" s="103" t="s">
        <v>666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9" customFormat="1" ht="19.899999999999999" customHeight="1">
      <c r="B62" s="102"/>
      <c r="D62" s="103" t="s">
        <v>667</v>
      </c>
      <c r="E62" s="104"/>
      <c r="F62" s="104"/>
      <c r="G62" s="104"/>
      <c r="H62" s="104"/>
      <c r="I62" s="104"/>
      <c r="J62" s="105">
        <f>J96</f>
        <v>0</v>
      </c>
      <c r="L62" s="102"/>
    </row>
    <row r="63" spans="2:47" s="9" customFormat="1" ht="19.899999999999999" customHeight="1">
      <c r="B63" s="102"/>
      <c r="D63" s="103" t="s">
        <v>668</v>
      </c>
      <c r="E63" s="104"/>
      <c r="F63" s="104"/>
      <c r="G63" s="104"/>
      <c r="H63" s="104"/>
      <c r="I63" s="104"/>
      <c r="J63" s="105">
        <f>J100</f>
        <v>0</v>
      </c>
      <c r="L63" s="102"/>
    </row>
    <row r="64" spans="2:47" s="1" customFormat="1" ht="21.75" customHeight="1">
      <c r="B64" s="31"/>
      <c r="L64" s="31"/>
    </row>
    <row r="65" spans="2:12" s="1" customFormat="1" ht="7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7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5" customHeight="1">
      <c r="B70" s="31"/>
      <c r="C70" s="20" t="s">
        <v>114</v>
      </c>
      <c r="L70" s="31"/>
    </row>
    <row r="71" spans="2:12" s="1" customFormat="1" ht="7" customHeight="1">
      <c r="B71" s="31"/>
      <c r="L71" s="31"/>
    </row>
    <row r="72" spans="2:12" s="1" customFormat="1" ht="12" customHeight="1">
      <c r="B72" s="31"/>
      <c r="C72" s="26" t="s">
        <v>17</v>
      </c>
      <c r="L72" s="31"/>
    </row>
    <row r="73" spans="2:12" s="1" customFormat="1" ht="26.25" customHeight="1">
      <c r="B73" s="31"/>
      <c r="E73" s="299" t="str">
        <f>E7</f>
        <v>Stavební úpravy parteru ULICE GEN. FANTY ETAPA II - REDUKOVANÁ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101</v>
      </c>
      <c r="L74" s="31"/>
    </row>
    <row r="75" spans="2:12" s="1" customFormat="1" ht="16.5" customHeight="1">
      <c r="B75" s="31"/>
      <c r="E75" s="261" t="str">
        <f>E9</f>
        <v>7 - Veřejné osvětlení</v>
      </c>
      <c r="F75" s="301"/>
      <c r="G75" s="301"/>
      <c r="H75" s="301"/>
      <c r="L75" s="31"/>
    </row>
    <row r="76" spans="2:12" s="1" customFormat="1" ht="7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30. 1. 2024</v>
      </c>
      <c r="L77" s="31"/>
    </row>
    <row r="78" spans="2:12" s="1" customFormat="1" ht="7" customHeight="1">
      <c r="B78" s="31"/>
      <c r="L78" s="31"/>
    </row>
    <row r="79" spans="2:12" s="1" customFormat="1" ht="15.15" customHeight="1">
      <c r="B79" s="31"/>
      <c r="C79" s="26" t="s">
        <v>25</v>
      </c>
      <c r="F79" s="24" t="str">
        <f>E15</f>
        <v>Město Kaplice</v>
      </c>
      <c r="I79" s="26" t="s">
        <v>31</v>
      </c>
      <c r="J79" s="29" t="str">
        <f>E21</f>
        <v>ARD architects s.r.o.</v>
      </c>
      <c r="L79" s="31"/>
    </row>
    <row r="80" spans="2:12" s="1" customFormat="1" ht="15.15" customHeight="1">
      <c r="B80" s="31"/>
      <c r="C80" s="26" t="s">
        <v>29</v>
      </c>
      <c r="F80" s="24" t="str">
        <f>IF(E18="","",E18)</f>
        <v>Vyplň údaj</v>
      </c>
      <c r="I80" s="26" t="s">
        <v>34</v>
      </c>
      <c r="J80" s="29" t="str">
        <f>E24</f>
        <v xml:space="preserve"> </v>
      </c>
      <c r="L80" s="31"/>
    </row>
    <row r="81" spans="2:65" s="1" customFormat="1" ht="10.25" customHeight="1">
      <c r="B81" s="31"/>
      <c r="L81" s="31"/>
    </row>
    <row r="82" spans="2:65" s="10" customFormat="1" ht="29.25" customHeight="1">
      <c r="B82" s="106"/>
      <c r="C82" s="107" t="s">
        <v>115</v>
      </c>
      <c r="D82" s="108" t="s">
        <v>56</v>
      </c>
      <c r="E82" s="108" t="s">
        <v>52</v>
      </c>
      <c r="F82" s="108" t="s">
        <v>53</v>
      </c>
      <c r="G82" s="108" t="s">
        <v>116</v>
      </c>
      <c r="H82" s="108" t="s">
        <v>117</v>
      </c>
      <c r="I82" s="108" t="s">
        <v>118</v>
      </c>
      <c r="J82" s="108" t="s">
        <v>105</v>
      </c>
      <c r="K82" s="109" t="s">
        <v>119</v>
      </c>
      <c r="L82" s="106"/>
      <c r="M82" s="55" t="s">
        <v>3</v>
      </c>
      <c r="N82" s="56" t="s">
        <v>41</v>
      </c>
      <c r="O82" s="56" t="s">
        <v>120</v>
      </c>
      <c r="P82" s="56" t="s">
        <v>121</v>
      </c>
      <c r="Q82" s="56" t="s">
        <v>122</v>
      </c>
      <c r="R82" s="56" t="s">
        <v>123</v>
      </c>
      <c r="S82" s="56" t="s">
        <v>124</v>
      </c>
      <c r="T82" s="57" t="s">
        <v>125</v>
      </c>
    </row>
    <row r="83" spans="2:65" s="1" customFormat="1" ht="22.75" customHeight="1">
      <c r="B83" s="31"/>
      <c r="C83" s="60" t="s">
        <v>126</v>
      </c>
      <c r="J83" s="110">
        <f>BK83</f>
        <v>0</v>
      </c>
      <c r="L83" s="31"/>
      <c r="M83" s="58"/>
      <c r="N83" s="49"/>
      <c r="O83" s="49"/>
      <c r="P83" s="111">
        <f>P84</f>
        <v>0</v>
      </c>
      <c r="Q83" s="49"/>
      <c r="R83" s="111">
        <f>R84</f>
        <v>0</v>
      </c>
      <c r="S83" s="49"/>
      <c r="T83" s="112">
        <f>T84</f>
        <v>0</v>
      </c>
      <c r="AT83" s="16" t="s">
        <v>70</v>
      </c>
      <c r="AU83" s="16" t="s">
        <v>106</v>
      </c>
      <c r="BK83" s="113">
        <f>BK84</f>
        <v>0</v>
      </c>
    </row>
    <row r="84" spans="2:65" s="11" customFormat="1" ht="25.9" customHeight="1">
      <c r="B84" s="114"/>
      <c r="D84" s="115" t="s">
        <v>70</v>
      </c>
      <c r="E84" s="116" t="s">
        <v>617</v>
      </c>
      <c r="F84" s="116" t="s">
        <v>618</v>
      </c>
      <c r="I84" s="117"/>
      <c r="J84" s="118">
        <f>BK84</f>
        <v>0</v>
      </c>
      <c r="L84" s="114"/>
      <c r="M84" s="119"/>
      <c r="P84" s="120">
        <f>P85+P96+P100</f>
        <v>0</v>
      </c>
      <c r="R84" s="120">
        <f>R85+R96+R100</f>
        <v>0</v>
      </c>
      <c r="T84" s="121">
        <f>T85+T96+T100</f>
        <v>0</v>
      </c>
      <c r="AR84" s="115" t="s">
        <v>79</v>
      </c>
      <c r="AT84" s="122" t="s">
        <v>70</v>
      </c>
      <c r="AU84" s="122" t="s">
        <v>71</v>
      </c>
      <c r="AY84" s="115" t="s">
        <v>129</v>
      </c>
      <c r="BK84" s="123">
        <f>BK85+BK96+BK100</f>
        <v>0</v>
      </c>
    </row>
    <row r="85" spans="2:65" s="11" customFormat="1" ht="22.75" customHeight="1">
      <c r="B85" s="114"/>
      <c r="D85" s="115" t="s">
        <v>70</v>
      </c>
      <c r="E85" s="124" t="s">
        <v>619</v>
      </c>
      <c r="F85" s="124" t="s">
        <v>95</v>
      </c>
      <c r="I85" s="117"/>
      <c r="J85" s="125">
        <f>BK85</f>
        <v>0</v>
      </c>
      <c r="L85" s="114"/>
      <c r="M85" s="119"/>
      <c r="P85" s="120">
        <f>SUM(P86:P95)</f>
        <v>0</v>
      </c>
      <c r="R85" s="120">
        <f>SUM(R86:R95)</f>
        <v>0</v>
      </c>
      <c r="T85" s="121">
        <f>SUM(T86:T95)</f>
        <v>0</v>
      </c>
      <c r="AR85" s="115" t="s">
        <v>79</v>
      </c>
      <c r="AT85" s="122" t="s">
        <v>70</v>
      </c>
      <c r="AU85" s="122" t="s">
        <v>15</v>
      </c>
      <c r="AY85" s="115" t="s">
        <v>129</v>
      </c>
      <c r="BK85" s="123">
        <f>SUM(BK86:BK95)</f>
        <v>0</v>
      </c>
    </row>
    <row r="86" spans="2:65" s="1" customFormat="1" ht="16.5" customHeight="1">
      <c r="B86" s="126"/>
      <c r="C86" s="127" t="s">
        <v>15</v>
      </c>
      <c r="D86" s="127" t="s">
        <v>131</v>
      </c>
      <c r="E86" s="128" t="s">
        <v>669</v>
      </c>
      <c r="F86" s="129" t="s">
        <v>670</v>
      </c>
      <c r="G86" s="130" t="s">
        <v>212</v>
      </c>
      <c r="H86" s="131">
        <v>335</v>
      </c>
      <c r="I86" s="132"/>
      <c r="J86" s="133">
        <f t="shared" ref="J86:J95" si="0">ROUND(I86*H86,2)</f>
        <v>0</v>
      </c>
      <c r="K86" s="129" t="s">
        <v>3</v>
      </c>
      <c r="L86" s="31"/>
      <c r="M86" s="134" t="s">
        <v>3</v>
      </c>
      <c r="N86" s="135" t="s">
        <v>42</v>
      </c>
      <c r="P86" s="136">
        <f t="shared" ref="P86:P95" si="1">O86*H86</f>
        <v>0</v>
      </c>
      <c r="Q86" s="136">
        <v>0</v>
      </c>
      <c r="R86" s="136">
        <f t="shared" ref="R86:R95" si="2">Q86*H86</f>
        <v>0</v>
      </c>
      <c r="S86" s="136">
        <v>0</v>
      </c>
      <c r="T86" s="137">
        <f t="shared" ref="T86:T95" si="3">S86*H86</f>
        <v>0</v>
      </c>
      <c r="AR86" s="138" t="s">
        <v>162</v>
      </c>
      <c r="AT86" s="138" t="s">
        <v>131</v>
      </c>
      <c r="AU86" s="138" t="s">
        <v>79</v>
      </c>
      <c r="AY86" s="16" t="s">
        <v>129</v>
      </c>
      <c r="BE86" s="139">
        <f t="shared" ref="BE86:BE95" si="4">IF(N86="základní",J86,0)</f>
        <v>0</v>
      </c>
      <c r="BF86" s="139">
        <f t="shared" ref="BF86:BF95" si="5">IF(N86="snížená",J86,0)</f>
        <v>0</v>
      </c>
      <c r="BG86" s="139">
        <f t="shared" ref="BG86:BG95" si="6">IF(N86="zákl. přenesená",J86,0)</f>
        <v>0</v>
      </c>
      <c r="BH86" s="139">
        <f t="shared" ref="BH86:BH95" si="7">IF(N86="sníž. přenesená",J86,0)</f>
        <v>0</v>
      </c>
      <c r="BI86" s="139">
        <f t="shared" ref="BI86:BI95" si="8">IF(N86="nulová",J86,0)</f>
        <v>0</v>
      </c>
      <c r="BJ86" s="16" t="s">
        <v>15</v>
      </c>
      <c r="BK86" s="139">
        <f t="shared" ref="BK86:BK95" si="9">ROUND(I86*H86,2)</f>
        <v>0</v>
      </c>
      <c r="BL86" s="16" t="s">
        <v>162</v>
      </c>
      <c r="BM86" s="138" t="s">
        <v>671</v>
      </c>
    </row>
    <row r="87" spans="2:65" s="1" customFormat="1" ht="16.5" customHeight="1">
      <c r="B87" s="126"/>
      <c r="C87" s="127" t="s">
        <v>79</v>
      </c>
      <c r="D87" s="127" t="s">
        <v>131</v>
      </c>
      <c r="E87" s="128" t="s">
        <v>672</v>
      </c>
      <c r="F87" s="129" t="s">
        <v>673</v>
      </c>
      <c r="G87" s="130" t="s">
        <v>212</v>
      </c>
      <c r="H87" s="131">
        <v>320</v>
      </c>
      <c r="I87" s="132"/>
      <c r="J87" s="133">
        <f t="shared" si="0"/>
        <v>0</v>
      </c>
      <c r="K87" s="129" t="s">
        <v>3</v>
      </c>
      <c r="L87" s="31"/>
      <c r="M87" s="134" t="s">
        <v>3</v>
      </c>
      <c r="N87" s="135" t="s">
        <v>42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162</v>
      </c>
      <c r="AT87" s="138" t="s">
        <v>131</v>
      </c>
      <c r="AU87" s="138" t="s">
        <v>79</v>
      </c>
      <c r="AY87" s="16" t="s">
        <v>129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6" t="s">
        <v>15</v>
      </c>
      <c r="BK87" s="139">
        <f t="shared" si="9"/>
        <v>0</v>
      </c>
      <c r="BL87" s="16" t="s">
        <v>162</v>
      </c>
      <c r="BM87" s="138" t="s">
        <v>674</v>
      </c>
    </row>
    <row r="88" spans="2:65" s="1" customFormat="1" ht="16.5" customHeight="1">
      <c r="B88" s="126"/>
      <c r="C88" s="127" t="s">
        <v>82</v>
      </c>
      <c r="D88" s="127" t="s">
        <v>131</v>
      </c>
      <c r="E88" s="128" t="s">
        <v>675</v>
      </c>
      <c r="F88" s="129" t="s">
        <v>676</v>
      </c>
      <c r="G88" s="130" t="s">
        <v>568</v>
      </c>
      <c r="H88" s="131">
        <v>24</v>
      </c>
      <c r="I88" s="132"/>
      <c r="J88" s="133">
        <f t="shared" si="0"/>
        <v>0</v>
      </c>
      <c r="K88" s="129" t="s">
        <v>3</v>
      </c>
      <c r="L88" s="31"/>
      <c r="M88" s="134" t="s">
        <v>3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162</v>
      </c>
      <c r="AT88" s="138" t="s">
        <v>131</v>
      </c>
      <c r="AU88" s="138" t="s">
        <v>79</v>
      </c>
      <c r="AY88" s="16" t="s">
        <v>129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6" t="s">
        <v>15</v>
      </c>
      <c r="BK88" s="139">
        <f t="shared" si="9"/>
        <v>0</v>
      </c>
      <c r="BL88" s="16" t="s">
        <v>162</v>
      </c>
      <c r="BM88" s="138" t="s">
        <v>677</v>
      </c>
    </row>
    <row r="89" spans="2:65" s="1" customFormat="1" ht="16.5" customHeight="1">
      <c r="B89" s="126"/>
      <c r="C89" s="127" t="s">
        <v>85</v>
      </c>
      <c r="D89" s="127" t="s">
        <v>131</v>
      </c>
      <c r="E89" s="128" t="s">
        <v>678</v>
      </c>
      <c r="F89" s="129" t="s">
        <v>679</v>
      </c>
      <c r="G89" s="130" t="s">
        <v>568</v>
      </c>
      <c r="H89" s="131">
        <v>11</v>
      </c>
      <c r="I89" s="132"/>
      <c r="J89" s="133">
        <f t="shared" si="0"/>
        <v>0</v>
      </c>
      <c r="K89" s="129" t="s">
        <v>3</v>
      </c>
      <c r="L89" s="31"/>
      <c r="M89" s="134" t="s">
        <v>3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162</v>
      </c>
      <c r="AT89" s="138" t="s">
        <v>131</v>
      </c>
      <c r="AU89" s="138" t="s">
        <v>79</v>
      </c>
      <c r="AY89" s="16" t="s">
        <v>129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6" t="s">
        <v>15</v>
      </c>
      <c r="BK89" s="139">
        <f t="shared" si="9"/>
        <v>0</v>
      </c>
      <c r="BL89" s="16" t="s">
        <v>162</v>
      </c>
      <c r="BM89" s="138" t="s">
        <v>680</v>
      </c>
    </row>
    <row r="90" spans="2:65" s="1" customFormat="1" ht="38.5" customHeight="1">
      <c r="B90" s="126"/>
      <c r="C90" s="127" t="s">
        <v>88</v>
      </c>
      <c r="D90" s="127" t="s">
        <v>131</v>
      </c>
      <c r="E90" s="128" t="s">
        <v>681</v>
      </c>
      <c r="F90" s="129" t="s">
        <v>682</v>
      </c>
      <c r="G90" s="130" t="s">
        <v>568</v>
      </c>
      <c r="H90" s="131">
        <v>11</v>
      </c>
      <c r="I90" s="132"/>
      <c r="J90" s="133">
        <f t="shared" si="0"/>
        <v>0</v>
      </c>
      <c r="K90" s="129" t="s">
        <v>3</v>
      </c>
      <c r="L90" s="31"/>
      <c r="M90" s="134" t="s">
        <v>3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162</v>
      </c>
      <c r="AT90" s="138" t="s">
        <v>131</v>
      </c>
      <c r="AU90" s="138" t="s">
        <v>79</v>
      </c>
      <c r="AY90" s="16" t="s">
        <v>129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6" t="s">
        <v>15</v>
      </c>
      <c r="BK90" s="139">
        <f t="shared" si="9"/>
        <v>0</v>
      </c>
      <c r="BL90" s="16" t="s">
        <v>162</v>
      </c>
      <c r="BM90" s="138" t="s">
        <v>683</v>
      </c>
    </row>
    <row r="91" spans="2:65" s="1" customFormat="1" ht="16.5" customHeight="1">
      <c r="B91" s="126"/>
      <c r="C91" s="127" t="s">
        <v>91</v>
      </c>
      <c r="D91" s="127" t="s">
        <v>131</v>
      </c>
      <c r="E91" s="128" t="s">
        <v>684</v>
      </c>
      <c r="F91" s="129" t="s">
        <v>685</v>
      </c>
      <c r="G91" s="130" t="s">
        <v>568</v>
      </c>
      <c r="H91" s="131">
        <v>11</v>
      </c>
      <c r="I91" s="132"/>
      <c r="J91" s="133">
        <f t="shared" si="0"/>
        <v>0</v>
      </c>
      <c r="K91" s="129" t="s">
        <v>3</v>
      </c>
      <c r="L91" s="31"/>
      <c r="M91" s="134" t="s">
        <v>3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162</v>
      </c>
      <c r="AT91" s="138" t="s">
        <v>131</v>
      </c>
      <c r="AU91" s="138" t="s">
        <v>79</v>
      </c>
      <c r="AY91" s="16" t="s">
        <v>129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6" t="s">
        <v>15</v>
      </c>
      <c r="BK91" s="139">
        <f t="shared" si="9"/>
        <v>0</v>
      </c>
      <c r="BL91" s="16" t="s">
        <v>162</v>
      </c>
      <c r="BM91" s="138" t="s">
        <v>686</v>
      </c>
    </row>
    <row r="92" spans="2:65" s="1" customFormat="1" ht="16.5" customHeight="1">
      <c r="B92" s="126"/>
      <c r="C92" s="127" t="s">
        <v>94</v>
      </c>
      <c r="D92" s="127" t="s">
        <v>131</v>
      </c>
      <c r="E92" s="128" t="s">
        <v>687</v>
      </c>
      <c r="F92" s="129" t="s">
        <v>688</v>
      </c>
      <c r="G92" s="130" t="s">
        <v>568</v>
      </c>
      <c r="H92" s="131">
        <v>11</v>
      </c>
      <c r="I92" s="132"/>
      <c r="J92" s="133">
        <f t="shared" si="0"/>
        <v>0</v>
      </c>
      <c r="K92" s="129" t="s">
        <v>3</v>
      </c>
      <c r="L92" s="31"/>
      <c r="M92" s="134" t="s">
        <v>3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162</v>
      </c>
      <c r="AT92" s="138" t="s">
        <v>131</v>
      </c>
      <c r="AU92" s="138" t="s">
        <v>79</v>
      </c>
      <c r="AY92" s="16" t="s">
        <v>129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6" t="s">
        <v>15</v>
      </c>
      <c r="BK92" s="139">
        <f t="shared" si="9"/>
        <v>0</v>
      </c>
      <c r="BL92" s="16" t="s">
        <v>162</v>
      </c>
      <c r="BM92" s="138" t="s">
        <v>689</v>
      </c>
    </row>
    <row r="93" spans="2:65" s="1" customFormat="1" ht="16.5" customHeight="1">
      <c r="B93" s="126"/>
      <c r="C93" s="127" t="s">
        <v>143</v>
      </c>
      <c r="D93" s="127" t="s">
        <v>131</v>
      </c>
      <c r="E93" s="128" t="s">
        <v>690</v>
      </c>
      <c r="F93" s="129" t="s">
        <v>691</v>
      </c>
      <c r="G93" s="130" t="s">
        <v>568</v>
      </c>
      <c r="H93" s="131">
        <v>22</v>
      </c>
      <c r="I93" s="132"/>
      <c r="J93" s="133">
        <f t="shared" si="0"/>
        <v>0</v>
      </c>
      <c r="K93" s="129" t="s">
        <v>3</v>
      </c>
      <c r="L93" s="31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162</v>
      </c>
      <c r="AT93" s="138" t="s">
        <v>131</v>
      </c>
      <c r="AU93" s="138" t="s">
        <v>79</v>
      </c>
      <c r="AY93" s="16" t="s">
        <v>129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6" t="s">
        <v>15</v>
      </c>
      <c r="BK93" s="139">
        <f t="shared" si="9"/>
        <v>0</v>
      </c>
      <c r="BL93" s="16" t="s">
        <v>162</v>
      </c>
      <c r="BM93" s="138" t="s">
        <v>692</v>
      </c>
    </row>
    <row r="94" spans="2:65" s="1" customFormat="1" ht="24.15" customHeight="1">
      <c r="B94" s="126"/>
      <c r="C94" s="127" t="s">
        <v>169</v>
      </c>
      <c r="D94" s="127" t="s">
        <v>131</v>
      </c>
      <c r="E94" s="128" t="s">
        <v>693</v>
      </c>
      <c r="F94" s="129" t="s">
        <v>694</v>
      </c>
      <c r="G94" s="130" t="s">
        <v>212</v>
      </c>
      <c r="H94" s="131">
        <v>82</v>
      </c>
      <c r="I94" s="132"/>
      <c r="J94" s="133">
        <f t="shared" si="0"/>
        <v>0</v>
      </c>
      <c r="K94" s="129" t="s">
        <v>3</v>
      </c>
      <c r="L94" s="31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162</v>
      </c>
      <c r="AT94" s="138" t="s">
        <v>131</v>
      </c>
      <c r="AU94" s="138" t="s">
        <v>79</v>
      </c>
      <c r="AY94" s="16" t="s">
        <v>129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6" t="s">
        <v>15</v>
      </c>
      <c r="BK94" s="139">
        <f t="shared" si="9"/>
        <v>0</v>
      </c>
      <c r="BL94" s="16" t="s">
        <v>162</v>
      </c>
      <c r="BM94" s="138" t="s">
        <v>695</v>
      </c>
    </row>
    <row r="95" spans="2:65" s="1" customFormat="1" ht="24.15" customHeight="1">
      <c r="B95" s="126"/>
      <c r="C95" s="127" t="s">
        <v>147</v>
      </c>
      <c r="D95" s="127" t="s">
        <v>131</v>
      </c>
      <c r="E95" s="128" t="s">
        <v>696</v>
      </c>
      <c r="F95" s="129" t="s">
        <v>697</v>
      </c>
      <c r="G95" s="130" t="s">
        <v>568</v>
      </c>
      <c r="H95" s="131">
        <v>4</v>
      </c>
      <c r="I95" s="132"/>
      <c r="J95" s="133">
        <f t="shared" si="0"/>
        <v>0</v>
      </c>
      <c r="K95" s="129" t="s">
        <v>3</v>
      </c>
      <c r="L95" s="31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162</v>
      </c>
      <c r="AT95" s="138" t="s">
        <v>131</v>
      </c>
      <c r="AU95" s="138" t="s">
        <v>79</v>
      </c>
      <c r="AY95" s="16" t="s">
        <v>129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6" t="s">
        <v>15</v>
      </c>
      <c r="BK95" s="139">
        <f t="shared" si="9"/>
        <v>0</v>
      </c>
      <c r="BL95" s="16" t="s">
        <v>162</v>
      </c>
      <c r="BM95" s="138" t="s">
        <v>698</v>
      </c>
    </row>
    <row r="96" spans="2:65" s="11" customFormat="1" ht="22.75" customHeight="1">
      <c r="B96" s="114"/>
      <c r="D96" s="115" t="s">
        <v>70</v>
      </c>
      <c r="E96" s="124" t="s">
        <v>630</v>
      </c>
      <c r="F96" s="124" t="s">
        <v>699</v>
      </c>
      <c r="I96" s="117"/>
      <c r="J96" s="125">
        <f>BK96</f>
        <v>0</v>
      </c>
      <c r="L96" s="114"/>
      <c r="M96" s="119"/>
      <c r="P96" s="120">
        <f>SUM(P97:P99)</f>
        <v>0</v>
      </c>
      <c r="R96" s="120">
        <f>SUM(R97:R99)</f>
        <v>0</v>
      </c>
      <c r="T96" s="121">
        <f>SUM(T97:T99)</f>
        <v>0</v>
      </c>
      <c r="AR96" s="115" t="s">
        <v>79</v>
      </c>
      <c r="AT96" s="122" t="s">
        <v>70</v>
      </c>
      <c r="AU96" s="122" t="s">
        <v>15</v>
      </c>
      <c r="AY96" s="115" t="s">
        <v>129</v>
      </c>
      <c r="BK96" s="123">
        <f>SUM(BK97:BK99)</f>
        <v>0</v>
      </c>
    </row>
    <row r="97" spans="2:65" s="1" customFormat="1" ht="16.5" customHeight="1">
      <c r="B97" s="126"/>
      <c r="C97" s="127" t="s">
        <v>179</v>
      </c>
      <c r="D97" s="127" t="s">
        <v>131</v>
      </c>
      <c r="E97" s="128" t="s">
        <v>700</v>
      </c>
      <c r="F97" s="129" t="s">
        <v>701</v>
      </c>
      <c r="G97" s="130" t="s">
        <v>660</v>
      </c>
      <c r="H97" s="131">
        <v>6</v>
      </c>
      <c r="I97" s="132"/>
      <c r="J97" s="133">
        <f>ROUND(I97*H97,2)</f>
        <v>0</v>
      </c>
      <c r="K97" s="129" t="s">
        <v>3</v>
      </c>
      <c r="L97" s="31"/>
      <c r="M97" s="134" t="s">
        <v>3</v>
      </c>
      <c r="N97" s="135" t="s">
        <v>42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162</v>
      </c>
      <c r="AT97" s="138" t="s">
        <v>131</v>
      </c>
      <c r="AU97" s="138" t="s">
        <v>79</v>
      </c>
      <c r="AY97" s="16" t="s">
        <v>129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15</v>
      </c>
      <c r="BK97" s="139">
        <f>ROUND(I97*H97,2)</f>
        <v>0</v>
      </c>
      <c r="BL97" s="16" t="s">
        <v>162</v>
      </c>
      <c r="BM97" s="138" t="s">
        <v>702</v>
      </c>
    </row>
    <row r="98" spans="2:65" s="1" customFormat="1" ht="16.5" customHeight="1">
      <c r="B98" s="126"/>
      <c r="C98" s="127" t="s">
        <v>9</v>
      </c>
      <c r="D98" s="127" t="s">
        <v>131</v>
      </c>
      <c r="E98" s="128" t="s">
        <v>658</v>
      </c>
      <c r="F98" s="129" t="s">
        <v>659</v>
      </c>
      <c r="G98" s="130" t="s">
        <v>660</v>
      </c>
      <c r="H98" s="131">
        <v>25</v>
      </c>
      <c r="I98" s="132"/>
      <c r="J98" s="133">
        <f>ROUND(I98*H98,2)</f>
        <v>0</v>
      </c>
      <c r="K98" s="129" t="s">
        <v>3</v>
      </c>
      <c r="L98" s="31"/>
      <c r="M98" s="134" t="s">
        <v>3</v>
      </c>
      <c r="N98" s="135" t="s">
        <v>42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162</v>
      </c>
      <c r="AT98" s="138" t="s">
        <v>131</v>
      </c>
      <c r="AU98" s="138" t="s">
        <v>79</v>
      </c>
      <c r="AY98" s="16" t="s">
        <v>129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15</v>
      </c>
      <c r="BK98" s="139">
        <f>ROUND(I98*H98,2)</f>
        <v>0</v>
      </c>
      <c r="BL98" s="16" t="s">
        <v>162</v>
      </c>
      <c r="BM98" s="138" t="s">
        <v>703</v>
      </c>
    </row>
    <row r="99" spans="2:65" s="1" customFormat="1" ht="21.75" customHeight="1">
      <c r="B99" s="126"/>
      <c r="C99" s="127" t="s">
        <v>188</v>
      </c>
      <c r="D99" s="127" t="s">
        <v>131</v>
      </c>
      <c r="E99" s="128" t="s">
        <v>704</v>
      </c>
      <c r="F99" s="129" t="s">
        <v>705</v>
      </c>
      <c r="G99" s="130" t="s">
        <v>660</v>
      </c>
      <c r="H99" s="131">
        <v>40</v>
      </c>
      <c r="I99" s="132"/>
      <c r="J99" s="133">
        <f>ROUND(I99*H99,2)</f>
        <v>0</v>
      </c>
      <c r="K99" s="129" t="s">
        <v>3</v>
      </c>
      <c r="L99" s="31"/>
      <c r="M99" s="134" t="s">
        <v>3</v>
      </c>
      <c r="N99" s="135" t="s">
        <v>42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162</v>
      </c>
      <c r="AT99" s="138" t="s">
        <v>131</v>
      </c>
      <c r="AU99" s="138" t="s">
        <v>79</v>
      </c>
      <c r="AY99" s="16" t="s">
        <v>129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15</v>
      </c>
      <c r="BK99" s="139">
        <f>ROUND(I99*H99,2)</f>
        <v>0</v>
      </c>
      <c r="BL99" s="16" t="s">
        <v>162</v>
      </c>
      <c r="BM99" s="138" t="s">
        <v>706</v>
      </c>
    </row>
    <row r="100" spans="2:65" s="11" customFormat="1" ht="22.75" customHeight="1">
      <c r="B100" s="114"/>
      <c r="D100" s="115" t="s">
        <v>70</v>
      </c>
      <c r="E100" s="124" t="s">
        <v>656</v>
      </c>
      <c r="F100" s="124" t="s">
        <v>707</v>
      </c>
      <c r="I100" s="117"/>
      <c r="J100" s="125">
        <f>BK100</f>
        <v>0</v>
      </c>
      <c r="L100" s="114"/>
      <c r="M100" s="119"/>
      <c r="P100" s="120">
        <f>SUM(P101:P114)</f>
        <v>0</v>
      </c>
      <c r="R100" s="120">
        <f>SUM(R101:R114)</f>
        <v>0</v>
      </c>
      <c r="T100" s="121">
        <f>SUM(T101:T114)</f>
        <v>0</v>
      </c>
      <c r="AR100" s="115" t="s">
        <v>79</v>
      </c>
      <c r="AT100" s="122" t="s">
        <v>70</v>
      </c>
      <c r="AU100" s="122" t="s">
        <v>15</v>
      </c>
      <c r="AY100" s="115" t="s">
        <v>129</v>
      </c>
      <c r="BK100" s="123">
        <f>SUM(BK101:BK114)</f>
        <v>0</v>
      </c>
    </row>
    <row r="101" spans="2:65" s="1" customFormat="1" ht="16.5" customHeight="1">
      <c r="B101" s="126"/>
      <c r="C101" s="127" t="s">
        <v>158</v>
      </c>
      <c r="D101" s="127" t="s">
        <v>131</v>
      </c>
      <c r="E101" s="128" t="s">
        <v>708</v>
      </c>
      <c r="F101" s="129" t="s">
        <v>709</v>
      </c>
      <c r="G101" s="130" t="s">
        <v>710</v>
      </c>
      <c r="H101" s="131">
        <v>0.36</v>
      </c>
      <c r="I101" s="132"/>
      <c r="J101" s="133">
        <f t="shared" ref="J101:J114" si="10">ROUND(I101*H101,2)</f>
        <v>0</v>
      </c>
      <c r="K101" s="129" t="s">
        <v>3</v>
      </c>
      <c r="L101" s="31"/>
      <c r="M101" s="134" t="s">
        <v>3</v>
      </c>
      <c r="N101" s="135" t="s">
        <v>42</v>
      </c>
      <c r="P101" s="136">
        <f t="shared" ref="P101:P114" si="11">O101*H101</f>
        <v>0</v>
      </c>
      <c r="Q101" s="136">
        <v>0</v>
      </c>
      <c r="R101" s="136">
        <f t="shared" ref="R101:R114" si="12">Q101*H101</f>
        <v>0</v>
      </c>
      <c r="S101" s="136">
        <v>0</v>
      </c>
      <c r="T101" s="137">
        <f t="shared" ref="T101:T114" si="13">S101*H101</f>
        <v>0</v>
      </c>
      <c r="AR101" s="138" t="s">
        <v>162</v>
      </c>
      <c r="AT101" s="138" t="s">
        <v>131</v>
      </c>
      <c r="AU101" s="138" t="s">
        <v>79</v>
      </c>
      <c r="AY101" s="16" t="s">
        <v>129</v>
      </c>
      <c r="BE101" s="139">
        <f t="shared" ref="BE101:BE114" si="14">IF(N101="základní",J101,0)</f>
        <v>0</v>
      </c>
      <c r="BF101" s="139">
        <f t="shared" ref="BF101:BF114" si="15">IF(N101="snížená",J101,0)</f>
        <v>0</v>
      </c>
      <c r="BG101" s="139">
        <f t="shared" ref="BG101:BG114" si="16">IF(N101="zákl. přenesená",J101,0)</f>
        <v>0</v>
      </c>
      <c r="BH101" s="139">
        <f t="shared" ref="BH101:BH114" si="17">IF(N101="sníž. přenesená",J101,0)</f>
        <v>0</v>
      </c>
      <c r="BI101" s="139">
        <f t="shared" ref="BI101:BI114" si="18">IF(N101="nulová",J101,0)</f>
        <v>0</v>
      </c>
      <c r="BJ101" s="16" t="s">
        <v>15</v>
      </c>
      <c r="BK101" s="139">
        <f t="shared" ref="BK101:BK114" si="19">ROUND(I101*H101,2)</f>
        <v>0</v>
      </c>
      <c r="BL101" s="16" t="s">
        <v>162</v>
      </c>
      <c r="BM101" s="138" t="s">
        <v>711</v>
      </c>
    </row>
    <row r="102" spans="2:65" s="1" customFormat="1" ht="16.5" customHeight="1">
      <c r="B102" s="126"/>
      <c r="C102" s="127" t="s">
        <v>198</v>
      </c>
      <c r="D102" s="127" t="s">
        <v>131</v>
      </c>
      <c r="E102" s="128" t="s">
        <v>712</v>
      </c>
      <c r="F102" s="129" t="s">
        <v>713</v>
      </c>
      <c r="G102" s="130" t="s">
        <v>134</v>
      </c>
      <c r="H102" s="131">
        <v>15</v>
      </c>
      <c r="I102" s="132"/>
      <c r="J102" s="133">
        <f t="shared" si="10"/>
        <v>0</v>
      </c>
      <c r="K102" s="129" t="s">
        <v>3</v>
      </c>
      <c r="L102" s="31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162</v>
      </c>
      <c r="AT102" s="138" t="s">
        <v>131</v>
      </c>
      <c r="AU102" s="138" t="s">
        <v>79</v>
      </c>
      <c r="AY102" s="16" t="s">
        <v>129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6" t="s">
        <v>15</v>
      </c>
      <c r="BK102" s="139">
        <f t="shared" si="19"/>
        <v>0</v>
      </c>
      <c r="BL102" s="16" t="s">
        <v>162</v>
      </c>
      <c r="BM102" s="138" t="s">
        <v>714</v>
      </c>
    </row>
    <row r="103" spans="2:65" s="1" customFormat="1" ht="16.5" customHeight="1">
      <c r="B103" s="126"/>
      <c r="C103" s="127" t="s">
        <v>162</v>
      </c>
      <c r="D103" s="127" t="s">
        <v>131</v>
      </c>
      <c r="E103" s="128" t="s">
        <v>715</v>
      </c>
      <c r="F103" s="129" t="s">
        <v>716</v>
      </c>
      <c r="G103" s="130" t="s">
        <v>212</v>
      </c>
      <c r="H103" s="131">
        <v>310</v>
      </c>
      <c r="I103" s="132"/>
      <c r="J103" s="133">
        <f t="shared" si="10"/>
        <v>0</v>
      </c>
      <c r="K103" s="129" t="s">
        <v>3</v>
      </c>
      <c r="L103" s="31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162</v>
      </c>
      <c r="AT103" s="138" t="s">
        <v>131</v>
      </c>
      <c r="AU103" s="138" t="s">
        <v>79</v>
      </c>
      <c r="AY103" s="16" t="s">
        <v>129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6" t="s">
        <v>15</v>
      </c>
      <c r="BK103" s="139">
        <f t="shared" si="19"/>
        <v>0</v>
      </c>
      <c r="BL103" s="16" t="s">
        <v>162</v>
      </c>
      <c r="BM103" s="138" t="s">
        <v>717</v>
      </c>
    </row>
    <row r="104" spans="2:65" s="1" customFormat="1" ht="16.5" customHeight="1">
      <c r="B104" s="126"/>
      <c r="C104" s="127" t="s">
        <v>206</v>
      </c>
      <c r="D104" s="127" t="s">
        <v>131</v>
      </c>
      <c r="E104" s="128" t="s">
        <v>644</v>
      </c>
      <c r="F104" s="129" t="s">
        <v>645</v>
      </c>
      <c r="G104" s="130" t="s">
        <v>212</v>
      </c>
      <c r="H104" s="131">
        <v>40</v>
      </c>
      <c r="I104" s="132"/>
      <c r="J104" s="133">
        <f t="shared" si="10"/>
        <v>0</v>
      </c>
      <c r="K104" s="129" t="s">
        <v>3</v>
      </c>
      <c r="L104" s="31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162</v>
      </c>
      <c r="AT104" s="138" t="s">
        <v>131</v>
      </c>
      <c r="AU104" s="138" t="s">
        <v>79</v>
      </c>
      <c r="AY104" s="16" t="s">
        <v>129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6" t="s">
        <v>15</v>
      </c>
      <c r="BK104" s="139">
        <f t="shared" si="19"/>
        <v>0</v>
      </c>
      <c r="BL104" s="16" t="s">
        <v>162</v>
      </c>
      <c r="BM104" s="138" t="s">
        <v>718</v>
      </c>
    </row>
    <row r="105" spans="2:65" s="1" customFormat="1" ht="16.5" customHeight="1">
      <c r="B105" s="126"/>
      <c r="C105" s="127" t="s">
        <v>167</v>
      </c>
      <c r="D105" s="127" t="s">
        <v>131</v>
      </c>
      <c r="E105" s="128" t="s">
        <v>719</v>
      </c>
      <c r="F105" s="129" t="s">
        <v>720</v>
      </c>
      <c r="G105" s="130" t="s">
        <v>212</v>
      </c>
      <c r="H105" s="131">
        <v>350</v>
      </c>
      <c r="I105" s="132"/>
      <c r="J105" s="133">
        <f t="shared" si="10"/>
        <v>0</v>
      </c>
      <c r="K105" s="129" t="s">
        <v>3</v>
      </c>
      <c r="L105" s="31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162</v>
      </c>
      <c r="AT105" s="138" t="s">
        <v>131</v>
      </c>
      <c r="AU105" s="138" t="s">
        <v>79</v>
      </c>
      <c r="AY105" s="16" t="s">
        <v>129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6" t="s">
        <v>15</v>
      </c>
      <c r="BK105" s="139">
        <f t="shared" si="19"/>
        <v>0</v>
      </c>
      <c r="BL105" s="16" t="s">
        <v>162</v>
      </c>
      <c r="BM105" s="138" t="s">
        <v>721</v>
      </c>
    </row>
    <row r="106" spans="2:65" s="1" customFormat="1" ht="16.5" customHeight="1">
      <c r="B106" s="126"/>
      <c r="C106" s="127" t="s">
        <v>215</v>
      </c>
      <c r="D106" s="127" t="s">
        <v>131</v>
      </c>
      <c r="E106" s="128" t="s">
        <v>722</v>
      </c>
      <c r="F106" s="129" t="s">
        <v>723</v>
      </c>
      <c r="G106" s="130" t="s">
        <v>212</v>
      </c>
      <c r="H106" s="131">
        <v>350</v>
      </c>
      <c r="I106" s="132"/>
      <c r="J106" s="133">
        <f t="shared" si="10"/>
        <v>0</v>
      </c>
      <c r="K106" s="129" t="s">
        <v>3</v>
      </c>
      <c r="L106" s="31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162</v>
      </c>
      <c r="AT106" s="138" t="s">
        <v>131</v>
      </c>
      <c r="AU106" s="138" t="s">
        <v>79</v>
      </c>
      <c r="AY106" s="16" t="s">
        <v>129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6" t="s">
        <v>15</v>
      </c>
      <c r="BK106" s="139">
        <f t="shared" si="19"/>
        <v>0</v>
      </c>
      <c r="BL106" s="16" t="s">
        <v>162</v>
      </c>
      <c r="BM106" s="138" t="s">
        <v>724</v>
      </c>
    </row>
    <row r="107" spans="2:65" s="1" customFormat="1" ht="16.5" customHeight="1">
      <c r="B107" s="126"/>
      <c r="C107" s="127" t="s">
        <v>173</v>
      </c>
      <c r="D107" s="127" t="s">
        <v>131</v>
      </c>
      <c r="E107" s="128" t="s">
        <v>650</v>
      </c>
      <c r="F107" s="129" t="s">
        <v>651</v>
      </c>
      <c r="G107" s="130" t="s">
        <v>212</v>
      </c>
      <c r="H107" s="131">
        <v>130</v>
      </c>
      <c r="I107" s="132"/>
      <c r="J107" s="133">
        <f t="shared" si="10"/>
        <v>0</v>
      </c>
      <c r="K107" s="129" t="s">
        <v>3</v>
      </c>
      <c r="L107" s="31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162</v>
      </c>
      <c r="AT107" s="138" t="s">
        <v>131</v>
      </c>
      <c r="AU107" s="138" t="s">
        <v>79</v>
      </c>
      <c r="AY107" s="16" t="s">
        <v>129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6" t="s">
        <v>15</v>
      </c>
      <c r="BK107" s="139">
        <f t="shared" si="19"/>
        <v>0</v>
      </c>
      <c r="BL107" s="16" t="s">
        <v>162</v>
      </c>
      <c r="BM107" s="138" t="s">
        <v>725</v>
      </c>
    </row>
    <row r="108" spans="2:65" s="1" customFormat="1" ht="16.5" customHeight="1">
      <c r="B108" s="126"/>
      <c r="C108" s="127" t="s">
        <v>8</v>
      </c>
      <c r="D108" s="127" t="s">
        <v>131</v>
      </c>
      <c r="E108" s="128" t="s">
        <v>726</v>
      </c>
      <c r="F108" s="129" t="s">
        <v>727</v>
      </c>
      <c r="G108" s="130" t="s">
        <v>212</v>
      </c>
      <c r="H108" s="131">
        <v>310</v>
      </c>
      <c r="I108" s="132"/>
      <c r="J108" s="133">
        <f t="shared" si="10"/>
        <v>0</v>
      </c>
      <c r="K108" s="129" t="s">
        <v>3</v>
      </c>
      <c r="L108" s="31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162</v>
      </c>
      <c r="AT108" s="138" t="s">
        <v>131</v>
      </c>
      <c r="AU108" s="138" t="s">
        <v>79</v>
      </c>
      <c r="AY108" s="16" t="s">
        <v>129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6" t="s">
        <v>15</v>
      </c>
      <c r="BK108" s="139">
        <f t="shared" si="19"/>
        <v>0</v>
      </c>
      <c r="BL108" s="16" t="s">
        <v>162</v>
      </c>
      <c r="BM108" s="138" t="s">
        <v>728</v>
      </c>
    </row>
    <row r="109" spans="2:65" s="1" customFormat="1" ht="16.5" customHeight="1">
      <c r="B109" s="126"/>
      <c r="C109" s="127" t="s">
        <v>177</v>
      </c>
      <c r="D109" s="127" t="s">
        <v>131</v>
      </c>
      <c r="E109" s="128" t="s">
        <v>653</v>
      </c>
      <c r="F109" s="129" t="s">
        <v>654</v>
      </c>
      <c r="G109" s="130" t="s">
        <v>212</v>
      </c>
      <c r="H109" s="131">
        <v>40</v>
      </c>
      <c r="I109" s="132"/>
      <c r="J109" s="133">
        <f t="shared" si="10"/>
        <v>0</v>
      </c>
      <c r="K109" s="129" t="s">
        <v>3</v>
      </c>
      <c r="L109" s="31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162</v>
      </c>
      <c r="AT109" s="138" t="s">
        <v>131</v>
      </c>
      <c r="AU109" s="138" t="s">
        <v>79</v>
      </c>
      <c r="AY109" s="16" t="s">
        <v>129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6" t="s">
        <v>15</v>
      </c>
      <c r="BK109" s="139">
        <f t="shared" si="19"/>
        <v>0</v>
      </c>
      <c r="BL109" s="16" t="s">
        <v>162</v>
      </c>
      <c r="BM109" s="138" t="s">
        <v>729</v>
      </c>
    </row>
    <row r="110" spans="2:65" s="1" customFormat="1" ht="16.5" customHeight="1">
      <c r="B110" s="126"/>
      <c r="C110" s="127" t="s">
        <v>229</v>
      </c>
      <c r="D110" s="127" t="s">
        <v>131</v>
      </c>
      <c r="E110" s="128" t="s">
        <v>730</v>
      </c>
      <c r="F110" s="129" t="s">
        <v>731</v>
      </c>
      <c r="G110" s="130" t="s">
        <v>134</v>
      </c>
      <c r="H110" s="131">
        <v>11</v>
      </c>
      <c r="I110" s="132"/>
      <c r="J110" s="133">
        <f t="shared" si="10"/>
        <v>0</v>
      </c>
      <c r="K110" s="129" t="s">
        <v>3</v>
      </c>
      <c r="L110" s="31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162</v>
      </c>
      <c r="AT110" s="138" t="s">
        <v>131</v>
      </c>
      <c r="AU110" s="138" t="s">
        <v>79</v>
      </c>
      <c r="AY110" s="16" t="s">
        <v>129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6" t="s">
        <v>15</v>
      </c>
      <c r="BK110" s="139">
        <f t="shared" si="19"/>
        <v>0</v>
      </c>
      <c r="BL110" s="16" t="s">
        <v>162</v>
      </c>
      <c r="BM110" s="138" t="s">
        <v>732</v>
      </c>
    </row>
    <row r="111" spans="2:65" s="1" customFormat="1" ht="16.5" customHeight="1">
      <c r="B111" s="126"/>
      <c r="C111" s="127" t="s">
        <v>186</v>
      </c>
      <c r="D111" s="127" t="s">
        <v>131</v>
      </c>
      <c r="E111" s="128" t="s">
        <v>733</v>
      </c>
      <c r="F111" s="129" t="s">
        <v>734</v>
      </c>
      <c r="G111" s="130" t="s">
        <v>134</v>
      </c>
      <c r="H111" s="131">
        <v>2</v>
      </c>
      <c r="I111" s="132"/>
      <c r="J111" s="133">
        <f t="shared" si="10"/>
        <v>0</v>
      </c>
      <c r="K111" s="129" t="s">
        <v>3</v>
      </c>
      <c r="L111" s="31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162</v>
      </c>
      <c r="AT111" s="138" t="s">
        <v>131</v>
      </c>
      <c r="AU111" s="138" t="s">
        <v>79</v>
      </c>
      <c r="AY111" s="16" t="s">
        <v>129</v>
      </c>
      <c r="BE111" s="139">
        <f t="shared" si="14"/>
        <v>0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6" t="s">
        <v>15</v>
      </c>
      <c r="BK111" s="139">
        <f t="shared" si="19"/>
        <v>0</v>
      </c>
      <c r="BL111" s="16" t="s">
        <v>162</v>
      </c>
      <c r="BM111" s="138" t="s">
        <v>735</v>
      </c>
    </row>
    <row r="112" spans="2:65" s="1" customFormat="1" ht="16.5" customHeight="1">
      <c r="B112" s="126"/>
      <c r="C112" s="127" t="s">
        <v>237</v>
      </c>
      <c r="D112" s="127" t="s">
        <v>131</v>
      </c>
      <c r="E112" s="128" t="s">
        <v>736</v>
      </c>
      <c r="F112" s="129" t="s">
        <v>737</v>
      </c>
      <c r="G112" s="130" t="s">
        <v>568</v>
      </c>
      <c r="H112" s="131">
        <v>11</v>
      </c>
      <c r="I112" s="132"/>
      <c r="J112" s="133">
        <f t="shared" si="10"/>
        <v>0</v>
      </c>
      <c r="K112" s="129" t="s">
        <v>3</v>
      </c>
      <c r="L112" s="31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162</v>
      </c>
      <c r="AT112" s="138" t="s">
        <v>131</v>
      </c>
      <c r="AU112" s="138" t="s">
        <v>79</v>
      </c>
      <c r="AY112" s="16" t="s">
        <v>129</v>
      </c>
      <c r="BE112" s="139">
        <f t="shared" si="14"/>
        <v>0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6" t="s">
        <v>15</v>
      </c>
      <c r="BK112" s="139">
        <f t="shared" si="19"/>
        <v>0</v>
      </c>
      <c r="BL112" s="16" t="s">
        <v>162</v>
      </c>
      <c r="BM112" s="138" t="s">
        <v>738</v>
      </c>
    </row>
    <row r="113" spans="2:65" s="1" customFormat="1" ht="16.5" customHeight="1">
      <c r="B113" s="126"/>
      <c r="C113" s="127" t="s">
        <v>192</v>
      </c>
      <c r="D113" s="127" t="s">
        <v>131</v>
      </c>
      <c r="E113" s="128" t="s">
        <v>739</v>
      </c>
      <c r="F113" s="129" t="s">
        <v>740</v>
      </c>
      <c r="G113" s="130" t="s">
        <v>172</v>
      </c>
      <c r="H113" s="131">
        <v>350</v>
      </c>
      <c r="I113" s="132"/>
      <c r="J113" s="133">
        <f t="shared" si="10"/>
        <v>0</v>
      </c>
      <c r="K113" s="129" t="s">
        <v>3</v>
      </c>
      <c r="L113" s="31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162</v>
      </c>
      <c r="AT113" s="138" t="s">
        <v>131</v>
      </c>
      <c r="AU113" s="138" t="s">
        <v>79</v>
      </c>
      <c r="AY113" s="16" t="s">
        <v>129</v>
      </c>
      <c r="BE113" s="139">
        <f t="shared" si="14"/>
        <v>0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6" t="s">
        <v>15</v>
      </c>
      <c r="BK113" s="139">
        <f t="shared" si="19"/>
        <v>0</v>
      </c>
      <c r="BL113" s="16" t="s">
        <v>162</v>
      </c>
      <c r="BM113" s="138" t="s">
        <v>741</v>
      </c>
    </row>
    <row r="114" spans="2:65" s="1" customFormat="1" ht="16.5" customHeight="1">
      <c r="B114" s="126"/>
      <c r="C114" s="127" t="s">
        <v>247</v>
      </c>
      <c r="D114" s="127" t="s">
        <v>131</v>
      </c>
      <c r="E114" s="128" t="s">
        <v>742</v>
      </c>
      <c r="F114" s="129" t="s">
        <v>743</v>
      </c>
      <c r="G114" s="130" t="s">
        <v>568</v>
      </c>
      <c r="H114" s="131">
        <v>2</v>
      </c>
      <c r="I114" s="132"/>
      <c r="J114" s="133">
        <f t="shared" si="10"/>
        <v>0</v>
      </c>
      <c r="K114" s="129" t="s">
        <v>3</v>
      </c>
      <c r="L114" s="31"/>
      <c r="M114" s="172" t="s">
        <v>3</v>
      </c>
      <c r="N114" s="173" t="s">
        <v>42</v>
      </c>
      <c r="O114" s="163"/>
      <c r="P114" s="174">
        <f t="shared" si="11"/>
        <v>0</v>
      </c>
      <c r="Q114" s="174">
        <v>0</v>
      </c>
      <c r="R114" s="174">
        <f t="shared" si="12"/>
        <v>0</v>
      </c>
      <c r="S114" s="174">
        <v>0</v>
      </c>
      <c r="T114" s="175">
        <f t="shared" si="13"/>
        <v>0</v>
      </c>
      <c r="AR114" s="138" t="s">
        <v>162</v>
      </c>
      <c r="AT114" s="138" t="s">
        <v>131</v>
      </c>
      <c r="AU114" s="138" t="s">
        <v>79</v>
      </c>
      <c r="AY114" s="16" t="s">
        <v>129</v>
      </c>
      <c r="BE114" s="139">
        <f t="shared" si="14"/>
        <v>0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6" t="s">
        <v>15</v>
      </c>
      <c r="BK114" s="139">
        <f t="shared" si="19"/>
        <v>0</v>
      </c>
      <c r="BL114" s="16" t="s">
        <v>162</v>
      </c>
      <c r="BM114" s="138" t="s">
        <v>744</v>
      </c>
    </row>
    <row r="115" spans="2:65" s="1" customFormat="1" ht="7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31"/>
    </row>
  </sheetData>
  <autoFilter ref="C82:K114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95"/>
  <sheetViews>
    <sheetView showGridLines="0" topLeftCell="A81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98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99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5" customHeight="1">
      <c r="B4" s="19"/>
      <c r="D4" s="20" t="s">
        <v>100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299" t="str">
        <f>'Rekapitulace stavby'!K6</f>
        <v>Stavební úpravy parteru ULICE GEN. FANTY ETAPA II - REDUKOVANÁ</v>
      </c>
      <c r="F7" s="300"/>
      <c r="G7" s="300"/>
      <c r="H7" s="300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61" t="s">
        <v>745</v>
      </c>
      <c r="F9" s="301"/>
      <c r="G9" s="301"/>
      <c r="H9" s="30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30. 1. 2024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Kaplice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82"/>
      <c r="G18" s="282"/>
      <c r="H18" s="282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ARD architects s.r.o.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87" t="s">
        <v>3</v>
      </c>
      <c r="F27" s="287"/>
      <c r="G27" s="287"/>
      <c r="H27" s="287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ROUND(J81,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ROUND((SUM(BE81:BE94)),  2)</f>
        <v>0</v>
      </c>
      <c r="I33" s="88">
        <v>0.21</v>
      </c>
      <c r="J33" s="87">
        <f>ROUND(((SUM(BE81:BE94))*I33),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ROUND((SUM(BF81:BF94)),  2)</f>
        <v>0</v>
      </c>
      <c r="I34" s="88">
        <v>0.12</v>
      </c>
      <c r="J34" s="87">
        <f>ROUND(((SUM(BF81:BF94))*I34),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ROUND((SUM(BG81:BG94)),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ROUND((SUM(BH81:BH94)),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ROUND((SUM(BI81:BI94)),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103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299" t="str">
        <f>E7</f>
        <v>Stavební úpravy parteru ULICE GEN. FANTY ETAPA II - REDUKOVANÁ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101</v>
      </c>
      <c r="L49" s="31"/>
    </row>
    <row r="50" spans="2:47" s="1" customFormat="1" ht="16.5" customHeight="1">
      <c r="B50" s="31"/>
      <c r="E50" s="261" t="str">
        <f>E9</f>
        <v>VRN - Vedlejší a ostatní náklady</v>
      </c>
      <c r="F50" s="301"/>
      <c r="G50" s="301"/>
      <c r="H50" s="30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30. 1. 2024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Kaplice</v>
      </c>
      <c r="I54" s="26" t="s">
        <v>31</v>
      </c>
      <c r="J54" s="29" t="str">
        <f>E21</f>
        <v>ARD architects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104</v>
      </c>
      <c r="D57" s="89"/>
      <c r="E57" s="89"/>
      <c r="F57" s="89"/>
      <c r="G57" s="89"/>
      <c r="H57" s="89"/>
      <c r="I57" s="89"/>
      <c r="J57" s="96" t="s">
        <v>105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J81</f>
        <v>0</v>
      </c>
      <c r="L59" s="31"/>
      <c r="AU59" s="16" t="s">
        <v>106</v>
      </c>
    </row>
    <row r="60" spans="2:47" s="8" customFormat="1" ht="25" customHeight="1">
      <c r="B60" s="98"/>
      <c r="D60" s="99" t="s">
        <v>746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8" customFormat="1" ht="25" customHeight="1">
      <c r="B61" s="98"/>
      <c r="D61" s="99" t="s">
        <v>747</v>
      </c>
      <c r="E61" s="100"/>
      <c r="F61" s="100"/>
      <c r="G61" s="100"/>
      <c r="H61" s="100"/>
      <c r="I61" s="100"/>
      <c r="J61" s="101">
        <f>J91</f>
        <v>0</v>
      </c>
      <c r="L61" s="98"/>
    </row>
    <row r="62" spans="2:47" s="1" customFormat="1" ht="21.75" customHeight="1">
      <c r="B62" s="31"/>
      <c r="L62" s="31"/>
    </row>
    <row r="63" spans="2:47" s="1" customFormat="1" ht="7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7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5" customHeight="1">
      <c r="B68" s="31"/>
      <c r="C68" s="20" t="s">
        <v>114</v>
      </c>
      <c r="L68" s="31"/>
    </row>
    <row r="69" spans="2:20" s="1" customFormat="1" ht="7" customHeight="1">
      <c r="B69" s="31"/>
      <c r="L69" s="31"/>
    </row>
    <row r="70" spans="2:20" s="1" customFormat="1" ht="12" customHeight="1">
      <c r="B70" s="31"/>
      <c r="C70" s="26" t="s">
        <v>17</v>
      </c>
      <c r="L70" s="31"/>
    </row>
    <row r="71" spans="2:20" s="1" customFormat="1" ht="26.25" customHeight="1">
      <c r="B71" s="31"/>
      <c r="E71" s="299" t="str">
        <f>E7</f>
        <v>Stavební úpravy parteru ULICE GEN. FANTY ETAPA II - REDUKOVANÁ</v>
      </c>
      <c r="F71" s="300"/>
      <c r="G71" s="300"/>
      <c r="H71" s="300"/>
      <c r="L71" s="31"/>
    </row>
    <row r="72" spans="2:20" s="1" customFormat="1" ht="12" customHeight="1">
      <c r="B72" s="31"/>
      <c r="C72" s="26" t="s">
        <v>101</v>
      </c>
      <c r="L72" s="31"/>
    </row>
    <row r="73" spans="2:20" s="1" customFormat="1" ht="16.5" customHeight="1">
      <c r="B73" s="31"/>
      <c r="E73" s="261" t="str">
        <f>E9</f>
        <v>VRN - Vedlejší a ostatní náklady</v>
      </c>
      <c r="F73" s="301"/>
      <c r="G73" s="301"/>
      <c r="H73" s="301"/>
      <c r="L73" s="31"/>
    </row>
    <row r="74" spans="2:20" s="1" customFormat="1" ht="7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 xml:space="preserve"> </v>
      </c>
      <c r="I75" s="26" t="s">
        <v>23</v>
      </c>
      <c r="J75" s="48" t="str">
        <f>IF(J12="","",J12)</f>
        <v>30. 1. 2024</v>
      </c>
      <c r="L75" s="31"/>
    </row>
    <row r="76" spans="2:20" s="1" customFormat="1" ht="7" customHeight="1">
      <c r="B76" s="31"/>
      <c r="L76" s="31"/>
    </row>
    <row r="77" spans="2:20" s="1" customFormat="1" ht="15.15" customHeight="1">
      <c r="B77" s="31"/>
      <c r="C77" s="26" t="s">
        <v>25</v>
      </c>
      <c r="F77" s="24" t="str">
        <f>E15</f>
        <v>Město Kaplice</v>
      </c>
      <c r="I77" s="26" t="s">
        <v>31</v>
      </c>
      <c r="J77" s="29" t="str">
        <f>E21</f>
        <v>ARD architects s.r.o.</v>
      </c>
      <c r="L77" s="31"/>
    </row>
    <row r="78" spans="2:20" s="1" customFormat="1" ht="15.15" customHeight="1">
      <c r="B78" s="31"/>
      <c r="C78" s="26" t="s">
        <v>29</v>
      </c>
      <c r="F78" s="24" t="str">
        <f>IF(E18="","",E18)</f>
        <v>Vyplň údaj</v>
      </c>
      <c r="I78" s="26" t="s">
        <v>34</v>
      </c>
      <c r="J78" s="29" t="str">
        <f>E24</f>
        <v xml:space="preserve"> </v>
      </c>
      <c r="L78" s="31"/>
    </row>
    <row r="79" spans="2:20" s="1" customFormat="1" ht="10.25" customHeight="1">
      <c r="B79" s="31"/>
      <c r="L79" s="31"/>
    </row>
    <row r="80" spans="2:20" s="10" customFormat="1" ht="29.25" customHeight="1">
      <c r="B80" s="106"/>
      <c r="C80" s="107" t="s">
        <v>115</v>
      </c>
      <c r="D80" s="108" t="s">
        <v>56</v>
      </c>
      <c r="E80" s="108" t="s">
        <v>52</v>
      </c>
      <c r="F80" s="108" t="s">
        <v>53</v>
      </c>
      <c r="G80" s="108" t="s">
        <v>116</v>
      </c>
      <c r="H80" s="108" t="s">
        <v>117</v>
      </c>
      <c r="I80" s="108" t="s">
        <v>118</v>
      </c>
      <c r="J80" s="108" t="s">
        <v>105</v>
      </c>
      <c r="K80" s="109" t="s">
        <v>119</v>
      </c>
      <c r="L80" s="106"/>
      <c r="M80" s="55" t="s">
        <v>3</v>
      </c>
      <c r="N80" s="56" t="s">
        <v>41</v>
      </c>
      <c r="O80" s="56" t="s">
        <v>120</v>
      </c>
      <c r="P80" s="56" t="s">
        <v>121</v>
      </c>
      <c r="Q80" s="56" t="s">
        <v>122</v>
      </c>
      <c r="R80" s="56" t="s">
        <v>123</v>
      </c>
      <c r="S80" s="56" t="s">
        <v>124</v>
      </c>
      <c r="T80" s="57" t="s">
        <v>125</v>
      </c>
    </row>
    <row r="81" spans="2:65" s="1" customFormat="1" ht="22.75" customHeight="1">
      <c r="B81" s="31"/>
      <c r="C81" s="60" t="s">
        <v>126</v>
      </c>
      <c r="J81" s="110">
        <f>BK81</f>
        <v>0</v>
      </c>
      <c r="L81" s="31"/>
      <c r="M81" s="58"/>
      <c r="N81" s="49"/>
      <c r="O81" s="49"/>
      <c r="P81" s="111">
        <f>P82+P91</f>
        <v>0</v>
      </c>
      <c r="Q81" s="49"/>
      <c r="R81" s="111">
        <f>R82+R91</f>
        <v>0</v>
      </c>
      <c r="S81" s="49"/>
      <c r="T81" s="112">
        <f>T82+T91</f>
        <v>0</v>
      </c>
      <c r="AT81" s="16" t="s">
        <v>70</v>
      </c>
      <c r="AU81" s="16" t="s">
        <v>106</v>
      </c>
      <c r="BK81" s="113">
        <f>BK82+BK91</f>
        <v>0</v>
      </c>
    </row>
    <row r="82" spans="2:65" s="11" customFormat="1" ht="25.9" customHeight="1">
      <c r="B82" s="114"/>
      <c r="D82" s="115" t="s">
        <v>70</v>
      </c>
      <c r="E82" s="116" t="s">
        <v>748</v>
      </c>
      <c r="F82" s="116" t="s">
        <v>749</v>
      </c>
      <c r="I82" s="117"/>
      <c r="J82" s="118">
        <f>BK82</f>
        <v>0</v>
      </c>
      <c r="L82" s="114"/>
      <c r="M82" s="119"/>
      <c r="P82" s="120">
        <f>SUM(P83:P90)</f>
        <v>0</v>
      </c>
      <c r="R82" s="120">
        <f>SUM(R83:R90)</f>
        <v>0</v>
      </c>
      <c r="T82" s="121">
        <f>SUM(T83:T90)</f>
        <v>0</v>
      </c>
      <c r="AR82" s="115" t="s">
        <v>15</v>
      </c>
      <c r="AT82" s="122" t="s">
        <v>70</v>
      </c>
      <c r="AU82" s="122" t="s">
        <v>71</v>
      </c>
      <c r="AY82" s="115" t="s">
        <v>129</v>
      </c>
      <c r="BK82" s="123">
        <f>SUM(BK83:BK90)</f>
        <v>0</v>
      </c>
    </row>
    <row r="83" spans="2:65" s="1" customFormat="1" ht="24.15" customHeight="1">
      <c r="B83" s="126"/>
      <c r="C83" s="127" t="s">
        <v>15</v>
      </c>
      <c r="D83" s="127" t="s">
        <v>131</v>
      </c>
      <c r="E83" s="128" t="s">
        <v>750</v>
      </c>
      <c r="F83" s="129" t="s">
        <v>751</v>
      </c>
      <c r="G83" s="130" t="s">
        <v>752</v>
      </c>
      <c r="H83" s="131">
        <v>1</v>
      </c>
      <c r="I83" s="132"/>
      <c r="J83" s="133">
        <f t="shared" ref="J83:J90" si="0">ROUND(I83*H83,2)</f>
        <v>0</v>
      </c>
      <c r="K83" s="129" t="s">
        <v>3</v>
      </c>
      <c r="L83" s="31"/>
      <c r="M83" s="134" t="s">
        <v>3</v>
      </c>
      <c r="N83" s="135" t="s">
        <v>42</v>
      </c>
      <c r="P83" s="136">
        <f t="shared" ref="P83:P90" si="1">O83*H83</f>
        <v>0</v>
      </c>
      <c r="Q83" s="136">
        <v>0</v>
      </c>
      <c r="R83" s="136">
        <f t="shared" ref="R83:R90" si="2">Q83*H83</f>
        <v>0</v>
      </c>
      <c r="S83" s="136">
        <v>0</v>
      </c>
      <c r="T83" s="137">
        <f t="shared" ref="T83:T90" si="3">S83*H83</f>
        <v>0</v>
      </c>
      <c r="AR83" s="138" t="s">
        <v>85</v>
      </c>
      <c r="AT83" s="138" t="s">
        <v>131</v>
      </c>
      <c r="AU83" s="138" t="s">
        <v>15</v>
      </c>
      <c r="AY83" s="16" t="s">
        <v>129</v>
      </c>
      <c r="BE83" s="139">
        <f t="shared" ref="BE83:BE90" si="4">IF(N83="základní",J83,0)</f>
        <v>0</v>
      </c>
      <c r="BF83" s="139">
        <f t="shared" ref="BF83:BF90" si="5">IF(N83="snížená",J83,0)</f>
        <v>0</v>
      </c>
      <c r="BG83" s="139">
        <f t="shared" ref="BG83:BG90" si="6">IF(N83="zákl. přenesená",J83,0)</f>
        <v>0</v>
      </c>
      <c r="BH83" s="139">
        <f t="shared" ref="BH83:BH90" si="7">IF(N83="sníž. přenesená",J83,0)</f>
        <v>0</v>
      </c>
      <c r="BI83" s="139">
        <f t="shared" ref="BI83:BI90" si="8">IF(N83="nulová",J83,0)</f>
        <v>0</v>
      </c>
      <c r="BJ83" s="16" t="s">
        <v>15</v>
      </c>
      <c r="BK83" s="139">
        <f t="shared" ref="BK83:BK90" si="9">ROUND(I83*H83,2)</f>
        <v>0</v>
      </c>
      <c r="BL83" s="16" t="s">
        <v>85</v>
      </c>
      <c r="BM83" s="138" t="s">
        <v>79</v>
      </c>
    </row>
    <row r="84" spans="2:65" s="1" customFormat="1" ht="24.15" customHeight="1">
      <c r="B84" s="126"/>
      <c r="C84" s="127" t="s">
        <v>79</v>
      </c>
      <c r="D84" s="127" t="s">
        <v>131</v>
      </c>
      <c r="E84" s="128" t="s">
        <v>753</v>
      </c>
      <c r="F84" s="129" t="s">
        <v>754</v>
      </c>
      <c r="G84" s="130" t="s">
        <v>752</v>
      </c>
      <c r="H84" s="131">
        <v>1</v>
      </c>
      <c r="I84" s="132"/>
      <c r="J84" s="133">
        <f t="shared" si="0"/>
        <v>0</v>
      </c>
      <c r="K84" s="129" t="s">
        <v>3</v>
      </c>
      <c r="L84" s="31"/>
      <c r="M84" s="134" t="s">
        <v>3</v>
      </c>
      <c r="N84" s="135" t="s">
        <v>42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85</v>
      </c>
      <c r="AT84" s="138" t="s">
        <v>131</v>
      </c>
      <c r="AU84" s="138" t="s">
        <v>15</v>
      </c>
      <c r="AY84" s="16" t="s">
        <v>129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6" t="s">
        <v>15</v>
      </c>
      <c r="BK84" s="139">
        <f t="shared" si="9"/>
        <v>0</v>
      </c>
      <c r="BL84" s="16" t="s">
        <v>85</v>
      </c>
      <c r="BM84" s="138" t="s">
        <v>85</v>
      </c>
    </row>
    <row r="85" spans="2:65" s="1" customFormat="1" ht="24.15" customHeight="1">
      <c r="B85" s="126"/>
      <c r="C85" s="127" t="s">
        <v>82</v>
      </c>
      <c r="D85" s="127" t="s">
        <v>131</v>
      </c>
      <c r="E85" s="128" t="s">
        <v>755</v>
      </c>
      <c r="F85" s="129" t="s">
        <v>756</v>
      </c>
      <c r="G85" s="130" t="s">
        <v>752</v>
      </c>
      <c r="H85" s="131">
        <v>1</v>
      </c>
      <c r="I85" s="132"/>
      <c r="J85" s="133">
        <f t="shared" si="0"/>
        <v>0</v>
      </c>
      <c r="K85" s="129" t="s">
        <v>3</v>
      </c>
      <c r="L85" s="31"/>
      <c r="M85" s="134" t="s">
        <v>3</v>
      </c>
      <c r="N85" s="135" t="s">
        <v>42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85</v>
      </c>
      <c r="AT85" s="138" t="s">
        <v>131</v>
      </c>
      <c r="AU85" s="138" t="s">
        <v>15</v>
      </c>
      <c r="AY85" s="16" t="s">
        <v>129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6" t="s">
        <v>15</v>
      </c>
      <c r="BK85" s="139">
        <f t="shared" si="9"/>
        <v>0</v>
      </c>
      <c r="BL85" s="16" t="s">
        <v>85</v>
      </c>
      <c r="BM85" s="138" t="s">
        <v>91</v>
      </c>
    </row>
    <row r="86" spans="2:65" s="1" customFormat="1" ht="24.15" customHeight="1">
      <c r="B86" s="126"/>
      <c r="C86" s="127" t="s">
        <v>85</v>
      </c>
      <c r="D86" s="127" t="s">
        <v>131</v>
      </c>
      <c r="E86" s="128" t="s">
        <v>757</v>
      </c>
      <c r="F86" s="129" t="s">
        <v>758</v>
      </c>
      <c r="G86" s="130" t="s">
        <v>752</v>
      </c>
      <c r="H86" s="131">
        <v>1</v>
      </c>
      <c r="I86" s="132"/>
      <c r="J86" s="133">
        <f t="shared" si="0"/>
        <v>0</v>
      </c>
      <c r="K86" s="129" t="s">
        <v>3</v>
      </c>
      <c r="L86" s="31"/>
      <c r="M86" s="134" t="s">
        <v>3</v>
      </c>
      <c r="N86" s="135" t="s">
        <v>42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85</v>
      </c>
      <c r="AT86" s="138" t="s">
        <v>131</v>
      </c>
      <c r="AU86" s="138" t="s">
        <v>15</v>
      </c>
      <c r="AY86" s="16" t="s">
        <v>129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6" t="s">
        <v>15</v>
      </c>
      <c r="BK86" s="139">
        <f t="shared" si="9"/>
        <v>0</v>
      </c>
      <c r="BL86" s="16" t="s">
        <v>85</v>
      </c>
      <c r="BM86" s="138" t="s">
        <v>143</v>
      </c>
    </row>
    <row r="87" spans="2:65" s="1" customFormat="1" ht="24.15" customHeight="1">
      <c r="B87" s="126"/>
      <c r="C87" s="127" t="s">
        <v>88</v>
      </c>
      <c r="D87" s="127" t="s">
        <v>131</v>
      </c>
      <c r="E87" s="128" t="s">
        <v>759</v>
      </c>
      <c r="F87" s="129" t="s">
        <v>760</v>
      </c>
      <c r="G87" s="130" t="s">
        <v>752</v>
      </c>
      <c r="H87" s="131">
        <v>1</v>
      </c>
      <c r="I87" s="132"/>
      <c r="J87" s="133">
        <f t="shared" si="0"/>
        <v>0</v>
      </c>
      <c r="K87" s="129" t="s">
        <v>3</v>
      </c>
      <c r="L87" s="31"/>
      <c r="M87" s="134" t="s">
        <v>3</v>
      </c>
      <c r="N87" s="135" t="s">
        <v>42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85</v>
      </c>
      <c r="AT87" s="138" t="s">
        <v>131</v>
      </c>
      <c r="AU87" s="138" t="s">
        <v>15</v>
      </c>
      <c r="AY87" s="16" t="s">
        <v>129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6" t="s">
        <v>15</v>
      </c>
      <c r="BK87" s="139">
        <f t="shared" si="9"/>
        <v>0</v>
      </c>
      <c r="BL87" s="16" t="s">
        <v>85</v>
      </c>
      <c r="BM87" s="138" t="s">
        <v>147</v>
      </c>
    </row>
    <row r="88" spans="2:65" s="1" customFormat="1" ht="24.15" customHeight="1">
      <c r="B88" s="126"/>
      <c r="C88" s="127" t="s">
        <v>91</v>
      </c>
      <c r="D88" s="127" t="s">
        <v>131</v>
      </c>
      <c r="E88" s="128" t="s">
        <v>761</v>
      </c>
      <c r="F88" s="129" t="s">
        <v>762</v>
      </c>
      <c r="G88" s="130" t="s">
        <v>752</v>
      </c>
      <c r="H88" s="131">
        <v>1</v>
      </c>
      <c r="I88" s="132"/>
      <c r="J88" s="133">
        <f t="shared" si="0"/>
        <v>0</v>
      </c>
      <c r="K88" s="129" t="s">
        <v>3</v>
      </c>
      <c r="L88" s="31"/>
      <c r="M88" s="134" t="s">
        <v>3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85</v>
      </c>
      <c r="AT88" s="138" t="s">
        <v>131</v>
      </c>
      <c r="AU88" s="138" t="s">
        <v>15</v>
      </c>
      <c r="AY88" s="16" t="s">
        <v>129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6" t="s">
        <v>15</v>
      </c>
      <c r="BK88" s="139">
        <f t="shared" si="9"/>
        <v>0</v>
      </c>
      <c r="BL88" s="16" t="s">
        <v>85</v>
      </c>
      <c r="BM88" s="138" t="s">
        <v>9</v>
      </c>
    </row>
    <row r="89" spans="2:65" s="1" customFormat="1" ht="24.15" customHeight="1">
      <c r="B89" s="126"/>
      <c r="C89" s="127" t="s">
        <v>94</v>
      </c>
      <c r="D89" s="127" t="s">
        <v>131</v>
      </c>
      <c r="E89" s="128" t="s">
        <v>763</v>
      </c>
      <c r="F89" s="129" t="s">
        <v>764</v>
      </c>
      <c r="G89" s="130" t="s">
        <v>752</v>
      </c>
      <c r="H89" s="131">
        <v>1</v>
      </c>
      <c r="I89" s="132"/>
      <c r="J89" s="133">
        <f t="shared" si="0"/>
        <v>0</v>
      </c>
      <c r="K89" s="129" t="s">
        <v>3</v>
      </c>
      <c r="L89" s="31"/>
      <c r="M89" s="134" t="s">
        <v>3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85</v>
      </c>
      <c r="AT89" s="138" t="s">
        <v>131</v>
      </c>
      <c r="AU89" s="138" t="s">
        <v>15</v>
      </c>
      <c r="AY89" s="16" t="s">
        <v>129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6" t="s">
        <v>15</v>
      </c>
      <c r="BK89" s="139">
        <f t="shared" si="9"/>
        <v>0</v>
      </c>
      <c r="BL89" s="16" t="s">
        <v>85</v>
      </c>
      <c r="BM89" s="138" t="s">
        <v>158</v>
      </c>
    </row>
    <row r="90" spans="2:65" s="1" customFormat="1" ht="24.15" customHeight="1">
      <c r="B90" s="126"/>
      <c r="C90" s="127" t="s">
        <v>143</v>
      </c>
      <c r="D90" s="127" t="s">
        <v>131</v>
      </c>
      <c r="E90" s="128" t="s">
        <v>765</v>
      </c>
      <c r="F90" s="129" t="s">
        <v>766</v>
      </c>
      <c r="G90" s="130" t="s">
        <v>752</v>
      </c>
      <c r="H90" s="131">
        <v>1</v>
      </c>
      <c r="I90" s="132"/>
      <c r="J90" s="133">
        <f t="shared" si="0"/>
        <v>0</v>
      </c>
      <c r="K90" s="129" t="s">
        <v>3</v>
      </c>
      <c r="L90" s="31"/>
      <c r="M90" s="134" t="s">
        <v>3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85</v>
      </c>
      <c r="AT90" s="138" t="s">
        <v>131</v>
      </c>
      <c r="AU90" s="138" t="s">
        <v>15</v>
      </c>
      <c r="AY90" s="16" t="s">
        <v>129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6" t="s">
        <v>15</v>
      </c>
      <c r="BK90" s="139">
        <f t="shared" si="9"/>
        <v>0</v>
      </c>
      <c r="BL90" s="16" t="s">
        <v>85</v>
      </c>
      <c r="BM90" s="138" t="s">
        <v>162</v>
      </c>
    </row>
    <row r="91" spans="2:65" s="11" customFormat="1" ht="25.9" customHeight="1">
      <c r="B91" s="114"/>
      <c r="D91" s="115" t="s">
        <v>70</v>
      </c>
      <c r="E91" s="116" t="s">
        <v>767</v>
      </c>
      <c r="F91" s="116" t="s">
        <v>768</v>
      </c>
      <c r="I91" s="117"/>
      <c r="J91" s="118">
        <f>BK91</f>
        <v>0</v>
      </c>
      <c r="L91" s="114"/>
      <c r="M91" s="119"/>
      <c r="P91" s="120">
        <f>SUM(P92:P94)</f>
        <v>0</v>
      </c>
      <c r="R91" s="120">
        <f>SUM(R92:R94)</f>
        <v>0</v>
      </c>
      <c r="T91" s="121">
        <f>SUM(T92:T94)</f>
        <v>0</v>
      </c>
      <c r="AR91" s="115" t="s">
        <v>15</v>
      </c>
      <c r="AT91" s="122" t="s">
        <v>70</v>
      </c>
      <c r="AU91" s="122" t="s">
        <v>71</v>
      </c>
      <c r="AY91" s="115" t="s">
        <v>129</v>
      </c>
      <c r="BK91" s="123">
        <f>SUM(BK92:BK94)</f>
        <v>0</v>
      </c>
    </row>
    <row r="92" spans="2:65" s="1" customFormat="1" ht="24.15" customHeight="1">
      <c r="B92" s="126"/>
      <c r="C92" s="127" t="s">
        <v>169</v>
      </c>
      <c r="D92" s="127" t="s">
        <v>131</v>
      </c>
      <c r="E92" s="128" t="s">
        <v>769</v>
      </c>
      <c r="F92" s="129" t="s">
        <v>770</v>
      </c>
      <c r="G92" s="130" t="s">
        <v>752</v>
      </c>
      <c r="H92" s="131">
        <v>1</v>
      </c>
      <c r="I92" s="132"/>
      <c r="J92" s="133">
        <f>ROUND(I92*H92,2)</f>
        <v>0</v>
      </c>
      <c r="K92" s="129" t="s">
        <v>3</v>
      </c>
      <c r="L92" s="31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85</v>
      </c>
      <c r="AT92" s="138" t="s">
        <v>131</v>
      </c>
      <c r="AU92" s="138" t="s">
        <v>15</v>
      </c>
      <c r="AY92" s="16" t="s">
        <v>129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6" t="s">
        <v>15</v>
      </c>
      <c r="BK92" s="139">
        <f>ROUND(I92*H92,2)</f>
        <v>0</v>
      </c>
      <c r="BL92" s="16" t="s">
        <v>85</v>
      </c>
      <c r="BM92" s="138" t="s">
        <v>167</v>
      </c>
    </row>
    <row r="93" spans="2:65" s="1" customFormat="1" ht="24.15" customHeight="1">
      <c r="B93" s="126"/>
      <c r="C93" s="127" t="s">
        <v>147</v>
      </c>
      <c r="D93" s="127" t="s">
        <v>131</v>
      </c>
      <c r="E93" s="128" t="s">
        <v>771</v>
      </c>
      <c r="F93" s="129" t="s">
        <v>772</v>
      </c>
      <c r="G93" s="130" t="s">
        <v>752</v>
      </c>
      <c r="H93" s="131">
        <v>1</v>
      </c>
      <c r="I93" s="132"/>
      <c r="J93" s="133">
        <f>ROUND(I93*H93,2)</f>
        <v>0</v>
      </c>
      <c r="K93" s="129" t="s">
        <v>3</v>
      </c>
      <c r="L93" s="31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85</v>
      </c>
      <c r="AT93" s="138" t="s">
        <v>131</v>
      </c>
      <c r="AU93" s="138" t="s">
        <v>15</v>
      </c>
      <c r="AY93" s="16" t="s">
        <v>129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15</v>
      </c>
      <c r="BK93" s="139">
        <f>ROUND(I93*H93,2)</f>
        <v>0</v>
      </c>
      <c r="BL93" s="16" t="s">
        <v>85</v>
      </c>
      <c r="BM93" s="138" t="s">
        <v>173</v>
      </c>
    </row>
    <row r="94" spans="2:65" s="1" customFormat="1" ht="24.15" customHeight="1">
      <c r="B94" s="126"/>
      <c r="C94" s="127" t="s">
        <v>179</v>
      </c>
      <c r="D94" s="127" t="s">
        <v>131</v>
      </c>
      <c r="E94" s="128" t="s">
        <v>773</v>
      </c>
      <c r="F94" s="129" t="s">
        <v>774</v>
      </c>
      <c r="G94" s="130" t="s">
        <v>752</v>
      </c>
      <c r="H94" s="131">
        <v>1</v>
      </c>
      <c r="I94" s="132"/>
      <c r="J94" s="133">
        <f>ROUND(I94*H94,2)</f>
        <v>0</v>
      </c>
      <c r="K94" s="129" t="s">
        <v>3</v>
      </c>
      <c r="L94" s="31"/>
      <c r="M94" s="172" t="s">
        <v>3</v>
      </c>
      <c r="N94" s="173" t="s">
        <v>42</v>
      </c>
      <c r="O94" s="163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AR94" s="138" t="s">
        <v>85</v>
      </c>
      <c r="AT94" s="138" t="s">
        <v>131</v>
      </c>
      <c r="AU94" s="138" t="s">
        <v>15</v>
      </c>
      <c r="AY94" s="16" t="s">
        <v>129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6" t="s">
        <v>15</v>
      </c>
      <c r="BK94" s="139">
        <f>ROUND(I94*H94,2)</f>
        <v>0</v>
      </c>
      <c r="BL94" s="16" t="s">
        <v>85</v>
      </c>
      <c r="BM94" s="138" t="s">
        <v>177</v>
      </c>
    </row>
    <row r="95" spans="2:65" s="1" customFormat="1" ht="7" customHeight="1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</sheetData>
  <autoFilter ref="C80:K94" xr:uid="{00000000-0009-0000-0000-000008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1 - Změna oplocení </vt:lpstr>
      <vt:lpstr>2 - Mobiliář</vt:lpstr>
      <vt:lpstr>3 - Sadové úpravy</vt:lpstr>
      <vt:lpstr>4 - Větev A - místní komu...</vt:lpstr>
      <vt:lpstr>5 - Vnitroblok Fantova</vt:lpstr>
      <vt:lpstr>6 - Ochrana stávajících i...</vt:lpstr>
      <vt:lpstr>7 - Veřejné osvětlení</vt:lpstr>
      <vt:lpstr>VRN - Vedlejší a ostatní ...</vt:lpstr>
      <vt:lpstr>Pokyny pro vyplnění</vt:lpstr>
      <vt:lpstr>'1 - Změna oplocení '!Názvy_tisku</vt:lpstr>
      <vt:lpstr>'2 - Mobiliář'!Názvy_tisku</vt:lpstr>
      <vt:lpstr>'3 - Sadové úpravy'!Názvy_tisku</vt:lpstr>
      <vt:lpstr>'4 - Větev A - místní komu...'!Názvy_tisku</vt:lpstr>
      <vt:lpstr>'5 - Vnitroblok Fantova'!Názvy_tisku</vt:lpstr>
      <vt:lpstr>'6 - Ochrana stávajících i...'!Názvy_tisku</vt:lpstr>
      <vt:lpstr>'7 - Veřejné osvětlení'!Názvy_tisku</vt:lpstr>
      <vt:lpstr>'Rekapitulace stavby'!Názvy_tisku</vt:lpstr>
      <vt:lpstr>'VRN - Vedlejší a ostatní ...'!Názvy_tisku</vt:lpstr>
      <vt:lpstr>'1 - Změna oplocení '!Oblast_tisku</vt:lpstr>
      <vt:lpstr>'2 - Mobiliář'!Oblast_tisku</vt:lpstr>
      <vt:lpstr>'3 - Sadové úpravy'!Oblast_tisku</vt:lpstr>
      <vt:lpstr>'4 - Větev A - místní komu...'!Oblast_tisku</vt:lpstr>
      <vt:lpstr>'5 - Vnitroblok Fantova'!Oblast_tisku</vt:lpstr>
      <vt:lpstr>'6 - Ochrana stávajících i...'!Oblast_tisku</vt:lpstr>
      <vt:lpstr>'7 - Veřejné osvětlení'!Oblast_tisku</vt:lpstr>
      <vt:lpstr>'Pokyny pro vyplnění'!Oblast_tisku</vt:lpstr>
      <vt:lpstr>'Rekapitulace stavby'!Oblast_tisku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Turková</dc:creator>
  <cp:lastModifiedBy>Miroslav Homolka</cp:lastModifiedBy>
  <dcterms:created xsi:type="dcterms:W3CDTF">2024-01-30T17:57:51Z</dcterms:created>
  <dcterms:modified xsi:type="dcterms:W3CDTF">2024-05-26T07:04:08Z</dcterms:modified>
</cp:coreProperties>
</file>